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CASA MERCADO\"/>
    </mc:Choice>
  </mc:AlternateContent>
  <bookViews>
    <workbookView xWindow="0" yWindow="0" windowWidth="28800" windowHeight="11730" tabRatio="906"/>
  </bookViews>
  <sheets>
    <sheet name="PRESUPUESTO OFICIAL (Entidad)" sheetId="265" r:id="rId1"/>
    <sheet name="MEMORIAS DE CALCULO" sheetId="272" r:id="rId2"/>
    <sheet name="INDICAR CÓDIGO DEL ITEM DE PAGO" sheetId="273" r:id="rId3"/>
    <sheet name="PROPUESTA ECONOMICA(Proponente)" sheetId="27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3">[9]!_xlbgnm.ane7</definedName>
    <definedName name="_____ane7">[9]!_xlbgnm.ane7</definedName>
    <definedName name="_____ane8" localSheetId="3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3">[13]!_xlbgnm.ane7</definedName>
    <definedName name="____ane7">[13]!_xlbgnm.ane7</definedName>
    <definedName name="____ane8" localSheetId="3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3">[15]!_xlbgnm.ane7</definedName>
    <definedName name="___ane7">[15]!_xlbgnm.ane7</definedName>
    <definedName name="___ane8" localSheetId="3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123Graph_BINGPDM" hidden="1">'[17]VENTAS REALES'!#REF!</definedName>
    <definedName name="__123Graph_C" hidden="1">'[17]FLUJO DE FONDOS'!#REF!</definedName>
    <definedName name="__123Graph_CIEPDM" hidden="1">'[17]FLUJO DE FONDOS'!#REF!</definedName>
    <definedName name="__123Graph_CINGPDM" hidden="1">'[17]FLUJO DE FONDOS'!#REF!</definedName>
    <definedName name="__AFC1">[6]INV!$A$25:$D$28</definedName>
    <definedName name="__AFC3">[6]INV!$F$25:$I$28</definedName>
    <definedName name="__AFC5">[6]INV!$K$25:$N$28</definedName>
    <definedName name="__ane7" localSheetId="3">[13]!_xlbgnm.ane7</definedName>
    <definedName name="__ane7">[13]!_xlbgnm.ane7</definedName>
    <definedName name="__ane8" localSheetId="3">[13]!_xlbgnm.ane8</definedName>
    <definedName name="__ane8">[13]!_xlbgnm.ane8</definedName>
    <definedName name="__Atp2">[18]EMPRESA!$F$22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[19]INST!#REF!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[20]PESOS!#REF!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3">[13]!_xlbgnm.ane7</definedName>
    <definedName name="_ane7">[13]!_xlbgnm.ane7</definedName>
    <definedName name="_ane8" localSheetId="3">[13]!_xlbgnm.ane8</definedName>
    <definedName name="_ane8">[13]!_xlbgnm.ane8</definedName>
    <definedName name="_APU221">#REF!</definedName>
    <definedName name="_APU465" localSheetId="3">[22]!absc</definedName>
    <definedName name="_APU465">[22]!absc</definedName>
    <definedName name="_Atp2">[18]EMPRESA!$F$22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1" hidden="1">#REF!</definedName>
    <definedName name="_Fill" hidden="1">#REF!</definedName>
    <definedName name="_Fill2" hidden="1">#REF!</definedName>
    <definedName name="_xlnm._FilterDatabase" localSheetId="2" hidden="1">'INDICAR CÓDIGO DEL ITEM DE PAGO'!$A$1:$P$1328</definedName>
    <definedName name="_xlnm._FilterDatabase" localSheetId="0" hidden="1">'PRESUPUESTO OFICIAL (Entidad)'!$G$12:$G$37</definedName>
    <definedName name="_xlnm._FilterDatabase" localSheetId="3" hidden="1">'PROPUESTA ECONOMICA(Proponente)'!$G$12:$G$37</definedName>
    <definedName name="_xlnm._FilterDatabase" hidden="1">'[23]46W9'!#REF!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localSheetId="1" hidden="1">#REF!</definedName>
    <definedName name="_Key1" hidden="1">#REF!</definedName>
    <definedName name="_Key11" hidden="1">[24]INST!#REF!</definedName>
    <definedName name="_Key12" hidden="1">#REF!</definedName>
    <definedName name="_Key2" localSheetId="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[20]PESOS!#REF!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localSheetId="1" hidden="1">255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gression_X" hidden="1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'[25]DUB-823'!#REF!</definedName>
    <definedName name="A_1">#REF!</definedName>
    <definedName name="A_impresión_IM">#REF!</definedName>
    <definedName name="A18A200">[26]ESPEC!#REF!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[27]otros!$C$5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3">[28]!absc</definedName>
    <definedName name="absc1">[28]!absc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'[29]Reservas de Petróleo'!$A$2,'[29]Reservas de Petróleo'!$A$1,'[29]Reservas de Petróleo'!$D$4,'[29]Reservas de Petróleo'!$E$1:$E$65536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[27]otros!$C$2</definedName>
    <definedName name="administrador">[30]Informacion!$B$15</definedName>
    <definedName name="ADMON">#REF!</definedName>
    <definedName name="ADMON1">#REF!</definedName>
    <definedName name="adoc1" localSheetId="3">[28]!absc</definedName>
    <definedName name="adoc1">[28]!absc</definedName>
    <definedName name="ADOC125" localSheetId="3">[31]!absc</definedName>
    <definedName name="ADOC125">[31]!absc</definedName>
    <definedName name="adoq" localSheetId="3">[32]!absc</definedName>
    <definedName name="adoq">[32]!absc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3">[33]!absc</definedName>
    <definedName name="alc">[33]!absc</definedName>
    <definedName name="AlcanceProyecto">#REF!</definedName>
    <definedName name="ALM">#REF!</definedName>
    <definedName name="ALTO">[34]Tabla!$A$1:$A$5</definedName>
    <definedName name="Amount">#REF!</definedName>
    <definedName name="ANCLAJE">'[35]MC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[36]COMPARATIVO!#REF!</definedName>
    <definedName name="anexo8">#REF!</definedName>
    <definedName name="anexo9">#REF!</definedName>
    <definedName name="anexů7">#REF!</definedName>
    <definedName name="Antic">[37]BASES!$B$33</definedName>
    <definedName name="ANTICIPO">[38]BASES!$B$33</definedName>
    <definedName name="AÑO">[27]PRESUPUESTO!$D$13</definedName>
    <definedName name="AÑOWUIE">'[39]Res-Accide-10'!$R$2:$R$7</definedName>
    <definedName name="apaiy">#REF!</definedName>
    <definedName name="APELLIDOS">#REF!</definedName>
    <definedName name="API">#REF!</definedName>
    <definedName name="APU" localSheetId="3">[40]!absc</definedName>
    <definedName name="APU">[40]!absc</definedName>
    <definedName name="APU_directos">#REF!</definedName>
    <definedName name="APU221.1">#REF!</definedName>
    <definedName name="APU221.2">#REF!</definedName>
    <definedName name="aq" localSheetId="1" hidden="1">#REF!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PAGO'!$A$1:$Q$1558</definedName>
    <definedName name="_xlnm.Print_Area" localSheetId="1">'MEMORIAS DE CALCULO'!$A$1:$K$120</definedName>
    <definedName name="_xlnm.Print_Area" localSheetId="0">'PRESUPUESTO OFICIAL (Entidad)'!$A$1:$K$75</definedName>
    <definedName name="_xlnm.Print_Area" localSheetId="3">'PROPUESTA ECONOMICA(Proponente)'!$A$1:$K$75</definedName>
    <definedName name="_xlnm.Print_Area">#REF!</definedName>
    <definedName name="AreaLimpiar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[42]CONTRATO!$E$18</definedName>
    <definedName name="AuxCom">'[10]DATOS CONTRATO'!$I$16</definedName>
    <definedName name="auxcomisariato">[42]CONTRATO!$I$16</definedName>
    <definedName name="AuxDot">'[10]DATOS CONTRATO'!$I$17</definedName>
    <definedName name="auxdotacion">[42]CONTRATO!$I$17</definedName>
    <definedName name="AuxHab">'[10]DATOS CONTRATO'!$E$17</definedName>
    <definedName name="auxhabi">[43]CONTRATO!$E$17</definedName>
    <definedName name="auxhabitacion">[42]CONTRATO!$E$17</definedName>
    <definedName name="auxtransporte">[42]CONTRATO!$E$16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[34]Tabla!$A$1:$A$5</definedName>
    <definedName name="Base">#REF!</definedName>
    <definedName name="Base_datos_IM">#REF!</definedName>
    <definedName name="base1">#REF!</definedName>
    <definedName name="base2">#REF!</definedName>
    <definedName name="basedatos">[44]Hoja1!$A$4:$BZ$55</definedName>
    <definedName name="_xlnm.Database">#REF!</definedName>
    <definedName name="BaseDeDatos1">#REF!</definedName>
    <definedName name="basep">[45]PRESUPUESTAL!$A$4:$P$190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'[46]Ejecutado%'!#REF!</definedName>
    <definedName name="blEjecutadoPorcen">'[46]Ejecutado$'!$D$1:$CE$45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'[46]Programado$'!$I$1:$CK$45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[47]steel!#REF!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[48]medelo!$D$37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'[49]Form5 _Pág_ 1'!#REF!</definedName>
    <definedName name="BuiltIn_Print_Area___0">'[49]Form5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3">MODULO10.auto_abrir</definedName>
    <definedName name="carlos">MODULO10.auto_abrir</definedName>
    <definedName name="CBLES">#REF!</definedName>
    <definedName name="CBLES1">#REF!</definedName>
    <definedName name="CBRDISEÑO">[51]SECTORIZACIÓN!$A$12:$G$20</definedName>
    <definedName name="CBWorkbookPriority" hidden="1">-1602700874</definedName>
    <definedName name="CC">[52]Personalizar!$G$22:$G$25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'[53]A. P. U.'!#REF!</definedName>
    <definedName name="CCT">#REF!</definedName>
    <definedName name="ccto210">#REF!</definedName>
    <definedName name="cd">[54]Hoja1!$C$81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[37]CDItem!$G$8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[55]Insum!$A$3:$H$63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[56]Hoja1!$C$27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[36]COMPARATIVO!#REF!</definedName>
    <definedName name="COLON">#REF!</definedName>
    <definedName name="ColTap">'[21]Coloc. e Interc. Tapones'!$E$1:$E$65536</definedName>
    <definedName name="Com">'[42]LIQUIDA-NOMINA'!$AL$4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'[57]DATOS CONTRATO'!$G$13</definedName>
    <definedName name="Contratante">'[10]DATOS CONTRATO'!$E$6</definedName>
    <definedName name="CONTRATO">[42]CONTRATO!$E$8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[58]BITACORA!$E$1:$E$65536</definedName>
    <definedName name="costo2" hidden="1">#REF!</definedName>
    <definedName name="COSTODIRECTO">#REF!</definedName>
    <definedName name="COSTOS">[59]TARIFAS!$A$1:$F$52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[60]civ_roma!$C$803:$G$804</definedName>
    <definedName name="Criterios_IM">'[3]7422CW00'!#REF!</definedName>
    <definedName name="Criticidad">[61]Tabla!$A$1:$A$5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3">[52]!Customize</definedName>
    <definedName name="Customize">[52]!Customize</definedName>
    <definedName name="cv">#REF!</definedName>
    <definedName name="CVa">'[21]Cambio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'[25]GPI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[60]civ_roma!$C$9:$G$799</definedName>
    <definedName name="DATO1">'[62]46'!$D$3:$CK$429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'[63]Pta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'[64]BASE-LISTAS'!$B$24:$B$29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[61]Tabla!$B$1:$B$397</definedName>
    <definedName name="DEPENDENCIA">[61]Tabla!$B$1:$B$397</definedName>
    <definedName name="DEPENDENCIAS">[61]Tabla!$B$1:$B$397</definedName>
    <definedName name="DERF" hidden="1">{#N/A,#N/A,FALSE,"310.1";#N/A,#N/A,FALSE,"321.1";#N/A,#N/A,FALSE,"320.3";#N/A,#N/A,FALSE,"330.1"}</definedName>
    <definedName name="DERFE">#REF!</definedName>
    <definedName name="desarrolladas">'[29]Reservas de Petróleo'!$A$2,'[29]Reservas de Petróleo'!$A$1,'[29]Reservas de Petróleo'!$D$4,'[29]Reservas de Petróleo'!$F$1:$F$65536</definedName>
    <definedName name="DESCUNMI">#REF!</definedName>
    <definedName name="DEST_ART">[47]steel!#REF!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[65]Cronograma!#REF!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[52]Personalizar!$E$22</definedName>
    <definedName name="dflt2">[52]Personalizar!$E$23</definedName>
    <definedName name="dflt3">[52]Personalizar!$D$24</definedName>
    <definedName name="dflt4">[52]Personalizar!$E$26</definedName>
    <definedName name="dflt5">[52]Personalizar!$E$27</definedName>
    <definedName name="dflt6">[52]Personalizar!$D$28</definedName>
    <definedName name="dflt7">[52]Personalizar!$G$27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[27]PRESUPUESTO!$B$13</definedName>
    <definedName name="Diámetro">#REF!</definedName>
    <definedName name="diámetroft">#REF!</definedName>
    <definedName name="diametros">#REF!</definedName>
    <definedName name="diferencia">'[66]MEDIA GEOMETRICA'!$J$8,'[66]MEDIA GEOMETRICA'!$N$8,'[66]MEDIA GEOMETRICA'!$R$8,'[66]MEDIA GEOMETRICA'!$V$8,'[66]MEDIA GEOMETRICA'!$Z$8,'[66]MEDIA GEOMETRICA'!$AD$8,'[66]MEDIA GEOMETRICA'!$AH$8,'[66]MEDIA GEOMETRICA'!$AL$8,'[66]MEDIA GEOMETRICA'!#REF!,'[66]MEDIA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[42]EMPRESA!$F$14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[67]CÁLCULOS!$H$34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[65]Cronograma!#REF!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[68]EMPRESA!$I$25</definedName>
    <definedName name="DsctoPension">[68]EMPRESA!$I$23</definedName>
    <definedName name="DsctoSalud">[68]EMPRESA!$I$24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[27]PRESUPUESTO!$E$7</definedName>
    <definedName name="Ejecutivo">'[69]Info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[42]EMPRESA!$F$6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[70]Equipo!$A$7:$A$65536</definedName>
    <definedName name="EQUIPO_2">[71]Equipo!$A$7:$A$65536</definedName>
    <definedName name="EQUIPO1">#REF!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[47]steel!$B$8:$B$47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[72]Estructura!$C$7:$E$2570</definedName>
    <definedName name="ESTRUCTURA" hidden="1">{#N/A,#N/A,TRUE,"INGENIERIA";#N/A,#N/A,TRUE,"COMPRAS";#N/A,#N/A,TRUE,"DIRECCION";#N/A,#N/A,TRUE,"RESUMEN"}</definedName>
    <definedName name="ESTRUCTURAS">[73]Hoja3!$B$7:$B$15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[25]SKJ452!#REF!</definedName>
    <definedName name="Excel_BuiltIn_Print_Titles_11">[25]ITA878!#REF!</definedName>
    <definedName name="Excel_BuiltIn_Print_Titles_12">'[25]AEA-944'!#REF!</definedName>
    <definedName name="Excel_BuiltIn_Print_Titles_13">'[25]DUB-823'!#REF!</definedName>
    <definedName name="Excel_BuiltIn_Print_Titles_14">'[25]GPI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[25]XXJ617!#REF!</definedName>
    <definedName name="Excel_BuiltIn_Print_Titles_20">#REF!</definedName>
    <definedName name="Excel_BuiltIn_Print_Titles_21">[25]SNG_855!#REF!</definedName>
    <definedName name="Excel_BuiltIn_Print_Titles_23">#REF!</definedName>
    <definedName name="Excel_BuiltIn_Print_Titles_3">#REF!</definedName>
    <definedName name="Excel_BuiltIn_Print_Titles_5">'[25]VEA 374'!#REF!</definedName>
    <definedName name="Excel_BuiltIn_Print_Titles_5_XX">'[25]VEA 374'!#REF!</definedName>
    <definedName name="Excel_BuiltIn_Print_Titles_6">#REF!</definedName>
    <definedName name="Excel_BuiltIn_Print_Titles_7">[25]HFB024!#REF!</definedName>
    <definedName name="Excel_BuiltIn_Print_Titles_8">#REF!</definedName>
    <definedName name="Excel_BuiltIn_Print_Titles_9">[25]PAJ825!#REF!</definedName>
    <definedName name="EXCROC">'[74]Análisis de precios'!$H$52</definedName>
    <definedName name="ExtensionCoordinador">#REF!</definedName>
    <definedName name="Extra_Pay">#REF!</definedName>
    <definedName name="Extracción_IM">#REF!</definedName>
    <definedName name="Extras">'[42]LIQUIDA-NOMINA'!$AH$4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'[75]Itemes Renovación'!#REF!</definedName>
    <definedName name="FareWellStmnt" localSheetId="3">[52]!FareWellStmnt</definedName>
    <definedName name="FareWellStmnt">[52]!FareWellStmnt</definedName>
    <definedName name="FaseProyecto">#REF!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[76]Tablas!$B$1:$B$65536</definedName>
    <definedName name="FechaInicio">[42]CONTRATO!$E$10</definedName>
    <definedName name="FechaTermina">[42]CONTRATO!$E$11</definedName>
    <definedName name="FechaTerminacion">#REF!</definedName>
    <definedName name="fer">'[39]Res-Accide-10'!#REF!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'[77]7422CW00'!#REF!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{#N/A,#N/A,FALSE,"310.1";#N/A,#N/A,FALSE,"321.1";#N/A,#N/A,FALSE,"320.3";#N/A,#N/A,FALSE,"330.1"}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l" hidden="1">#REF!</definedName>
    <definedName name="FINANCIACION">[0]!ERR</definedName>
    <definedName name="FinePrint" localSheetId="3">[52]!FinePrint</definedName>
    <definedName name="FinePrint">[52]!FinePrint</definedName>
    <definedName name="FM">1.18</definedName>
    <definedName name="fnic">[56]Hoja1!$C$13</definedName>
    <definedName name="FO">1.32</definedName>
    <definedName name="FORDESCR">'[3]7422CW00'!#REF!</definedName>
    <definedName name="FORM_C3">[78]Hoja1!$A$33:$N$51</definedName>
    <definedName name="FORMOLT">'[3]7422CW00'!#REF!</definedName>
    <definedName name="FORMULARIO" hidden="1">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[42]EMPRESA!$F$12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'[77]7422CW00'!#REF!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[56]Hoja1!$F$6</definedName>
    <definedName name="grupo4">[56]Hoja1!$F$7</definedName>
    <definedName name="grupo5">[56]Hoja1!$F$10</definedName>
    <definedName name="grupo6">[56]Hoja1!$F$11</definedName>
    <definedName name="grupo7">[56]Hoja1!$F$12</definedName>
    <definedName name="grupo8">[56]Hoja1!$F$13</definedName>
    <definedName name="grupo9">[56]Hoja1!$F$14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[79]BASE!$C$4:$H$255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[56]Datos!$D$8</definedName>
    <definedName name="hen">[56]Datos!$D$9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[47]steel!$F$7:$J$7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'[21]Itemes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[56]Datos!$D$7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[56]Hoja1!$C$17</definedName>
    <definedName name="icbf">[56]Hoja1!$C$15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'[53]A.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'[80]1'!$N$41</definedName>
    <definedName name="IMP">[27]otros!$C$3</definedName>
    <definedName name="IMPRESSION">#REF!</definedName>
    <definedName name="Imprev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[81]TABLAS!$A$1:$A$65536</definedName>
    <definedName name="Informe_semanal">#REF!</definedName>
    <definedName name="INGENIERIA1" hidden="1">#REF!</definedName>
    <definedName name="INGENIERIA11" hidden="1">#REF!</definedName>
    <definedName name="iniciales">'[29]Reservas de Petróleo'!$A$2,'[29]Reservas de Petróleo'!$A$1,'[29]Reservas de Petróleo'!$D$4,'[29]Reservas de Petróleo'!$D$1:$D$65536</definedName>
    <definedName name="Inicio">[37]BASES!$E$26</definedName>
    <definedName name="INPU">#REF!</definedName>
    <definedName name="INPUT">'[3]7422CW00'!#REF!</definedName>
    <definedName name="INSU">[82]INSUMOS!$A$1:$E$65536</definedName>
    <definedName name="Insumos_auxiliares">[83]Insumos!#REF!</definedName>
    <definedName name="Insumos_basicos">#REF!</definedName>
    <definedName name="Int">#REF!</definedName>
    <definedName name="InTap">[21]Interc.tapones!$E$1:$E$65536</definedName>
    <definedName name="INTER">[73]Hoja3!$F$7:$F$9</definedName>
    <definedName name="Intercambiadores">#REF!</definedName>
    <definedName name="Interest_Rate">#REF!</definedName>
    <definedName name="INTERMEDIA_I">#REF!</definedName>
    <definedName name="INTERV" hidden="1">{"via1",#N/A,TRUE,"general";"via2",#N/A,TRUE,"general";"via3",#N/A,TRUE,"general"}</definedName>
    <definedName name="Interventor">[42]CONTRATO!$E$12</definedName>
    <definedName name="IntVal">[21]Interc.válv.!$E$1:$E$65536</definedName>
    <definedName name="INV_11">'[84]PR 1'!$A$2:$N$655</definedName>
    <definedName name="INV_Payments" localSheetId="3">[52]!INV_Payments</definedName>
    <definedName name="INV_Payments">[52]!INV_Payments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'[42]LIQUIDA-NOMINA'!$AT$4</definedName>
    <definedName name="issafp">[56]Hoja1!$C$19</definedName>
    <definedName name="isscs">[56]Hoja1!$C$21</definedName>
    <definedName name="isseps">[56]Hoja1!$C$20</definedName>
    <definedName name="ITEM">[79]BASE!$C$4:$H$255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SUtl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[85]LISTADO!#REF!</definedName>
    <definedName name="LICITACION">#REF!</definedName>
    <definedName name="LINEA">[86]CONT_ADI!#REF!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[87]TOTALES!$D$7:$D$654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[88]tub!$C$1:$J$39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3">[28]!absc</definedName>
    <definedName name="LOCA">[28]!absc</definedName>
    <definedName name="LOCA1" localSheetId="3">[40]!absc</definedName>
    <definedName name="LOCA1">[40]!absc</definedName>
    <definedName name="LOCALIZACION_Y_REPLANTEO">#REF!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'[39]Res-Accide-10'!#REF!</definedName>
    <definedName name="lv">#REF!</definedName>
    <definedName name="m">#REF!</definedName>
    <definedName name="MA">'[39]Res-Accide-10'!#REF!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[55]Insum!$A$68:$H$98</definedName>
    <definedName name="mar">'[39]Res-Accide-10'!#REF!</definedName>
    <definedName name="MARCO_H">#REF!</definedName>
    <definedName name="marina">'[89]Informe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>'[90]TABLA MATERIALES'!$A$3:$D$654</definedName>
    <definedName name="materiales">[70]materiales!$A$7:$A$1317</definedName>
    <definedName name="MATERIALES_2">[71]materiales!$A$7:$A$1317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AYORE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'[91]CCP,LEYES,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RIAS1">#REF!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[27]PRESUPUESTO!$C$13</definedName>
    <definedName name="MesCotiz">'[10]LIQ-NOM'!$H$3</definedName>
    <definedName name="MesCotizacion">'[42]LIQUIDA-NOMINA'!$H$3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3">[9]!Módulo3.anexo1</definedName>
    <definedName name="Módulo3.anexo1">[9]!Módulo3.anexo1</definedName>
    <definedName name="Módulo3.anexo10" localSheetId="3">[9]!Módulo3.anexo10</definedName>
    <definedName name="Módulo3.anexo10">[9]!Módulo3.anexo10</definedName>
    <definedName name="Módulo3.anexo11" localSheetId="3">[9]!Módulo3.anexo11</definedName>
    <definedName name="Módulo3.anexo11">[9]!Módulo3.anexo11</definedName>
    <definedName name="Módulo3.anexo12" localSheetId="3">[9]!Módulo3.anexo12</definedName>
    <definedName name="Módulo3.anexo12">[9]!Módulo3.anexo12</definedName>
    <definedName name="Módulo3.anexo3" localSheetId="3">[9]!Módulo3.anexo3</definedName>
    <definedName name="Módulo3.anexo3">[9]!Módulo3.anexo3</definedName>
    <definedName name="Módulo3.anexo4" localSheetId="3">[9]!Módulo3.anexo4</definedName>
    <definedName name="Módulo3.anexo4">[9]!Módulo3.anexo4</definedName>
    <definedName name="Módulo3.anexo5" localSheetId="3">[9]!Módulo3.anexo5</definedName>
    <definedName name="Módulo3.anexo5">[9]!Módulo3.anexo5</definedName>
    <definedName name="Módulo3.anexo6" localSheetId="3">[9]!Módulo3.anexo6</definedName>
    <definedName name="Módulo3.anexo6">[9]!Módulo3.anexo6</definedName>
    <definedName name="Módulo8.anexo16" localSheetId="3">[9]!Módulo8.anexo16</definedName>
    <definedName name="Módulo8.anexo16">[9]!Módulo8.anexo16</definedName>
    <definedName name="MOE" hidden="1">{#N/A,#N/A,FALSE,"Hoja1";#N/A,#N/A,FALSE,"Hoja2"}</definedName>
    <definedName name="MONEDA">[92]Tablas!$AO$6:$AO$7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[47]steel!#REF!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3">[52]!Nada</definedName>
    <definedName name="Nada">[52]!Nada</definedName>
    <definedName name="Nafta_2">'[93] ASR+Nafta'!$K$19:$AS$19</definedName>
    <definedName name="Nafta2">'[93] ASR+Nafta'!$K$19:$AS$19</definedName>
    <definedName name="Nafta3">'[93]Todos+Nafta'!$K$19:$AS$19</definedName>
    <definedName name="NANA" hidden="1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[42]EMPRESA!$F$8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 hidden="1">#N/A</definedName>
    <definedName name="NO">[0]!ERR</definedName>
    <definedName name="No_desarrolladas">'[29]Reservas de Petróleo'!$A$2,'[29]Reservas de Petróleo'!$A$1,'[29]Reservas de Petróleo'!$D$4,'[29]Reservas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[27]PRESUPUESTO!$C$10</definedName>
    <definedName name="ObjetivoProyecto">#REF!</definedName>
    <definedName name="Obra">#REF!</definedName>
    <definedName name="obras" hidden="1">#REF!</definedName>
    <definedName name="obras1" localSheetId="3">DATE(YEAR([94]!Loan_Start),MONTH([94]!Loan_Start)+Payment_Number,DAY([94]!Loan_Start))</definedName>
    <definedName name="obras1">DATE(YEAR([94]!Loan_Start),MONTH([94]!Loan_Start)+Payment_Number,DAY([94]!Loan_Start))</definedName>
    <definedName name="obras11" hidden="1">#REF!</definedName>
    <definedName name="obras111" localSheetId="3">DATE(YEAR([95]!Loan_Start),MONTH([95]!Loan_Start)+Payment_Number,DAY([95]!Loan_Start))</definedName>
    <definedName name="obras111">DATE(YEAR([95]!Loan_Start),MONTH([95]!Loan_Start)+Payment_Number,DAY([95]!Loan_Start))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SCAR" hidden="1">#REF!</definedName>
    <definedName name="otros">[70]otros!$A$6:$A$1235</definedName>
    <definedName name="OTROS_2">[71]otros!$A$6:$A$1235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[58]Tablas!$A$1:$A$65536</definedName>
    <definedName name="PARCIAL1">#REF!</definedName>
    <definedName name="PARCIAL2">#REF!</definedName>
    <definedName name="Pay_Date">#REF!</definedName>
    <definedName name="Pay_Num">#REF!</definedName>
    <definedName name="Payment_Date" localSheetId="3">DATE(YEAR([0]!Loan_Start),MONTH([0]!Loan_Start)+Payment_Number,DAY([0]!Loan_Start))</definedName>
    <definedName name="Payment_Date">DATE(YEAR(Loan_Start),MONTH(Loan_Start)+Payment_Number,DAY(Loan_Start))</definedName>
    <definedName name="Payment_Date1" localSheetId="3">DATE(YEAR([95]!Loan_Start),MONTH([95]!Loan_Start)+Payment_Number,DAY([95]!Loan_Start))</definedName>
    <definedName name="Payment_Date1">DATE(YEAR([95]!Loan_Start),MONTH([95]!Loan_Start)+Payment_Number,DAY([95]!Loan_Start))</definedName>
    <definedName name="Payment_Needed">"Pago necesario"</definedName>
    <definedName name="Pb">#REF!</definedName>
    <definedName name="Pd">#REF!</definedName>
    <definedName name="PEPE">[0]!ERR</definedName>
    <definedName name="Periodo">[44]Hoja1!$C$1</definedName>
    <definedName name="PeriodoPago">'[42]LIQUIDA-NOMINA'!$C$4</definedName>
    <definedName name="PeriodoRepago">#REF!</definedName>
    <definedName name="PeriodoRepagoCCP">#REF!</definedName>
    <definedName name="PERSONAL" hidden="1">{#N/A,#N/A,FALSE,"310.1";#N/A,#N/A,FALSE,"321.1";#N/A,#N/A,FALSE,"320.3";#N/A,#N/A,FALSE,"330.1"}</definedName>
    <definedName name="phed">[56]Hoja1!$C$4</definedName>
    <definedName name="phen">[56]Hoja1!$C$5</definedName>
    <definedName name="Pindis">#REF!</definedName>
    <definedName name="pint">'[77]7422CW00'!#REF!</definedName>
    <definedName name="pintura">'[77]7422CW00'!#REF!</definedName>
    <definedName name="pintyura">[96]STRSUMM0!#REF!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[37]BASES!$E$27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[38]BASES!$E$26</definedName>
    <definedName name="Porcentaje">#REF!</definedName>
    <definedName name="PORCENTAJE1">#REF!</definedName>
    <definedName name="PORTADA2">'[97]Hoja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[58]Tablas!$C$1:$C$65536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[48]medelo!$D$46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'[89]Informe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[56]Hoja1!$C$3</definedName>
    <definedName name="prnf">[56]Hoja1!$C$6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[37]BASES!$B$31</definedName>
    <definedName name="PROGDES">#REF!</definedName>
    <definedName name="Programa">#REF!</definedName>
    <definedName name="programainv">[0]!ERR</definedName>
    <definedName name="Proponente">#REF!</definedName>
    <definedName name="prs" hidden="1">{#N/A,#N/A,FALSE,"310.1";#N/A,#N/A,FALSE,"321.1";#N/A,#N/A,FALSE,"320.3";#N/A,#N/A,FALSE,"330.1"}</definedName>
    <definedName name="PRUEBA" localSheetId="3">[33]!absc</definedName>
    <definedName name="PRUEBA">[33]!absc</definedName>
    <definedName name="prueba1" localSheetId="3">[33]!absc</definedName>
    <definedName name="prueba1">[33]!absc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'[98]ORITO 02 '!$A$12</definedName>
    <definedName name="Pwf_actual">'[98]ORITO 02 '!$E$6</definedName>
    <definedName name="Pwf_i">[48]medelo!$A$66:$A$83</definedName>
    <definedName name="Pwf_min">'[98]ORITO 02 '!$E$8</definedName>
    <definedName name="Pwfd">#REF!</definedName>
    <definedName name="q" localSheetId="1" hidden="1">{"via1",#N/A,TRUE,"general";"via2",#N/A,TRUE,"general";"via3",#N/A,TRUE,"general"}</definedName>
    <definedName name="Q">#REF!</definedName>
    <definedName name="Q_actual">'[98]ORITO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[48]medelo!$B$63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'[98]ORITO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'[93] ASR+Nafta'!$E$9:$E$21</definedName>
    <definedName name="Recall_3">'[93]Todos+Nafta'!$E$9:$E$21</definedName>
    <definedName name="Recorder">#REF!</definedName>
    <definedName name="recursos">[99]RECURSOS!$A$8:$A$204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[92]Tablas!$M$6:$M$8</definedName>
    <definedName name="REGIONAL">[92]Tablas!$I$6:$I$10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'[29]Reservas de Petróleo'!$A$2,'[29]Reservas de Petróleo'!$A$1,'[29]Reservas de Petróleo'!$D$4,'[29]Reservas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3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[37]BASES!$E$31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[56]Datos!$D$12</definedName>
    <definedName name="Ro">#REF!,#REF!,#REF!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[37]BASES!$E$41</definedName>
    <definedName name="SASD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[56]Hoja1!$C$14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[56]Hoja1!$C$12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[47]steel!#REF!</definedName>
    <definedName name="SHEET">'[3]7422CW00'!#REF!</definedName>
    <definedName name="SHEET_KP">[47]steel!$C$7:$L$47</definedName>
    <definedName name="SHEET_MR">[47]steel!$C$7:$J$47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[42]CONTRATO!$I$9</definedName>
    <definedName name="smlv2001">[42]CONTRATO!$H$9</definedName>
    <definedName name="SMML">'[66]ASPECTOS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3" hidden="1">'PROPUESTA ECONOMICA(Proponente)'!#REF!</definedName>
    <definedName name="solver_cvg" localSheetId="0" hidden="1">0.0001</definedName>
    <definedName name="solver_cvg" localSheetId="3" hidden="1">0.0001</definedName>
    <definedName name="solver_drv" localSheetId="0" hidden="1">1</definedName>
    <definedName name="solver_drv" localSheetId="3" hidden="1">1</definedName>
    <definedName name="solver_est" localSheetId="0" hidden="1">1</definedName>
    <definedName name="solver_est" localSheetId="3" hidden="1">1</definedName>
    <definedName name="solver_itr" localSheetId="0" hidden="1">100</definedName>
    <definedName name="solver_itr" localSheetId="3" hidden="1">100</definedName>
    <definedName name="solver_lhs1" localSheetId="0" hidden="1">'PRESUPUESTO OFICIAL (Entidad)'!$I$47</definedName>
    <definedName name="solver_lhs1" localSheetId="3" hidden="1">'PROPUESTA ECONOMICA(Proponente)'!$I$47</definedName>
    <definedName name="solver_lin" localSheetId="0" hidden="1">2</definedName>
    <definedName name="solver_lin" localSheetId="3" hidden="1">2</definedName>
    <definedName name="solver_neg" localSheetId="0" hidden="1">2</definedName>
    <definedName name="solver_neg" localSheetId="3" hidden="1">2</definedName>
    <definedName name="solver_num" localSheetId="0" hidden="1">1</definedName>
    <definedName name="solver_num" localSheetId="3" hidden="1">1</definedName>
    <definedName name="solver_nwt" localSheetId="0" hidden="1">1</definedName>
    <definedName name="solver_nwt" localSheetId="3" hidden="1">1</definedName>
    <definedName name="solver_opt" localSheetId="0" hidden="1">'PRESUPUESTO OFICIAL (Entidad)'!$I$47</definedName>
    <definedName name="solver_opt" localSheetId="3" hidden="1">'PROPUESTA ECONOMICA(Proponente)'!$I$47</definedName>
    <definedName name="solver_pre" localSheetId="0" hidden="1">0.000001</definedName>
    <definedName name="solver_pre" localSheetId="3" hidden="1">0.000001</definedName>
    <definedName name="solver_rel1" localSheetId="0" hidden="1">2</definedName>
    <definedName name="solver_rel1" localSheetId="3" hidden="1">2</definedName>
    <definedName name="solver_rhs1" localSheetId="0" hidden="1">'PRESUPUESTO OFICIAL (Entidad)'!$I$48</definedName>
    <definedName name="solver_rhs1" localSheetId="3" hidden="1">'PROPUESTA ECONOMICA(Proponente)'!$I$48</definedName>
    <definedName name="solver_scl" localSheetId="0" hidden="1">2</definedName>
    <definedName name="solver_scl" localSheetId="3" hidden="1">2</definedName>
    <definedName name="solver_sho" localSheetId="0" hidden="1">2</definedName>
    <definedName name="solver_sho" localSheetId="3" hidden="1">2</definedName>
    <definedName name="solver_tim" localSheetId="0" hidden="1">100</definedName>
    <definedName name="solver_tim" localSheetId="3" hidden="1">100</definedName>
    <definedName name="solver_tol" localSheetId="0" hidden="1">0.05</definedName>
    <definedName name="solver_tol" localSheetId="3" hidden="1">0.05</definedName>
    <definedName name="solver_typ" localSheetId="0" hidden="1">3</definedName>
    <definedName name="solver_typ" localSheetId="3" hidden="1">3</definedName>
    <definedName name="solver_val" localSheetId="0" hidden="1">63899000000</definedName>
    <definedName name="solver_val" localSheetId="3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[56]Hoja1!$C$25</definedName>
    <definedName name="ssh">[56]Hoja1!$C$24</definedName>
    <definedName name="sss" localSheetId="3">MODULO10.auto_abrir</definedName>
    <definedName name="sss">MODULO10.auto_abrir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[54]Hoja1!$F$60</definedName>
    <definedName name="Summary">#REF!</definedName>
    <definedName name="SUP_ART">[47]steel!#REF!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[58]Tablas!$H$1:$H$65536</definedName>
    <definedName name="SUPERFICIE">#REF!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3">[22]!absc</definedName>
    <definedName name="t">[22]!absc</definedName>
    <definedName name="t_1" localSheetId="3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[58]Tablas!$B$1:$B$65536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[42]EMPRESA!$F$24</definedName>
    <definedName name="TARIFAS">[59]TARIFAS!$A$1:$F$52</definedName>
    <definedName name="TarifaSalud">[42]EMPRESA!$F$26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[42]EMPRESA!$F$16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[27]PRESUPUESTO!$I$7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[38]BASES!$E$27</definedName>
    <definedName name="TIPO">#REF!</definedName>
    <definedName name="TIPO_GRUPO">#REF!</definedName>
    <definedName name="TipoGC">[92]Tablas!$U$6:$U$15</definedName>
    <definedName name="TipoNeces">[92]Tablas!$Q$6:$Q$8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[24]INST!#REF!</definedName>
    <definedName name="TKSLCI07">[10]EMPRESA!$F$22</definedName>
    <definedName name="tld">[56]Datos!$D$14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3">Scheduled_Payment+Extra_Payment</definedName>
    <definedName name="Total_Payment">Scheduled_Payment+Extra_Payment</definedName>
    <definedName name="Total_Payment1" localSheetId="3">Scheduled_Payment+Extra_Payment</definedName>
    <definedName name="Total_Payment1">Scheduled_Payment+Extra_Payment</definedName>
    <definedName name="total1">#REF!</definedName>
    <definedName name="TotalCesantias">'[42]NOMINA 1'!$N$38</definedName>
    <definedName name="TOTALHH">#REF!</definedName>
    <definedName name="TOTALHH1">#REF!</definedName>
    <definedName name="TotalVacaciones">'[42]NOMINA 1'!$N$37</definedName>
    <definedName name="TotAuxAlim">'[10]NOMINA-1'!$E$37</definedName>
    <definedName name="TotAuxAlimentacion">'[42]NOMINA 1'!$E$38</definedName>
    <definedName name="TotAuxCom">'[10]NOMINA-1'!$E$39</definedName>
    <definedName name="TotAuxComi">'[42]NOMINA 1'!$E$40</definedName>
    <definedName name="TotAuxDotacion">'[42]NOMINA 1'!$E$41</definedName>
    <definedName name="TotAuxHab">'[42]NOMINA 1'!$E$37</definedName>
    <definedName name="TotAuxTransporte">'[42]NOMINA 1'!$E$39</definedName>
    <definedName name="TotBasico">'[42]NOMINA 1'!$E$35</definedName>
    <definedName name="TotCom">'[10]NOMINA-1'!$E$41</definedName>
    <definedName name="TotComision">'[42]NOMINA 1'!$E$42</definedName>
    <definedName name="TotExtras">'[42]NOMINA 1'!$E$36</definedName>
    <definedName name="TotIntercesantias">'[42]NOMINA 1'!$N$39</definedName>
    <definedName name="TotPrimaServicios">'[42]NOMINA 1'!$N$36</definedName>
    <definedName name="TotPrimaServicos">'[42]NOMINA 1'!$N$36</definedName>
    <definedName name="TotPrimaVacaciones">'[42]NOMINA 1'!$N$41</definedName>
    <definedName name="TotPrimConv">'[10]NOMINA-1'!$N$39</definedName>
    <definedName name="TotPrimConvencional">'[42]NOMINA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[105]desmonte!$E$48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[106]Tablas!$B$2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l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'[91]CCP,LEYES,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 hidden="1">{"TAB1",#N/A,TRUE,"GENERAL";"TAB2",#N/A,TRUE,"GENERAL";"TAB3",#N/A,TRUE,"GENERAL";"TAB4",#N/A,TRUE,"GENERAL";"TAB5",#N/A,TRUE,"GENERAL"}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[19]INST!#REF!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'[80]1'!$N$42</definedName>
    <definedName name="Utilidad">#REF!</definedName>
    <definedName name="UTL">[27]otros!$C$4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[21]Varios.!$E$1:$E$65536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'[77]7422CW00'!#REF!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[92]Tablas!$A$6:$A$26</definedName>
    <definedName name="VigenciaDolares">#REF!</definedName>
    <definedName name="VigenciaPesos">#REF!</definedName>
    <definedName name="VIGFUTURA">[92]Tablas!$J$6:$J$8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[52]Personalizar!$E$15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'[39]Res-Accide-10'!#REF!</definedName>
    <definedName name="wedw">#REF!</definedName>
    <definedName name="WEFWE">'[39]Res-Accide-10'!#REF!</definedName>
    <definedName name="WER">'[39]Res-Accide-10'!$S$2:$S$7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'[39]Res-Accide-10'!#REF!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hidden="1">{#N/A,#N/A,TRUE,"CODIGO DEPENDENCIA"}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3">[111]!absc</definedName>
    <definedName name="xxxxx">[111]!absc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 hidden="1">{"via1",#N/A,TRUE,"general";"via2",#N/A,TRUE,"general";"via3",#N/A,TRUE,"general"}</definedName>
    <definedName name="Y" localSheetId="3">[28]!absc</definedName>
    <definedName name="Y">[28]!absc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[23]Presentacion!#REF!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[23]Presentacion!#REF!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[23]Presentacion!#REF!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'[53]A.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1" i="275" l="1"/>
  <c r="I14" i="275"/>
  <c r="I18" i="275"/>
  <c r="I30" i="275"/>
  <c r="I49" i="275"/>
  <c r="G36" i="275"/>
  <c r="G35" i="275"/>
  <c r="G34" i="275"/>
  <c r="G33" i="275"/>
  <c r="G32" i="275"/>
  <c r="G31" i="275"/>
  <c r="G29" i="275"/>
  <c r="G28" i="275"/>
  <c r="G27" i="275"/>
  <c r="G26" i="275"/>
  <c r="G25" i="275"/>
  <c r="G24" i="275"/>
  <c r="G23" i="275"/>
  <c r="G22" i="275"/>
  <c r="G21" i="275"/>
  <c r="G20" i="275"/>
  <c r="G19" i="275"/>
  <c r="G17" i="275"/>
  <c r="G16" i="275"/>
  <c r="G15" i="275"/>
  <c r="O1516" i="273"/>
  <c r="O1517" i="273"/>
  <c r="M1502" i="273"/>
  <c r="D1502" i="273"/>
  <c r="C1502" i="273"/>
  <c r="M1425" i="273"/>
  <c r="D1425" i="273"/>
  <c r="L1530" i="273"/>
  <c r="O1530" i="273" s="1"/>
  <c r="O1534" i="273" s="1"/>
  <c r="M1523" i="273"/>
  <c r="O1523" i="273" s="1"/>
  <c r="O1525" i="273" s="1"/>
  <c r="O1515" i="273"/>
  <c r="O1518" i="273" s="1"/>
  <c r="C1425" i="273"/>
  <c r="L1453" i="273"/>
  <c r="O1453" i="273" s="1"/>
  <c r="O1457" i="273" s="1"/>
  <c r="M1446" i="273"/>
  <c r="O1446" i="273" s="1"/>
  <c r="O1448" i="273" s="1"/>
  <c r="O1440" i="273"/>
  <c r="O1439" i="273"/>
  <c r="O1438" i="273"/>
  <c r="C109" i="272"/>
  <c r="B109" i="272"/>
  <c r="C105" i="272"/>
  <c r="B105" i="272"/>
  <c r="C101" i="272"/>
  <c r="B101" i="272"/>
  <c r="I102" i="272"/>
  <c r="I101" i="272" s="1"/>
  <c r="M1348" i="273"/>
  <c r="D1348" i="273"/>
  <c r="C1348" i="273"/>
  <c r="L1376" i="273"/>
  <c r="O1376" i="273" s="1"/>
  <c r="O1380" i="273" s="1"/>
  <c r="M1369" i="273"/>
  <c r="O1369" i="273" s="1"/>
  <c r="O1371" i="273" s="1"/>
  <c r="O1363" i="273"/>
  <c r="O1362" i="273"/>
  <c r="O1361" i="273"/>
  <c r="I110" i="272"/>
  <c r="J110" i="272" s="1"/>
  <c r="J109" i="272" s="1"/>
  <c r="G36" i="265" s="1"/>
  <c r="O1502" i="273" s="1"/>
  <c r="I109" i="272"/>
  <c r="O1132" i="273"/>
  <c r="I106" i="272"/>
  <c r="J106" i="272" s="1"/>
  <c r="J105" i="272" s="1"/>
  <c r="G35" i="265" s="1"/>
  <c r="L1299" i="273"/>
  <c r="L1222" i="273"/>
  <c r="O1222" i="273" s="1"/>
  <c r="O1226" i="273" s="1"/>
  <c r="O1131" i="273"/>
  <c r="C97" i="272"/>
  <c r="C93" i="272"/>
  <c r="C89" i="272"/>
  <c r="B97" i="272"/>
  <c r="B93" i="272"/>
  <c r="B89" i="272"/>
  <c r="O1053" i="273"/>
  <c r="O1045" i="273"/>
  <c r="I84" i="272"/>
  <c r="J84" i="272" s="1"/>
  <c r="M894" i="273"/>
  <c r="O894" i="273" s="1"/>
  <c r="O898" i="273" s="1"/>
  <c r="C881" i="273"/>
  <c r="M881" i="273" s="1"/>
  <c r="C72" i="272"/>
  <c r="B72" i="272"/>
  <c r="L818" i="273"/>
  <c r="O818" i="273" s="1"/>
  <c r="O817" i="273"/>
  <c r="O816" i="273"/>
  <c r="M803" i="273"/>
  <c r="D803" i="273"/>
  <c r="C68" i="272"/>
  <c r="B68" i="272"/>
  <c r="O747" i="273"/>
  <c r="O749" i="273" s="1"/>
  <c r="O741" i="273"/>
  <c r="O740" i="273"/>
  <c r="O733" i="273"/>
  <c r="C727" i="273"/>
  <c r="I65" i="272"/>
  <c r="J65" i="272" s="1"/>
  <c r="J64" i="272" s="1"/>
  <c r="G25" i="265" s="1"/>
  <c r="C64" i="272"/>
  <c r="B64" i="272"/>
  <c r="O664" i="273"/>
  <c r="O665" i="273"/>
  <c r="O663" i="273"/>
  <c r="O671" i="273"/>
  <c r="O673" i="273" s="1"/>
  <c r="O656" i="273"/>
  <c r="C650" i="273"/>
  <c r="M650" i="273" s="1"/>
  <c r="C60" i="272"/>
  <c r="B60" i="272"/>
  <c r="O429" i="273"/>
  <c r="O421" i="273"/>
  <c r="O428" i="273"/>
  <c r="M437" i="273"/>
  <c r="O437" i="273" s="1"/>
  <c r="O439" i="273" s="1"/>
  <c r="J444" i="273"/>
  <c r="L444" i="273" s="1"/>
  <c r="O444" i="273" s="1"/>
  <c r="O448" i="273" s="1"/>
  <c r="L420" i="273" s="1"/>
  <c r="O420" i="273" s="1"/>
  <c r="I42" i="272"/>
  <c r="J42" i="272" s="1"/>
  <c r="I41" i="272"/>
  <c r="J41" i="272" s="1"/>
  <c r="I40" i="272"/>
  <c r="J40" i="272" s="1"/>
  <c r="I36" i="272"/>
  <c r="J36" i="272" s="1"/>
  <c r="I35" i="272"/>
  <c r="J35" i="272" s="1"/>
  <c r="I34" i="272"/>
  <c r="J34" i="272" s="1"/>
  <c r="I98" i="272"/>
  <c r="J98" i="272" s="1"/>
  <c r="J97" i="272" s="1"/>
  <c r="G33" i="265" s="1"/>
  <c r="I94" i="272"/>
  <c r="J94" i="272" s="1"/>
  <c r="J93" i="272" s="1"/>
  <c r="G32" i="265" s="1"/>
  <c r="I90" i="272"/>
  <c r="I89" i="272" s="1"/>
  <c r="C177" i="273"/>
  <c r="M177" i="273" s="1"/>
  <c r="J206" i="273"/>
  <c r="L206" i="273" s="1"/>
  <c r="O206" i="273" s="1"/>
  <c r="O210" i="273" s="1"/>
  <c r="M199" i="273"/>
  <c r="O199" i="273" s="1"/>
  <c r="O201" i="273" s="1"/>
  <c r="O194" i="273"/>
  <c r="I28" i="272"/>
  <c r="J28" i="272" s="1"/>
  <c r="C27" i="272"/>
  <c r="B27" i="272"/>
  <c r="I29" i="272"/>
  <c r="J29" i="272" s="1"/>
  <c r="O1299" i="273"/>
  <c r="O1303" i="273" s="1"/>
  <c r="L1145" i="273"/>
  <c r="O1145" i="273" s="1"/>
  <c r="O1149" i="273" s="1"/>
  <c r="J1068" i="273"/>
  <c r="L1068" i="273" s="1"/>
  <c r="O1068" i="273" s="1"/>
  <c r="O1072" i="273" s="1"/>
  <c r="J990" i="273"/>
  <c r="L990" i="273" s="1"/>
  <c r="O990" i="273" s="1"/>
  <c r="O994" i="273" s="1"/>
  <c r="J910" i="273"/>
  <c r="L910" i="273" s="1"/>
  <c r="O910" i="273" s="1"/>
  <c r="O914" i="273" s="1"/>
  <c r="J832" i="273"/>
  <c r="L832" i="273" s="1"/>
  <c r="O832" i="273" s="1"/>
  <c r="O836" i="273" s="1"/>
  <c r="J754" i="273"/>
  <c r="L754" i="273" s="1"/>
  <c r="O754" i="273" s="1"/>
  <c r="O758" i="273" s="1"/>
  <c r="J678" i="273"/>
  <c r="L678" i="273" s="1"/>
  <c r="O678" i="273" s="1"/>
  <c r="O682" i="273" s="1"/>
  <c r="J600" i="273"/>
  <c r="L600" i="273" s="1"/>
  <c r="O600" i="273" s="1"/>
  <c r="O604" i="273" s="1"/>
  <c r="J522" i="273"/>
  <c r="L522" i="273" s="1"/>
  <c r="O522" i="273" s="1"/>
  <c r="O526" i="273" s="1"/>
  <c r="J365" i="273"/>
  <c r="L365" i="273" s="1"/>
  <c r="O365" i="273" s="1"/>
  <c r="O369" i="273" s="1"/>
  <c r="J287" i="273"/>
  <c r="L287" i="273" s="1"/>
  <c r="O287" i="273" s="1"/>
  <c r="O291" i="273" s="1"/>
  <c r="J128" i="273"/>
  <c r="L128" i="273" s="1"/>
  <c r="O128" i="273" s="1"/>
  <c r="O132" i="273" s="1"/>
  <c r="J50" i="273"/>
  <c r="L50" i="273" s="1"/>
  <c r="O50" i="273" s="1"/>
  <c r="O54" i="273" s="1"/>
  <c r="M1292" i="273"/>
  <c r="O1292" i="273" s="1"/>
  <c r="O1294" i="273" s="1"/>
  <c r="O1284" i="273"/>
  <c r="O1287" i="273" s="1"/>
  <c r="M1215" i="273"/>
  <c r="O1215" i="273" s="1"/>
  <c r="O1217" i="273" s="1"/>
  <c r="O1208" i="273"/>
  <c r="O1207" i="273"/>
  <c r="M1138" i="273"/>
  <c r="O1138" i="273" s="1"/>
  <c r="O1140" i="273" s="1"/>
  <c r="O1130" i="273"/>
  <c r="O1133" i="273" s="1"/>
  <c r="M1061" i="273"/>
  <c r="O1052" i="273"/>
  <c r="O1056" i="273" s="1"/>
  <c r="M983" i="273"/>
  <c r="O983" i="273" s="1"/>
  <c r="O985" i="273" s="1"/>
  <c r="O974" i="273"/>
  <c r="O978" i="273" s="1"/>
  <c r="M903" i="273"/>
  <c r="O903" i="273" s="1"/>
  <c r="O905" i="273" s="1"/>
  <c r="M825" i="273"/>
  <c r="O825" i="273" s="1"/>
  <c r="O827" i="273" s="1"/>
  <c r="M593" i="273"/>
  <c r="O593" i="273" s="1"/>
  <c r="O595" i="273" s="1"/>
  <c r="M584" i="273"/>
  <c r="O584" i="273" s="1"/>
  <c r="O588" i="273" s="1"/>
  <c r="M515" i="273"/>
  <c r="O515" i="273" s="1"/>
  <c r="O517" i="273" s="1"/>
  <c r="M506" i="273"/>
  <c r="O506" i="273" s="1"/>
  <c r="O510" i="273" s="1"/>
  <c r="M358" i="273"/>
  <c r="O358" i="273" s="1"/>
  <c r="O360" i="273" s="1"/>
  <c r="M351" i="273"/>
  <c r="O351" i="273" s="1"/>
  <c r="M350" i="273"/>
  <c r="O350" i="273" s="1"/>
  <c r="M280" i="273"/>
  <c r="O280" i="273" s="1"/>
  <c r="O282" i="273" s="1"/>
  <c r="M274" i="273"/>
  <c r="O274" i="273" s="1"/>
  <c r="M273" i="273"/>
  <c r="O273" i="273" s="1"/>
  <c r="M272" i="273"/>
  <c r="O272" i="273" s="1"/>
  <c r="M271" i="273"/>
  <c r="O271" i="273" s="1"/>
  <c r="M270" i="273"/>
  <c r="O270" i="273" s="1"/>
  <c r="M269" i="273"/>
  <c r="O269" i="273" s="1"/>
  <c r="M268" i="273"/>
  <c r="O268" i="273" s="1"/>
  <c r="M121" i="273"/>
  <c r="O121" i="273" s="1"/>
  <c r="O123" i="273" s="1"/>
  <c r="M43" i="273"/>
  <c r="O43" i="273" s="1"/>
  <c r="O45" i="273" s="1"/>
  <c r="M1271" i="273"/>
  <c r="D1271" i="273"/>
  <c r="C1271" i="273"/>
  <c r="M1194" i="273"/>
  <c r="D1194" i="273"/>
  <c r="C1194" i="273"/>
  <c r="M1117" i="273"/>
  <c r="D1117" i="273"/>
  <c r="C1117" i="273"/>
  <c r="M1039" i="273"/>
  <c r="D1039" i="273"/>
  <c r="C1039" i="273"/>
  <c r="M961" i="273"/>
  <c r="D961" i="273"/>
  <c r="C961" i="273"/>
  <c r="O967" i="273"/>
  <c r="O887" i="273"/>
  <c r="O809" i="273"/>
  <c r="O666" i="273"/>
  <c r="C571" i="273"/>
  <c r="M571" i="273" s="1"/>
  <c r="O577" i="273"/>
  <c r="C493" i="273"/>
  <c r="M493" i="273" s="1"/>
  <c r="O499" i="273"/>
  <c r="C415" i="273"/>
  <c r="C337" i="273"/>
  <c r="M337" i="273" s="1"/>
  <c r="M343" i="273"/>
  <c r="O343" i="273" s="1"/>
  <c r="C255" i="273"/>
  <c r="O261" i="273"/>
  <c r="C99" i="273"/>
  <c r="D99" i="273" s="1"/>
  <c r="O116" i="273"/>
  <c r="O105" i="273"/>
  <c r="D21" i="273"/>
  <c r="C21" i="273"/>
  <c r="O38" i="273"/>
  <c r="O27" i="273"/>
  <c r="O1425" i="273" l="1"/>
  <c r="O1441" i="273"/>
  <c r="L1507" i="273"/>
  <c r="O1507" i="273" s="1"/>
  <c r="O1510" i="273" s="1"/>
  <c r="O1536" i="273"/>
  <c r="L1430" i="273"/>
  <c r="O1430" i="273" s="1"/>
  <c r="O1433" i="273" s="1"/>
  <c r="I105" i="272"/>
  <c r="J102" i="272"/>
  <c r="J101" i="272" s="1"/>
  <c r="G34" i="265" s="1"/>
  <c r="O1348" i="273" s="1"/>
  <c r="O1364" i="273"/>
  <c r="L1353" i="273"/>
  <c r="O1353" i="273" s="1"/>
  <c r="O1356" i="273" s="1"/>
  <c r="O1382" i="273" s="1"/>
  <c r="O820" i="273"/>
  <c r="O742" i="273"/>
  <c r="O1061" i="273"/>
  <c r="O1063" i="273" s="1"/>
  <c r="I64" i="272"/>
  <c r="I97" i="272"/>
  <c r="O727" i="273"/>
  <c r="D881" i="273"/>
  <c r="D727" i="273"/>
  <c r="M727" i="273"/>
  <c r="D571" i="273"/>
  <c r="D650" i="273"/>
  <c r="O423" i="273"/>
  <c r="O432" i="273"/>
  <c r="I93" i="272"/>
  <c r="I27" i="272"/>
  <c r="J90" i="272"/>
  <c r="J89" i="272" s="1"/>
  <c r="G31" i="265" s="1"/>
  <c r="L182" i="273"/>
  <c r="O182" i="273" s="1"/>
  <c r="O185" i="273" s="1"/>
  <c r="O212" i="273" s="1"/>
  <c r="D177" i="273"/>
  <c r="J27" i="272"/>
  <c r="G17" i="265" s="1"/>
  <c r="O1210" i="273"/>
  <c r="L1044" i="273"/>
  <c r="O1044" i="273" s="1"/>
  <c r="O1047" i="273" s="1"/>
  <c r="L966" i="273"/>
  <c r="O966" i="273" s="1"/>
  <c r="O969" i="273" s="1"/>
  <c r="O996" i="273" s="1"/>
  <c r="L1199" i="273"/>
  <c r="O1199" i="273" s="1"/>
  <c r="O1202" i="273" s="1"/>
  <c r="L1122" i="273"/>
  <c r="O1122" i="273" s="1"/>
  <c r="O1125" i="273" s="1"/>
  <c r="O1151" i="273" s="1"/>
  <c r="L1276" i="273"/>
  <c r="O1276" i="273" s="1"/>
  <c r="O1279" i="273" s="1"/>
  <c r="O1305" i="273" s="1"/>
  <c r="L886" i="273"/>
  <c r="O886" i="273" s="1"/>
  <c r="O889" i="273" s="1"/>
  <c r="O916" i="273" s="1"/>
  <c r="L808" i="273"/>
  <c r="O808" i="273" s="1"/>
  <c r="O811" i="273" s="1"/>
  <c r="L732" i="273"/>
  <c r="O732" i="273" s="1"/>
  <c r="O735" i="273" s="1"/>
  <c r="L655" i="273"/>
  <c r="O655" i="273" s="1"/>
  <c r="O658" i="273" s="1"/>
  <c r="O684" i="273" s="1"/>
  <c r="M255" i="273"/>
  <c r="D493" i="273"/>
  <c r="L576" i="273"/>
  <c r="O576" i="273" s="1"/>
  <c r="O579" i="273" s="1"/>
  <c r="O606" i="273" s="1"/>
  <c r="D415" i="273"/>
  <c r="L498" i="273"/>
  <c r="O498" i="273" s="1"/>
  <c r="O501" i="273" s="1"/>
  <c r="O528" i="273" s="1"/>
  <c r="M415" i="273"/>
  <c r="D337" i="273"/>
  <c r="D255" i="273"/>
  <c r="O353" i="273"/>
  <c r="O275" i="273"/>
  <c r="L342" i="273"/>
  <c r="O342" i="273" s="1"/>
  <c r="O345" i="273" s="1"/>
  <c r="M99" i="273"/>
  <c r="L260" i="273"/>
  <c r="O260" i="273" s="1"/>
  <c r="O263" i="273" s="1"/>
  <c r="L104" i="273"/>
  <c r="O104" i="273" s="1"/>
  <c r="O107" i="273" s="1"/>
  <c r="O134" i="273" s="1"/>
  <c r="M21" i="273"/>
  <c r="L26" i="273"/>
  <c r="O26" i="273" s="1"/>
  <c r="O29" i="273" s="1"/>
  <c r="O56" i="273" s="1"/>
  <c r="I37" i="275" l="1"/>
  <c r="O760" i="273"/>
  <c r="O838" i="273"/>
  <c r="O1459" i="273"/>
  <c r="M1541" i="273"/>
  <c r="M1543" i="273"/>
  <c r="M1542" i="273"/>
  <c r="M1466" i="273"/>
  <c r="M1465" i="273"/>
  <c r="M1464" i="273"/>
  <c r="M1387" i="273"/>
  <c r="M1389" i="273"/>
  <c r="M1388" i="273"/>
  <c r="O450" i="273"/>
  <c r="M456" i="273" s="1"/>
  <c r="O1074" i="273"/>
  <c r="M1080" i="273" s="1"/>
  <c r="O177" i="273"/>
  <c r="M219" i="273"/>
  <c r="M218" i="273"/>
  <c r="M217" i="273"/>
  <c r="O1228" i="273"/>
  <c r="M1235" i="273" s="1"/>
  <c r="M1312" i="273"/>
  <c r="M1311" i="273"/>
  <c r="M1310" i="273"/>
  <c r="M1158" i="273"/>
  <c r="M1156" i="273"/>
  <c r="M1157" i="273"/>
  <c r="M1002" i="273"/>
  <c r="M1003" i="273"/>
  <c r="M1001" i="273"/>
  <c r="M921" i="273"/>
  <c r="M923" i="273"/>
  <c r="M922" i="273"/>
  <c r="M845" i="273"/>
  <c r="M844" i="273"/>
  <c r="M843" i="273"/>
  <c r="M767" i="273"/>
  <c r="M765" i="273"/>
  <c r="M766" i="273"/>
  <c r="M691" i="273"/>
  <c r="M690" i="273"/>
  <c r="M689" i="273"/>
  <c r="M613" i="273"/>
  <c r="M612" i="273"/>
  <c r="M611" i="273"/>
  <c r="O371" i="273"/>
  <c r="M378" i="273" s="1"/>
  <c r="M534" i="273"/>
  <c r="M535" i="273"/>
  <c r="M533" i="273"/>
  <c r="O293" i="273"/>
  <c r="M300" i="273" s="1"/>
  <c r="M139" i="273"/>
  <c r="M140" i="273"/>
  <c r="M141" i="273"/>
  <c r="M63" i="273"/>
  <c r="M62" i="273"/>
  <c r="M61" i="273"/>
  <c r="M1079" i="273" l="1"/>
  <c r="M1081" i="273"/>
  <c r="M457" i="273"/>
  <c r="M455" i="273"/>
  <c r="O458" i="273" s="1"/>
  <c r="O460" i="273" s="1"/>
  <c r="H21" i="265" s="1"/>
  <c r="O1544" i="273"/>
  <c r="O1546" i="273" s="1"/>
  <c r="H36" i="265" s="1"/>
  <c r="I36" i="265" s="1"/>
  <c r="O1467" i="273"/>
  <c r="O1469" i="273" s="1"/>
  <c r="H35" i="265" s="1"/>
  <c r="I35" i="265" s="1"/>
  <c r="O1390" i="273"/>
  <c r="O1392" i="273" s="1"/>
  <c r="H34" i="265" s="1"/>
  <c r="I34" i="265" s="1"/>
  <c r="O220" i="273"/>
  <c r="O222" i="273" s="1"/>
  <c r="H17" i="265" s="1"/>
  <c r="I17" i="265" s="1"/>
  <c r="O1313" i="273"/>
  <c r="O1315" i="273" s="1"/>
  <c r="H33" i="265" s="1"/>
  <c r="M1233" i="273"/>
  <c r="M1234" i="273"/>
  <c r="O1004" i="273"/>
  <c r="O1006" i="273" s="1"/>
  <c r="H28" i="265" s="1"/>
  <c r="O1159" i="273"/>
  <c r="O1161" i="273" s="1"/>
  <c r="H31" i="265" s="1"/>
  <c r="O1082" i="273"/>
  <c r="O1084" i="273" s="1"/>
  <c r="H29" i="265" s="1"/>
  <c r="O846" i="273"/>
  <c r="O848" i="273" s="1"/>
  <c r="H26" i="265" s="1"/>
  <c r="O924" i="273"/>
  <c r="O926" i="273" s="1"/>
  <c r="H27" i="265" s="1"/>
  <c r="O692" i="273"/>
  <c r="O694" i="273" s="1"/>
  <c r="H24" i="265" s="1"/>
  <c r="O768" i="273"/>
  <c r="O770" i="273" s="1"/>
  <c r="H25" i="265" s="1"/>
  <c r="O614" i="273"/>
  <c r="O616" i="273" s="1"/>
  <c r="H23" i="265" s="1"/>
  <c r="O536" i="273"/>
  <c r="O538" i="273" s="1"/>
  <c r="H22" i="265" s="1"/>
  <c r="M376" i="273"/>
  <c r="M377" i="273"/>
  <c r="M298" i="273"/>
  <c r="M299" i="273"/>
  <c r="O142" i="273"/>
  <c r="O144" i="273" s="1"/>
  <c r="H16" i="265" s="1"/>
  <c r="O64" i="273"/>
  <c r="O66" i="273" s="1"/>
  <c r="H15" i="265" s="1"/>
  <c r="O1236" i="273" l="1"/>
  <c r="O1238" i="273" s="1"/>
  <c r="H32" i="265" s="1"/>
  <c r="O379" i="273"/>
  <c r="O381" i="273" s="1"/>
  <c r="H20" i="265" s="1"/>
  <c r="O301" i="273"/>
  <c r="O303" i="273" s="1"/>
  <c r="H19" i="265" s="1"/>
  <c r="O1271" i="273" l="1"/>
  <c r="O1194" i="273"/>
  <c r="I61" i="272"/>
  <c r="J61" i="272" s="1"/>
  <c r="I32" i="265" l="1"/>
  <c r="I33" i="265"/>
  <c r="J60" i="272"/>
  <c r="I60" i="272"/>
  <c r="G24" i="265" l="1"/>
  <c r="O650" i="273" s="1"/>
  <c r="O1117" i="273" l="1"/>
  <c r="I31" i="265"/>
  <c r="I30" i="265" s="1"/>
  <c r="C82" i="272" l="1"/>
  <c r="B82" i="272"/>
  <c r="J79" i="272"/>
  <c r="J78" i="272"/>
  <c r="C76" i="272"/>
  <c r="B76" i="272"/>
  <c r="I73" i="272"/>
  <c r="J73" i="272" s="1"/>
  <c r="J72" i="272" s="1"/>
  <c r="G27" i="265" s="1"/>
  <c r="O881" i="273" s="1"/>
  <c r="I83" i="272"/>
  <c r="I82" i="272" s="1"/>
  <c r="I77" i="272"/>
  <c r="I76" i="272" s="1"/>
  <c r="I69" i="272"/>
  <c r="I68" i="272" s="1"/>
  <c r="B10" i="272"/>
  <c r="I25" i="265" l="1"/>
  <c r="J83" i="272"/>
  <c r="J82" i="272" s="1"/>
  <c r="I72" i="272"/>
  <c r="J69" i="272"/>
  <c r="J68" i="272" s="1"/>
  <c r="G26" i="265" s="1"/>
  <c r="O803" i="273" s="1"/>
  <c r="J77" i="272"/>
  <c r="C12" i="272"/>
  <c r="C54" i="272"/>
  <c r="B54" i="272"/>
  <c r="I56" i="272"/>
  <c r="J56" i="272" s="1"/>
  <c r="I55" i="272"/>
  <c r="J55" i="272" s="1"/>
  <c r="C49" i="272"/>
  <c r="B49" i="272"/>
  <c r="I51" i="272"/>
  <c r="J51" i="272" s="1"/>
  <c r="I50" i="272"/>
  <c r="J50" i="272" s="1"/>
  <c r="I46" i="272"/>
  <c r="C45" i="272"/>
  <c r="B45" i="272"/>
  <c r="C39" i="272"/>
  <c r="B39" i="272"/>
  <c r="B33" i="272"/>
  <c r="C33" i="272"/>
  <c r="C31" i="272"/>
  <c r="B31" i="272"/>
  <c r="I24" i="272"/>
  <c r="J24" i="272" s="1"/>
  <c r="I23" i="272"/>
  <c r="J23" i="272" s="1"/>
  <c r="I22" i="272"/>
  <c r="J22" i="272" s="1"/>
  <c r="I16" i="272"/>
  <c r="I17" i="272"/>
  <c r="I18" i="272"/>
  <c r="J18" i="272" s="1"/>
  <c r="I27" i="265" l="1"/>
  <c r="I24" i="265"/>
  <c r="J76" i="272"/>
  <c r="G28" i="265" s="1"/>
  <c r="O961" i="273" s="1"/>
  <c r="I54" i="272"/>
  <c r="J54" i="272"/>
  <c r="G23" i="265" s="1"/>
  <c r="O571" i="273" s="1"/>
  <c r="J49" i="272"/>
  <c r="G22" i="265" s="1"/>
  <c r="O493" i="273" s="1"/>
  <c r="I49" i="272"/>
  <c r="I15" i="272"/>
  <c r="C21" i="272"/>
  <c r="B21" i="272"/>
  <c r="C15" i="272"/>
  <c r="B15" i="272"/>
  <c r="B12" i="272"/>
  <c r="J46" i="272"/>
  <c r="J45" i="272" s="1"/>
  <c r="G21" i="265" s="1"/>
  <c r="O415" i="273" s="1"/>
  <c r="I45" i="272"/>
  <c r="I39" i="272"/>
  <c r="J21" i="272"/>
  <c r="G16" i="265" s="1"/>
  <c r="O99" i="273" s="1"/>
  <c r="I28" i="265" l="1"/>
  <c r="I26" i="265"/>
  <c r="I22" i="265"/>
  <c r="I23" i="265"/>
  <c r="I21" i="265"/>
  <c r="I16" i="265"/>
  <c r="G29" i="265"/>
  <c r="O1039" i="273" s="1"/>
  <c r="J16" i="272"/>
  <c r="J17" i="272"/>
  <c r="I21" i="272"/>
  <c r="J39" i="272"/>
  <c r="G20" i="265" s="1"/>
  <c r="O337" i="273" s="1"/>
  <c r="J33" i="272"/>
  <c r="I33" i="272"/>
  <c r="I29" i="265" l="1"/>
  <c r="I20" i="265"/>
  <c r="G19" i="265"/>
  <c r="O255" i="273" s="1"/>
  <c r="J15" i="272"/>
  <c r="G15" i="265" s="1"/>
  <c r="O21" i="273" s="1"/>
  <c r="I15" i="265" l="1"/>
  <c r="I14" i="265" s="1"/>
  <c r="I19" i="265"/>
  <c r="I18" i="265" s="1"/>
  <c r="I37" i="265" s="1"/>
  <c r="I39" i="265" s="1"/>
  <c r="I41" i="265" s="1"/>
  <c r="I49" i="265" l="1"/>
</calcChain>
</file>

<file path=xl/sharedStrings.xml><?xml version="1.0" encoding="utf-8"?>
<sst xmlns="http://schemas.openxmlformats.org/spreadsheetml/2006/main" count="1692" uniqueCount="187">
  <si>
    <t>Código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</si>
  <si>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</si>
  <si>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</si>
  <si>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</si>
  <si>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</si>
  <si>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</si>
  <si>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</si>
  <si>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>DESCRIPCION</t>
  </si>
  <si>
    <t>UND.</t>
  </si>
  <si>
    <t>CANTIDAD</t>
  </si>
  <si>
    <t>VALOR UNITARIO</t>
  </si>
  <si>
    <t xml:space="preserve">VALOR TOTAL                                </t>
  </si>
  <si>
    <t>Subtotal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</si>
  <si>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</si>
  <si>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</si>
  <si>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</si>
  <si>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</si>
  <si>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</si>
  <si>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</si>
  <si>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</si>
  <si>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</si>
  <si>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</si>
  <si>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</si>
  <si>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</si>
  <si>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</si>
  <si>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VERSIÓN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</si>
  <si>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</si>
  <si>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</si>
  <si>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</si>
  <si>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</si>
  <si>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</si>
  <si>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</si>
  <si>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</si>
  <si>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DATOS ESPECÍFICOS</t>
  </si>
  <si>
    <t>ITEM</t>
  </si>
  <si>
    <t>DESCRIPCIÓN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</si>
  <si>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</si>
  <si>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</si>
  <si>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</si>
  <si>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</si>
  <si>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</si>
  <si>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</si>
  <si>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</si>
  <si>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</si>
  <si>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</si>
  <si>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</si>
  <si>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</si>
  <si>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</si>
  <si>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</si>
  <si>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</si>
  <si>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8"/>
        <rFont val="Arial Narrow"/>
        <family val="2"/>
      </rPr>
      <t>3</t>
    </r>
    <r>
      <rPr>
        <b/>
        <sz val="8"/>
        <rFont val="Arial Narrow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</si>
  <si>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</si>
  <si>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</si>
  <si>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</si>
  <si>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</si>
  <si>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</si>
  <si>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</si>
  <si>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</si>
  <si>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</si>
  <si>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</si>
  <si>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</si>
  <si>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</si>
  <si>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</si>
  <si>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UTILIDAD</t>
  </si>
  <si>
    <t>Precio Unitario Total Aproximado al peso $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</si>
  <si>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</si>
  <si>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MUNICIPIO DE BARICHARA</t>
  </si>
  <si>
    <t>Elaboro</t>
  </si>
  <si>
    <t>________________________________________________</t>
  </si>
  <si>
    <t xml:space="preserve">Secretario de Infraestructura y Obras Públicas </t>
  </si>
  <si>
    <t>HERRAMIENTA MENOR</t>
  </si>
  <si>
    <t>%</t>
  </si>
  <si>
    <t>Secretario de Infraestructura y Obras Públicas</t>
  </si>
  <si>
    <t>MUNICIPIO BARICHARA, SANTANDER</t>
  </si>
  <si>
    <t>SECRETARIA DE INFRAESTRUCTURA Y OBRAS PÚBLICAS</t>
  </si>
  <si>
    <t xml:space="preserve"> Largo / radio </t>
  </si>
  <si>
    <t xml:space="preserve"> Alto / Espesor </t>
  </si>
  <si>
    <t>Area M2</t>
  </si>
  <si>
    <t>________________________________________</t>
  </si>
  <si>
    <t>OBRA CIVIL</t>
  </si>
  <si>
    <t>M2</t>
  </si>
  <si>
    <t>Formulario 1 - Propuesta económica  - Documento tipo de selección abreviada de minima cuantía - versión 3</t>
  </si>
  <si>
    <t>secretario de infraestructura y obras publicas</t>
  </si>
  <si>
    <t>PRELIMINARES</t>
  </si>
  <si>
    <t xml:space="preserve">Unidad </t>
  </si>
  <si>
    <t>Unidad Total</t>
  </si>
  <si>
    <t xml:space="preserve">ANDAMIOS </t>
  </si>
  <si>
    <t>METALICO</t>
  </si>
  <si>
    <t>M3 / Km</t>
  </si>
  <si>
    <t>KG</t>
  </si>
  <si>
    <t>TRANSPORTE MATERIAL</t>
  </si>
  <si>
    <t>M3</t>
  </si>
  <si>
    <t>Desmonte de cubierta de barro existente (incluye retiro de sobrantes)</t>
  </si>
  <si>
    <t>MEMORIAS DE CALCULO DE CANTIDADES</t>
  </si>
  <si>
    <t>ML</t>
  </si>
  <si>
    <t>Suministro e instalación de cubierta de teja de barro</t>
  </si>
  <si>
    <t>Suministro e instalación de estructura de cubierta en caña brava y madera rolliza</t>
  </si>
  <si>
    <t>Desmonte de estructura de cubierta en caña brava y madera rolliza (incluye retiro de sobrantes)</t>
  </si>
  <si>
    <t>UND</t>
  </si>
  <si>
    <t>GLB</t>
  </si>
  <si>
    <t>Pintura vinilo blanco tipo 1 a dos manos</t>
  </si>
  <si>
    <t xml:space="preserve"> Ancho / Pi </t>
  </si>
  <si>
    <t>Area total</t>
  </si>
  <si>
    <t xml:space="preserve"> Cant. </t>
  </si>
  <si>
    <t>TRANSPORTE</t>
  </si>
  <si>
    <t>M.O. OFICIAL + 2 AYUDANTES</t>
  </si>
  <si>
    <t xml:space="preserve">Mezclon </t>
  </si>
  <si>
    <t>Teja Barro Comun 15x35cm</t>
  </si>
  <si>
    <t>M.O. OFICIAL + 1 AYUDANTE</t>
  </si>
  <si>
    <t>Pintura tipo 1 color blanco para exterior</t>
  </si>
  <si>
    <t>GL</t>
  </si>
  <si>
    <t>Caña brava</t>
  </si>
  <si>
    <t>Vara redonda</t>
  </si>
  <si>
    <t>Solera redonda</t>
  </si>
  <si>
    <t>Puntilla 2"</t>
  </si>
  <si>
    <t>Puntillon 5"</t>
  </si>
  <si>
    <t>Tela asfaltica</t>
  </si>
  <si>
    <t>LB</t>
  </si>
  <si>
    <t>Viga redonda 25cm x 5m</t>
  </si>
  <si>
    <t>Insumos para mortero 1:3</t>
  </si>
  <si>
    <t>ING. JAIRO ANDRES QUINTERO PEÑALOZA</t>
  </si>
  <si>
    <t>Área de cubierta sector verduras</t>
  </si>
  <si>
    <t>Área de baños</t>
  </si>
  <si>
    <t>Acometida electrica existente</t>
  </si>
  <si>
    <t>Longitud</t>
  </si>
  <si>
    <t>Longitud total</t>
  </si>
  <si>
    <t>OBRA ELECTRICA</t>
  </si>
  <si>
    <t xml:space="preserve">Suministro e instalación de acometida eléctrica en cable 3xNo 2 Cu-THHN + 1xN°2 Cu-THHN + 1No 8 </t>
  </si>
  <si>
    <t>Acometida electrica a tablero general</t>
  </si>
  <si>
    <t>Suministro e instalación de empalme de derivación en gel de 2 a 2/0</t>
  </si>
  <si>
    <t>Conexión de empalme de derivación en gel</t>
  </si>
  <si>
    <t>Desinstalación de acometida eléctrica, conducción existente y desconexión de conectores (incluye retiro de sobrantes)</t>
  </si>
  <si>
    <t>Mantenimiento de red eléctrica, balanceo de circuitos y cargas en tableros de distribución</t>
  </si>
  <si>
    <t>Mantenimiento de red y balance de cargas</t>
  </si>
  <si>
    <t xml:space="preserve">Pintura vinilo blanco tipo 1 a dos manos - Pañete de techo </t>
  </si>
  <si>
    <t>Mantenimiento de cubierta de madera rolliza, caña y teja de barro</t>
  </si>
  <si>
    <t>Relleno y resane de muros en concreto dilatados</t>
  </si>
  <si>
    <t>Relleno y resane de grietas en muro junto a casa campesina</t>
  </si>
  <si>
    <t>Insumos para resane (no incluye mano de obra)</t>
  </si>
  <si>
    <t>Area sobre sector de verdureras</t>
  </si>
  <si>
    <t>Canal en lámina galvanizada cal.20, pintura color verde</t>
  </si>
  <si>
    <t>Accesorios de fijación</t>
  </si>
  <si>
    <t>Accesorios de PVC para desague</t>
  </si>
  <si>
    <t>Accesorios de PVC para desague y pintura esmalte color verde</t>
  </si>
  <si>
    <t>Pintura en esmalte verde y mantenimiento a friso a puestos de mercado</t>
  </si>
  <si>
    <t>Puestos de mercado verduras</t>
  </si>
  <si>
    <t>Cnt.</t>
  </si>
  <si>
    <t>Cnt. Total</t>
  </si>
  <si>
    <t>Pintura para exterior Esmalte Tipo 1 color Verde</t>
  </si>
  <si>
    <t>Disolventes para pintura</t>
  </si>
  <si>
    <t xml:space="preserve">Pintura esmalte epoxica color blanca semibrillante </t>
  </si>
  <si>
    <t>Pintura Epoxica Blanca + Catalizador, seccion carnes</t>
  </si>
  <si>
    <t>Pintura Epoxica Blanca + Catalizador</t>
  </si>
  <si>
    <t>Área verduras</t>
  </si>
  <si>
    <t>Limpieza y mantenimiento de pisos en cerámica</t>
  </si>
  <si>
    <t xml:space="preserve">Pisos en cerámica sección verduras </t>
  </si>
  <si>
    <t>Pisos en cerámica sección carnes</t>
  </si>
  <si>
    <t>HIDROLAVADORA</t>
  </si>
  <si>
    <t>ELECTRICA</t>
  </si>
  <si>
    <t>Quimicos para limpieza y desinfección</t>
  </si>
  <si>
    <t xml:space="preserve">Cemento blanco </t>
  </si>
  <si>
    <t>Cable No 2 Cu-THHN</t>
  </si>
  <si>
    <t>Cable No 8 Cu aislado</t>
  </si>
  <si>
    <t>Empalme de derivacion en Gel GHFC-2 Rango de Aplicacion Principal de cable 2AWG a 2/0AWG</t>
  </si>
  <si>
    <t>Suministro e instalación de acometida eléctrica trifásica en cable 3xNo 8 Cu-THHN + 1xN°8 Cu-THHN + 1 T No 10.  Incluye cinta de colores, cinta aislante, amarres y los elementos necesarios para su correcta instalación.</t>
  </si>
  <si>
    <t>Cable No 8 Cu-THHN</t>
  </si>
  <si>
    <t>Cable No 10 Cu aislado</t>
  </si>
  <si>
    <t>Cintas y Accesorios para instalación</t>
  </si>
  <si>
    <t>Suministro e instalación de acometida trifásica en cable 3xTHHN-THWN N°2 AWG + 1N N°2 AWG + (1T N°8),  incluye cinta de colores, cinta aislante, amarres y los elementos necesarios para su correcta instalación.</t>
  </si>
  <si>
    <t>Acometida electrica a cuarto frío</t>
  </si>
  <si>
    <t>Suministro e instalación de tubería PVC SCH40 1 1/4", incluye tubo PVC, grapa, chazos, tornillos y todos los elementos necesarios para su correcta instalación.</t>
  </si>
  <si>
    <t>GBL</t>
  </si>
  <si>
    <t>Tuberia acometida</t>
  </si>
  <si>
    <t>Mantenimiento a cuarto frío</t>
  </si>
  <si>
    <t>Tubo Conduit PVC Sch40 11/4 Pulgadas X 3 mt</t>
  </si>
  <si>
    <t>Grapas, chazos y tornillos para instalación</t>
  </si>
  <si>
    <t>Soldadura</t>
  </si>
  <si>
    <t>Quimicos para limpieza de equipos</t>
  </si>
  <si>
    <t>Gas para compresor</t>
  </si>
  <si>
    <t>Suministro e instalación de canal en lámina galvanizada cal.20. Incluye soportes de fijación y desagüe, pintura color verde</t>
  </si>
  <si>
    <t>MEJORAMIENTO Y MANTENIMIENTO DE LAS INSTALACIONES DE LA PLAZA DE MERCADO DEL MUNICIPIO DE BARICHARA, SANTANDER</t>
  </si>
  <si>
    <t>PROPUESTA ECONOMICA</t>
  </si>
  <si>
    <t xml:space="preserve">SUBTOTAL OBRAS </t>
  </si>
  <si>
    <t>SUBTOTAL OBRAS (INCLUYE IVA)</t>
  </si>
  <si>
    <t>VALOR TOTAL</t>
  </si>
  <si>
    <t>Mantenimiento correctivo a cuarto frio casa de mercado (revisión de compresor, reparación de fugas, soldadura, recarga de gas) limpieza técnica del evaporador y condensador, revisión de contactores y controlador de temperatura.</t>
  </si>
  <si>
    <t>Mantenimiento de canales en lamina galvanizada, incluye soportes de fijación y adecuación de desagüe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</si>
</sst>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3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_ * #,##0.0_ ;_ * \-#,##0.0_ ;_ * &quot;-&quot;??_ ;_ @_ "/>
    <numFmt numFmtId="203" formatCode="_ * #,##0.000_ ;_ * \-#,##0.000_ ;_ * &quot;-&quot;??_ ;_ @_ "/>
    <numFmt numFmtId="204" formatCode="0.000%"/>
  </numFmts>
  <fonts count="7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5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b/>
      <vertAlign val="superscript"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u/>
      <sz val="10"/>
      <name val="Arial Narrow"/>
      <family val="2"/>
    </font>
    <font>
      <b/>
      <sz val="7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8"/>
      <color theme="1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2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sz val="11"/>
      <color theme="1"/>
      <name val="Lucida Sans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FFFF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indexed="8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595959"/>
        <bgColor rgb="FF000000"/>
      </patternFill>
    </fill>
    <fill>
      <patternFill patternType="solid">
        <fgColor rgb="FFC4D79B"/>
        <bgColor rgb="FF000000"/>
      </patternFill>
    </fill>
  </fills>
  <borders count="9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54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82" fontId="7" fillId="0" borderId="0" applyFont="0" applyFill="0" applyBorder="0" applyAlignment="0" applyProtection="0"/>
    <xf numFmtId="0" fontId="18" fillId="3" borderId="0" applyNumberFormat="0" applyBorder="0" applyAlignment="0" applyProtection="0"/>
    <xf numFmtId="173" fontId="6" fillId="0" borderId="0" applyFont="0" applyFill="0" applyBorder="0" applyAlignment="0" applyProtection="0"/>
    <xf numFmtId="2" fontId="8" fillId="0" borderId="4" applyFont="0" applyBorder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9" fontId="10" fillId="0" borderId="0" applyFont="0" applyFill="0" applyBorder="0" applyAlignment="0" applyProtection="0"/>
    <xf numFmtId="174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28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8" fontId="10" fillId="0" borderId="0" applyFont="0" applyFill="0" applyBorder="0" applyAlignment="0" applyProtection="0"/>
    <xf numFmtId="170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3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7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6" fontId="8" fillId="0" borderId="47">
      <alignment horizontal="right"/>
    </xf>
    <xf numFmtId="186" fontId="8" fillId="0" borderId="47">
      <alignment horizontal="right"/>
    </xf>
    <xf numFmtId="2" fontId="8" fillId="0" borderId="0"/>
    <xf numFmtId="2" fontId="8" fillId="0" borderId="0"/>
    <xf numFmtId="2" fontId="8" fillId="0" borderId="0"/>
    <xf numFmtId="187" fontId="8" fillId="0" borderId="0"/>
    <xf numFmtId="187" fontId="8" fillId="0" borderId="0"/>
    <xf numFmtId="187" fontId="8" fillId="0" borderId="0"/>
    <xf numFmtId="188" fontId="9" fillId="0" borderId="0"/>
    <xf numFmtId="188" fontId="9" fillId="0" borderId="0"/>
    <xf numFmtId="188" fontId="9" fillId="0" borderId="0"/>
    <xf numFmtId="186" fontId="8" fillId="0" borderId="47">
      <alignment horizontal="right"/>
    </xf>
    <xf numFmtId="189" fontId="6" fillId="0" borderId="0">
      <protection locked="0"/>
    </xf>
    <xf numFmtId="3" fontId="36" fillId="0" borderId="0" applyFont="0" applyFill="0" applyBorder="0" applyAlignment="0" applyProtection="0"/>
    <xf numFmtId="190" fontId="6" fillId="0" borderId="0">
      <protection locked="0"/>
    </xf>
    <xf numFmtId="191" fontId="36" fillId="0" borderId="0" applyFont="0" applyFill="0" applyBorder="0" applyAlignment="0" applyProtection="0"/>
    <xf numFmtId="192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4" fontId="6" fillId="0" borderId="0">
      <protection locked="0"/>
    </xf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95" fontId="6" fillId="0" borderId="0">
      <protection locked="0"/>
    </xf>
    <xf numFmtId="195" fontId="6" fillId="0" borderId="0">
      <protection locked="0"/>
    </xf>
    <xf numFmtId="0" fontId="18" fillId="3" borderId="0" applyNumberFormat="0" applyBorder="0" applyAlignment="0" applyProtection="0"/>
    <xf numFmtId="196" fontId="8" fillId="0" borderId="0">
      <alignment horizontal="right"/>
    </xf>
    <xf numFmtId="196" fontId="8" fillId="0" borderId="0">
      <alignment horizontal="right"/>
    </xf>
    <xf numFmtId="196" fontId="8" fillId="0" borderId="0">
      <alignment horizontal="right"/>
    </xf>
    <xf numFmtId="197" fontId="8" fillId="0" borderId="0" applyFont="0" applyFill="0" applyBorder="0" applyAlignment="0">
      <alignment horizontal="center"/>
    </xf>
    <xf numFmtId="197" fontId="8" fillId="0" borderId="0" applyFont="0" applyFill="0" applyBorder="0" applyAlignment="0">
      <alignment horizontal="center"/>
    </xf>
    <xf numFmtId="2" fontId="8" fillId="0" borderId="4" applyFont="0" applyBorder="0"/>
    <xf numFmtId="169" fontId="10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98" fontId="8" fillId="0" borderId="0">
      <alignment horizontal="right"/>
    </xf>
    <xf numFmtId="198" fontId="8" fillId="0" borderId="0">
      <alignment horizontal="right"/>
    </xf>
    <xf numFmtId="198" fontId="8" fillId="0" borderId="0">
      <alignment horizontal="right"/>
    </xf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10" fillId="0" borderId="0" applyFont="0" applyFill="0" applyBorder="0" applyAlignment="0" applyProtection="0"/>
    <xf numFmtId="191" fontId="41" fillId="0" borderId="0" applyFont="0" applyFill="0" applyBorder="0" applyAlignment="0" applyProtection="0"/>
    <xf numFmtId="0" fontId="19" fillId="22" borderId="0" applyNumberFormat="0" applyBorder="0" applyAlignment="0" applyProtection="0"/>
    <xf numFmtId="200" fontId="8" fillId="0" borderId="0" applyFont="0" applyFill="0" applyBorder="0" applyAlignment="0">
      <alignment horizontal="center"/>
    </xf>
    <xf numFmtId="200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40" fillId="0" borderId="0"/>
    <xf numFmtId="0" fontId="3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2" fillId="0" borderId="0"/>
    <xf numFmtId="0" fontId="6" fillId="0" borderId="0"/>
    <xf numFmtId="0" fontId="6" fillId="23" borderId="5" applyNumberFormat="0" applyFont="0" applyAlignment="0" applyProtection="0"/>
    <xf numFmtId="201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3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5" fontId="6" fillId="0" borderId="49">
      <protection locked="0"/>
    </xf>
    <xf numFmtId="0" fontId="49" fillId="0" borderId="0"/>
    <xf numFmtId="0" fontId="5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61" fillId="0" borderId="0"/>
    <xf numFmtId="164" fontId="2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43" fontId="61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62" fillId="0" borderId="0"/>
    <xf numFmtId="43" fontId="62" fillId="0" borderId="0" applyFont="0" applyFill="0" applyBorder="0" applyAlignment="0" applyProtection="0"/>
    <xf numFmtId="182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23" borderId="5" applyNumberFormat="0" applyFont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43" fontId="6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6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</cellStyleXfs>
  <cellXfs count="509">
    <xf numFmtId="0" fontId="0" fillId="0" borderId="0" xfId="0"/>
    <xf numFmtId="0" fontId="31" fillId="0" borderId="0" xfId="89" applyFont="1"/>
    <xf numFmtId="0" fontId="34" fillId="0" borderId="0" xfId="90" applyFont="1"/>
    <xf numFmtId="0" fontId="33" fillId="0" borderId="0" xfId="90" applyFont="1"/>
    <xf numFmtId="0" fontId="35" fillId="0" borderId="0" xfId="89" applyFont="1"/>
    <xf numFmtId="0" fontId="35" fillId="0" borderId="37" xfId="89" applyFont="1" applyBorder="1"/>
    <xf numFmtId="0" fontId="35" fillId="0" borderId="18" xfId="73" applyFont="1" applyBorder="1" applyAlignment="1">
      <alignment horizontal="center" vertical="center"/>
    </xf>
    <xf numFmtId="167" fontId="35" fillId="0" borderId="18" xfId="62" applyNumberFormat="1" applyFont="1" applyBorder="1" applyAlignment="1">
      <alignment horizontal="right" vertical="center" wrapText="1"/>
    </xf>
    <xf numFmtId="167" fontId="35" fillId="0" borderId="30" xfId="62" applyNumberFormat="1" applyFont="1" applyBorder="1" applyAlignment="1">
      <alignment horizontal="right" vertical="center" wrapText="1"/>
    </xf>
    <xf numFmtId="0" fontId="35" fillId="0" borderId="0" xfId="90" applyFont="1"/>
    <xf numFmtId="0" fontId="35" fillId="0" borderId="37" xfId="90" applyFont="1" applyBorder="1"/>
    <xf numFmtId="0" fontId="32" fillId="0" borderId="34" xfId="79" applyFont="1" applyBorder="1" applyAlignment="1">
      <alignment vertical="center"/>
    </xf>
    <xf numFmtId="181" fontId="35" fillId="0" borderId="37" xfId="90" applyNumberFormat="1" applyFont="1" applyBorder="1"/>
    <xf numFmtId="183" fontId="35" fillId="0" borderId="37" xfId="90" applyNumberFormat="1" applyFont="1" applyBorder="1"/>
    <xf numFmtId="0" fontId="33" fillId="0" borderId="0" xfId="0" applyFont="1"/>
    <xf numFmtId="0" fontId="34" fillId="0" borderId="11" xfId="0" applyFont="1" applyBorder="1" applyAlignment="1">
      <alignment horizontal="left"/>
    </xf>
    <xf numFmtId="0" fontId="33" fillId="0" borderId="12" xfId="0" applyFont="1" applyBorder="1" applyAlignment="1">
      <alignment horizontal="center"/>
    </xf>
    <xf numFmtId="0" fontId="33" fillId="0" borderId="12" xfId="0" applyFont="1" applyBorder="1"/>
    <xf numFmtId="0" fontId="33" fillId="0" borderId="11" xfId="0" applyFont="1" applyBorder="1"/>
    <xf numFmtId="0" fontId="33" fillId="0" borderId="50" xfId="0" applyFont="1" applyBorder="1"/>
    <xf numFmtId="0" fontId="33" fillId="0" borderId="11" xfId="0" applyFont="1" applyBorder="1" applyAlignment="1">
      <alignment horizontal="center"/>
    </xf>
    <xf numFmtId="0" fontId="34" fillId="0" borderId="12" xfId="0" applyFont="1" applyBorder="1"/>
    <xf numFmtId="0" fontId="34" fillId="0" borderId="11" xfId="0" applyFont="1" applyBorder="1"/>
    <xf numFmtId="0" fontId="33" fillId="0" borderId="53" xfId="0" applyFont="1" applyBorder="1"/>
    <xf numFmtId="0" fontId="33" fillId="0" borderId="54" xfId="0" applyFont="1" applyBorder="1"/>
    <xf numFmtId="0" fontId="33" fillId="0" borderId="55" xfId="0" applyFont="1" applyBorder="1"/>
    <xf numFmtId="43" fontId="33" fillId="0" borderId="30" xfId="34" applyNumberFormat="1" applyFont="1" applyBorder="1"/>
    <xf numFmtId="9" fontId="33" fillId="0" borderId="18" xfId="95" applyFont="1" applyBorder="1" applyAlignment="1">
      <alignment horizontal="center"/>
    </xf>
    <xf numFmtId="9" fontId="33" fillId="0" borderId="28" xfId="95" applyFont="1" applyBorder="1"/>
    <xf numFmtId="43" fontId="33" fillId="0" borderId="31" xfId="34" applyNumberFormat="1" applyFont="1" applyBorder="1"/>
    <xf numFmtId="9" fontId="33" fillId="0" borderId="23" xfId="95" applyFont="1" applyBorder="1"/>
    <xf numFmtId="43" fontId="33" fillId="0" borderId="22" xfId="34" applyNumberFormat="1" applyFont="1" applyBorder="1"/>
    <xf numFmtId="0" fontId="33" fillId="0" borderId="58" xfId="0" applyFont="1" applyBorder="1"/>
    <xf numFmtId="173" fontId="33" fillId="0" borderId="38" xfId="34" applyFont="1" applyBorder="1"/>
    <xf numFmtId="0" fontId="33" fillId="0" borderId="59" xfId="0" applyFont="1" applyBorder="1"/>
    <xf numFmtId="173" fontId="33" fillId="0" borderId="45" xfId="34" applyFont="1" applyBorder="1" applyAlignment="1">
      <alignment horizontal="center" wrapText="1"/>
    </xf>
    <xf numFmtId="166" fontId="33" fillId="0" borderId="25" xfId="0" applyNumberFormat="1" applyFont="1" applyBorder="1" applyAlignment="1">
      <alignment horizontal="center" wrapText="1"/>
    </xf>
    <xf numFmtId="0" fontId="33" fillId="0" borderId="22" xfId="95" applyNumberFormat="1" applyFont="1" applyBorder="1" applyAlignment="1">
      <alignment horizontal="center"/>
    </xf>
    <xf numFmtId="173" fontId="33" fillId="0" borderId="18" xfId="34" applyFont="1" applyBorder="1" applyAlignment="1">
      <alignment horizontal="center"/>
    </xf>
    <xf numFmtId="2" fontId="33" fillId="0" borderId="18" xfId="0" applyNumberFormat="1" applyFont="1" applyBorder="1" applyAlignment="1">
      <alignment horizontal="center"/>
    </xf>
    <xf numFmtId="2" fontId="33" fillId="0" borderId="22" xfId="0" applyNumberFormat="1" applyFont="1" applyBorder="1" applyAlignment="1">
      <alignment horizontal="center"/>
    </xf>
    <xf numFmtId="173" fontId="33" fillId="0" borderId="59" xfId="34" applyFont="1" applyBorder="1"/>
    <xf numFmtId="0" fontId="33" fillId="0" borderId="60" xfId="0" applyFont="1" applyBorder="1"/>
    <xf numFmtId="0" fontId="33" fillId="0" borderId="61" xfId="0" applyFont="1" applyBorder="1"/>
    <xf numFmtId="0" fontId="33" fillId="0" borderId="65" xfId="0" applyFont="1" applyBorder="1"/>
    <xf numFmtId="0" fontId="48" fillId="0" borderId="67" xfId="0" applyFont="1" applyBorder="1" applyAlignment="1">
      <alignment horizontal="center"/>
    </xf>
    <xf numFmtId="0" fontId="48" fillId="0" borderId="51" xfId="0" applyFont="1" applyBorder="1" applyAlignment="1">
      <alignment horizontal="center"/>
    </xf>
    <xf numFmtId="0" fontId="48" fillId="0" borderId="68" xfId="0" applyFont="1" applyBorder="1" applyAlignment="1">
      <alignment horizontal="left"/>
    </xf>
    <xf numFmtId="1" fontId="48" fillId="0" borderId="18" xfId="0" applyNumberFormat="1" applyFont="1" applyBorder="1" applyAlignment="1">
      <alignment horizontal="center" vertical="center"/>
    </xf>
    <xf numFmtId="0" fontId="48" fillId="0" borderId="35" xfId="0" applyFont="1" applyBorder="1" applyAlignment="1">
      <alignment horizontal="center" vertical="center"/>
    </xf>
    <xf numFmtId="0" fontId="48" fillId="0" borderId="29" xfId="0" applyFont="1" applyBorder="1" applyAlignment="1">
      <alignment horizontal="center" vertical="center"/>
    </xf>
    <xf numFmtId="0" fontId="48" fillId="0" borderId="54" xfId="0" applyFont="1" applyBorder="1" applyAlignment="1">
      <alignment horizontal="right" vertical="center"/>
    </xf>
    <xf numFmtId="0" fontId="46" fillId="0" borderId="54" xfId="0" applyFont="1" applyBorder="1" applyAlignment="1">
      <alignment horizontal="center"/>
    </xf>
    <xf numFmtId="0" fontId="33" fillId="0" borderId="55" xfId="0" applyFont="1" applyBorder="1" applyAlignment="1">
      <alignment horizontal="center"/>
    </xf>
    <xf numFmtId="0" fontId="48" fillId="0" borderId="69" xfId="0" applyFont="1" applyBorder="1" applyAlignment="1">
      <alignment vertical="center"/>
    </xf>
    <xf numFmtId="0" fontId="48" fillId="0" borderId="50" xfId="0" applyFont="1" applyBorder="1" applyAlignment="1">
      <alignment vertical="center"/>
    </xf>
    <xf numFmtId="0" fontId="46" fillId="0" borderId="50" xfId="0" applyFont="1" applyBorder="1" applyAlignment="1">
      <alignment horizontal="center"/>
    </xf>
    <xf numFmtId="0" fontId="33" fillId="0" borderId="58" xfId="0" applyFont="1" applyBorder="1" applyAlignment="1">
      <alignment horizontal="center"/>
    </xf>
    <xf numFmtId="0" fontId="35" fillId="24" borderId="0" xfId="89" applyFont="1" applyFill="1"/>
    <xf numFmtId="0" fontId="31" fillId="24" borderId="0" xfId="89" applyFont="1" applyFill="1"/>
    <xf numFmtId="0" fontId="35" fillId="24" borderId="37" xfId="89" applyFont="1" applyFill="1" applyBorder="1"/>
    <xf numFmtId="0" fontId="33" fillId="0" borderId="36" xfId="0" applyFont="1" applyBorder="1"/>
    <xf numFmtId="0" fontId="33" fillId="0" borderId="37" xfId="0" applyFont="1" applyBorder="1"/>
    <xf numFmtId="0" fontId="48" fillId="0" borderId="0" xfId="0" applyFont="1" applyAlignment="1">
      <alignment horizontal="right" vertical="center"/>
    </xf>
    <xf numFmtId="0" fontId="34" fillId="0" borderId="0" xfId="0" applyFont="1"/>
    <xf numFmtId="0" fontId="33" fillId="0" borderId="0" xfId="0" applyFont="1" applyAlignment="1">
      <alignment horizontal="center"/>
    </xf>
    <xf numFmtId="0" fontId="44" fillId="0" borderId="0" xfId="0" applyFont="1" applyAlignment="1">
      <alignment horizontal="left"/>
    </xf>
    <xf numFmtId="0" fontId="33" fillId="0" borderId="76" xfId="0" applyFont="1" applyBorder="1"/>
    <xf numFmtId="0" fontId="33" fillId="0" borderId="77" xfId="0" applyFont="1" applyBorder="1"/>
    <xf numFmtId="0" fontId="33" fillId="0" borderId="78" xfId="0" applyFont="1" applyBorder="1"/>
    <xf numFmtId="0" fontId="53" fillId="0" borderId="0" xfId="0" applyFont="1" applyAlignment="1">
      <alignment horizontal="left"/>
    </xf>
    <xf numFmtId="0" fontId="54" fillId="0" borderId="0" xfId="0" applyFont="1" applyAlignment="1">
      <alignment horizontal="left"/>
    </xf>
    <xf numFmtId="49" fontId="32" fillId="0" borderId="0" xfId="131" applyNumberFormat="1" applyFont="1" applyAlignment="1">
      <alignment horizontal="right" vertical="center"/>
    </xf>
    <xf numFmtId="0" fontId="35" fillId="0" borderId="0" xfId="128" applyFont="1"/>
    <xf numFmtId="0" fontId="35" fillId="0" borderId="0" xfId="128" applyFont="1" applyAlignment="1">
      <alignment horizontal="center"/>
    </xf>
    <xf numFmtId="2" fontId="35" fillId="0" borderId="0" xfId="128" applyNumberFormat="1" applyFont="1"/>
    <xf numFmtId="180" fontId="35" fillId="0" borderId="0" xfId="129" applyNumberFormat="1" applyFont="1" applyBorder="1"/>
    <xf numFmtId="39" fontId="32" fillId="0" borderId="0" xfId="129" applyNumberFormat="1" applyFont="1" applyBorder="1" applyAlignment="1">
      <alignment vertical="center"/>
    </xf>
    <xf numFmtId="0" fontId="35" fillId="0" borderId="77" xfId="89" applyFont="1" applyBorder="1"/>
    <xf numFmtId="184" fontId="35" fillId="0" borderId="77" xfId="34" applyNumberFormat="1" applyFont="1" applyBorder="1"/>
    <xf numFmtId="0" fontId="35" fillId="0" borderId="78" xfId="89" applyFont="1" applyBorder="1"/>
    <xf numFmtId="0" fontId="53" fillId="0" borderId="36" xfId="0" applyFont="1" applyBorder="1" applyAlignment="1">
      <alignment horizontal="left"/>
    </xf>
    <xf numFmtId="0" fontId="56" fillId="0" borderId="79" xfId="0" applyFont="1" applyBorder="1" applyAlignment="1">
      <alignment horizontal="left"/>
    </xf>
    <xf numFmtId="0" fontId="57" fillId="0" borderId="79" xfId="0" applyFont="1" applyBorder="1" applyAlignment="1">
      <alignment horizontal="left"/>
    </xf>
    <xf numFmtId="185" fontId="32" fillId="24" borderId="45" xfId="60" applyNumberFormat="1" applyFont="1" applyFill="1" applyBorder="1" applyAlignment="1">
      <alignment horizontal="center" vertical="center"/>
    </xf>
    <xf numFmtId="185" fontId="32" fillId="24" borderId="18" xfId="60" applyNumberFormat="1" applyFont="1" applyFill="1" applyBorder="1" applyAlignment="1">
      <alignment horizontal="center" vertical="center"/>
    </xf>
    <xf numFmtId="9" fontId="35" fillId="24" borderId="30" xfId="95" applyFont="1" applyFill="1" applyBorder="1" applyAlignment="1">
      <alignment horizontal="center" vertical="center"/>
    </xf>
    <xf numFmtId="4" fontId="35" fillId="0" borderId="18" xfId="39" applyNumberFormat="1" applyFont="1" applyBorder="1" applyAlignment="1">
      <alignment horizontal="center" vertical="center" wrapText="1"/>
    </xf>
    <xf numFmtId="9" fontId="32" fillId="24" borderId="30" xfId="95" applyFont="1" applyFill="1" applyBorder="1" applyAlignment="1">
      <alignment horizontal="center" vertical="center"/>
    </xf>
    <xf numFmtId="0" fontId="55" fillId="25" borderId="66" xfId="0" applyFont="1" applyFill="1" applyBorder="1" applyAlignment="1">
      <alignment horizontal="center" vertical="center"/>
    </xf>
    <xf numFmtId="0" fontId="33" fillId="25" borderId="64" xfId="0" applyFont="1" applyFill="1" applyBorder="1" applyAlignment="1">
      <alignment horizontal="center" vertical="center"/>
    </xf>
    <xf numFmtId="4" fontId="33" fillId="25" borderId="64" xfId="0" applyNumberFormat="1" applyFont="1" applyFill="1" applyBorder="1" applyAlignment="1">
      <alignment horizontal="center" vertical="center"/>
    </xf>
    <xf numFmtId="0" fontId="45" fillId="25" borderId="35" xfId="0" applyFont="1" applyFill="1" applyBorder="1" applyAlignment="1">
      <alignment horizontal="center"/>
    </xf>
    <xf numFmtId="0" fontId="45" fillId="25" borderId="29" xfId="0" applyFont="1" applyFill="1" applyBorder="1"/>
    <xf numFmtId="0" fontId="45" fillId="25" borderId="29" xfId="0" applyFont="1" applyFill="1" applyBorder="1" applyAlignment="1">
      <alignment horizontal="center" wrapText="1"/>
    </xf>
    <xf numFmtId="0" fontId="45" fillId="25" borderId="35" xfId="0" applyFont="1" applyFill="1" applyBorder="1" applyAlignment="1">
      <alignment horizontal="center" wrapText="1"/>
    </xf>
    <xf numFmtId="0" fontId="59" fillId="0" borderId="0" xfId="0" applyFont="1"/>
    <xf numFmtId="0" fontId="60" fillId="0" borderId="0" xfId="0" applyFont="1"/>
    <xf numFmtId="0" fontId="35" fillId="0" borderId="0" xfId="0" applyFont="1"/>
    <xf numFmtId="0" fontId="35" fillId="0" borderId="12" xfId="0" applyFont="1" applyBorder="1"/>
    <xf numFmtId="0" fontId="35" fillId="0" borderId="14" xfId="0" applyFont="1" applyBorder="1"/>
    <xf numFmtId="0" fontId="35" fillId="0" borderId="15" xfId="0" applyFont="1" applyBorder="1"/>
    <xf numFmtId="176" fontId="33" fillId="0" borderId="18" xfId="34" applyNumberFormat="1" applyFont="1" applyBorder="1"/>
    <xf numFmtId="176" fontId="33" fillId="0" borderId="30" xfId="34" applyNumberFormat="1" applyFont="1" applyBorder="1"/>
    <xf numFmtId="176" fontId="33" fillId="0" borderId="56" xfId="0" applyNumberFormat="1" applyFont="1" applyBorder="1"/>
    <xf numFmtId="0" fontId="33" fillId="0" borderId="22" xfId="0" applyFont="1" applyBorder="1" applyAlignment="1">
      <alignment horizontal="center" vertical="center"/>
    </xf>
    <xf numFmtId="0" fontId="33" fillId="0" borderId="50" xfId="0" applyFont="1" applyBorder="1" applyAlignment="1">
      <alignment horizontal="center" vertical="center"/>
    </xf>
    <xf numFmtId="187" fontId="33" fillId="0" borderId="18" xfId="0" applyNumberFormat="1" applyFont="1" applyBorder="1" applyAlignment="1">
      <alignment horizontal="center" vertical="center"/>
    </xf>
    <xf numFmtId="187" fontId="33" fillId="0" borderId="20" xfId="0" applyNumberFormat="1" applyFont="1" applyBorder="1" applyAlignment="1">
      <alignment horizontal="center" vertical="center"/>
    </xf>
    <xf numFmtId="176" fontId="33" fillId="0" borderId="56" xfId="34" applyNumberFormat="1" applyFont="1" applyBorder="1"/>
    <xf numFmtId="0" fontId="45" fillId="25" borderId="29" xfId="0" applyFont="1" applyFill="1" applyBorder="1" applyAlignment="1">
      <alignment horizontal="center" vertical="center"/>
    </xf>
    <xf numFmtId="0" fontId="45" fillId="25" borderId="16" xfId="0" applyFont="1" applyFill="1" applyBorder="1" applyAlignment="1">
      <alignment horizontal="center" vertical="center" wrapText="1"/>
    </xf>
    <xf numFmtId="0" fontId="45" fillId="25" borderId="29" xfId="0" applyFont="1" applyFill="1" applyBorder="1" applyAlignment="1">
      <alignment horizontal="center" vertical="center" wrapText="1"/>
    </xf>
    <xf numFmtId="0" fontId="45" fillId="25" borderId="35" xfId="0" applyFont="1" applyFill="1" applyBorder="1" applyAlignment="1">
      <alignment horizontal="center" vertical="center" wrapText="1"/>
    </xf>
    <xf numFmtId="9" fontId="33" fillId="0" borderId="22" xfId="95" applyFont="1" applyBorder="1" applyAlignment="1">
      <alignment horizontal="center"/>
    </xf>
    <xf numFmtId="176" fontId="33" fillId="0" borderId="25" xfId="0" applyNumberFormat="1" applyFont="1" applyBorder="1" applyAlignment="1">
      <alignment horizontal="right" wrapText="1"/>
    </xf>
    <xf numFmtId="176" fontId="33" fillId="0" borderId="45" xfId="34" applyNumberFormat="1" applyFont="1" applyBorder="1" applyAlignment="1">
      <alignment horizontal="right" wrapText="1"/>
    </xf>
    <xf numFmtId="176" fontId="46" fillId="25" borderId="56" xfId="0" applyNumberFormat="1" applyFont="1" applyFill="1" applyBorder="1"/>
    <xf numFmtId="176" fontId="33" fillId="0" borderId="38" xfId="34" applyNumberFormat="1" applyFont="1" applyBorder="1"/>
    <xf numFmtId="0" fontId="35" fillId="24" borderId="58" xfId="0" applyFont="1" applyFill="1" applyBorder="1" applyAlignment="1">
      <alignment vertical="center" wrapText="1"/>
    </xf>
    <xf numFmtId="0" fontId="35" fillId="24" borderId="50" xfId="0" applyFont="1" applyFill="1" applyBorder="1" applyAlignment="1">
      <alignment vertical="center" wrapText="1"/>
    </xf>
    <xf numFmtId="0" fontId="35" fillId="24" borderId="60" xfId="0" applyFont="1" applyFill="1" applyBorder="1" applyAlignment="1">
      <alignment vertical="center" wrapText="1"/>
    </xf>
    <xf numFmtId="187" fontId="33" fillId="0" borderId="71" xfId="0" applyNumberFormat="1" applyFont="1" applyBorder="1" applyAlignment="1">
      <alignment horizontal="center" vertical="center"/>
    </xf>
    <xf numFmtId="176" fontId="34" fillId="0" borderId="0" xfId="90" applyNumberFormat="1" applyFont="1"/>
    <xf numFmtId="43" fontId="63" fillId="24" borderId="0" xfId="269" applyFont="1" applyFill="1"/>
    <xf numFmtId="0" fontId="62" fillId="24" borderId="0" xfId="270" applyFill="1"/>
    <xf numFmtId="0" fontId="65" fillId="27" borderId="55" xfId="270" applyFont="1" applyFill="1" applyBorder="1" applyAlignment="1">
      <alignment horizontal="center"/>
    </xf>
    <xf numFmtId="0" fontId="65" fillId="27" borderId="54" xfId="270" applyFont="1" applyFill="1" applyBorder="1" applyAlignment="1">
      <alignment horizontal="center"/>
    </xf>
    <xf numFmtId="0" fontId="65" fillId="27" borderId="53" xfId="270" applyFont="1" applyFill="1" applyBorder="1" applyAlignment="1">
      <alignment horizontal="center"/>
    </xf>
    <xf numFmtId="0" fontId="65" fillId="27" borderId="11" xfId="270" applyFont="1" applyFill="1" applyBorder="1" applyAlignment="1">
      <alignment horizontal="center"/>
    </xf>
    <xf numFmtId="0" fontId="65" fillId="27" borderId="12" xfId="270" applyFont="1" applyFill="1" applyBorder="1" applyAlignment="1">
      <alignment horizontal="center"/>
    </xf>
    <xf numFmtId="0" fontId="66" fillId="29" borderId="13" xfId="270" applyFont="1" applyFill="1" applyBorder="1"/>
    <xf numFmtId="0" fontId="66" fillId="24" borderId="14" xfId="270" applyFont="1" applyFill="1" applyBorder="1"/>
    <xf numFmtId="0" fontId="66" fillId="24" borderId="15" xfId="270" applyFont="1" applyFill="1" applyBorder="1"/>
    <xf numFmtId="43" fontId="67" fillId="24" borderId="11" xfId="269" applyFont="1" applyFill="1" applyBorder="1"/>
    <xf numFmtId="0" fontId="66" fillId="24" borderId="12" xfId="270" applyFont="1" applyFill="1" applyBorder="1"/>
    <xf numFmtId="43" fontId="64" fillId="26" borderId="39" xfId="269" applyFont="1" applyFill="1" applyBorder="1" applyAlignment="1">
      <alignment horizontal="center"/>
    </xf>
    <xf numFmtId="0" fontId="64" fillId="26" borderId="56" xfId="270" applyFont="1" applyFill="1" applyBorder="1"/>
    <xf numFmtId="43" fontId="65" fillId="24" borderId="11" xfId="269" applyFont="1" applyFill="1" applyBorder="1" applyAlignment="1">
      <alignment horizontal="center"/>
    </xf>
    <xf numFmtId="202" fontId="68" fillId="30" borderId="18" xfId="270" applyNumberFormat="1" applyFont="1" applyFill="1" applyBorder="1" applyAlignment="1">
      <alignment horizontal="center" vertical="center"/>
    </xf>
    <xf numFmtId="173" fontId="68" fillId="30" borderId="23" xfId="270" applyNumberFormat="1" applyFont="1" applyFill="1" applyBorder="1" applyAlignment="1">
      <alignment horizontal="center" vertical="center"/>
    </xf>
    <xf numFmtId="0" fontId="68" fillId="30" borderId="23" xfId="270" applyFont="1" applyFill="1" applyBorder="1" applyAlignment="1">
      <alignment horizontal="center" vertical="center"/>
    </xf>
    <xf numFmtId="0" fontId="68" fillId="30" borderId="52" xfId="270" applyFont="1" applyFill="1" applyBorder="1" applyAlignment="1">
      <alignment horizontal="center" vertical="center"/>
    </xf>
    <xf numFmtId="173" fontId="69" fillId="31" borderId="61" xfId="270" applyNumberFormat="1" applyFont="1" applyFill="1" applyBorder="1"/>
    <xf numFmtId="173" fontId="69" fillId="31" borderId="71" xfId="270" applyNumberFormat="1" applyFont="1" applyFill="1" applyBorder="1"/>
    <xf numFmtId="173" fontId="67" fillId="31" borderId="69" xfId="270" applyNumberFormat="1" applyFont="1" applyFill="1" applyBorder="1"/>
    <xf numFmtId="173" fontId="69" fillId="29" borderId="18" xfId="270" applyNumberFormat="1" applyFont="1" applyFill="1" applyBorder="1"/>
    <xf numFmtId="173" fontId="69" fillId="29" borderId="18" xfId="270" applyNumberFormat="1" applyFont="1" applyFill="1" applyBorder="1" applyAlignment="1">
      <alignment horizontal="center"/>
    </xf>
    <xf numFmtId="173" fontId="69" fillId="27" borderId="18" xfId="270" applyNumberFormat="1" applyFont="1" applyFill="1" applyBorder="1"/>
    <xf numFmtId="173" fontId="69" fillId="27" borderId="30" xfId="270" applyNumberFormat="1" applyFont="1" applyFill="1" applyBorder="1"/>
    <xf numFmtId="173" fontId="69" fillId="31" borderId="19" xfId="270" applyNumberFormat="1" applyFont="1" applyFill="1" applyBorder="1"/>
    <xf numFmtId="173" fontId="69" fillId="31" borderId="18" xfId="270" applyNumberFormat="1" applyFont="1" applyFill="1" applyBorder="1"/>
    <xf numFmtId="173" fontId="69" fillId="31" borderId="23" xfId="270" applyNumberFormat="1" applyFont="1" applyFill="1" applyBorder="1" applyAlignment="1">
      <alignment horizontal="center"/>
    </xf>
    <xf numFmtId="173" fontId="66" fillId="31" borderId="23" xfId="270" applyNumberFormat="1" applyFont="1" applyFill="1" applyBorder="1"/>
    <xf numFmtId="173" fontId="65" fillId="31" borderId="52" xfId="270" applyNumberFormat="1" applyFont="1" applyFill="1" applyBorder="1"/>
    <xf numFmtId="173" fontId="66" fillId="27" borderId="12" xfId="270" applyNumberFormat="1" applyFont="1" applyFill="1" applyBorder="1"/>
    <xf numFmtId="43" fontId="65" fillId="24" borderId="11" xfId="269" applyFont="1" applyFill="1" applyBorder="1" applyAlignment="1">
      <alignment horizontal="center" vertical="center"/>
    </xf>
    <xf numFmtId="173" fontId="65" fillId="31" borderId="18" xfId="270" applyNumberFormat="1" applyFont="1" applyFill="1" applyBorder="1" applyAlignment="1">
      <alignment vertical="center"/>
    </xf>
    <xf numFmtId="173" fontId="67" fillId="31" borderId="52" xfId="270" applyNumberFormat="1" applyFont="1" applyFill="1" applyBorder="1" applyAlignment="1">
      <alignment vertical="center"/>
    </xf>
    <xf numFmtId="43" fontId="65" fillId="24" borderId="11" xfId="271" applyFont="1" applyFill="1" applyBorder="1" applyAlignment="1">
      <alignment horizontal="center"/>
    </xf>
    <xf numFmtId="173" fontId="69" fillId="31" borderId="18" xfId="270" applyNumberFormat="1" applyFont="1" applyFill="1" applyBorder="1" applyAlignment="1">
      <alignment horizontal="center"/>
    </xf>
    <xf numFmtId="173" fontId="66" fillId="31" borderId="18" xfId="270" applyNumberFormat="1" applyFont="1" applyFill="1" applyBorder="1"/>
    <xf numFmtId="173" fontId="65" fillId="31" borderId="18" xfId="270" applyNumberFormat="1" applyFont="1" applyFill="1" applyBorder="1"/>
    <xf numFmtId="43" fontId="63" fillId="24" borderId="11" xfId="269" applyFont="1" applyFill="1" applyBorder="1"/>
    <xf numFmtId="0" fontId="62" fillId="24" borderId="12" xfId="270" applyFill="1" applyBorder="1"/>
    <xf numFmtId="43" fontId="63" fillId="24" borderId="13" xfId="269" applyFont="1" applyFill="1" applyBorder="1"/>
    <xf numFmtId="0" fontId="62" fillId="24" borderId="14" xfId="270" applyFill="1" applyBorder="1"/>
    <xf numFmtId="0" fontId="62" fillId="24" borderId="15" xfId="270" applyFill="1" applyBorder="1"/>
    <xf numFmtId="173" fontId="69" fillId="27" borderId="12" xfId="270" applyNumberFormat="1" applyFont="1" applyFill="1" applyBorder="1"/>
    <xf numFmtId="0" fontId="33" fillId="0" borderId="84" xfId="0" applyFont="1" applyBorder="1"/>
    <xf numFmtId="0" fontId="33" fillId="0" borderId="85" xfId="0" applyFont="1" applyBorder="1"/>
    <xf numFmtId="173" fontId="69" fillId="29" borderId="18" xfId="0" applyNumberFormat="1" applyFont="1" applyFill="1" applyBorder="1"/>
    <xf numFmtId="0" fontId="65" fillId="27" borderId="0" xfId="270" applyFont="1" applyFill="1" applyAlignment="1">
      <alignment horizontal="center"/>
    </xf>
    <xf numFmtId="0" fontId="66" fillId="24" borderId="0" xfId="270" applyFont="1" applyFill="1"/>
    <xf numFmtId="0" fontId="66" fillId="0" borderId="0" xfId="270" applyFont="1"/>
    <xf numFmtId="0" fontId="65" fillId="29" borderId="0" xfId="270" applyFont="1" applyFill="1"/>
    <xf numFmtId="173" fontId="69" fillId="31" borderId="85" xfId="270" applyNumberFormat="1" applyFont="1" applyFill="1" applyBorder="1" applyAlignment="1">
      <alignment horizontal="center"/>
    </xf>
    <xf numFmtId="173" fontId="66" fillId="31" borderId="85" xfId="270" applyNumberFormat="1" applyFont="1" applyFill="1" applyBorder="1"/>
    <xf numFmtId="0" fontId="69" fillId="29" borderId="0" xfId="270" applyFont="1" applyFill="1" applyAlignment="1">
      <alignment horizontal="left"/>
    </xf>
    <xf numFmtId="173" fontId="69" fillId="29" borderId="0" xfId="270" applyNumberFormat="1" applyFont="1" applyFill="1"/>
    <xf numFmtId="173" fontId="69" fillId="29" borderId="0" xfId="270" applyNumberFormat="1" applyFont="1" applyFill="1" applyAlignment="1">
      <alignment horizontal="center"/>
    </xf>
    <xf numFmtId="173" fontId="66" fillId="29" borderId="0" xfId="270" applyNumberFormat="1" applyFont="1" applyFill="1"/>
    <xf numFmtId="173" fontId="66" fillId="27" borderId="0" xfId="270" applyNumberFormat="1" applyFont="1" applyFill="1"/>
    <xf numFmtId="0" fontId="69" fillId="24" borderId="0" xfId="270" applyFont="1" applyFill="1" applyAlignment="1">
      <alignment horizontal="left"/>
    </xf>
    <xf numFmtId="184" fontId="69" fillId="27" borderId="0" xfId="270" applyNumberFormat="1" applyFont="1" applyFill="1"/>
    <xf numFmtId="0" fontId="72" fillId="24" borderId="0" xfId="237" applyFont="1" applyFill="1" applyAlignment="1">
      <alignment horizontal="center"/>
    </xf>
    <xf numFmtId="173" fontId="69" fillId="27" borderId="0" xfId="270" applyNumberFormat="1" applyFont="1" applyFill="1"/>
    <xf numFmtId="173" fontId="67" fillId="31" borderId="18" xfId="270" applyNumberFormat="1" applyFont="1" applyFill="1" applyBorder="1"/>
    <xf numFmtId="173" fontId="69" fillId="27" borderId="30" xfId="0" applyNumberFormat="1" applyFont="1" applyFill="1" applyBorder="1"/>
    <xf numFmtId="203" fontId="33" fillId="0" borderId="30" xfId="34" applyNumberFormat="1" applyFont="1" applyBorder="1"/>
    <xf numFmtId="176" fontId="33" fillId="0" borderId="59" xfId="34" applyNumberFormat="1" applyFont="1" applyBorder="1"/>
    <xf numFmtId="0" fontId="33" fillId="0" borderId="84" xfId="0" applyFont="1" applyBorder="1" applyAlignment="1">
      <alignment horizontal="center" vertical="center"/>
    </xf>
    <xf numFmtId="0" fontId="69" fillId="29" borderId="19" xfId="270" applyFont="1" applyFill="1" applyBorder="1" applyAlignment="1">
      <alignment horizontal="left"/>
    </xf>
    <xf numFmtId="0" fontId="69" fillId="29" borderId="23" xfId="270" applyFont="1" applyFill="1" applyBorder="1" applyAlignment="1">
      <alignment horizontal="left"/>
    </xf>
    <xf numFmtId="0" fontId="35" fillId="0" borderId="0" xfId="89" applyFont="1" applyAlignment="1">
      <alignment horizontal="center"/>
    </xf>
    <xf numFmtId="0" fontId="35" fillId="0" borderId="37" xfId="89" applyFont="1" applyBorder="1" applyAlignment="1">
      <alignment horizontal="center"/>
    </xf>
    <xf numFmtId="0" fontId="32" fillId="25" borderId="14" xfId="73" applyFont="1" applyFill="1" applyBorder="1" applyAlignment="1">
      <alignment vertical="center"/>
    </xf>
    <xf numFmtId="0" fontId="35" fillId="0" borderId="32" xfId="73" applyFont="1" applyBorder="1" applyAlignment="1">
      <alignment horizontal="center" vertical="center"/>
    </xf>
    <xf numFmtId="0" fontId="35" fillId="0" borderId="29" xfId="73" applyFont="1" applyBorder="1" applyAlignment="1">
      <alignment horizontal="center" vertical="center"/>
    </xf>
    <xf numFmtId="4" fontId="35" fillId="0" borderId="29" xfId="39" applyNumberFormat="1" applyFont="1" applyBorder="1" applyAlignment="1">
      <alignment horizontal="center" vertical="center" wrapText="1"/>
    </xf>
    <xf numFmtId="167" fontId="35" fillId="0" borderId="29" xfId="62" applyNumberFormat="1" applyFont="1" applyBorder="1" applyAlignment="1">
      <alignment horizontal="right" vertical="center" wrapText="1"/>
    </xf>
    <xf numFmtId="167" fontId="35" fillId="0" borderId="35" xfId="62" applyNumberFormat="1" applyFont="1" applyBorder="1" applyAlignment="1">
      <alignment horizontal="right" vertical="center" wrapText="1"/>
    </xf>
    <xf numFmtId="0" fontId="35" fillId="0" borderId="33" xfId="73" applyFont="1" applyBorder="1" applyAlignment="1">
      <alignment horizontal="center" vertical="center"/>
    </xf>
    <xf numFmtId="1" fontId="65" fillId="24" borderId="11" xfId="270" applyNumberFormat="1" applyFont="1" applyFill="1" applyBorder="1" applyAlignment="1">
      <alignment horizontal="center" vertical="center"/>
    </xf>
    <xf numFmtId="1" fontId="65" fillId="24" borderId="0" xfId="270" applyNumberFormat="1" applyFont="1" applyFill="1" applyAlignment="1">
      <alignment horizontal="center" vertical="center"/>
    </xf>
    <xf numFmtId="0" fontId="66" fillId="29" borderId="0" xfId="270" applyFont="1" applyFill="1"/>
    <xf numFmtId="0" fontId="58" fillId="25" borderId="41" xfId="73" applyFont="1" applyFill="1" applyBorder="1" applyAlignment="1">
      <alignment horizontal="right" vertical="center"/>
    </xf>
    <xf numFmtId="167" fontId="32" fillId="25" borderId="42" xfId="73" applyNumberFormat="1" applyFont="1" applyFill="1" applyBorder="1" applyAlignment="1">
      <alignment vertical="center"/>
    </xf>
    <xf numFmtId="4" fontId="35" fillId="0" borderId="18" xfId="39" applyNumberFormat="1" applyFont="1" applyFill="1" applyBorder="1" applyAlignment="1">
      <alignment horizontal="center" vertical="center" wrapText="1"/>
    </xf>
    <xf numFmtId="2" fontId="33" fillId="0" borderId="18" xfId="0" applyNumberFormat="1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2" fontId="33" fillId="0" borderId="59" xfId="0" applyNumberFormat="1" applyFont="1" applyBorder="1" applyAlignment="1">
      <alignment horizontal="center" vertical="center"/>
    </xf>
    <xf numFmtId="176" fontId="33" fillId="0" borderId="87" xfId="34" applyNumberFormat="1" applyFont="1" applyBorder="1"/>
    <xf numFmtId="0" fontId="33" fillId="0" borderId="20" xfId="0" applyFont="1" applyBorder="1" applyAlignment="1">
      <alignment horizontal="center" vertical="center"/>
    </xf>
    <xf numFmtId="176" fontId="33" fillId="0" borderId="40" xfId="34" applyNumberFormat="1" applyFont="1" applyBorder="1"/>
    <xf numFmtId="0" fontId="33" fillId="0" borderId="27" xfId="0" applyFont="1" applyBorder="1"/>
    <xf numFmtId="0" fontId="33" fillId="0" borderId="31" xfId="0" applyFont="1" applyBorder="1"/>
    <xf numFmtId="0" fontId="45" fillId="25" borderId="16" xfId="0" applyFont="1" applyFill="1" applyBorder="1" applyAlignment="1">
      <alignment horizontal="center"/>
    </xf>
    <xf numFmtId="0" fontId="45" fillId="25" borderId="17" xfId="0" applyFont="1" applyFill="1" applyBorder="1" applyAlignment="1">
      <alignment horizontal="center" wrapText="1"/>
    </xf>
    <xf numFmtId="0" fontId="45" fillId="25" borderId="44" xfId="0" applyFont="1" applyFill="1" applyBorder="1" applyAlignment="1">
      <alignment horizontal="center"/>
    </xf>
    <xf numFmtId="176" fontId="33" fillId="0" borderId="18" xfId="34" applyNumberFormat="1" applyFont="1" applyBorder="1" applyAlignment="1">
      <alignment horizontal="right"/>
    </xf>
    <xf numFmtId="0" fontId="46" fillId="0" borderId="0" xfId="0" applyFont="1" applyAlignment="1">
      <alignment horizontal="center"/>
    </xf>
    <xf numFmtId="0" fontId="45" fillId="25" borderId="29" xfId="0" applyFont="1" applyFill="1" applyBorder="1" applyAlignment="1">
      <alignment horizontal="center"/>
    </xf>
    <xf numFmtId="0" fontId="33" fillId="0" borderId="14" xfId="0" applyFont="1" applyBorder="1"/>
    <xf numFmtId="0" fontId="33" fillId="0" borderId="21" xfId="0" applyFont="1" applyBorder="1" applyAlignment="1">
      <alignment horizontal="left"/>
    </xf>
    <xf numFmtId="0" fontId="33" fillId="0" borderId="22" xfId="0" applyFont="1" applyBorder="1" applyAlignment="1">
      <alignment horizontal="left"/>
    </xf>
    <xf numFmtId="0" fontId="35" fillId="0" borderId="36" xfId="89" applyFont="1" applyBorder="1" applyAlignment="1">
      <alignment horizontal="center"/>
    </xf>
    <xf numFmtId="0" fontId="35" fillId="0" borderId="36" xfId="89" applyFont="1" applyBorder="1"/>
    <xf numFmtId="0" fontId="35" fillId="0" borderId="36" xfId="90" applyFont="1" applyBorder="1"/>
    <xf numFmtId="0" fontId="35" fillId="0" borderId="76" xfId="90" applyFont="1" applyBorder="1"/>
    <xf numFmtId="2" fontId="35" fillId="0" borderId="18" xfId="73" applyNumberFormat="1" applyFont="1" applyBorder="1" applyAlignment="1">
      <alignment horizontal="center" vertical="center"/>
    </xf>
    <xf numFmtId="2" fontId="33" fillId="25" borderId="64" xfId="0" applyNumberFormat="1" applyFont="1" applyFill="1" applyBorder="1" applyAlignment="1">
      <alignment horizontal="center" vertical="center"/>
    </xf>
    <xf numFmtId="9" fontId="34" fillId="0" borderId="0" xfId="90" applyNumberFormat="1" applyFont="1"/>
    <xf numFmtId="10" fontId="34" fillId="0" borderId="0" xfId="90" applyNumberFormat="1" applyFont="1"/>
    <xf numFmtId="204" fontId="34" fillId="0" borderId="0" xfId="95" applyNumberFormat="1" applyFont="1"/>
    <xf numFmtId="176" fontId="31" fillId="0" borderId="0" xfId="89" applyNumberFormat="1" applyFont="1"/>
    <xf numFmtId="185" fontId="32" fillId="0" borderId="0" xfId="131" applyNumberFormat="1" applyFont="1" applyAlignment="1">
      <alignment vertical="center"/>
    </xf>
    <xf numFmtId="43" fontId="67" fillId="24" borderId="11" xfId="352" applyFont="1" applyFill="1" applyBorder="1"/>
    <xf numFmtId="43" fontId="64" fillId="26" borderId="39" xfId="352" applyFont="1" applyFill="1" applyBorder="1" applyAlignment="1">
      <alignment horizontal="center"/>
    </xf>
    <xf numFmtId="43" fontId="65" fillId="24" borderId="11" xfId="353" applyFont="1" applyFill="1" applyBorder="1" applyAlignment="1">
      <alignment horizontal="center"/>
    </xf>
    <xf numFmtId="43" fontId="63" fillId="24" borderId="11" xfId="352" applyFont="1" applyFill="1" applyBorder="1"/>
    <xf numFmtId="0" fontId="70" fillId="24" borderId="0" xfId="270" applyFont="1" applyFill="1"/>
    <xf numFmtId="0" fontId="71" fillId="24" borderId="0" xfId="270" applyFont="1" applyFill="1"/>
    <xf numFmtId="0" fontId="35" fillId="0" borderId="46" xfId="73" applyFont="1" applyBorder="1" applyAlignment="1">
      <alignment horizontal="center" vertical="center"/>
    </xf>
    <xf numFmtId="0" fontId="35" fillId="0" borderId="20" xfId="73" applyFont="1" applyBorder="1" applyAlignment="1">
      <alignment horizontal="center" vertical="center"/>
    </xf>
    <xf numFmtId="4" fontId="35" fillId="0" borderId="20" xfId="39" applyNumberFormat="1" applyFont="1" applyBorder="1" applyAlignment="1">
      <alignment horizontal="center" vertical="center" wrapText="1"/>
    </xf>
    <xf numFmtId="167" fontId="35" fillId="0" borderId="20" xfId="62" applyNumberFormat="1" applyFont="1" applyBorder="1" applyAlignment="1">
      <alignment horizontal="right" vertical="center" wrapText="1"/>
    </xf>
    <xf numFmtId="0" fontId="33" fillId="0" borderId="31" xfId="0" applyFont="1" applyBorder="1" applyAlignment="1">
      <alignment horizontal="center" vertical="center"/>
    </xf>
    <xf numFmtId="2" fontId="33" fillId="0" borderId="71" xfId="0" applyNumberFormat="1" applyFont="1" applyBorder="1" applyAlignment="1">
      <alignment horizontal="center" vertical="center"/>
    </xf>
    <xf numFmtId="176" fontId="33" fillId="0" borderId="30" xfId="34" applyNumberFormat="1" applyFont="1" applyBorder="1" applyAlignment="1">
      <alignment horizontal="right"/>
    </xf>
    <xf numFmtId="2" fontId="32" fillId="25" borderId="11" xfId="73" applyNumberFormat="1" applyFont="1" applyFill="1" applyBorder="1" applyAlignment="1">
      <alignment horizontal="center" vertical="center"/>
    </xf>
    <xf numFmtId="0" fontId="32" fillId="25" borderId="0" xfId="73" applyFont="1" applyFill="1" applyAlignment="1">
      <alignment vertical="center"/>
    </xf>
    <xf numFmtId="0" fontId="58" fillId="25" borderId="0" xfId="73" applyFont="1" applyFill="1" applyAlignment="1">
      <alignment horizontal="right" vertical="center"/>
    </xf>
    <xf numFmtId="167" fontId="32" fillId="25" borderId="12" xfId="73" applyNumberFormat="1" applyFont="1" applyFill="1" applyBorder="1" applyAlignment="1">
      <alignment vertical="center"/>
    </xf>
    <xf numFmtId="2" fontId="32" fillId="25" borderId="89" xfId="73" applyNumberFormat="1" applyFont="1" applyFill="1" applyBorder="1" applyAlignment="1">
      <alignment horizontal="center" vertical="center"/>
    </xf>
    <xf numFmtId="0" fontId="32" fillId="25" borderId="88" xfId="73" applyFont="1" applyFill="1" applyBorder="1" applyAlignment="1">
      <alignment vertical="center"/>
    </xf>
    <xf numFmtId="0" fontId="58" fillId="25" borderId="88" xfId="73" applyFont="1" applyFill="1" applyBorder="1" applyAlignment="1">
      <alignment horizontal="right" vertical="center"/>
    </xf>
    <xf numFmtId="167" fontId="32" fillId="25" borderId="90" xfId="73" applyNumberFormat="1" applyFont="1" applyFill="1" applyBorder="1" applyAlignment="1">
      <alignment vertical="center"/>
    </xf>
    <xf numFmtId="4" fontId="35" fillId="0" borderId="29" xfId="39" applyNumberFormat="1" applyFont="1" applyFill="1" applyBorder="1" applyAlignment="1">
      <alignment horizontal="center" vertical="center" wrapText="1"/>
    </xf>
    <xf numFmtId="2" fontId="32" fillId="25" borderId="13" xfId="73" applyNumberFormat="1" applyFont="1" applyFill="1" applyBorder="1" applyAlignment="1">
      <alignment horizontal="center" vertical="center"/>
    </xf>
    <xf numFmtId="0" fontId="35" fillId="0" borderId="91" xfId="73" applyFont="1" applyBorder="1" applyAlignment="1">
      <alignment horizontal="center" vertical="center"/>
    </xf>
    <xf numFmtId="2" fontId="35" fillId="0" borderId="71" xfId="73" applyNumberFormat="1" applyFont="1" applyBorder="1" applyAlignment="1">
      <alignment horizontal="center" vertical="center"/>
    </xf>
    <xf numFmtId="0" fontId="35" fillId="0" borderId="71" xfId="73" applyFont="1" applyBorder="1" applyAlignment="1">
      <alignment horizontal="center" vertical="center"/>
    </xf>
    <xf numFmtId="4" fontId="35" fillId="0" borderId="71" xfId="39" applyNumberFormat="1" applyFont="1" applyFill="1" applyBorder="1" applyAlignment="1">
      <alignment horizontal="center" vertical="center" wrapText="1"/>
    </xf>
    <xf numFmtId="167" fontId="35" fillId="0" borderId="71" xfId="62" applyNumberFormat="1" applyFont="1" applyBorder="1" applyAlignment="1">
      <alignment horizontal="right" vertical="center" wrapText="1"/>
    </xf>
    <xf numFmtId="167" fontId="35" fillId="0" borderId="70" xfId="62" applyNumberFormat="1" applyFont="1" applyBorder="1" applyAlignment="1">
      <alignment horizontal="right" vertical="center" wrapText="1"/>
    </xf>
    <xf numFmtId="176" fontId="32" fillId="25" borderId="42" xfId="73" applyNumberFormat="1" applyFont="1" applyFill="1" applyBorder="1" applyAlignment="1">
      <alignment vertical="center"/>
    </xf>
    <xf numFmtId="0" fontId="35" fillId="0" borderId="88" xfId="73" applyFont="1" applyBorder="1" applyAlignment="1">
      <alignment horizontal="left" vertical="center" wrapText="1"/>
    </xf>
    <xf numFmtId="0" fontId="35" fillId="0" borderId="18" xfId="73" applyFont="1" applyBorder="1" applyAlignment="1">
      <alignment horizontal="left" vertical="center" wrapText="1"/>
    </xf>
    <xf numFmtId="0" fontId="35" fillId="0" borderId="20" xfId="73" applyFont="1" applyBorder="1" applyAlignment="1">
      <alignment horizontal="left" vertical="center" wrapText="1"/>
    </xf>
    <xf numFmtId="0" fontId="35" fillId="0" borderId="29" xfId="0" applyFont="1" applyBorder="1" applyAlignment="1">
      <alignment vertical="center" wrapText="1"/>
    </xf>
    <xf numFmtId="0" fontId="35" fillId="0" borderId="18" xfId="0" applyFont="1" applyBorder="1" applyAlignment="1">
      <alignment vertical="center" wrapText="1"/>
    </xf>
    <xf numFmtId="0" fontId="35" fillId="0" borderId="71" xfId="0" applyFont="1" applyBorder="1" applyAlignment="1">
      <alignment vertical="center" wrapText="1"/>
    </xf>
    <xf numFmtId="176" fontId="32" fillId="0" borderId="56" xfId="131" applyNumberFormat="1" applyFont="1" applyBorder="1" applyAlignment="1">
      <alignment vertical="center"/>
    </xf>
    <xf numFmtId="176" fontId="32" fillId="25" borderId="56" xfId="131" applyNumberFormat="1" applyFont="1" applyFill="1" applyBorder="1" applyAlignment="1">
      <alignment vertical="center"/>
    </xf>
    <xf numFmtId="49" fontId="32" fillId="0" borderId="55" xfId="131" applyNumberFormat="1" applyFont="1" applyBorder="1" applyAlignment="1">
      <alignment horizontal="right" vertical="center"/>
    </xf>
    <xf numFmtId="49" fontId="32" fillId="0" borderId="54" xfId="131" applyNumberFormat="1" applyFont="1" applyBorder="1" applyAlignment="1">
      <alignment horizontal="right" vertical="center"/>
    </xf>
    <xf numFmtId="185" fontId="32" fillId="0" borderId="53" xfId="131" applyNumberFormat="1" applyFont="1" applyBorder="1" applyAlignment="1">
      <alignment vertical="center"/>
    </xf>
    <xf numFmtId="49" fontId="32" fillId="0" borderId="11" xfId="131" applyNumberFormat="1" applyFont="1" applyBorder="1" applyAlignment="1">
      <alignment horizontal="right" vertical="center"/>
    </xf>
    <xf numFmtId="49" fontId="32" fillId="0" borderId="0" xfId="131" applyNumberFormat="1" applyFont="1" applyBorder="1" applyAlignment="1">
      <alignment horizontal="right" vertical="center"/>
    </xf>
    <xf numFmtId="185" fontId="32" fillId="0" borderId="12" xfId="131" applyNumberFormat="1" applyFont="1" applyBorder="1" applyAlignment="1">
      <alignment vertical="center"/>
    </xf>
    <xf numFmtId="0" fontId="35" fillId="0" borderId="13" xfId="128" applyFont="1" applyBorder="1"/>
    <xf numFmtId="0" fontId="35" fillId="0" borderId="14" xfId="128" applyFont="1" applyBorder="1" applyAlignment="1">
      <alignment horizontal="center"/>
    </xf>
    <xf numFmtId="0" fontId="35" fillId="0" borderId="14" xfId="128" applyFont="1" applyBorder="1"/>
    <xf numFmtId="2" fontId="35" fillId="0" borderId="14" xfId="128" applyNumberFormat="1" applyFont="1" applyBorder="1"/>
    <xf numFmtId="180" fontId="35" fillId="0" borderId="14" xfId="129" applyNumberFormat="1" applyFont="1" applyBorder="1"/>
    <xf numFmtId="39" fontId="32" fillId="0" borderId="15" xfId="129" applyNumberFormat="1" applyFont="1" applyBorder="1" applyAlignment="1">
      <alignment vertical="center"/>
    </xf>
    <xf numFmtId="49" fontId="32" fillId="25" borderId="39" xfId="131" applyNumberFormat="1" applyFont="1" applyFill="1" applyBorder="1" applyAlignment="1">
      <alignment horizontal="right" vertical="center"/>
    </xf>
    <xf numFmtId="49" fontId="32" fillId="25" borderId="41" xfId="131" applyNumberFormat="1" applyFont="1" applyFill="1" applyBorder="1" applyAlignment="1">
      <alignment horizontal="right" vertical="center"/>
    </xf>
    <xf numFmtId="49" fontId="32" fillId="25" borderId="42" xfId="131" applyNumberFormat="1" applyFont="1" applyFill="1" applyBorder="1" applyAlignment="1">
      <alignment horizontal="right" vertical="center"/>
    </xf>
    <xf numFmtId="0" fontId="32" fillId="25" borderId="39" xfId="73" applyFont="1" applyFill="1" applyBorder="1" applyAlignment="1">
      <alignment horizontal="right" vertical="center"/>
    </xf>
    <xf numFmtId="0" fontId="32" fillId="25" borderId="41" xfId="73" applyFont="1" applyFill="1" applyBorder="1" applyAlignment="1">
      <alignment horizontal="right" vertical="center"/>
    </xf>
    <xf numFmtId="0" fontId="32" fillId="25" borderId="92" xfId="73" applyFont="1" applyFill="1" applyBorder="1" applyAlignment="1">
      <alignment horizontal="right" vertical="center"/>
    </xf>
    <xf numFmtId="49" fontId="32" fillId="0" borderId="39" xfId="131" applyNumberFormat="1" applyFont="1" applyBorder="1" applyAlignment="1">
      <alignment horizontal="right" vertical="center"/>
    </xf>
    <xf numFmtId="49" fontId="32" fillId="0" borderId="41" xfId="131" applyNumberFormat="1" applyFont="1" applyBorder="1" applyAlignment="1">
      <alignment horizontal="right" vertical="center"/>
    </xf>
    <xf numFmtId="49" fontId="32" fillId="0" borderId="42" xfId="131" applyNumberFormat="1" applyFont="1" applyBorder="1" applyAlignment="1">
      <alignment horizontal="right" vertical="center"/>
    </xf>
    <xf numFmtId="0" fontId="32" fillId="0" borderId="55" xfId="130" applyFont="1" applyBorder="1" applyAlignment="1">
      <alignment horizontal="center"/>
    </xf>
    <xf numFmtId="0" fontId="32" fillId="0" borderId="54" xfId="130" applyFont="1" applyBorder="1" applyAlignment="1">
      <alignment horizontal="center"/>
    </xf>
    <xf numFmtId="0" fontId="32" fillId="0" borderId="53" xfId="130" applyFont="1" applyBorder="1" applyAlignment="1">
      <alignment horizontal="center"/>
    </xf>
    <xf numFmtId="0" fontId="35" fillId="0" borderId="80" xfId="89" applyFont="1" applyBorder="1" applyAlignment="1">
      <alignment horizontal="center"/>
    </xf>
    <xf numFmtId="0" fontId="35" fillId="0" borderId="74" xfId="89" applyFont="1" applyBorder="1" applyAlignment="1">
      <alignment horizontal="center"/>
    </xf>
    <xf numFmtId="0" fontId="35" fillId="0" borderId="75" xfId="89" applyFont="1" applyBorder="1" applyAlignment="1">
      <alignment horizontal="center"/>
    </xf>
    <xf numFmtId="0" fontId="35" fillId="0" borderId="68" xfId="130" applyFont="1" applyBorder="1" applyAlignment="1">
      <alignment horizontal="center"/>
    </xf>
    <xf numFmtId="0" fontId="35" fillId="0" borderId="51" xfId="130" applyFont="1" applyBorder="1" applyAlignment="1">
      <alignment horizontal="center"/>
    </xf>
    <xf numFmtId="0" fontId="35" fillId="0" borderId="67" xfId="130" applyFont="1" applyBorder="1" applyAlignment="1">
      <alignment horizontal="center"/>
    </xf>
    <xf numFmtId="0" fontId="32" fillId="24" borderId="29" xfId="73" applyFont="1" applyFill="1" applyBorder="1" applyAlignment="1">
      <alignment horizontal="center" vertical="center" wrapText="1"/>
    </xf>
    <xf numFmtId="0" fontId="32" fillId="24" borderId="20" xfId="73" applyFont="1" applyFill="1" applyBorder="1" applyAlignment="1">
      <alignment horizontal="center" vertical="center" wrapText="1"/>
    </xf>
    <xf numFmtId="4" fontId="32" fillId="24" borderId="29" xfId="73" applyNumberFormat="1" applyFont="1" applyFill="1" applyBorder="1" applyAlignment="1">
      <alignment horizontal="center" vertical="center" wrapText="1"/>
    </xf>
    <xf numFmtId="4" fontId="32" fillId="24" borderId="20" xfId="73" applyNumberFormat="1" applyFont="1" applyFill="1" applyBorder="1" applyAlignment="1">
      <alignment horizontal="center" vertical="center" wrapText="1"/>
    </xf>
    <xf numFmtId="4" fontId="32" fillId="24" borderId="35" xfId="73" applyNumberFormat="1" applyFont="1" applyFill="1" applyBorder="1" applyAlignment="1">
      <alignment horizontal="center" vertical="center" wrapText="1"/>
    </xf>
    <xf numFmtId="4" fontId="32" fillId="24" borderId="40" xfId="73" applyNumberFormat="1" applyFont="1" applyFill="1" applyBorder="1" applyAlignment="1">
      <alignment horizontal="center" vertical="center" wrapText="1"/>
    </xf>
    <xf numFmtId="0" fontId="32" fillId="24" borderId="32" xfId="73" applyFont="1" applyFill="1" applyBorder="1" applyAlignment="1">
      <alignment horizontal="center" vertical="center" wrapText="1"/>
    </xf>
    <xf numFmtId="0" fontId="32" fillId="24" borderId="46" xfId="73" applyFont="1" applyFill="1" applyBorder="1" applyAlignment="1">
      <alignment horizontal="center" vertical="center" wrapText="1"/>
    </xf>
    <xf numFmtId="0" fontId="35" fillId="24" borderId="58" xfId="89" applyFont="1" applyFill="1" applyBorder="1" applyAlignment="1">
      <alignment horizontal="left" wrapText="1"/>
    </xf>
    <xf numFmtId="0" fontId="35" fillId="24" borderId="84" xfId="89" applyFont="1" applyFill="1" applyBorder="1" applyAlignment="1">
      <alignment horizontal="left" wrapText="1"/>
    </xf>
    <xf numFmtId="0" fontId="35" fillId="24" borderId="69" xfId="89" applyFont="1" applyFill="1" applyBorder="1" applyAlignment="1">
      <alignment horizontal="left" wrapText="1"/>
    </xf>
    <xf numFmtId="0" fontId="35" fillId="24" borderId="68" xfId="89" applyFont="1" applyFill="1" applyBorder="1" applyAlignment="1">
      <alignment horizontal="left" wrapText="1"/>
    </xf>
    <xf numFmtId="0" fontId="35" fillId="24" borderId="51" xfId="89" applyFont="1" applyFill="1" applyBorder="1" applyAlignment="1">
      <alignment horizontal="left" wrapText="1"/>
    </xf>
    <xf numFmtId="0" fontId="35" fillId="24" borderId="67" xfId="89" applyFont="1" applyFill="1" applyBorder="1" applyAlignment="1">
      <alignment horizontal="left" wrapText="1"/>
    </xf>
    <xf numFmtId="0" fontId="35" fillId="24" borderId="27" xfId="89" applyFont="1" applyFill="1" applyBorder="1" applyAlignment="1">
      <alignment horizontal="center" wrapText="1"/>
    </xf>
    <xf numFmtId="0" fontId="35" fillId="24" borderId="31" xfId="89" applyFont="1" applyFill="1" applyBorder="1" applyAlignment="1">
      <alignment horizontal="center" wrapText="1"/>
    </xf>
    <xf numFmtId="0" fontId="35" fillId="24" borderId="65" xfId="89" applyFont="1" applyFill="1" applyBorder="1" applyAlignment="1">
      <alignment horizontal="center" wrapText="1"/>
    </xf>
    <xf numFmtId="0" fontId="35" fillId="24" borderId="21" xfId="130" applyFont="1" applyFill="1" applyBorder="1" applyAlignment="1">
      <alignment vertical="center" wrapText="1"/>
    </xf>
    <xf numFmtId="0" fontId="35" fillId="24" borderId="22" xfId="130" applyFont="1" applyFill="1" applyBorder="1" applyAlignment="1">
      <alignment vertical="center" wrapText="1"/>
    </xf>
    <xf numFmtId="0" fontId="35" fillId="24" borderId="23" xfId="130" applyFont="1" applyFill="1" applyBorder="1" applyAlignment="1">
      <alignment vertical="center" wrapText="1"/>
    </xf>
    <xf numFmtId="3" fontId="32" fillId="24" borderId="25" xfId="130" applyNumberFormat="1" applyFont="1" applyFill="1" applyBorder="1" applyAlignment="1">
      <alignment horizontal="center" vertical="center" wrapText="1"/>
    </xf>
    <xf numFmtId="3" fontId="32" fillId="24" borderId="18" xfId="130" applyNumberFormat="1" applyFont="1" applyFill="1" applyBorder="1" applyAlignment="1">
      <alignment horizontal="center" vertical="center"/>
    </xf>
    <xf numFmtId="0" fontId="35" fillId="0" borderId="16" xfId="79" applyFont="1" applyBorder="1" applyAlignment="1">
      <alignment horizontal="center" vertical="center"/>
    </xf>
    <xf numFmtId="0" fontId="35" fillId="0" borderId="26" xfId="79" applyFont="1" applyBorder="1" applyAlignment="1">
      <alignment horizontal="center" vertical="center"/>
    </xf>
    <xf numFmtId="176" fontId="32" fillId="24" borderId="20" xfId="130" applyNumberFormat="1" applyFont="1" applyFill="1" applyBorder="1" applyAlignment="1">
      <alignment horizontal="center" vertical="center" wrapText="1"/>
    </xf>
    <xf numFmtId="176" fontId="32" fillId="24" borderId="40" xfId="130" applyNumberFormat="1" applyFont="1" applyFill="1" applyBorder="1" applyAlignment="1">
      <alignment horizontal="center" vertical="center" wrapText="1"/>
    </xf>
    <xf numFmtId="0" fontId="32" fillId="24" borderId="18" xfId="130" applyFont="1" applyFill="1" applyBorder="1" applyAlignment="1">
      <alignment horizontal="center" vertical="center" wrapText="1"/>
    </xf>
    <xf numFmtId="0" fontId="32" fillId="24" borderId="18" xfId="130" applyFont="1" applyFill="1" applyBorder="1" applyAlignment="1">
      <alignment horizontal="center" vertical="center"/>
    </xf>
    <xf numFmtId="3" fontId="32" fillId="24" borderId="18" xfId="130" applyNumberFormat="1" applyFont="1" applyFill="1" applyBorder="1" applyAlignment="1">
      <alignment horizontal="center" vertical="center" wrapText="1"/>
    </xf>
    <xf numFmtId="0" fontId="35" fillId="24" borderId="13" xfId="0" applyFont="1" applyFill="1" applyBorder="1" applyAlignment="1">
      <alignment horizontal="left" vertical="top" wrapText="1"/>
    </xf>
    <xf numFmtId="0" fontId="35" fillId="24" borderId="14" xfId="0" applyFont="1" applyFill="1" applyBorder="1" applyAlignment="1">
      <alignment horizontal="left" vertical="top" wrapText="1"/>
    </xf>
    <xf numFmtId="0" fontId="35" fillId="24" borderId="24" xfId="0" applyFont="1" applyFill="1" applyBorder="1" applyAlignment="1">
      <alignment horizontal="left" vertical="top" wrapText="1"/>
    </xf>
    <xf numFmtId="0" fontId="32" fillId="24" borderId="11" xfId="0" applyFont="1" applyFill="1" applyBorder="1" applyAlignment="1">
      <alignment horizontal="left" wrapText="1"/>
    </xf>
    <xf numFmtId="0" fontId="32" fillId="24" borderId="0" xfId="0" applyFont="1" applyFill="1" applyAlignment="1">
      <alignment horizontal="left" wrapText="1"/>
    </xf>
    <xf numFmtId="0" fontId="32" fillId="24" borderId="43" xfId="0" applyFont="1" applyFill="1" applyBorder="1" applyAlignment="1">
      <alignment horizontal="left" wrapText="1"/>
    </xf>
    <xf numFmtId="0" fontId="69" fillId="29" borderId="19" xfId="270" applyFont="1" applyFill="1" applyBorder="1" applyAlignment="1">
      <alignment horizontal="left"/>
    </xf>
    <xf numFmtId="0" fontId="69" fillId="29" borderId="23" xfId="270" applyFont="1" applyFill="1" applyBorder="1" applyAlignment="1">
      <alignment horizontal="left"/>
    </xf>
    <xf numFmtId="0" fontId="65" fillId="31" borderId="19" xfId="270" applyFont="1" applyFill="1" applyBorder="1" applyAlignment="1">
      <alignment horizontal="left" wrapText="1"/>
    </xf>
    <xf numFmtId="0" fontId="65" fillId="31" borderId="23" xfId="270" applyFont="1" applyFill="1" applyBorder="1" applyAlignment="1">
      <alignment horizontal="left" wrapText="1"/>
    </xf>
    <xf numFmtId="0" fontId="65" fillId="31" borderId="19" xfId="270" applyFont="1" applyFill="1" applyBorder="1" applyAlignment="1">
      <alignment horizontal="left" vertical="center" wrapText="1"/>
    </xf>
    <xf numFmtId="0" fontId="65" fillId="31" borderId="23" xfId="270" applyFont="1" applyFill="1" applyBorder="1" applyAlignment="1">
      <alignment horizontal="left" vertical="center" wrapText="1"/>
    </xf>
    <xf numFmtId="0" fontId="69" fillId="29" borderId="18" xfId="270" applyFont="1" applyFill="1" applyBorder="1" applyAlignment="1">
      <alignment horizontal="left"/>
    </xf>
    <xf numFmtId="0" fontId="65" fillId="31" borderId="19" xfId="270" applyFont="1" applyFill="1" applyBorder="1" applyAlignment="1">
      <alignment horizontal="left"/>
    </xf>
    <xf numFmtId="0" fontId="65" fillId="31" borderId="23" xfId="270" applyFont="1" applyFill="1" applyBorder="1" applyAlignment="1">
      <alignment horizontal="left"/>
    </xf>
    <xf numFmtId="0" fontId="64" fillId="26" borderId="39" xfId="270" applyFont="1" applyFill="1" applyBorder="1" applyAlignment="1">
      <alignment horizontal="center"/>
    </xf>
    <xf numFmtId="0" fontId="64" fillId="26" borderId="41" xfId="270" applyFont="1" applyFill="1" applyBorder="1" applyAlignment="1">
      <alignment horizontal="center"/>
    </xf>
    <xf numFmtId="0" fontId="64" fillId="26" borderId="42" xfId="270" applyFont="1" applyFill="1" applyBorder="1" applyAlignment="1">
      <alignment horizontal="center"/>
    </xf>
    <xf numFmtId="0" fontId="65" fillId="24" borderId="55" xfId="270" applyFont="1" applyFill="1" applyBorder="1" applyAlignment="1">
      <alignment horizontal="center"/>
    </xf>
    <xf numFmtId="0" fontId="65" fillId="24" borderId="54" xfId="270" applyFont="1" applyFill="1" applyBorder="1" applyAlignment="1">
      <alignment horizontal="center"/>
    </xf>
    <xf numFmtId="0" fontId="65" fillId="24" borderId="53" xfId="270" applyFont="1" applyFill="1" applyBorder="1" applyAlignment="1">
      <alignment horizontal="center"/>
    </xf>
    <xf numFmtId="0" fontId="64" fillId="28" borderId="11" xfId="270" applyFont="1" applyFill="1" applyBorder="1" applyAlignment="1">
      <alignment horizontal="center"/>
    </xf>
    <xf numFmtId="0" fontId="64" fillId="28" borderId="0" xfId="270" applyFont="1" applyFill="1" applyAlignment="1">
      <alignment horizontal="center"/>
    </xf>
    <xf numFmtId="0" fontId="64" fillId="28" borderId="12" xfId="270" applyFont="1" applyFill="1" applyBorder="1" applyAlignment="1">
      <alignment horizontal="center"/>
    </xf>
    <xf numFmtId="0" fontId="65" fillId="24" borderId="11" xfId="270" applyFont="1" applyFill="1" applyBorder="1" applyAlignment="1">
      <alignment horizontal="center" vertical="center" wrapText="1"/>
    </xf>
    <xf numFmtId="0" fontId="65" fillId="24" borderId="0" xfId="270" applyFont="1" applyFill="1" applyAlignment="1">
      <alignment horizontal="center" vertical="center" wrapText="1"/>
    </xf>
    <xf numFmtId="0" fontId="65" fillId="24" borderId="12" xfId="270" applyFont="1" applyFill="1" applyBorder="1" applyAlignment="1">
      <alignment horizontal="center" vertical="center" wrapText="1"/>
    </xf>
    <xf numFmtId="1" fontId="65" fillId="24" borderId="13" xfId="270" applyNumberFormat="1" applyFont="1" applyFill="1" applyBorder="1" applyAlignment="1">
      <alignment horizontal="center" vertical="center"/>
    </xf>
    <xf numFmtId="1" fontId="65" fillId="24" borderId="14" xfId="270" applyNumberFormat="1" applyFont="1" applyFill="1" applyBorder="1" applyAlignment="1">
      <alignment horizontal="center" vertical="center"/>
    </xf>
    <xf numFmtId="1" fontId="65" fillId="24" borderId="15" xfId="270" applyNumberFormat="1" applyFont="1" applyFill="1" applyBorder="1" applyAlignment="1">
      <alignment horizontal="center" vertical="center"/>
    </xf>
    <xf numFmtId="1" fontId="65" fillId="24" borderId="39" xfId="270" applyNumberFormat="1" applyFont="1" applyFill="1" applyBorder="1" applyAlignment="1">
      <alignment horizontal="center" vertical="center"/>
    </xf>
    <xf numFmtId="1" fontId="65" fillId="24" borderId="41" xfId="270" applyNumberFormat="1" applyFont="1" applyFill="1" applyBorder="1" applyAlignment="1">
      <alignment horizontal="center" vertical="center"/>
    </xf>
    <xf numFmtId="1" fontId="65" fillId="24" borderId="42" xfId="270" applyNumberFormat="1" applyFont="1" applyFill="1" applyBorder="1" applyAlignment="1">
      <alignment horizontal="center" vertical="center"/>
    </xf>
    <xf numFmtId="176" fontId="33" fillId="0" borderId="57" xfId="34" applyNumberFormat="1" applyFont="1" applyBorder="1" applyAlignment="1">
      <alignment horizontal="right"/>
    </xf>
    <xf numFmtId="176" fontId="33" fillId="0" borderId="28" xfId="34" applyNumberFormat="1" applyFont="1" applyBorder="1" applyAlignment="1">
      <alignment horizontal="right"/>
    </xf>
    <xf numFmtId="0" fontId="45" fillId="0" borderId="39" xfId="0" applyFont="1" applyBorder="1" applyAlignment="1">
      <alignment horizontal="right"/>
    </xf>
    <xf numFmtId="0" fontId="45" fillId="0" borderId="41" xfId="0" applyFont="1" applyBorder="1" applyAlignment="1">
      <alignment horizontal="right"/>
    </xf>
    <xf numFmtId="0" fontId="45" fillId="0" borderId="42" xfId="0" applyFont="1" applyBorder="1" applyAlignment="1">
      <alignment horizontal="right"/>
    </xf>
    <xf numFmtId="0" fontId="46" fillId="25" borderId="39" xfId="0" applyFont="1" applyFill="1" applyBorder="1" applyAlignment="1">
      <alignment horizontal="right"/>
    </xf>
    <xf numFmtId="0" fontId="46" fillId="25" borderId="41" xfId="0" applyFont="1" applyFill="1" applyBorder="1" applyAlignment="1">
      <alignment horizontal="right"/>
    </xf>
    <xf numFmtId="0" fontId="46" fillId="25" borderId="42" xfId="0" applyFont="1" applyFill="1" applyBorder="1" applyAlignment="1">
      <alignment horizontal="right"/>
    </xf>
    <xf numFmtId="0" fontId="44" fillId="0" borderId="13" xfId="0" applyFont="1" applyBorder="1" applyAlignment="1">
      <alignment horizontal="left"/>
    </xf>
    <xf numFmtId="0" fontId="44" fillId="0" borderId="14" xfId="0" applyFont="1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45" fillId="0" borderId="55" xfId="0" applyFont="1" applyBorder="1" applyAlignment="1">
      <alignment horizontal="left" vertical="center"/>
    </xf>
    <xf numFmtId="0" fontId="45" fillId="0" borderId="54" xfId="0" applyFont="1" applyBorder="1" applyAlignment="1">
      <alignment horizontal="left" vertical="center"/>
    </xf>
    <xf numFmtId="0" fontId="45" fillId="0" borderId="53" xfId="0" applyFont="1" applyBorder="1" applyAlignment="1">
      <alignment horizontal="left" vertical="center"/>
    </xf>
    <xf numFmtId="0" fontId="45" fillId="0" borderId="11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5" fillId="0" borderId="12" xfId="0" applyFont="1" applyBorder="1" applyAlignment="1">
      <alignment horizontal="left" vertical="center"/>
    </xf>
    <xf numFmtId="0" fontId="45" fillId="0" borderId="13" xfId="0" applyFont="1" applyBorder="1" applyAlignment="1">
      <alignment horizontal="left" vertical="center"/>
    </xf>
    <xf numFmtId="0" fontId="45" fillId="0" borderId="14" xfId="0" applyFont="1" applyBorder="1" applyAlignment="1">
      <alignment horizontal="left" vertical="center"/>
    </xf>
    <xf numFmtId="0" fontId="45" fillId="0" borderId="15" xfId="0" applyFont="1" applyBorder="1" applyAlignment="1">
      <alignment horizontal="left" vertical="center"/>
    </xf>
    <xf numFmtId="0" fontId="45" fillId="25" borderId="34" xfId="0" applyFont="1" applyFill="1" applyBorder="1" applyAlignment="1">
      <alignment horizontal="center" vertical="center"/>
    </xf>
    <xf numFmtId="0" fontId="45" fillId="25" borderId="16" xfId="0" applyFont="1" applyFill="1" applyBorder="1" applyAlignment="1">
      <alignment horizontal="center" vertical="center"/>
    </xf>
    <xf numFmtId="0" fontId="45" fillId="25" borderId="44" xfId="0" applyFont="1" applyFill="1" applyBorder="1" applyAlignment="1">
      <alignment horizontal="center" vertical="center" wrapText="1"/>
    </xf>
    <xf numFmtId="0" fontId="45" fillId="25" borderId="17" xfId="0" applyFont="1" applyFill="1" applyBorder="1" applyAlignment="1">
      <alignment horizontal="center" vertical="center" wrapText="1"/>
    </xf>
    <xf numFmtId="2" fontId="33" fillId="0" borderId="19" xfId="0" applyNumberFormat="1" applyFont="1" applyBorder="1" applyAlignment="1">
      <alignment horizontal="center" wrapText="1"/>
    </xf>
    <xf numFmtId="2" fontId="33" fillId="0" borderId="23" xfId="0" applyNumberFormat="1" applyFont="1" applyBorder="1" applyAlignment="1">
      <alignment horizontal="center" wrapText="1"/>
    </xf>
    <xf numFmtId="2" fontId="33" fillId="0" borderId="19" xfId="0" applyNumberFormat="1" applyFont="1" applyBorder="1" applyAlignment="1">
      <alignment horizontal="center"/>
    </xf>
    <xf numFmtId="2" fontId="33" fillId="0" borderId="23" xfId="0" applyNumberFormat="1" applyFont="1" applyBorder="1" applyAlignment="1">
      <alignment horizontal="center"/>
    </xf>
    <xf numFmtId="0" fontId="33" fillId="0" borderId="27" xfId="0" applyFont="1" applyBorder="1"/>
    <xf numFmtId="0" fontId="33" fillId="0" borderId="31" xfId="0" applyFont="1" applyBorder="1"/>
    <xf numFmtId="0" fontId="33" fillId="0" borderId="57" xfId="0" applyFont="1" applyBorder="1" applyAlignment="1">
      <alignment horizontal="center"/>
    </xf>
    <xf numFmtId="0" fontId="33" fillId="0" borderId="28" xfId="0" applyFont="1" applyBorder="1" applyAlignment="1">
      <alignment horizontal="center"/>
    </xf>
    <xf numFmtId="0" fontId="45" fillId="25" borderId="34" xfId="0" applyFont="1" applyFill="1" applyBorder="1" applyAlignment="1">
      <alignment horizontal="center"/>
    </xf>
    <xf numFmtId="0" fontId="45" fillId="25" borderId="16" xfId="0" applyFont="1" applyFill="1" applyBorder="1" applyAlignment="1">
      <alignment horizontal="center"/>
    </xf>
    <xf numFmtId="0" fontId="45" fillId="25" borderId="44" xfId="0" applyFont="1" applyFill="1" applyBorder="1" applyAlignment="1">
      <alignment horizontal="center" wrapText="1"/>
    </xf>
    <xf numFmtId="0" fontId="45" fillId="25" borderId="17" xfId="0" applyFont="1" applyFill="1" applyBorder="1" applyAlignment="1">
      <alignment horizontal="center" wrapText="1"/>
    </xf>
    <xf numFmtId="0" fontId="33" fillId="0" borderId="21" xfId="0" applyFont="1" applyBorder="1"/>
    <xf numFmtId="0" fontId="33" fillId="0" borderId="22" xfId="0" applyFont="1" applyBorder="1"/>
    <xf numFmtId="176" fontId="33" fillId="0" borderId="19" xfId="34" applyNumberFormat="1" applyFont="1" applyBorder="1" applyAlignment="1">
      <alignment horizontal="right"/>
    </xf>
    <xf numFmtId="176" fontId="33" fillId="0" borderId="23" xfId="34" applyNumberFormat="1" applyFont="1" applyBorder="1" applyAlignment="1">
      <alignment horizontal="right"/>
    </xf>
    <xf numFmtId="0" fontId="45" fillId="25" borderId="44" xfId="0" applyFont="1" applyFill="1" applyBorder="1" applyAlignment="1">
      <alignment horizontal="center"/>
    </xf>
    <xf numFmtId="0" fontId="45" fillId="25" borderId="17" xfId="0" applyFont="1" applyFill="1" applyBorder="1" applyAlignment="1">
      <alignment horizontal="center"/>
    </xf>
    <xf numFmtId="0" fontId="33" fillId="0" borderId="23" xfId="0" applyFont="1" applyBorder="1"/>
    <xf numFmtId="0" fontId="33" fillId="0" borderId="19" xfId="0" applyFont="1" applyBorder="1"/>
    <xf numFmtId="0" fontId="33" fillId="0" borderId="19" xfId="0" applyFont="1" applyBorder="1" applyAlignment="1">
      <alignment horizontal="center"/>
    </xf>
    <xf numFmtId="0" fontId="33" fillId="0" borderId="23" xfId="0" applyFont="1" applyBorder="1" applyAlignment="1">
      <alignment horizontal="center"/>
    </xf>
    <xf numFmtId="9" fontId="33" fillId="0" borderId="19" xfId="95" applyFont="1" applyBorder="1" applyAlignment="1">
      <alignment horizontal="center"/>
    </xf>
    <xf numFmtId="9" fontId="33" fillId="0" borderId="23" xfId="95" applyFont="1" applyBorder="1" applyAlignment="1">
      <alignment horizontal="center"/>
    </xf>
    <xf numFmtId="0" fontId="48" fillId="0" borderId="70" xfId="255" applyFont="1" applyBorder="1" applyAlignment="1">
      <alignment horizontal="center" vertical="center"/>
    </xf>
    <xf numFmtId="0" fontId="48" fillId="0" borderId="48" xfId="255" applyFont="1" applyBorder="1" applyAlignment="1">
      <alignment horizontal="center" vertical="center"/>
    </xf>
    <xf numFmtId="0" fontId="45" fillId="0" borderId="55" xfId="0" applyFont="1" applyBorder="1" applyAlignment="1" applyProtection="1">
      <alignment horizontal="center"/>
      <protection locked="0"/>
    </xf>
    <xf numFmtId="0" fontId="45" fillId="0" borderId="54" xfId="0" applyFont="1" applyBorder="1" applyAlignment="1" applyProtection="1">
      <alignment horizontal="center"/>
      <protection locked="0"/>
    </xf>
    <xf numFmtId="0" fontId="45" fillId="0" borderId="53" xfId="0" applyFont="1" applyBorder="1" applyAlignment="1" applyProtection="1">
      <alignment horizontal="center"/>
      <protection locked="0"/>
    </xf>
    <xf numFmtId="0" fontId="55" fillId="25" borderId="34" xfId="0" applyFont="1" applyFill="1" applyBorder="1" applyAlignment="1">
      <alignment horizontal="center" vertical="center" wrapText="1"/>
    </xf>
    <xf numFmtId="0" fontId="55" fillId="25" borderId="16" xfId="0" applyFont="1" applyFill="1" applyBorder="1" applyAlignment="1">
      <alignment horizontal="center" vertical="center" wrapText="1"/>
    </xf>
    <xf numFmtId="0" fontId="55" fillId="25" borderId="26" xfId="0" applyFont="1" applyFill="1" applyBorder="1" applyAlignment="1">
      <alignment horizontal="center" vertical="center" wrapText="1"/>
    </xf>
    <xf numFmtId="0" fontId="55" fillId="25" borderId="34" xfId="0" applyFont="1" applyFill="1" applyBorder="1" applyAlignment="1">
      <alignment horizontal="center" vertical="center"/>
    </xf>
    <xf numFmtId="0" fontId="55" fillId="25" borderId="26" xfId="0" applyFont="1" applyFill="1" applyBorder="1" applyAlignment="1">
      <alignment horizontal="center" vertical="center"/>
    </xf>
    <xf numFmtId="0" fontId="33" fillId="0" borderId="28" xfId="0" applyFont="1" applyBorder="1"/>
    <xf numFmtId="176" fontId="33" fillId="0" borderId="57" xfId="0" applyNumberFormat="1" applyFont="1" applyBorder="1" applyAlignment="1">
      <alignment horizontal="right"/>
    </xf>
    <xf numFmtId="176" fontId="33" fillId="0" borderId="28" xfId="0" applyNumberFormat="1" applyFont="1" applyBorder="1" applyAlignment="1">
      <alignment horizontal="right"/>
    </xf>
    <xf numFmtId="176" fontId="33" fillId="0" borderId="19" xfId="0" applyNumberFormat="1" applyFont="1" applyBorder="1" applyAlignment="1">
      <alignment horizontal="center"/>
    </xf>
    <xf numFmtId="176" fontId="33" fillId="0" borderId="23" xfId="0" applyNumberFormat="1" applyFont="1" applyBorder="1" applyAlignment="1">
      <alignment horizontal="center"/>
    </xf>
    <xf numFmtId="0" fontId="33" fillId="25" borderId="27" xfId="0" applyFont="1" applyFill="1" applyBorder="1" applyAlignment="1">
      <alignment horizontal="center" vertical="center"/>
    </xf>
    <xf numFmtId="0" fontId="33" fillId="25" borderId="31" xfId="0" applyFont="1" applyFill="1" applyBorder="1" applyAlignment="1">
      <alignment horizontal="center" vertical="center"/>
    </xf>
    <xf numFmtId="0" fontId="33" fillId="25" borderId="65" xfId="0" applyFont="1" applyFill="1" applyBorder="1" applyAlignment="1">
      <alignment horizontal="center" vertical="center"/>
    </xf>
    <xf numFmtId="0" fontId="33" fillId="25" borderId="16" xfId="0" applyFont="1" applyFill="1" applyBorder="1" applyAlignment="1">
      <alignment horizontal="center"/>
    </xf>
    <xf numFmtId="0" fontId="33" fillId="25" borderId="17" xfId="0" applyFont="1" applyFill="1" applyBorder="1" applyAlignment="1">
      <alignment horizontal="center"/>
    </xf>
    <xf numFmtId="0" fontId="45" fillId="25" borderId="63" xfId="0" applyFont="1" applyFill="1" applyBorder="1" applyAlignment="1">
      <alignment horizontal="center"/>
    </xf>
    <xf numFmtId="0" fontId="45" fillId="25" borderId="62" xfId="0" applyFont="1" applyFill="1" applyBorder="1" applyAlignment="1">
      <alignment horizontal="center"/>
    </xf>
    <xf numFmtId="0" fontId="33" fillId="0" borderId="57" xfId="0" applyFont="1" applyBorder="1"/>
    <xf numFmtId="2" fontId="33" fillId="0" borderId="57" xfId="0" applyNumberFormat="1" applyFont="1" applyBorder="1" applyAlignment="1">
      <alignment horizontal="center"/>
    </xf>
    <xf numFmtId="2" fontId="33" fillId="0" borderId="28" xfId="0" applyNumberFormat="1" applyFont="1" applyBorder="1" applyAlignment="1">
      <alignment horizontal="center"/>
    </xf>
    <xf numFmtId="0" fontId="53" fillId="0" borderId="80" xfId="0" applyFont="1" applyBorder="1" applyAlignment="1">
      <alignment horizontal="center"/>
    </xf>
    <xf numFmtId="0" fontId="53" fillId="0" borderId="74" xfId="0" applyFont="1" applyBorder="1" applyAlignment="1">
      <alignment horizontal="center"/>
    </xf>
    <xf numFmtId="0" fontId="53" fillId="0" borderId="75" xfId="0" applyFont="1" applyBorder="1" applyAlignment="1">
      <alignment horizontal="center"/>
    </xf>
    <xf numFmtId="0" fontId="51" fillId="0" borderId="55" xfId="256" applyFont="1" applyBorder="1" applyAlignment="1" applyProtection="1">
      <alignment horizontal="center"/>
    </xf>
    <xf numFmtId="0" fontId="51" fillId="0" borderId="54" xfId="256" applyFont="1" applyBorder="1" applyAlignment="1" applyProtection="1">
      <alignment horizontal="center"/>
    </xf>
    <xf numFmtId="0" fontId="51" fillId="0" borderId="11" xfId="256" applyFont="1" applyBorder="1" applyAlignment="1" applyProtection="1">
      <alignment horizontal="center"/>
    </xf>
    <xf numFmtId="0" fontId="51" fillId="0" borderId="0" xfId="256" applyFont="1" applyBorder="1" applyAlignment="1" applyProtection="1">
      <alignment horizontal="center"/>
    </xf>
    <xf numFmtId="0" fontId="51" fillId="0" borderId="68" xfId="256" applyFont="1" applyBorder="1" applyAlignment="1" applyProtection="1">
      <alignment horizontal="center"/>
    </xf>
    <xf numFmtId="0" fontId="51" fillId="0" borderId="51" xfId="256" applyFont="1" applyBorder="1" applyAlignment="1" applyProtection="1">
      <alignment horizontal="center"/>
    </xf>
    <xf numFmtId="0" fontId="52" fillId="0" borderId="54" xfId="0" applyFont="1" applyBorder="1" applyAlignment="1">
      <alignment horizontal="center"/>
    </xf>
    <xf numFmtId="0" fontId="52" fillId="0" borderId="73" xfId="0" applyFont="1" applyBorder="1" applyAlignment="1">
      <alignment horizontal="center"/>
    </xf>
    <xf numFmtId="0" fontId="48" fillId="0" borderId="72" xfId="255" applyFont="1" applyBorder="1" applyAlignment="1">
      <alignment horizontal="center" vertical="center"/>
    </xf>
    <xf numFmtId="0" fontId="48" fillId="0" borderId="54" xfId="255" applyFont="1" applyBorder="1" applyAlignment="1">
      <alignment horizontal="center" vertical="center"/>
    </xf>
    <xf numFmtId="0" fontId="48" fillId="0" borderId="53" xfId="255" applyFont="1" applyBorder="1" applyAlignment="1">
      <alignment horizontal="center" vertical="center"/>
    </xf>
    <xf numFmtId="0" fontId="48" fillId="0" borderId="63" xfId="255" applyFont="1" applyBorder="1" applyAlignment="1">
      <alignment horizontal="center" vertical="center"/>
    </xf>
    <xf numFmtId="0" fontId="48" fillId="0" borderId="51" xfId="255" applyFont="1" applyBorder="1" applyAlignment="1">
      <alignment horizontal="center" vertical="center"/>
    </xf>
    <xf numFmtId="0" fontId="48" fillId="0" borderId="67" xfId="255" applyFont="1" applyBorder="1" applyAlignment="1">
      <alignment horizontal="center" vertical="center"/>
    </xf>
    <xf numFmtId="0" fontId="46" fillId="0" borderId="0" xfId="0" applyFont="1" applyAlignment="1">
      <alignment horizontal="center"/>
    </xf>
    <xf numFmtId="0" fontId="46" fillId="0" borderId="43" xfId="0" applyFont="1" applyBorder="1" applyAlignment="1">
      <alignment horizontal="center"/>
    </xf>
    <xf numFmtId="0" fontId="45" fillId="0" borderId="0" xfId="0" applyFont="1" applyAlignment="1">
      <alignment horizontal="center"/>
    </xf>
    <xf numFmtId="0" fontId="45" fillId="0" borderId="43" xfId="0" applyFont="1" applyBorder="1" applyAlignment="1">
      <alignment horizontal="center"/>
    </xf>
    <xf numFmtId="0" fontId="48" fillId="0" borderId="71" xfId="255" applyFont="1" applyBorder="1" applyAlignment="1">
      <alignment horizontal="center" vertical="center"/>
    </xf>
    <xf numFmtId="0" fontId="48" fillId="0" borderId="25" xfId="0" applyFont="1" applyBorder="1" applyAlignment="1">
      <alignment horizontal="center" vertical="center"/>
    </xf>
    <xf numFmtId="0" fontId="48" fillId="0" borderId="61" xfId="255" applyFont="1" applyBorder="1" applyAlignment="1">
      <alignment horizontal="center" vertical="center"/>
    </xf>
    <xf numFmtId="0" fontId="48" fillId="0" borderId="50" xfId="255" applyFont="1" applyBorder="1" applyAlignment="1">
      <alignment horizontal="center" vertical="center"/>
    </xf>
    <xf numFmtId="0" fontId="48" fillId="0" borderId="69" xfId="255" applyFont="1" applyBorder="1" applyAlignment="1">
      <alignment horizontal="center" vertical="center"/>
    </xf>
    <xf numFmtId="0" fontId="48" fillId="0" borderId="63" xfId="0" applyFont="1" applyBorder="1" applyAlignment="1">
      <alignment horizontal="center" vertical="center"/>
    </xf>
    <xf numFmtId="0" fontId="48" fillId="0" borderId="51" xfId="0" applyFont="1" applyBorder="1" applyAlignment="1">
      <alignment horizontal="center" vertical="center"/>
    </xf>
    <xf numFmtId="0" fontId="48" fillId="0" borderId="67" xfId="0" applyFont="1" applyBorder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46" fillId="0" borderId="43" xfId="0" applyFont="1" applyBorder="1" applyAlignment="1">
      <alignment horizontal="center" vertical="center" wrapText="1"/>
    </xf>
    <xf numFmtId="0" fontId="48" fillId="0" borderId="47" xfId="255" applyFont="1" applyBorder="1" applyAlignment="1">
      <alignment horizontal="center" vertical="center"/>
    </xf>
    <xf numFmtId="0" fontId="46" fillId="0" borderId="51" xfId="0" applyFont="1" applyBorder="1" applyAlignment="1">
      <alignment horizontal="center"/>
    </xf>
    <xf numFmtId="0" fontId="46" fillId="0" borderId="62" xfId="0" applyFont="1" applyBorder="1" applyAlignment="1">
      <alignment horizontal="center"/>
    </xf>
    <xf numFmtId="0" fontId="33" fillId="0" borderId="33" xfId="0" applyFont="1" applyBorder="1"/>
    <xf numFmtId="0" fontId="33" fillId="0" borderId="18" xfId="0" applyFont="1" applyBorder="1"/>
    <xf numFmtId="176" fontId="33" fillId="0" borderId="18" xfId="0" applyNumberFormat="1" applyFont="1" applyBorder="1" applyAlignment="1">
      <alignment horizontal="right"/>
    </xf>
    <xf numFmtId="0" fontId="33" fillId="0" borderId="13" xfId="0" applyFont="1" applyBorder="1"/>
    <xf numFmtId="0" fontId="33" fillId="0" borderId="14" xfId="0" applyFont="1" applyBorder="1"/>
    <xf numFmtId="0" fontId="33" fillId="0" borderId="24" xfId="0" applyFont="1" applyBorder="1"/>
    <xf numFmtId="176" fontId="33" fillId="0" borderId="86" xfId="0" applyNumberFormat="1" applyFont="1" applyBorder="1" applyAlignment="1">
      <alignment horizontal="right"/>
    </xf>
    <xf numFmtId="176" fontId="33" fillId="0" borderId="24" xfId="0" applyNumberFormat="1" applyFont="1" applyBorder="1" applyAlignment="1">
      <alignment horizontal="right"/>
    </xf>
    <xf numFmtId="176" fontId="33" fillId="0" borderId="18" xfId="0" applyNumberFormat="1" applyFont="1" applyBorder="1" applyAlignment="1">
      <alignment horizontal="center"/>
    </xf>
    <xf numFmtId="176" fontId="33" fillId="0" borderId="86" xfId="0" applyNumberFormat="1" applyFont="1" applyBorder="1" applyAlignment="1">
      <alignment horizontal="center"/>
    </xf>
    <xf numFmtId="176" fontId="33" fillId="0" borderId="24" xfId="0" applyNumberFormat="1" applyFont="1" applyBorder="1" applyAlignment="1">
      <alignment horizontal="center"/>
    </xf>
    <xf numFmtId="0" fontId="33" fillId="25" borderId="27" xfId="0" applyFont="1" applyFill="1" applyBorder="1" applyAlignment="1">
      <alignment horizontal="center" vertical="center" wrapText="1"/>
    </xf>
    <xf numFmtId="0" fontId="33" fillId="25" borderId="31" xfId="0" applyFont="1" applyFill="1" applyBorder="1" applyAlignment="1">
      <alignment horizontal="center" vertical="center" wrapText="1"/>
    </xf>
    <xf numFmtId="0" fontId="33" fillId="25" borderId="65" xfId="0" applyFont="1" applyFill="1" applyBorder="1" applyAlignment="1">
      <alignment horizontal="center" vertical="center" wrapText="1"/>
    </xf>
    <xf numFmtId="176" fontId="33" fillId="0" borderId="19" xfId="34" applyNumberFormat="1" applyFont="1" applyBorder="1" applyAlignment="1">
      <alignment horizontal="center"/>
    </xf>
    <xf numFmtId="176" fontId="33" fillId="0" borderId="23" xfId="34" applyNumberFormat="1" applyFont="1" applyBorder="1" applyAlignment="1">
      <alignment horizontal="center"/>
    </xf>
    <xf numFmtId="0" fontId="56" fillId="0" borderId="81" xfId="0" applyFont="1" applyBorder="1" applyAlignment="1">
      <alignment horizontal="center" wrapText="1"/>
    </xf>
    <xf numFmtId="0" fontId="56" fillId="0" borderId="82" xfId="0" applyFont="1" applyBorder="1" applyAlignment="1">
      <alignment horizontal="center" wrapText="1"/>
    </xf>
    <xf numFmtId="0" fontId="56" fillId="0" borderId="83" xfId="0" applyFont="1" applyBorder="1" applyAlignment="1">
      <alignment horizontal="center" wrapText="1"/>
    </xf>
    <xf numFmtId="0" fontId="33" fillId="0" borderId="86" xfId="0" applyFont="1" applyBorder="1" applyAlignment="1">
      <alignment horizontal="center"/>
    </xf>
    <xf numFmtId="0" fontId="33" fillId="0" borderId="24" xfId="0" applyFont="1" applyBorder="1" applyAlignment="1">
      <alignment horizontal="center"/>
    </xf>
    <xf numFmtId="0" fontId="33" fillId="0" borderId="46" xfId="0" applyFont="1" applyBorder="1"/>
    <xf numFmtId="0" fontId="33" fillId="0" borderId="20" xfId="0" applyFont="1" applyBorder="1"/>
    <xf numFmtId="176" fontId="33" fillId="0" borderId="20" xfId="0" applyNumberFormat="1" applyFont="1" applyBorder="1" applyAlignment="1">
      <alignment horizontal="right"/>
    </xf>
    <xf numFmtId="0" fontId="45" fillId="0" borderId="13" xfId="0" applyFont="1" applyBorder="1" applyAlignment="1">
      <alignment horizontal="right"/>
    </xf>
    <xf numFmtId="0" fontId="45" fillId="0" borderId="14" xfId="0" applyFont="1" applyBorder="1" applyAlignment="1">
      <alignment horizontal="right"/>
    </xf>
    <xf numFmtId="0" fontId="45" fillId="0" borderId="15" xfId="0" applyFont="1" applyBorder="1" applyAlignment="1">
      <alignment horizontal="right"/>
    </xf>
    <xf numFmtId="0" fontId="45" fillId="25" borderId="32" xfId="0" applyFont="1" applyFill="1" applyBorder="1" applyAlignment="1">
      <alignment horizontal="center"/>
    </xf>
    <xf numFmtId="0" fontId="45" fillId="25" borderId="29" xfId="0" applyFont="1" applyFill="1" applyBorder="1" applyAlignment="1">
      <alignment horizontal="center"/>
    </xf>
    <xf numFmtId="176" fontId="33" fillId="0" borderId="18" xfId="34" applyNumberFormat="1" applyFont="1" applyBorder="1" applyAlignment="1">
      <alignment horizontal="right"/>
    </xf>
    <xf numFmtId="0" fontId="45" fillId="25" borderId="17" xfId="0" applyFont="1" applyFill="1" applyBorder="1" applyAlignment="1">
      <alignment horizontal="center" vertical="center"/>
    </xf>
    <xf numFmtId="4" fontId="33" fillId="25" borderId="27" xfId="0" applyNumberFormat="1" applyFont="1" applyFill="1" applyBorder="1" applyAlignment="1">
      <alignment horizontal="center" vertical="center"/>
    </xf>
  </cellXfs>
  <cellStyles count="354">
    <cellStyle name="20% - Énfasis1 2" xfId="1"/>
    <cellStyle name="20% - Énfasis1 3" xfId="136"/>
    <cellStyle name="20% - Énfasis2 2" xfId="2"/>
    <cellStyle name="20% - Énfasis2 3" xfId="137"/>
    <cellStyle name="20% - Énfasis3 2" xfId="3"/>
    <cellStyle name="20% - Énfasis3 3" xfId="138"/>
    <cellStyle name="20% - Énfasis4 2" xfId="4"/>
    <cellStyle name="20% - Énfasis4 3" xfId="139"/>
    <cellStyle name="20% - Énfasis5 2" xfId="5"/>
    <cellStyle name="20% - Énfasis5 3" xfId="140"/>
    <cellStyle name="20% - Énfasis6 2" xfId="6"/>
    <cellStyle name="20% - Énfasis6 3" xfId="141"/>
    <cellStyle name="40% - Énfasis1 2" xfId="7"/>
    <cellStyle name="40% - Énfasis1 3" xfId="142"/>
    <cellStyle name="40% - Énfasis2 2" xfId="8"/>
    <cellStyle name="40% - Énfasis2 3" xfId="143"/>
    <cellStyle name="40% - Énfasis3 2" xfId="9"/>
    <cellStyle name="40% - Énfasis3 3" xfId="144"/>
    <cellStyle name="40% - Énfasis4 2" xfId="10"/>
    <cellStyle name="40% - Énfasis4 3" xfId="145"/>
    <cellStyle name="40% - Énfasis5 2" xfId="11"/>
    <cellStyle name="40% - Énfasis5 3" xfId="146"/>
    <cellStyle name="40% - Énfasis6 2" xfId="12"/>
    <cellStyle name="40% - Énfasis6 3" xfId="147"/>
    <cellStyle name="60% - Énfasis1 2" xfId="13"/>
    <cellStyle name="60% - Énfasis1 3" xfId="148"/>
    <cellStyle name="60% - Énfasis2 2" xfId="14"/>
    <cellStyle name="60% - Énfasis2 3" xfId="149"/>
    <cellStyle name="60% - Énfasis3 2" xfId="15"/>
    <cellStyle name="60% - Énfasis3 3" xfId="150"/>
    <cellStyle name="60% - Énfasis4 2" xfId="16"/>
    <cellStyle name="60% - Énfasis4 3" xfId="151"/>
    <cellStyle name="60% - Énfasis5 2" xfId="17"/>
    <cellStyle name="60% - Énfasis5 3" xfId="152"/>
    <cellStyle name="60% - Énfasis6 2" xfId="18"/>
    <cellStyle name="60% - Énfasis6 3" xfId="153"/>
    <cellStyle name="Buena 2" xfId="19"/>
    <cellStyle name="Buena 3" xfId="154"/>
    <cellStyle name="Cálculo 2" xfId="20"/>
    <cellStyle name="Cálculo 3" xfId="155"/>
    <cellStyle name="Cancel" xfId="156"/>
    <cellStyle name="Celda de comprobación 2" xfId="21"/>
    <cellStyle name="Celda de comprobación 3" xfId="157"/>
    <cellStyle name="Celda vinculada 2" xfId="22"/>
    <cellStyle name="Celda vinculada 3" xfId="158"/>
    <cellStyle name="CIENTOS" xfId="159"/>
    <cellStyle name="CIENTOS 2" xfId="160"/>
    <cellStyle name="CIENTOS 2D" xfId="161"/>
    <cellStyle name="CIENTOS 2D 2" xfId="162"/>
    <cellStyle name="CIENTOS 2D_PRESUPUESTO FASE III ABR-2015 Rev3" xfId="163"/>
    <cellStyle name="CIENTOS 3D" xfId="164"/>
    <cellStyle name="CIENTOS 3D 2" xfId="165"/>
    <cellStyle name="CIENTOS 3D_PRESUPUESTO FASE III ABR-2015 Rev3" xfId="166"/>
    <cellStyle name="CIENTOS 4D" xfId="167"/>
    <cellStyle name="CIENTOS 4D 2" xfId="168"/>
    <cellStyle name="CIENTOS 4D_PRESUPUESTO FASE III ABR-2015 Rev3" xfId="169"/>
    <cellStyle name="CIENTOS_CantidadesGirardota" xfId="170"/>
    <cellStyle name="Comma" xfId="171"/>
    <cellStyle name="Comma0" xfId="172"/>
    <cellStyle name="Currency" xfId="173"/>
    <cellStyle name="Currency0" xfId="174"/>
    <cellStyle name="Date" xfId="175"/>
    <cellStyle name="Encabezado 4 2" xfId="23"/>
    <cellStyle name="Encabezado 4 3" xfId="176"/>
    <cellStyle name="Énfasis1 2" xfId="24"/>
    <cellStyle name="Énfasis1 3" xfId="177"/>
    <cellStyle name="Énfasis2 2" xfId="25"/>
    <cellStyle name="Énfasis2 3" xfId="178"/>
    <cellStyle name="Énfasis3 2" xfId="26"/>
    <cellStyle name="Énfasis3 3" xfId="179"/>
    <cellStyle name="Énfasis4 2" xfId="27"/>
    <cellStyle name="Énfasis4 3" xfId="180"/>
    <cellStyle name="Énfasis5 2" xfId="28"/>
    <cellStyle name="Énfasis5 3" xfId="181"/>
    <cellStyle name="Énfasis6 2" xfId="29"/>
    <cellStyle name="Énfasis6 3" xfId="182"/>
    <cellStyle name="Entrada 2" xfId="30"/>
    <cellStyle name="Entrada 3" xfId="183"/>
    <cellStyle name="Estilo 1" xfId="31"/>
    <cellStyle name="Euro" xfId="32"/>
    <cellStyle name="Euro 2" xfId="272"/>
    <cellStyle name="F2" xfId="184"/>
    <cellStyle name="F3" xfId="185"/>
    <cellStyle name="F4" xfId="186"/>
    <cellStyle name="F5" xfId="187"/>
    <cellStyle name="F6" xfId="188"/>
    <cellStyle name="F7" xfId="189"/>
    <cellStyle name="F8" xfId="190"/>
    <cellStyle name="Fixed" xfId="191"/>
    <cellStyle name="Heading 1" xfId="192"/>
    <cellStyle name="Heading 2" xfId="193"/>
    <cellStyle name="Heading1" xfId="194"/>
    <cellStyle name="Heading2" xfId="195"/>
    <cellStyle name="Hipervínculo" xfId="256" builtinId="8"/>
    <cellStyle name="Incorrecto 2" xfId="33"/>
    <cellStyle name="Incorrecto 3" xfId="196"/>
    <cellStyle name="MILE DE MILLONES" xfId="197"/>
    <cellStyle name="MILE DE MILLONES 2" xfId="198"/>
    <cellStyle name="MILE DE MILLONES_PRESUPUESTO FASE III ABR-2015 Rev3" xfId="199"/>
    <cellStyle name="MILES" xfId="200"/>
    <cellStyle name="MILES 2" xfId="201"/>
    <cellStyle name="Millares" xfId="34" builtinId="3"/>
    <cellStyle name="Millares [0] 2" xfId="268"/>
    <cellStyle name="Millares [0] 2 2" xfId="351"/>
    <cellStyle name="Millares [2]" xfId="35"/>
    <cellStyle name="Millares [2] 2" xfId="202"/>
    <cellStyle name="Millares 10" xfId="36"/>
    <cellStyle name="Millares 10 2" xfId="37"/>
    <cellStyle name="Millares 10 2 2" xfId="274"/>
    <cellStyle name="Millares 10 3" xfId="273"/>
    <cellStyle name="Millares 11" xfId="38"/>
    <cellStyle name="Millares 11 2" xfId="203"/>
    <cellStyle name="Millares 11 2 2" xfId="342"/>
    <cellStyle name="Millares 11 3" xfId="275"/>
    <cellStyle name="Millares 12" xfId="125"/>
    <cellStyle name="Millares 12 2" xfId="337"/>
    <cellStyle name="Millares 13" xfId="134"/>
    <cellStyle name="Millares 13 2" xfId="341"/>
    <cellStyle name="Millares 14" xfId="269"/>
    <cellStyle name="Millares 14 2" xfId="352"/>
    <cellStyle name="Millares 2" xfId="39"/>
    <cellStyle name="Millares 2 2" xfId="40"/>
    <cellStyle name="Millares 2 2 2" xfId="263"/>
    <cellStyle name="Millares 2 2 2 2" xfId="349"/>
    <cellStyle name="Millares 2 2 3" xfId="277"/>
    <cellStyle name="Millares 2 3" xfId="41"/>
    <cellStyle name="Millares 2 3 2" xfId="278"/>
    <cellStyle name="Millares 2 4" xfId="204"/>
    <cellStyle name="Millares 2 5" xfId="42"/>
    <cellStyle name="Millares 2 5 2" xfId="279"/>
    <cellStyle name="Millares 2 6" xfId="271"/>
    <cellStyle name="Millares 2 6 2" xfId="353"/>
    <cellStyle name="Millares 2 7" xfId="276"/>
    <cellStyle name="Millares 2_APU´S_NO_PREVISTOS (1)" xfId="205"/>
    <cellStyle name="Millares 3" xfId="43"/>
    <cellStyle name="Millares 3 2" xfId="44"/>
    <cellStyle name="Millares 3 2 2" xfId="281"/>
    <cellStyle name="Millares 3 3" xfId="45"/>
    <cellStyle name="Millares 3 3 2" xfId="282"/>
    <cellStyle name="Millares 3 4" xfId="46"/>
    <cellStyle name="Millares 3 4 2" xfId="283"/>
    <cellStyle name="Millares 3 5" xfId="47"/>
    <cellStyle name="Millares 3 5 2" xfId="284"/>
    <cellStyle name="Millares 3 6" xfId="280"/>
    <cellStyle name="Millares 4" xfId="48"/>
    <cellStyle name="Millares 4 2" xfId="49"/>
    <cellStyle name="Millares 4 2 2" xfId="286"/>
    <cellStyle name="Millares 4 3" xfId="206"/>
    <cellStyle name="Millares 4 3 2" xfId="343"/>
    <cellStyle name="Millares 4 4" xfId="285"/>
    <cellStyle name="Millares 4_APU´S_NO_PREVISTOS (1)" xfId="207"/>
    <cellStyle name="Millares 5" xfId="50"/>
    <cellStyle name="Millares 5 2" xfId="208"/>
    <cellStyle name="Millares 5 2 2" xfId="344"/>
    <cellStyle name="Millares 5 3" xfId="287"/>
    <cellStyle name="Millares 6" xfId="51"/>
    <cellStyle name="Millares 6 2" xfId="52"/>
    <cellStyle name="Millares 6 2 2" xfId="289"/>
    <cellStyle name="Millares 6 3" xfId="288"/>
    <cellStyle name="Millares 6 4 3" xfId="265"/>
    <cellStyle name="Millares 6 4 3 2" xfId="350"/>
    <cellStyle name="Millares 7" xfId="53"/>
    <cellStyle name="Millares 7 2" xfId="54"/>
    <cellStyle name="Millares 7 2 2" xfId="55"/>
    <cellStyle name="Millares 7 2 2 2" xfId="292"/>
    <cellStyle name="Millares 7 2 3" xfId="291"/>
    <cellStyle name="Millares 7 3" xfId="290"/>
    <cellStyle name="Millares 8" xfId="56"/>
    <cellStyle name="Millares 8 2" xfId="57"/>
    <cellStyle name="Millares 8 2 2" xfId="294"/>
    <cellStyle name="Millares 8 3" xfId="293"/>
    <cellStyle name="Millares 9" xfId="58"/>
    <cellStyle name="Millares 9 2" xfId="59"/>
    <cellStyle name="Millares 9 2 2" xfId="296"/>
    <cellStyle name="Millares 9 3" xfId="295"/>
    <cellStyle name="Millares_FORMULARIO 4 - M-OFERENTE PPTA ECONOMICA" xfId="60"/>
    <cellStyle name="MILLONES" xfId="209"/>
    <cellStyle name="MILLONES 2" xfId="210"/>
    <cellStyle name="MILLONES_PRESUPUESTO FASE III ABR-2015 Rev3" xfId="211"/>
    <cellStyle name="Moneda 10 2" xfId="61"/>
    <cellStyle name="Moneda 2" xfId="62"/>
    <cellStyle name="Moneda 2 10" xfId="212"/>
    <cellStyle name="Moneda 2 11" xfId="213"/>
    <cellStyle name="Moneda 2 12" xfId="214"/>
    <cellStyle name="Moneda 2 13" xfId="297"/>
    <cellStyle name="Moneda 2 2" xfId="63"/>
    <cellStyle name="Moneda 2 2 2" xfId="64"/>
    <cellStyle name="Moneda 2 2 2 2" xfId="65"/>
    <cellStyle name="Moneda 2 2 2 2 2" xfId="129"/>
    <cellStyle name="Moneda 2 2 2 3" xfId="298"/>
    <cellStyle name="Moneda 2 2 3" xfId="66"/>
    <cellStyle name="Moneda 2 2 3 2" xfId="299"/>
    <cellStyle name="Moneda 2 2 4" xfId="67"/>
    <cellStyle name="Moneda 2 2 4 2" xfId="267"/>
    <cellStyle name="Moneda 2 2 4 3" xfId="300"/>
    <cellStyle name="Moneda 2 2 5" xfId="68"/>
    <cellStyle name="Moneda 2 2 5 2" xfId="301"/>
    <cellStyle name="Moneda 2 2_APU´S_NO_PREVISTOS (1)" xfId="215"/>
    <cellStyle name="Moneda 2 3" xfId="69"/>
    <cellStyle name="Moneda 2 3 2" xfId="302"/>
    <cellStyle name="Moneda 2 4" xfId="216"/>
    <cellStyle name="Moneda 2 5" xfId="217"/>
    <cellStyle name="Moneda 2 6" xfId="218"/>
    <cellStyle name="Moneda 2 7" xfId="219"/>
    <cellStyle name="Moneda 2 8" xfId="220"/>
    <cellStyle name="Moneda 2 9" xfId="221"/>
    <cellStyle name="Moneda 2_APU´S_NO_PREVISTOS (1)" xfId="222"/>
    <cellStyle name="Moneda 3" xfId="70"/>
    <cellStyle name="Moneda 3 2" xfId="303"/>
    <cellStyle name="Moneda 3 3 2" xfId="259"/>
    <cellStyle name="Moneda 3 3 2 2" xfId="347"/>
    <cellStyle name="Moneda 3 4" xfId="266"/>
    <cellStyle name="Moneda 4" xfId="223"/>
    <cellStyle name="Monetario0" xfId="224"/>
    <cellStyle name="Neutral" xfId="71" builtinId="28" customBuiltin="1"/>
    <cellStyle name="Neutral 2" xfId="72"/>
    <cellStyle name="Neutral 3" xfId="225"/>
    <cellStyle name="No. punto" xfId="226"/>
    <cellStyle name="No. punto 2" xfId="227"/>
    <cellStyle name="Normal" xfId="0" builtinId="0"/>
    <cellStyle name="Normal 10" xfId="258"/>
    <cellStyle name="Normal 11" xfId="270"/>
    <cellStyle name="Normal 2" xfId="73"/>
    <cellStyle name="Normal 2 10" xfId="74"/>
    <cellStyle name="Normal 2 10 2" xfId="75"/>
    <cellStyle name="Normal 2 10 2 2" xfId="135"/>
    <cellStyle name="Normal 2 10 3" xfId="126"/>
    <cellStyle name="Normal 2 11" xfId="76"/>
    <cellStyle name="Normal 2 11 2" xfId="304"/>
    <cellStyle name="Normal 2 12" xfId="77"/>
    <cellStyle name="Normal 2 12 2" xfId="305"/>
    <cellStyle name="Normal 2 13" xfId="78"/>
    <cellStyle name="Normal 2 13 2" xfId="306"/>
    <cellStyle name="Normal 2 2" xfId="79"/>
    <cellStyle name="Normal 2 2 2" xfId="228"/>
    <cellStyle name="Normal 2 2 3" xfId="229"/>
    <cellStyle name="Normal 2 2 4" xfId="257"/>
    <cellStyle name="Normal 2 2 4 2" xfId="346"/>
    <cellStyle name="Normal 2 3" xfId="80"/>
    <cellStyle name="Normal 2 3 2" xfId="230"/>
    <cellStyle name="Normal 2 3 3" xfId="307"/>
    <cellStyle name="Normal 2 4" xfId="81"/>
    <cellStyle name="Normal 2 4 2" xfId="308"/>
    <cellStyle name="Normal 2 5" xfId="82"/>
    <cellStyle name="Normal 2 5 2" xfId="309"/>
    <cellStyle name="Normal 2 6" xfId="83"/>
    <cellStyle name="Normal 2 6 2" xfId="310"/>
    <cellStyle name="Normal 2 7" xfId="84"/>
    <cellStyle name="Normal 2 7 2" xfId="311"/>
    <cellStyle name="Normal 2 8" xfId="85"/>
    <cellStyle name="Normal 2 8 2" xfId="312"/>
    <cellStyle name="Normal 2 9" xfId="86"/>
    <cellStyle name="Normal 2 9 2" xfId="313"/>
    <cellStyle name="Normal 2_APU NO PREVISTOS MTTO" xfId="87"/>
    <cellStyle name="Normal 29" xfId="88"/>
    <cellStyle name="Normal 29 2" xfId="314"/>
    <cellStyle name="Normal 3" xfId="89"/>
    <cellStyle name="Normal 3 10 2 2" xfId="262"/>
    <cellStyle name="Normal 3 10 2 2 2" xfId="348"/>
    <cellStyle name="Normal 3 11" xfId="130"/>
    <cellStyle name="Normal 3 11 2" xfId="339"/>
    <cellStyle name="Normal 3 2" xfId="90"/>
    <cellStyle name="Normal 3 2 2" xfId="128"/>
    <cellStyle name="Normal 3 2 4 2" xfId="260"/>
    <cellStyle name="Normal 3 3" xfId="231"/>
    <cellStyle name="Normal 3 3 2" xfId="345"/>
    <cellStyle name="Normal 3 4" xfId="315"/>
    <cellStyle name="Normal 3 5 2" xfId="261"/>
    <cellStyle name="Normal 3_APU´S_NO_PREVISTOS (1)" xfId="232"/>
    <cellStyle name="Normal 4" xfId="91"/>
    <cellStyle name="Normal 4 2" xfId="92"/>
    <cellStyle name="Normal 4 2 2" xfId="233"/>
    <cellStyle name="Normal 5" xfId="133"/>
    <cellStyle name="Normal 5 2" xfId="340"/>
    <cellStyle name="Normal 6" xfId="234"/>
    <cellStyle name="Normal 6 2" xfId="235"/>
    <cellStyle name="Normal 7" xfId="236"/>
    <cellStyle name="Normal 8" xfId="237"/>
    <cellStyle name="Normal 9" xfId="238"/>
    <cellStyle name="Normal 9 2" xfId="132"/>
    <cellStyle name="Normal_modelo ACTA OBRA y MODIFICACION" xfId="255"/>
    <cellStyle name="Normal_PTO OFICIAL PREPLIEGO (CORREGIDO) 2" xfId="131"/>
    <cellStyle name="Notas 2" xfId="93"/>
    <cellStyle name="Notas 2 2" xfId="316"/>
    <cellStyle name="Notas 3" xfId="239"/>
    <cellStyle name="Percent" xfId="240"/>
    <cellStyle name="Porcentaje" xfId="95" builtinId="5"/>
    <cellStyle name="Porcentaje 2" xfId="241"/>
    <cellStyle name="Porcentaje 2 2" xfId="264"/>
    <cellStyle name="Porcentaje 3" xfId="94"/>
    <cellStyle name="Porcentaje 4" xfId="242"/>
    <cellStyle name="Porcentaje 5" xfId="243"/>
    <cellStyle name="Porcentaje 5 2" xfId="244"/>
    <cellStyle name="Porcentual 2" xfId="96"/>
    <cellStyle name="Porcentual 2 10" xfId="97"/>
    <cellStyle name="Porcentual 2 10 2" xfId="98"/>
    <cellStyle name="Porcentual 2 10 2 2" xfId="319"/>
    <cellStyle name="Porcentual 2 10 3" xfId="318"/>
    <cellStyle name="Porcentual 2 11" xfId="99"/>
    <cellStyle name="Porcentual 2 11 2" xfId="320"/>
    <cellStyle name="Porcentual 2 12" xfId="100"/>
    <cellStyle name="Porcentual 2 12 2" xfId="321"/>
    <cellStyle name="Porcentual 2 13" xfId="317"/>
    <cellStyle name="Porcentual 2 2" xfId="101"/>
    <cellStyle name="Porcentual 2 2 2" xfId="322"/>
    <cellStyle name="Porcentual 2 3" xfId="102"/>
    <cellStyle name="Porcentual 2 3 2" xfId="323"/>
    <cellStyle name="Porcentual 2 4" xfId="103"/>
    <cellStyle name="Porcentual 2 4 2" xfId="324"/>
    <cellStyle name="Porcentual 2 5" xfId="104"/>
    <cellStyle name="Porcentual 2 5 2" xfId="325"/>
    <cellStyle name="Porcentual 2 6" xfId="105"/>
    <cellStyle name="Porcentual 2 6 2" xfId="326"/>
    <cellStyle name="Porcentual 2 7" xfId="106"/>
    <cellStyle name="Porcentual 2 7 2" xfId="327"/>
    <cellStyle name="Porcentual 2 8" xfId="107"/>
    <cellStyle name="Porcentual 2 8 2" xfId="328"/>
    <cellStyle name="Porcentual 2 9" xfId="108"/>
    <cellStyle name="Porcentual 2 9 2" xfId="329"/>
    <cellStyle name="Porcentual 3" xfId="109"/>
    <cellStyle name="Porcentual 3 2" xfId="330"/>
    <cellStyle name="Porcentual 4" xfId="110"/>
    <cellStyle name="Porcentual 4 2" xfId="111"/>
    <cellStyle name="Porcentual 4 2 2" xfId="332"/>
    <cellStyle name="Porcentual 4 3" xfId="331"/>
    <cellStyle name="Porcentual 5" xfId="112"/>
    <cellStyle name="Porcentual 5 2" xfId="245"/>
    <cellStyle name="Porcentual 5 3" xfId="333"/>
    <cellStyle name="Porcentual 6" xfId="113"/>
    <cellStyle name="Porcentual 6 2" xfId="114"/>
    <cellStyle name="Porcentual 6 2 2" xfId="335"/>
    <cellStyle name="Porcentual 6 3" xfId="334"/>
    <cellStyle name="Porcentual 7" xfId="115"/>
    <cellStyle name="Porcentual 7 2" xfId="336"/>
    <cellStyle name="Porcentual 8" xfId="127"/>
    <cellStyle name="Porcentual 8 2" xfId="338"/>
    <cellStyle name="resaltado" xfId="246"/>
    <cellStyle name="Salida 2" xfId="116"/>
    <cellStyle name="Salida 3" xfId="247"/>
    <cellStyle name="Texto de advertencia 2" xfId="117"/>
    <cellStyle name="Texto de advertencia 3" xfId="248"/>
    <cellStyle name="Texto explicativo 2" xfId="118"/>
    <cellStyle name="Texto explicativo 3" xfId="249"/>
    <cellStyle name="Título 1 2" xfId="119"/>
    <cellStyle name="Título 1 3" xfId="250"/>
    <cellStyle name="Título 2 2" xfId="120"/>
    <cellStyle name="Título 2 3" xfId="251"/>
    <cellStyle name="Título 3 2" xfId="121"/>
    <cellStyle name="Título 3 3" xfId="252"/>
    <cellStyle name="Título 4" xfId="122"/>
    <cellStyle name="Título 5" xfId="253"/>
    <cellStyle name="Total" xfId="123" builtinId="25" customBuiltin="1"/>
    <cellStyle name="Total 2" xfId="124"/>
    <cellStyle name="Total 3" xfId="25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117" Type="http://schemas.openxmlformats.org/officeDocument/2006/relationships/theme" Target="theme/theme1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6" Type="http://schemas.openxmlformats.org/officeDocument/2006/relationships/externalLink" Target="externalLinks/externalLink1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customXml" Target="../customXml/item3.xml"/><Relationship Id="rId5" Type="http://schemas.openxmlformats.org/officeDocument/2006/relationships/externalLink" Target="externalLinks/externalLink1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externalLink" Target="externalLinks/externalLink52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13" Type="http://schemas.openxmlformats.org/officeDocument/2006/relationships/externalLink" Target="externalLinks/externalLink109.xml"/><Relationship Id="rId118" Type="http://schemas.openxmlformats.org/officeDocument/2006/relationships/styles" Target="styles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externalLink" Target="externalLinks/externalLink63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16" Type="http://schemas.openxmlformats.org/officeDocument/2006/relationships/externalLink" Target="externalLinks/externalLink112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11" Type="http://schemas.openxmlformats.org/officeDocument/2006/relationships/externalLink" Target="externalLinks/externalLink10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14" Type="http://schemas.openxmlformats.org/officeDocument/2006/relationships/externalLink" Target="externalLinks/externalLink110.xml"/><Relationship Id="rId119" Type="http://schemas.openxmlformats.org/officeDocument/2006/relationships/sharedStrings" Target="sharedStrings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calcChain" Target="calcChain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251978</xdr:colOff>
      <xdr:row>1</xdr:row>
      <xdr:rowOff>85725</xdr:rowOff>
    </xdr:from>
    <xdr:to>
      <xdr:col>4</xdr:col>
      <xdr:colOff>806450</xdr:colOff>
      <xdr:row>5</xdr:row>
      <xdr:rowOff>730827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38C3BD-2297-4510-AA1C-A3EF346CE0E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778" y="295275"/>
          <a:ext cx="2434072" cy="1454727"/>
        </a:xfrm>
        <a:prstGeom prst="rect">
          <a:avLst/>
        </a:prstGeom>
      </xdr:spPr>
    </xdr:pic>
    <xdr:clientData/>
  </xdr:twoCellAnchor>
  <xdr:twoCellAnchor>
    <xdr:from>
      <xdr:col>7</xdr:col>
      <xdr:colOff>1537854</xdr:colOff>
      <xdr:row>1</xdr:row>
      <xdr:rowOff>69966</xdr:rowOff>
    </xdr:from>
    <xdr:to>
      <xdr:col>9</xdr:col>
      <xdr:colOff>242455</xdr:colOff>
      <xdr:row>5</xdr:row>
      <xdr:rowOff>706582</xdr:rowOff>
    </xdr:to>
    <xdr:pic>
      <xdr:nvPicPr>
        <xdr:cNvPr id="3" name="WordPictureWatermark241557861">
          <a:extLst>
            <a:ext uri="{FF2B5EF4-FFF2-40B4-BE49-F238E27FC236}">
              <a16:creationId xmlns:a16="http://schemas.microsoft.com/office/drawing/2014/main" id="{416B7562-5B36-411F-A445-9B43246AFE1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506" b="86639"/>
        <a:stretch/>
      </xdr:blipFill>
      <xdr:spPr bwMode="auto">
        <a:xfrm>
          <a:off x="13522036" y="277784"/>
          <a:ext cx="2403764" cy="1675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2597</xdr:colOff>
      <xdr:row>57</xdr:row>
      <xdr:rowOff>63211</xdr:rowOff>
    </xdr:from>
    <xdr:to>
      <xdr:col>11</xdr:col>
      <xdr:colOff>92075</xdr:colOff>
      <xdr:row>74</xdr:row>
      <xdr:rowOff>152401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7DE4EAE-F577-437F-8674-797495DFB43E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771"/>
        <a:stretch>
          <a:fillRect/>
        </a:stretch>
      </xdr:blipFill>
      <xdr:spPr bwMode="auto">
        <a:xfrm>
          <a:off x="2597" y="19313236"/>
          <a:ext cx="13408603" cy="3003839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257175</xdr:colOff>
      <xdr:row>2</xdr:row>
      <xdr:rowOff>19050</xdr:rowOff>
    </xdr:from>
    <xdr:to>
      <xdr:col>9</xdr:col>
      <xdr:colOff>400050</xdr:colOff>
      <xdr:row>6</xdr:row>
      <xdr:rowOff>143947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F8D93B1-BDCF-4243-AB60-6C819E42FE9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8475" y="438150"/>
          <a:ext cx="2695575" cy="135362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152400</xdr:colOff>
      <xdr:row>13</xdr:row>
      <xdr:rowOff>142875</xdr:rowOff>
    </xdr:from>
    <xdr:ext cx="295275" cy="238127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5649042-DEFB-44B8-9BFB-438EF909965D}"/>
            </a:ext>
          </a:extLst>
        </xdr:cNvPr>
        <xdr:cNvSpPr/>
      </xdr:nvSpPr>
      <xdr:spPr bwMode="auto">
        <a:xfrm>
          <a:off x="4221480" y="1913896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</xdr:row>
      <xdr:rowOff>142875</xdr:rowOff>
    </xdr:from>
    <xdr:ext cx="295275" cy="238127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2549967-BC9A-4018-9175-C7826B60C56D}"/>
            </a:ext>
          </a:extLst>
        </xdr:cNvPr>
        <xdr:cNvSpPr/>
      </xdr:nvSpPr>
      <xdr:spPr bwMode="auto">
        <a:xfrm>
          <a:off x="7513320" y="1913896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4</xdr:row>
      <xdr:rowOff>57150</xdr:rowOff>
    </xdr:from>
    <xdr:ext cx="1724025" cy="1057561"/>
    <xdr:pic>
      <xdr:nvPicPr>
        <xdr:cNvPr id="10" name="Imagen 9">
          <a:extLst>
            <a:ext uri="{FF2B5EF4-FFF2-40B4-BE49-F238E27FC236}">
              <a16:creationId xmlns:a16="http://schemas.microsoft.com/office/drawing/2014/main" id="{88A6F15F-410B-4F5D-9607-CA09E6414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18971895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78</xdr:row>
      <xdr:rowOff>0</xdr:rowOff>
    </xdr:from>
    <xdr:ext cx="295275" cy="238127"/>
    <xdr:sp macro="" textlink="">
      <xdr:nvSpPr>
        <xdr:cNvPr id="1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6067195-3879-407B-9D90-C13020A78B93}"/>
            </a:ext>
          </a:extLst>
        </xdr:cNvPr>
        <xdr:cNvSpPr/>
      </xdr:nvSpPr>
      <xdr:spPr bwMode="auto">
        <a:xfrm>
          <a:off x="4221480" y="203339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78</xdr:row>
      <xdr:rowOff>0</xdr:rowOff>
    </xdr:from>
    <xdr:ext cx="295275" cy="238127"/>
    <xdr:sp macro="" textlink="">
      <xdr:nvSpPr>
        <xdr:cNvPr id="1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7B157D3-EC30-435E-ACE6-6C05CA74E3A2}"/>
            </a:ext>
          </a:extLst>
        </xdr:cNvPr>
        <xdr:cNvSpPr/>
      </xdr:nvSpPr>
      <xdr:spPr bwMode="auto">
        <a:xfrm>
          <a:off x="7513320" y="203339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78</xdr:row>
      <xdr:rowOff>0</xdr:rowOff>
    </xdr:from>
    <xdr:ext cx="295275" cy="238127"/>
    <xdr:sp macro="" textlink="">
      <xdr:nvSpPr>
        <xdr:cNvPr id="1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B468DD6-D82B-4B83-A1B7-8139571303DD}"/>
            </a:ext>
          </a:extLst>
        </xdr:cNvPr>
        <xdr:cNvSpPr/>
      </xdr:nvSpPr>
      <xdr:spPr bwMode="auto">
        <a:xfrm>
          <a:off x="4221480" y="203339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78</xdr:row>
      <xdr:rowOff>0</xdr:rowOff>
    </xdr:from>
    <xdr:ext cx="295275" cy="238127"/>
    <xdr:sp macro="" textlink="">
      <xdr:nvSpPr>
        <xdr:cNvPr id="1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AD630BC-2B20-41AB-A149-EF22F29E7CB4}"/>
            </a:ext>
          </a:extLst>
        </xdr:cNvPr>
        <xdr:cNvSpPr/>
      </xdr:nvSpPr>
      <xdr:spPr bwMode="auto">
        <a:xfrm>
          <a:off x="7513320" y="203339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78</xdr:row>
      <xdr:rowOff>0</xdr:rowOff>
    </xdr:from>
    <xdr:ext cx="295275" cy="238127"/>
    <xdr:sp macro="" textlink="">
      <xdr:nvSpPr>
        <xdr:cNvPr id="1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17FA311-B043-46D4-B4DE-0C6440E34A78}"/>
            </a:ext>
          </a:extLst>
        </xdr:cNvPr>
        <xdr:cNvSpPr/>
      </xdr:nvSpPr>
      <xdr:spPr bwMode="auto">
        <a:xfrm>
          <a:off x="4221480" y="203339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78</xdr:row>
      <xdr:rowOff>0</xdr:rowOff>
    </xdr:from>
    <xdr:ext cx="295275" cy="238127"/>
    <xdr:sp macro="" textlink="">
      <xdr:nvSpPr>
        <xdr:cNvPr id="1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8B07A1F-8C2D-49B6-A82E-138C310F2F62}"/>
            </a:ext>
          </a:extLst>
        </xdr:cNvPr>
        <xdr:cNvSpPr/>
      </xdr:nvSpPr>
      <xdr:spPr bwMode="auto">
        <a:xfrm>
          <a:off x="7513320" y="203339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78</xdr:row>
      <xdr:rowOff>0</xdr:rowOff>
    </xdr:from>
    <xdr:ext cx="295275" cy="238127"/>
    <xdr:sp macro="" textlink="">
      <xdr:nvSpPr>
        <xdr:cNvPr id="1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F0599C3-2475-4D9E-9EFD-ED78CF5507FB}"/>
            </a:ext>
          </a:extLst>
        </xdr:cNvPr>
        <xdr:cNvSpPr/>
      </xdr:nvSpPr>
      <xdr:spPr bwMode="auto">
        <a:xfrm>
          <a:off x="4221480" y="203339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78</xdr:row>
      <xdr:rowOff>0</xdr:rowOff>
    </xdr:from>
    <xdr:ext cx="295275" cy="238127"/>
    <xdr:sp macro="" textlink="">
      <xdr:nvSpPr>
        <xdr:cNvPr id="1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9B4AE71-DA65-448C-BEAA-82133C15A223}"/>
            </a:ext>
          </a:extLst>
        </xdr:cNvPr>
        <xdr:cNvSpPr/>
      </xdr:nvSpPr>
      <xdr:spPr bwMode="auto">
        <a:xfrm>
          <a:off x="7513320" y="203339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78</xdr:row>
      <xdr:rowOff>0</xdr:rowOff>
    </xdr:from>
    <xdr:ext cx="295275" cy="238127"/>
    <xdr:sp macro="" textlink="">
      <xdr:nvSpPr>
        <xdr:cNvPr id="1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BD63C4C-76D4-4B82-B559-28A0B0EDA41D}"/>
            </a:ext>
          </a:extLst>
        </xdr:cNvPr>
        <xdr:cNvSpPr/>
      </xdr:nvSpPr>
      <xdr:spPr bwMode="auto">
        <a:xfrm>
          <a:off x="4221480" y="203339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78</xdr:row>
      <xdr:rowOff>0</xdr:rowOff>
    </xdr:from>
    <xdr:ext cx="295275" cy="238127"/>
    <xdr:sp macro="" textlink="">
      <xdr:nvSpPr>
        <xdr:cNvPr id="2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CE9D580-F5E2-460F-B458-2F03936C1061}"/>
            </a:ext>
          </a:extLst>
        </xdr:cNvPr>
        <xdr:cNvSpPr/>
      </xdr:nvSpPr>
      <xdr:spPr bwMode="auto">
        <a:xfrm>
          <a:off x="7513320" y="203339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91</xdr:row>
      <xdr:rowOff>142875</xdr:rowOff>
    </xdr:from>
    <xdr:ext cx="295275" cy="238127"/>
    <xdr:sp macro="" textlink="">
      <xdr:nvSpPr>
        <xdr:cNvPr id="2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1E61E04-C0D0-4D2A-A7C8-1E4D4EC4CB05}"/>
            </a:ext>
          </a:extLst>
        </xdr:cNvPr>
        <xdr:cNvSpPr/>
      </xdr:nvSpPr>
      <xdr:spPr bwMode="auto">
        <a:xfrm>
          <a:off x="4221480" y="2061419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91</xdr:row>
      <xdr:rowOff>142875</xdr:rowOff>
    </xdr:from>
    <xdr:ext cx="295275" cy="238127"/>
    <xdr:sp macro="" textlink="">
      <xdr:nvSpPr>
        <xdr:cNvPr id="2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F9C9171-A9E6-46E8-834A-28EFCD07F94D}"/>
            </a:ext>
          </a:extLst>
        </xdr:cNvPr>
        <xdr:cNvSpPr/>
      </xdr:nvSpPr>
      <xdr:spPr bwMode="auto">
        <a:xfrm>
          <a:off x="7513320" y="2061419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82</xdr:row>
      <xdr:rowOff>57150</xdr:rowOff>
    </xdr:from>
    <xdr:ext cx="1724025" cy="1057561"/>
    <xdr:pic>
      <xdr:nvPicPr>
        <xdr:cNvPr id="23" name="Imagen 22">
          <a:extLst>
            <a:ext uri="{FF2B5EF4-FFF2-40B4-BE49-F238E27FC236}">
              <a16:creationId xmlns:a16="http://schemas.microsoft.com/office/drawing/2014/main" id="{96A47C66-174E-42A1-A38B-F0A5D1D8B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20447127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234</xdr:row>
      <xdr:rowOff>0</xdr:rowOff>
    </xdr:from>
    <xdr:ext cx="295275" cy="238127"/>
    <xdr:sp macro="" textlink="">
      <xdr:nvSpPr>
        <xdr:cNvPr id="2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D234B96-AA9B-422C-B9BA-ACD98C308F46}"/>
            </a:ext>
          </a:extLst>
        </xdr:cNvPr>
        <xdr:cNvSpPr/>
      </xdr:nvSpPr>
      <xdr:spPr bwMode="auto">
        <a:xfrm>
          <a:off x="4221480" y="220894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234</xdr:row>
      <xdr:rowOff>0</xdr:rowOff>
    </xdr:from>
    <xdr:ext cx="295275" cy="238127"/>
    <xdr:sp macro="" textlink="">
      <xdr:nvSpPr>
        <xdr:cNvPr id="2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B287420-AB27-4213-8D74-54BD9DA3336F}"/>
            </a:ext>
          </a:extLst>
        </xdr:cNvPr>
        <xdr:cNvSpPr/>
      </xdr:nvSpPr>
      <xdr:spPr bwMode="auto">
        <a:xfrm>
          <a:off x="7513320" y="220894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234</xdr:row>
      <xdr:rowOff>0</xdr:rowOff>
    </xdr:from>
    <xdr:ext cx="295275" cy="238127"/>
    <xdr:sp macro="" textlink="">
      <xdr:nvSpPr>
        <xdr:cNvPr id="2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24EA082-D812-4A22-9F67-C26B17B805E4}"/>
            </a:ext>
          </a:extLst>
        </xdr:cNvPr>
        <xdr:cNvSpPr/>
      </xdr:nvSpPr>
      <xdr:spPr bwMode="auto">
        <a:xfrm>
          <a:off x="4221480" y="2507037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234</xdr:row>
      <xdr:rowOff>0</xdr:rowOff>
    </xdr:from>
    <xdr:ext cx="295275" cy="238127"/>
    <xdr:sp macro="" textlink="">
      <xdr:nvSpPr>
        <xdr:cNvPr id="2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826031F-1E39-450C-BD00-1B1BD2BA3A01}"/>
            </a:ext>
          </a:extLst>
        </xdr:cNvPr>
        <xdr:cNvSpPr/>
      </xdr:nvSpPr>
      <xdr:spPr bwMode="auto">
        <a:xfrm>
          <a:off x="7513320" y="2507037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234</xdr:row>
      <xdr:rowOff>0</xdr:rowOff>
    </xdr:from>
    <xdr:ext cx="295275" cy="238127"/>
    <xdr:sp macro="" textlink="">
      <xdr:nvSpPr>
        <xdr:cNvPr id="3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1A0B1A9-9225-4CA8-BEFA-1AD5B39CB599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234</xdr:row>
      <xdr:rowOff>0</xdr:rowOff>
    </xdr:from>
    <xdr:ext cx="295275" cy="238127"/>
    <xdr:sp macro="" textlink="">
      <xdr:nvSpPr>
        <xdr:cNvPr id="3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E2D65E2-F293-4932-99AB-6898E476AA5D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234</xdr:row>
      <xdr:rowOff>0</xdr:rowOff>
    </xdr:from>
    <xdr:ext cx="295275" cy="238127"/>
    <xdr:sp macro="" textlink="">
      <xdr:nvSpPr>
        <xdr:cNvPr id="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6CAE08E-F61D-4118-9406-B722EA0202E4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234</xdr:row>
      <xdr:rowOff>0</xdr:rowOff>
    </xdr:from>
    <xdr:ext cx="295275" cy="238127"/>
    <xdr:sp macro="" textlink="">
      <xdr:nvSpPr>
        <xdr:cNvPr id="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EBBC8A3-19E8-4F3C-9DE2-97F9C3C95ED9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234</xdr:row>
      <xdr:rowOff>0</xdr:rowOff>
    </xdr:from>
    <xdr:ext cx="295275" cy="238127"/>
    <xdr:sp macro="" textlink="">
      <xdr:nvSpPr>
        <xdr:cNvPr id="3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AB28040-0F85-4349-9E79-C08520CEA5E7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234</xdr:row>
      <xdr:rowOff>0</xdr:rowOff>
    </xdr:from>
    <xdr:ext cx="295275" cy="238127"/>
    <xdr:sp macro="" textlink="">
      <xdr:nvSpPr>
        <xdr:cNvPr id="3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43A188A-7173-423E-A2C2-2514AC766319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234</xdr:row>
      <xdr:rowOff>0</xdr:rowOff>
    </xdr:from>
    <xdr:ext cx="295275" cy="238127"/>
    <xdr:sp macro="" textlink="">
      <xdr:nvSpPr>
        <xdr:cNvPr id="3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E884EC1-E7C4-480A-9087-985B29AFC1FB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234</xdr:row>
      <xdr:rowOff>0</xdr:rowOff>
    </xdr:from>
    <xdr:ext cx="295275" cy="238127"/>
    <xdr:sp macro="" textlink="">
      <xdr:nvSpPr>
        <xdr:cNvPr id="3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8F665B6-A97D-447F-BBDC-6B152B910936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234</xdr:row>
      <xdr:rowOff>0</xdr:rowOff>
    </xdr:from>
    <xdr:ext cx="295275" cy="238127"/>
    <xdr:sp macro="" textlink="">
      <xdr:nvSpPr>
        <xdr:cNvPr id="3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E40B59D-1D06-4D75-83EE-59873E7DFD52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234</xdr:row>
      <xdr:rowOff>0</xdr:rowOff>
    </xdr:from>
    <xdr:ext cx="295275" cy="238127"/>
    <xdr:sp macro="" textlink="">
      <xdr:nvSpPr>
        <xdr:cNvPr id="3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2DC605A-8A30-4A82-8D1A-3CAED33AADDC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234</xdr:row>
      <xdr:rowOff>0</xdr:rowOff>
    </xdr:from>
    <xdr:ext cx="295275" cy="238127"/>
    <xdr:sp macro="" textlink="">
      <xdr:nvSpPr>
        <xdr:cNvPr id="4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9C8657C-2DE6-430D-AC78-F4ACE3FD11F8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234</xdr:row>
      <xdr:rowOff>0</xdr:rowOff>
    </xdr:from>
    <xdr:ext cx="295275" cy="238127"/>
    <xdr:sp macro="" textlink="">
      <xdr:nvSpPr>
        <xdr:cNvPr id="4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5EDD2A0-8DF9-4347-9BFF-693E32CE34FE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234</xdr:row>
      <xdr:rowOff>0</xdr:rowOff>
    </xdr:from>
    <xdr:ext cx="295275" cy="238127"/>
    <xdr:sp macro="" textlink="">
      <xdr:nvSpPr>
        <xdr:cNvPr id="4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2BF6257-6A38-4EC1-AC68-80DBEF0C87A1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234</xdr:row>
      <xdr:rowOff>0</xdr:rowOff>
    </xdr:from>
    <xdr:ext cx="295275" cy="238127"/>
    <xdr:sp macro="" textlink="">
      <xdr:nvSpPr>
        <xdr:cNvPr id="4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5130491-0A06-4006-ACB2-8402C3B5A684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234</xdr:row>
      <xdr:rowOff>0</xdr:rowOff>
    </xdr:from>
    <xdr:ext cx="295275" cy="238127"/>
    <xdr:sp macro="" textlink="">
      <xdr:nvSpPr>
        <xdr:cNvPr id="4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1EEBC54-19B0-475D-B6B9-035CE423859C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234</xdr:row>
      <xdr:rowOff>0</xdr:rowOff>
    </xdr:from>
    <xdr:ext cx="295275" cy="238127"/>
    <xdr:sp macro="" textlink="">
      <xdr:nvSpPr>
        <xdr:cNvPr id="4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96B0D7D-E057-43A0-9736-BF2CE0919336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234</xdr:row>
      <xdr:rowOff>0</xdr:rowOff>
    </xdr:from>
    <xdr:ext cx="295275" cy="238127"/>
    <xdr:sp macro="" textlink="">
      <xdr:nvSpPr>
        <xdr:cNvPr id="4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BB4FFF2-4745-40B9-BCF4-1FEB83E007CF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234</xdr:row>
      <xdr:rowOff>0</xdr:rowOff>
    </xdr:from>
    <xdr:ext cx="295275" cy="238127"/>
    <xdr:sp macro="" textlink="">
      <xdr:nvSpPr>
        <xdr:cNvPr id="4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BB010CA-8AF6-4CF6-8BA7-DB9DB519B535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234</xdr:row>
      <xdr:rowOff>0</xdr:rowOff>
    </xdr:from>
    <xdr:ext cx="295275" cy="238127"/>
    <xdr:sp macro="" textlink="">
      <xdr:nvSpPr>
        <xdr:cNvPr id="4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AD28698-3357-461F-80A5-6421656DFD5B}"/>
            </a:ext>
          </a:extLst>
        </xdr:cNvPr>
        <xdr:cNvSpPr/>
      </xdr:nvSpPr>
      <xdr:spPr bwMode="auto">
        <a:xfrm>
          <a:off x="4221480" y="236172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234</xdr:row>
      <xdr:rowOff>0</xdr:rowOff>
    </xdr:from>
    <xdr:ext cx="295275" cy="238127"/>
    <xdr:sp macro="" textlink="">
      <xdr:nvSpPr>
        <xdr:cNvPr id="4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41761AD-F3B5-4BED-A85F-23ED466DCA19}"/>
            </a:ext>
          </a:extLst>
        </xdr:cNvPr>
        <xdr:cNvSpPr/>
      </xdr:nvSpPr>
      <xdr:spPr bwMode="auto">
        <a:xfrm>
          <a:off x="7513320" y="236172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234</xdr:row>
      <xdr:rowOff>0</xdr:rowOff>
    </xdr:from>
    <xdr:ext cx="295275" cy="238127"/>
    <xdr:sp macro="" textlink="">
      <xdr:nvSpPr>
        <xdr:cNvPr id="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5D49A4F-FB6F-45AD-97F4-591C6D414CCD}"/>
            </a:ext>
          </a:extLst>
        </xdr:cNvPr>
        <xdr:cNvSpPr/>
      </xdr:nvSpPr>
      <xdr:spPr bwMode="auto">
        <a:xfrm>
          <a:off x="4221480" y="2654560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234</xdr:row>
      <xdr:rowOff>0</xdr:rowOff>
    </xdr:from>
    <xdr:ext cx="295275" cy="238127"/>
    <xdr:sp macro="" textlink="">
      <xdr:nvSpPr>
        <xdr:cNvPr id="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8A8A2FC-CDA9-4F6D-BF96-F93F1FEA3FE6}"/>
            </a:ext>
          </a:extLst>
        </xdr:cNvPr>
        <xdr:cNvSpPr/>
      </xdr:nvSpPr>
      <xdr:spPr bwMode="auto">
        <a:xfrm>
          <a:off x="7513320" y="2654560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247</xdr:row>
      <xdr:rowOff>142875</xdr:rowOff>
    </xdr:from>
    <xdr:ext cx="295275" cy="238127"/>
    <xdr:sp macro="" textlink="">
      <xdr:nvSpPr>
        <xdr:cNvPr id="5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F67D12F-37CE-4248-926A-C12761F4654E}"/>
            </a:ext>
          </a:extLst>
        </xdr:cNvPr>
        <xdr:cNvSpPr/>
      </xdr:nvSpPr>
      <xdr:spPr bwMode="auto">
        <a:xfrm>
          <a:off x="4221480" y="220894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247</xdr:row>
      <xdr:rowOff>142875</xdr:rowOff>
    </xdr:from>
    <xdr:ext cx="295275" cy="238127"/>
    <xdr:sp macro="" textlink="">
      <xdr:nvSpPr>
        <xdr:cNvPr id="5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7C697EF-01F0-4EB8-9BEC-1BEC438680B9}"/>
            </a:ext>
          </a:extLst>
        </xdr:cNvPr>
        <xdr:cNvSpPr/>
      </xdr:nvSpPr>
      <xdr:spPr bwMode="auto">
        <a:xfrm>
          <a:off x="7513320" y="220894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238</xdr:row>
      <xdr:rowOff>57150</xdr:rowOff>
    </xdr:from>
    <xdr:ext cx="1724025" cy="1057561"/>
    <xdr:pic>
      <xdr:nvPicPr>
        <xdr:cNvPr id="56" name="Imagen 55">
          <a:extLst>
            <a:ext uri="{FF2B5EF4-FFF2-40B4-BE49-F238E27FC236}">
              <a16:creationId xmlns:a16="http://schemas.microsoft.com/office/drawing/2014/main" id="{BC9C695E-7649-4EF3-AAA5-2C3843E4B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21922359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317</xdr:row>
      <xdr:rowOff>0</xdr:rowOff>
    </xdr:from>
    <xdr:ext cx="295275" cy="238127"/>
    <xdr:sp macro="" textlink="">
      <xdr:nvSpPr>
        <xdr:cNvPr id="5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61EE14C-14FA-42F9-B67D-158702334AD2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317</xdr:row>
      <xdr:rowOff>0</xdr:rowOff>
    </xdr:from>
    <xdr:ext cx="295275" cy="238127"/>
    <xdr:sp macro="" textlink="">
      <xdr:nvSpPr>
        <xdr:cNvPr id="5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F95D621-013F-4800-87CF-B2A8A6BDF45A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317</xdr:row>
      <xdr:rowOff>0</xdr:rowOff>
    </xdr:from>
    <xdr:ext cx="295275" cy="238127"/>
    <xdr:sp macro="" textlink="">
      <xdr:nvSpPr>
        <xdr:cNvPr id="5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33B7A52-6B7E-459E-A653-777E61807523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317</xdr:row>
      <xdr:rowOff>0</xdr:rowOff>
    </xdr:from>
    <xdr:ext cx="295275" cy="238127"/>
    <xdr:sp macro="" textlink="">
      <xdr:nvSpPr>
        <xdr:cNvPr id="6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E1D26B2-D3EB-464D-B237-5D4976510356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317</xdr:row>
      <xdr:rowOff>0</xdr:rowOff>
    </xdr:from>
    <xdr:ext cx="295275" cy="238127"/>
    <xdr:sp macro="" textlink="">
      <xdr:nvSpPr>
        <xdr:cNvPr id="6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58826FC-8E83-46F1-814D-3EF28820E4F5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317</xdr:row>
      <xdr:rowOff>0</xdr:rowOff>
    </xdr:from>
    <xdr:ext cx="295275" cy="238127"/>
    <xdr:sp macro="" textlink="">
      <xdr:nvSpPr>
        <xdr:cNvPr id="6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444741A-8B3A-497A-80F1-625C9CE12433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317</xdr:row>
      <xdr:rowOff>0</xdr:rowOff>
    </xdr:from>
    <xdr:ext cx="295275" cy="238127"/>
    <xdr:sp macro="" textlink="">
      <xdr:nvSpPr>
        <xdr:cNvPr id="6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4434B1A-C266-43C9-8329-A4AB2920579C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317</xdr:row>
      <xdr:rowOff>0</xdr:rowOff>
    </xdr:from>
    <xdr:ext cx="295275" cy="238127"/>
    <xdr:sp macro="" textlink="">
      <xdr:nvSpPr>
        <xdr:cNvPr id="6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3F906F4-6B9F-41E9-9D6F-7B82B04A72BD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317</xdr:row>
      <xdr:rowOff>0</xdr:rowOff>
    </xdr:from>
    <xdr:ext cx="295275" cy="238127"/>
    <xdr:sp macro="" textlink="">
      <xdr:nvSpPr>
        <xdr:cNvPr id="6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E0BE107-CB6A-4CC2-8726-61A8F1B64F2B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317</xdr:row>
      <xdr:rowOff>0</xdr:rowOff>
    </xdr:from>
    <xdr:ext cx="295275" cy="238127"/>
    <xdr:sp macro="" textlink="">
      <xdr:nvSpPr>
        <xdr:cNvPr id="6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1F1CF1A-FB03-46B4-AD53-FDF61CD60F9D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317</xdr:row>
      <xdr:rowOff>0</xdr:rowOff>
    </xdr:from>
    <xdr:ext cx="295275" cy="238127"/>
    <xdr:sp macro="" textlink="">
      <xdr:nvSpPr>
        <xdr:cNvPr id="6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0B12961-2023-4C60-9FC7-8413A8F54F23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317</xdr:row>
      <xdr:rowOff>0</xdr:rowOff>
    </xdr:from>
    <xdr:ext cx="295275" cy="238127"/>
    <xdr:sp macro="" textlink="">
      <xdr:nvSpPr>
        <xdr:cNvPr id="6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9199E7D-634B-47D8-BBAE-EA42938BFB34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317</xdr:row>
      <xdr:rowOff>0</xdr:rowOff>
    </xdr:from>
    <xdr:ext cx="295275" cy="238127"/>
    <xdr:sp macro="" textlink="">
      <xdr:nvSpPr>
        <xdr:cNvPr id="6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F917311-25A7-4700-A952-675AF3DFFADC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317</xdr:row>
      <xdr:rowOff>0</xdr:rowOff>
    </xdr:from>
    <xdr:ext cx="295275" cy="238127"/>
    <xdr:sp macro="" textlink="">
      <xdr:nvSpPr>
        <xdr:cNvPr id="7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DD93235-56A6-4346-A018-3A1414BF8F91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317</xdr:row>
      <xdr:rowOff>0</xdr:rowOff>
    </xdr:from>
    <xdr:ext cx="295275" cy="238127"/>
    <xdr:sp macro="" textlink="">
      <xdr:nvSpPr>
        <xdr:cNvPr id="7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CD69F70-9796-4B78-B186-1D7783220188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317</xdr:row>
      <xdr:rowOff>0</xdr:rowOff>
    </xdr:from>
    <xdr:ext cx="295275" cy="238127"/>
    <xdr:sp macro="" textlink="">
      <xdr:nvSpPr>
        <xdr:cNvPr id="7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8DA0BEE-892A-446B-AD2C-9129D3936CCC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317</xdr:row>
      <xdr:rowOff>0</xdr:rowOff>
    </xdr:from>
    <xdr:ext cx="295275" cy="238127"/>
    <xdr:sp macro="" textlink="">
      <xdr:nvSpPr>
        <xdr:cNvPr id="7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4A5C4A0-1524-4E6D-9891-3FCD523953A0}"/>
            </a:ext>
          </a:extLst>
        </xdr:cNvPr>
        <xdr:cNvSpPr/>
      </xdr:nvSpPr>
      <xdr:spPr bwMode="auto">
        <a:xfrm>
          <a:off x="422148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317</xdr:row>
      <xdr:rowOff>0</xdr:rowOff>
    </xdr:from>
    <xdr:ext cx="295275" cy="238127"/>
    <xdr:sp macro="" textlink="">
      <xdr:nvSpPr>
        <xdr:cNvPr id="7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CF9B95D-D223-4E7B-8675-96F522026A24}"/>
            </a:ext>
          </a:extLst>
        </xdr:cNvPr>
        <xdr:cNvSpPr/>
      </xdr:nvSpPr>
      <xdr:spPr bwMode="auto">
        <a:xfrm>
          <a:off x="7513320" y="233553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329</xdr:row>
      <xdr:rowOff>142875</xdr:rowOff>
    </xdr:from>
    <xdr:ext cx="295275" cy="238127"/>
    <xdr:sp macro="" textlink="">
      <xdr:nvSpPr>
        <xdr:cNvPr id="7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E6DF2A9-3E07-4E0D-9A76-EFD04DD80699}"/>
            </a:ext>
          </a:extLst>
        </xdr:cNvPr>
        <xdr:cNvSpPr/>
      </xdr:nvSpPr>
      <xdr:spPr bwMode="auto">
        <a:xfrm>
          <a:off x="4221480" y="236172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329</xdr:row>
      <xdr:rowOff>142875</xdr:rowOff>
    </xdr:from>
    <xdr:ext cx="295275" cy="238127"/>
    <xdr:sp macro="" textlink="">
      <xdr:nvSpPr>
        <xdr:cNvPr id="7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1339CE0-1F6D-4A21-BBD2-193471807DCD}"/>
            </a:ext>
          </a:extLst>
        </xdr:cNvPr>
        <xdr:cNvSpPr/>
      </xdr:nvSpPr>
      <xdr:spPr bwMode="auto">
        <a:xfrm>
          <a:off x="7513320" y="236172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320</xdr:row>
      <xdr:rowOff>57150</xdr:rowOff>
    </xdr:from>
    <xdr:ext cx="1724025" cy="1057561"/>
    <xdr:pic>
      <xdr:nvPicPr>
        <xdr:cNvPr id="77" name="Imagen 76">
          <a:extLst>
            <a:ext uri="{FF2B5EF4-FFF2-40B4-BE49-F238E27FC236}">
              <a16:creationId xmlns:a16="http://schemas.microsoft.com/office/drawing/2014/main" id="{E4AC6889-D93A-439F-892B-092CA3A31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23450169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407</xdr:row>
      <xdr:rowOff>142875</xdr:rowOff>
    </xdr:from>
    <xdr:ext cx="295275" cy="238127"/>
    <xdr:sp macro="" textlink="">
      <xdr:nvSpPr>
        <xdr:cNvPr id="7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40D5930-7578-4973-9350-8E5C4135C98A}"/>
            </a:ext>
          </a:extLst>
        </xdr:cNvPr>
        <xdr:cNvSpPr/>
      </xdr:nvSpPr>
      <xdr:spPr bwMode="auto">
        <a:xfrm>
          <a:off x="4221480" y="2507037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407</xdr:row>
      <xdr:rowOff>142875</xdr:rowOff>
    </xdr:from>
    <xdr:ext cx="295275" cy="238127"/>
    <xdr:sp macro="" textlink="">
      <xdr:nvSpPr>
        <xdr:cNvPr id="7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F671052-BC36-4BDE-B026-C2F697ECFAB2}"/>
            </a:ext>
          </a:extLst>
        </xdr:cNvPr>
        <xdr:cNvSpPr/>
      </xdr:nvSpPr>
      <xdr:spPr bwMode="auto">
        <a:xfrm>
          <a:off x="7513320" y="2507037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398</xdr:row>
      <xdr:rowOff>57150</xdr:rowOff>
    </xdr:from>
    <xdr:ext cx="1724025" cy="1057561"/>
    <xdr:pic>
      <xdr:nvPicPr>
        <xdr:cNvPr id="80" name="Imagen 79">
          <a:extLst>
            <a:ext uri="{FF2B5EF4-FFF2-40B4-BE49-F238E27FC236}">
              <a16:creationId xmlns:a16="http://schemas.microsoft.com/office/drawing/2014/main" id="{7ABC108D-2799-48B0-94DA-BDBCD468C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24903303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485</xdr:row>
      <xdr:rowOff>142875</xdr:rowOff>
    </xdr:from>
    <xdr:ext cx="295275" cy="238127"/>
    <xdr:sp macro="" textlink="">
      <xdr:nvSpPr>
        <xdr:cNvPr id="8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7D26AA1-42D6-43F9-A0C2-3F2C396BABF3}"/>
            </a:ext>
          </a:extLst>
        </xdr:cNvPr>
        <xdr:cNvSpPr/>
      </xdr:nvSpPr>
      <xdr:spPr bwMode="auto">
        <a:xfrm>
          <a:off x="4221480" y="2654560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485</xdr:row>
      <xdr:rowOff>142875</xdr:rowOff>
    </xdr:from>
    <xdr:ext cx="295275" cy="238127"/>
    <xdr:sp macro="" textlink="">
      <xdr:nvSpPr>
        <xdr:cNvPr id="8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9E9A3ED-CF72-40A2-BCB2-39C5E5768E6F}"/>
            </a:ext>
          </a:extLst>
        </xdr:cNvPr>
        <xdr:cNvSpPr/>
      </xdr:nvSpPr>
      <xdr:spPr bwMode="auto">
        <a:xfrm>
          <a:off x="7513320" y="2654560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476</xdr:row>
      <xdr:rowOff>57150</xdr:rowOff>
    </xdr:from>
    <xdr:ext cx="1724025" cy="1057561"/>
    <xdr:pic>
      <xdr:nvPicPr>
        <xdr:cNvPr id="83" name="Imagen 82">
          <a:extLst>
            <a:ext uri="{FF2B5EF4-FFF2-40B4-BE49-F238E27FC236}">
              <a16:creationId xmlns:a16="http://schemas.microsoft.com/office/drawing/2014/main" id="{DDB433FA-1268-4F6A-A8E5-92DB38C72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26378535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563</xdr:row>
      <xdr:rowOff>142875</xdr:rowOff>
    </xdr:from>
    <xdr:ext cx="295275" cy="238127"/>
    <xdr:sp macro="" textlink="">
      <xdr:nvSpPr>
        <xdr:cNvPr id="8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2782553-FACF-490C-83FE-1A1EAB014E49}"/>
            </a:ext>
          </a:extLst>
        </xdr:cNvPr>
        <xdr:cNvSpPr/>
      </xdr:nvSpPr>
      <xdr:spPr bwMode="auto">
        <a:xfrm>
          <a:off x="4221480" y="2802083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563</xdr:row>
      <xdr:rowOff>142875</xdr:rowOff>
    </xdr:from>
    <xdr:ext cx="295275" cy="238127"/>
    <xdr:sp macro="" textlink="">
      <xdr:nvSpPr>
        <xdr:cNvPr id="8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C9FB76F-ABF5-40EC-9A70-B175BF94EF29}"/>
            </a:ext>
          </a:extLst>
        </xdr:cNvPr>
        <xdr:cNvSpPr/>
      </xdr:nvSpPr>
      <xdr:spPr bwMode="auto">
        <a:xfrm>
          <a:off x="7513320" y="2802083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554</xdr:row>
      <xdr:rowOff>57150</xdr:rowOff>
    </xdr:from>
    <xdr:ext cx="1724025" cy="1057561"/>
    <xdr:pic>
      <xdr:nvPicPr>
        <xdr:cNvPr id="86" name="Imagen 85">
          <a:extLst>
            <a:ext uri="{FF2B5EF4-FFF2-40B4-BE49-F238E27FC236}">
              <a16:creationId xmlns:a16="http://schemas.microsoft.com/office/drawing/2014/main" id="{8E19E32C-CC5E-4937-BC94-CDC235A01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27853767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642</xdr:row>
      <xdr:rowOff>142875</xdr:rowOff>
    </xdr:from>
    <xdr:ext cx="295275" cy="238127"/>
    <xdr:sp macro="" textlink="">
      <xdr:nvSpPr>
        <xdr:cNvPr id="8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4FABC8A-DCD2-4A1D-828F-597FB3257902}"/>
            </a:ext>
          </a:extLst>
        </xdr:cNvPr>
        <xdr:cNvSpPr/>
      </xdr:nvSpPr>
      <xdr:spPr bwMode="auto">
        <a:xfrm>
          <a:off x="4221480" y="4261694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642</xdr:row>
      <xdr:rowOff>142875</xdr:rowOff>
    </xdr:from>
    <xdr:ext cx="295275" cy="238127"/>
    <xdr:sp macro="" textlink="">
      <xdr:nvSpPr>
        <xdr:cNvPr id="8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DE838EF-B251-4248-A828-DA988DC596A2}"/>
            </a:ext>
          </a:extLst>
        </xdr:cNvPr>
        <xdr:cNvSpPr/>
      </xdr:nvSpPr>
      <xdr:spPr bwMode="auto">
        <a:xfrm>
          <a:off x="7513320" y="4261694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633</xdr:row>
      <xdr:rowOff>57150</xdr:rowOff>
    </xdr:from>
    <xdr:ext cx="1724025" cy="1057561"/>
    <xdr:pic>
      <xdr:nvPicPr>
        <xdr:cNvPr id="89" name="Imagen 88">
          <a:extLst>
            <a:ext uri="{FF2B5EF4-FFF2-40B4-BE49-F238E27FC236}">
              <a16:creationId xmlns:a16="http://schemas.microsoft.com/office/drawing/2014/main" id="{F56139BF-603E-412F-96F8-1838D89B6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42449877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719</xdr:row>
      <xdr:rowOff>142875</xdr:rowOff>
    </xdr:from>
    <xdr:ext cx="295275" cy="238127"/>
    <xdr:sp macro="" textlink="">
      <xdr:nvSpPr>
        <xdr:cNvPr id="9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9FF958C-56C1-4854-8C61-0F66812EF60D}"/>
            </a:ext>
          </a:extLst>
        </xdr:cNvPr>
        <xdr:cNvSpPr/>
      </xdr:nvSpPr>
      <xdr:spPr bwMode="auto">
        <a:xfrm>
          <a:off x="4221480" y="4405636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719</xdr:row>
      <xdr:rowOff>142875</xdr:rowOff>
    </xdr:from>
    <xdr:ext cx="295275" cy="238127"/>
    <xdr:sp macro="" textlink="">
      <xdr:nvSpPr>
        <xdr:cNvPr id="9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1F5090C-2CAA-47F7-B9F8-74E352047E36}"/>
            </a:ext>
          </a:extLst>
        </xdr:cNvPr>
        <xdr:cNvSpPr/>
      </xdr:nvSpPr>
      <xdr:spPr bwMode="auto">
        <a:xfrm>
          <a:off x="7513320" y="4405636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710</xdr:row>
      <xdr:rowOff>57150</xdr:rowOff>
    </xdr:from>
    <xdr:ext cx="1724025" cy="1057561"/>
    <xdr:pic>
      <xdr:nvPicPr>
        <xdr:cNvPr id="92" name="Imagen 91">
          <a:extLst>
            <a:ext uri="{FF2B5EF4-FFF2-40B4-BE49-F238E27FC236}">
              <a16:creationId xmlns:a16="http://schemas.microsoft.com/office/drawing/2014/main" id="{D9472B87-B1DE-48BD-9CF4-3E0D40B9C2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43889295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795</xdr:row>
      <xdr:rowOff>142875</xdr:rowOff>
    </xdr:from>
    <xdr:ext cx="295275" cy="238127"/>
    <xdr:sp macro="" textlink="">
      <xdr:nvSpPr>
        <xdr:cNvPr id="9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2654067-B8DB-4E51-9C8C-7D0F5847D2A1}"/>
            </a:ext>
          </a:extLst>
        </xdr:cNvPr>
        <xdr:cNvSpPr/>
      </xdr:nvSpPr>
      <xdr:spPr bwMode="auto">
        <a:xfrm>
          <a:off x="4221480" y="4549578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795</xdr:row>
      <xdr:rowOff>142875</xdr:rowOff>
    </xdr:from>
    <xdr:ext cx="295275" cy="238127"/>
    <xdr:sp macro="" textlink="">
      <xdr:nvSpPr>
        <xdr:cNvPr id="9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7717559-C080-4F35-B7B0-B990B4F39067}"/>
            </a:ext>
          </a:extLst>
        </xdr:cNvPr>
        <xdr:cNvSpPr/>
      </xdr:nvSpPr>
      <xdr:spPr bwMode="auto">
        <a:xfrm>
          <a:off x="7513320" y="4549578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786</xdr:row>
      <xdr:rowOff>57150</xdr:rowOff>
    </xdr:from>
    <xdr:ext cx="1724025" cy="1057561"/>
    <xdr:pic>
      <xdr:nvPicPr>
        <xdr:cNvPr id="95" name="Imagen 94">
          <a:extLst>
            <a:ext uri="{FF2B5EF4-FFF2-40B4-BE49-F238E27FC236}">
              <a16:creationId xmlns:a16="http://schemas.microsoft.com/office/drawing/2014/main" id="{4F096F06-B1FA-4F43-A196-2604FB575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45328713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860</xdr:row>
      <xdr:rowOff>0</xdr:rowOff>
    </xdr:from>
    <xdr:ext cx="295275" cy="238127"/>
    <xdr:sp macro="" textlink="">
      <xdr:nvSpPr>
        <xdr:cNvPr id="9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8AE7119-A750-435D-81EF-DF46C895BFE1}"/>
            </a:ext>
          </a:extLst>
        </xdr:cNvPr>
        <xdr:cNvSpPr/>
      </xdr:nvSpPr>
      <xdr:spPr bwMode="auto">
        <a:xfrm>
          <a:off x="4221480" y="4669078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860</xdr:row>
      <xdr:rowOff>0</xdr:rowOff>
    </xdr:from>
    <xdr:ext cx="295275" cy="238127"/>
    <xdr:sp macro="" textlink="">
      <xdr:nvSpPr>
        <xdr:cNvPr id="9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767A0AE-02FD-4F1C-84C5-C3DDFD855F46}"/>
            </a:ext>
          </a:extLst>
        </xdr:cNvPr>
        <xdr:cNvSpPr/>
      </xdr:nvSpPr>
      <xdr:spPr bwMode="auto">
        <a:xfrm>
          <a:off x="7513320" y="4669078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860</xdr:row>
      <xdr:rowOff>0</xdr:rowOff>
    </xdr:from>
    <xdr:ext cx="295275" cy="238127"/>
    <xdr:sp macro="" textlink="">
      <xdr:nvSpPr>
        <xdr:cNvPr id="9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6B48CBE-BA44-4865-A5CB-B49D29865407}"/>
            </a:ext>
          </a:extLst>
        </xdr:cNvPr>
        <xdr:cNvSpPr/>
      </xdr:nvSpPr>
      <xdr:spPr bwMode="auto">
        <a:xfrm>
          <a:off x="4221480" y="4669078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860</xdr:row>
      <xdr:rowOff>0</xdr:rowOff>
    </xdr:from>
    <xdr:ext cx="295275" cy="238127"/>
    <xdr:sp macro="" textlink="">
      <xdr:nvSpPr>
        <xdr:cNvPr id="9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2B1F4CD-224D-4A18-9578-FB4BD64981F4}"/>
            </a:ext>
          </a:extLst>
        </xdr:cNvPr>
        <xdr:cNvSpPr/>
      </xdr:nvSpPr>
      <xdr:spPr bwMode="auto">
        <a:xfrm>
          <a:off x="7513320" y="4669078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860</xdr:row>
      <xdr:rowOff>0</xdr:rowOff>
    </xdr:from>
    <xdr:ext cx="295275" cy="238127"/>
    <xdr:sp macro="" textlink="">
      <xdr:nvSpPr>
        <xdr:cNvPr id="10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DB39E1C-F912-41E9-AC38-FF172AC2A462}"/>
            </a:ext>
          </a:extLst>
        </xdr:cNvPr>
        <xdr:cNvSpPr/>
      </xdr:nvSpPr>
      <xdr:spPr bwMode="auto">
        <a:xfrm>
          <a:off x="4221480" y="4669078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860</xdr:row>
      <xdr:rowOff>0</xdr:rowOff>
    </xdr:from>
    <xdr:ext cx="295275" cy="238127"/>
    <xdr:sp macro="" textlink="">
      <xdr:nvSpPr>
        <xdr:cNvPr id="10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45A9474-E893-4693-BED8-C36441E0EA33}"/>
            </a:ext>
          </a:extLst>
        </xdr:cNvPr>
        <xdr:cNvSpPr/>
      </xdr:nvSpPr>
      <xdr:spPr bwMode="auto">
        <a:xfrm>
          <a:off x="7513320" y="4669078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860</xdr:row>
      <xdr:rowOff>0</xdr:rowOff>
    </xdr:from>
    <xdr:ext cx="295275" cy="238127"/>
    <xdr:sp macro="" textlink="">
      <xdr:nvSpPr>
        <xdr:cNvPr id="10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D1C7E0F-75F3-4B45-8308-EE9873C652E0}"/>
            </a:ext>
          </a:extLst>
        </xdr:cNvPr>
        <xdr:cNvSpPr/>
      </xdr:nvSpPr>
      <xdr:spPr bwMode="auto">
        <a:xfrm>
          <a:off x="4221480" y="4669078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860</xdr:row>
      <xdr:rowOff>0</xdr:rowOff>
    </xdr:from>
    <xdr:ext cx="295275" cy="238127"/>
    <xdr:sp macro="" textlink="">
      <xdr:nvSpPr>
        <xdr:cNvPr id="10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EFE91A3-B98B-46DE-9647-B32ED26E2E07}"/>
            </a:ext>
          </a:extLst>
        </xdr:cNvPr>
        <xdr:cNvSpPr/>
      </xdr:nvSpPr>
      <xdr:spPr bwMode="auto">
        <a:xfrm>
          <a:off x="7513320" y="4669078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860</xdr:row>
      <xdr:rowOff>0</xdr:rowOff>
    </xdr:from>
    <xdr:ext cx="295275" cy="238127"/>
    <xdr:sp macro="" textlink="">
      <xdr:nvSpPr>
        <xdr:cNvPr id="10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54E7D81-56B3-4900-B445-C046CE1413A8}"/>
            </a:ext>
          </a:extLst>
        </xdr:cNvPr>
        <xdr:cNvSpPr/>
      </xdr:nvSpPr>
      <xdr:spPr bwMode="auto">
        <a:xfrm>
          <a:off x="4221480" y="4669078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860</xdr:row>
      <xdr:rowOff>0</xdr:rowOff>
    </xdr:from>
    <xdr:ext cx="295275" cy="238127"/>
    <xdr:sp macro="" textlink="">
      <xdr:nvSpPr>
        <xdr:cNvPr id="10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3AEFA0B-95FB-40D9-8C9E-5D9EFF1732F3}"/>
            </a:ext>
          </a:extLst>
        </xdr:cNvPr>
        <xdr:cNvSpPr/>
      </xdr:nvSpPr>
      <xdr:spPr bwMode="auto">
        <a:xfrm>
          <a:off x="7513320" y="4669078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873</xdr:row>
      <xdr:rowOff>142875</xdr:rowOff>
    </xdr:from>
    <xdr:ext cx="295275" cy="238127"/>
    <xdr:sp macro="" textlink="">
      <xdr:nvSpPr>
        <xdr:cNvPr id="10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386E673-3091-4E80-B609-B43FA70703D1}"/>
            </a:ext>
          </a:extLst>
        </xdr:cNvPr>
        <xdr:cNvSpPr/>
      </xdr:nvSpPr>
      <xdr:spPr bwMode="auto">
        <a:xfrm>
          <a:off x="4221480" y="4697101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873</xdr:row>
      <xdr:rowOff>142875</xdr:rowOff>
    </xdr:from>
    <xdr:ext cx="295275" cy="238127"/>
    <xdr:sp macro="" textlink="">
      <xdr:nvSpPr>
        <xdr:cNvPr id="10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E6FD175-5972-481A-B845-3A18E84085E9}"/>
            </a:ext>
          </a:extLst>
        </xdr:cNvPr>
        <xdr:cNvSpPr/>
      </xdr:nvSpPr>
      <xdr:spPr bwMode="auto">
        <a:xfrm>
          <a:off x="7513320" y="4697101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864</xdr:row>
      <xdr:rowOff>57150</xdr:rowOff>
    </xdr:from>
    <xdr:ext cx="1724025" cy="1057561"/>
    <xdr:pic>
      <xdr:nvPicPr>
        <xdr:cNvPr id="108" name="Imagen 107">
          <a:extLst>
            <a:ext uri="{FF2B5EF4-FFF2-40B4-BE49-F238E27FC236}">
              <a16:creationId xmlns:a16="http://schemas.microsoft.com/office/drawing/2014/main" id="{7BF5E3F9-0FBE-4086-90CA-4A3610D8B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46803945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0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42DA0EF-18C4-4AF5-B321-466B8B494831}"/>
            </a:ext>
          </a:extLst>
        </xdr:cNvPr>
        <xdr:cNvSpPr/>
      </xdr:nvSpPr>
      <xdr:spPr bwMode="auto">
        <a:xfrm>
          <a:off x="4221480" y="7624705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1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1E1240D-275A-4032-A398-B86C35FDF0DE}"/>
            </a:ext>
          </a:extLst>
        </xdr:cNvPr>
        <xdr:cNvSpPr/>
      </xdr:nvSpPr>
      <xdr:spPr bwMode="auto">
        <a:xfrm>
          <a:off x="7513320" y="7624705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37C0D13-86E8-4D63-8F03-41F423DF8F2C}"/>
            </a:ext>
          </a:extLst>
        </xdr:cNvPr>
        <xdr:cNvSpPr/>
      </xdr:nvSpPr>
      <xdr:spPr bwMode="auto">
        <a:xfrm>
          <a:off x="4221480" y="77704759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55AA165-4AF5-4E64-BC01-6D5849B646F7}"/>
            </a:ext>
          </a:extLst>
        </xdr:cNvPr>
        <xdr:cNvSpPr/>
      </xdr:nvSpPr>
      <xdr:spPr bwMode="auto">
        <a:xfrm>
          <a:off x="7513320" y="77704759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1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5ECA4AA-A3B6-43A1-BA58-C6FEDB0BC36A}"/>
            </a:ext>
          </a:extLst>
        </xdr:cNvPr>
        <xdr:cNvSpPr/>
      </xdr:nvSpPr>
      <xdr:spPr bwMode="auto">
        <a:xfrm>
          <a:off x="422148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1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F26230A-54F4-42CF-9120-022B77705E77}"/>
            </a:ext>
          </a:extLst>
        </xdr:cNvPr>
        <xdr:cNvSpPr/>
      </xdr:nvSpPr>
      <xdr:spPr bwMode="auto">
        <a:xfrm>
          <a:off x="751332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1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A7B4CE2-A956-4ABF-A777-2B7783CFC801}"/>
            </a:ext>
          </a:extLst>
        </xdr:cNvPr>
        <xdr:cNvSpPr/>
      </xdr:nvSpPr>
      <xdr:spPr bwMode="auto">
        <a:xfrm>
          <a:off x="422148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1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3FCC386-7189-4F1B-ACC5-F6599347B381}"/>
            </a:ext>
          </a:extLst>
        </xdr:cNvPr>
        <xdr:cNvSpPr/>
      </xdr:nvSpPr>
      <xdr:spPr bwMode="auto">
        <a:xfrm>
          <a:off x="751332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1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FEAEFC1-DB16-46D8-AADA-9FDAFB0E16A7}"/>
            </a:ext>
          </a:extLst>
        </xdr:cNvPr>
        <xdr:cNvSpPr/>
      </xdr:nvSpPr>
      <xdr:spPr bwMode="auto">
        <a:xfrm>
          <a:off x="422148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2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94A9157-A1FC-47A3-8456-9B0A58F11444}"/>
            </a:ext>
          </a:extLst>
        </xdr:cNvPr>
        <xdr:cNvSpPr/>
      </xdr:nvSpPr>
      <xdr:spPr bwMode="auto">
        <a:xfrm>
          <a:off x="751332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2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3AE4FD5-9188-4206-8C13-D9AB4BFEA297}"/>
            </a:ext>
          </a:extLst>
        </xdr:cNvPr>
        <xdr:cNvSpPr/>
      </xdr:nvSpPr>
      <xdr:spPr bwMode="auto">
        <a:xfrm>
          <a:off x="422148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2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C062AAD-5D84-414A-8E93-32251B0CE8A9}"/>
            </a:ext>
          </a:extLst>
        </xdr:cNvPr>
        <xdr:cNvSpPr/>
      </xdr:nvSpPr>
      <xdr:spPr bwMode="auto">
        <a:xfrm>
          <a:off x="751332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2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2EA35F2-98DA-4DEB-893E-CEB685FBD129}"/>
            </a:ext>
          </a:extLst>
        </xdr:cNvPr>
        <xdr:cNvSpPr/>
      </xdr:nvSpPr>
      <xdr:spPr bwMode="auto">
        <a:xfrm>
          <a:off x="422148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2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750DD14-70B5-4D8F-8E06-51135B1BD0CB}"/>
            </a:ext>
          </a:extLst>
        </xdr:cNvPr>
        <xdr:cNvSpPr/>
      </xdr:nvSpPr>
      <xdr:spPr bwMode="auto">
        <a:xfrm>
          <a:off x="751332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2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F5A979A-BA9D-45CB-9D67-285D1449ECC1}"/>
            </a:ext>
          </a:extLst>
        </xdr:cNvPr>
        <xdr:cNvSpPr/>
      </xdr:nvSpPr>
      <xdr:spPr bwMode="auto">
        <a:xfrm>
          <a:off x="422148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2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A0C5517-0291-451E-8093-13B6FDC29410}"/>
            </a:ext>
          </a:extLst>
        </xdr:cNvPr>
        <xdr:cNvSpPr/>
      </xdr:nvSpPr>
      <xdr:spPr bwMode="auto">
        <a:xfrm>
          <a:off x="751332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2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8042C10-A0EE-4E2C-B191-AE7946D7DB27}"/>
            </a:ext>
          </a:extLst>
        </xdr:cNvPr>
        <xdr:cNvSpPr/>
      </xdr:nvSpPr>
      <xdr:spPr bwMode="auto">
        <a:xfrm>
          <a:off x="422148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2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EE27947-67B5-4379-893A-F0E19C6E59E9}"/>
            </a:ext>
          </a:extLst>
        </xdr:cNvPr>
        <xdr:cNvSpPr/>
      </xdr:nvSpPr>
      <xdr:spPr bwMode="auto">
        <a:xfrm>
          <a:off x="751332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2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708CFB5-0CD2-4C06-B495-76C75E6A8B9C}"/>
            </a:ext>
          </a:extLst>
        </xdr:cNvPr>
        <xdr:cNvSpPr/>
      </xdr:nvSpPr>
      <xdr:spPr bwMode="auto">
        <a:xfrm>
          <a:off x="422148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3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AE75845-7D30-4DA6-B1FA-A6F3B161DF6D}"/>
            </a:ext>
          </a:extLst>
        </xdr:cNvPr>
        <xdr:cNvSpPr/>
      </xdr:nvSpPr>
      <xdr:spPr bwMode="auto">
        <a:xfrm>
          <a:off x="751332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3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425F637-3E40-43AA-A238-9D66A9461DD8}"/>
            </a:ext>
          </a:extLst>
        </xdr:cNvPr>
        <xdr:cNvSpPr/>
      </xdr:nvSpPr>
      <xdr:spPr bwMode="auto">
        <a:xfrm>
          <a:off x="422148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3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60EEEAB-9EB1-4DE2-B187-3635BD558F13}"/>
            </a:ext>
          </a:extLst>
        </xdr:cNvPr>
        <xdr:cNvSpPr/>
      </xdr:nvSpPr>
      <xdr:spPr bwMode="auto">
        <a:xfrm>
          <a:off x="7513320" y="7898815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3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4FE20D2-510B-404A-8276-1BCFFEA53CF8}"/>
            </a:ext>
          </a:extLst>
        </xdr:cNvPr>
        <xdr:cNvSpPr/>
      </xdr:nvSpPr>
      <xdr:spPr bwMode="auto">
        <a:xfrm>
          <a:off x="4221480" y="7925009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3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F5A48D8-7562-41A4-88CD-4FC4248DED1E}"/>
            </a:ext>
          </a:extLst>
        </xdr:cNvPr>
        <xdr:cNvSpPr/>
      </xdr:nvSpPr>
      <xdr:spPr bwMode="auto">
        <a:xfrm>
          <a:off x="7513320" y="7925009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3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7E7C2C6-CA14-4669-B5A4-FC93FBFFCB63}"/>
            </a:ext>
          </a:extLst>
        </xdr:cNvPr>
        <xdr:cNvSpPr/>
      </xdr:nvSpPr>
      <xdr:spPr bwMode="auto">
        <a:xfrm>
          <a:off x="422148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3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822FD78-8A5A-45B8-84BB-0E7D52E6B077}"/>
            </a:ext>
          </a:extLst>
        </xdr:cNvPr>
        <xdr:cNvSpPr/>
      </xdr:nvSpPr>
      <xdr:spPr bwMode="auto">
        <a:xfrm>
          <a:off x="751332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3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30383D7-1625-48C4-B238-A68C7B83138A}"/>
            </a:ext>
          </a:extLst>
        </xdr:cNvPr>
        <xdr:cNvSpPr/>
      </xdr:nvSpPr>
      <xdr:spPr bwMode="auto">
        <a:xfrm>
          <a:off x="422148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3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A64C3F9-9C29-4A8F-BE53-AB8D909AA8AF}"/>
            </a:ext>
          </a:extLst>
        </xdr:cNvPr>
        <xdr:cNvSpPr/>
      </xdr:nvSpPr>
      <xdr:spPr bwMode="auto">
        <a:xfrm>
          <a:off x="751332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4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060C7D3-1058-4DD8-AE9A-256533AB436C}"/>
            </a:ext>
          </a:extLst>
        </xdr:cNvPr>
        <xdr:cNvSpPr/>
      </xdr:nvSpPr>
      <xdr:spPr bwMode="auto">
        <a:xfrm>
          <a:off x="422148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4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3CD0155-5812-4E34-93CB-66A046778214}"/>
            </a:ext>
          </a:extLst>
        </xdr:cNvPr>
        <xdr:cNvSpPr/>
      </xdr:nvSpPr>
      <xdr:spPr bwMode="auto">
        <a:xfrm>
          <a:off x="751332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4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FED3BA2-A25F-49FC-8EDE-6B9249D79B43}"/>
            </a:ext>
          </a:extLst>
        </xdr:cNvPr>
        <xdr:cNvSpPr/>
      </xdr:nvSpPr>
      <xdr:spPr bwMode="auto">
        <a:xfrm>
          <a:off x="422148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4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74F4E51-4D28-4637-B869-3F44898F724D}"/>
            </a:ext>
          </a:extLst>
        </xdr:cNvPr>
        <xdr:cNvSpPr/>
      </xdr:nvSpPr>
      <xdr:spPr bwMode="auto">
        <a:xfrm>
          <a:off x="751332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4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29D8CC2-0374-4475-955D-C3781E16B423}"/>
            </a:ext>
          </a:extLst>
        </xdr:cNvPr>
        <xdr:cNvSpPr/>
      </xdr:nvSpPr>
      <xdr:spPr bwMode="auto">
        <a:xfrm>
          <a:off x="422148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4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7FF0918-8685-4FA9-8657-232A54B6349C}"/>
            </a:ext>
          </a:extLst>
        </xdr:cNvPr>
        <xdr:cNvSpPr/>
      </xdr:nvSpPr>
      <xdr:spPr bwMode="auto">
        <a:xfrm>
          <a:off x="751332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4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44CA3A1-236F-45FB-833D-727ACE2E7807}"/>
            </a:ext>
          </a:extLst>
        </xdr:cNvPr>
        <xdr:cNvSpPr/>
      </xdr:nvSpPr>
      <xdr:spPr bwMode="auto">
        <a:xfrm>
          <a:off x="422148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4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767D8C6-0353-4632-8DED-79B2592B18BF}"/>
            </a:ext>
          </a:extLst>
        </xdr:cNvPr>
        <xdr:cNvSpPr/>
      </xdr:nvSpPr>
      <xdr:spPr bwMode="auto">
        <a:xfrm>
          <a:off x="751332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4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26719A6-5E0F-4E1F-919C-41A3DEB622E2}"/>
            </a:ext>
          </a:extLst>
        </xdr:cNvPr>
        <xdr:cNvSpPr/>
      </xdr:nvSpPr>
      <xdr:spPr bwMode="auto">
        <a:xfrm>
          <a:off x="422148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4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08650B5-A2EB-41ED-8C20-E2B7C26DFE8C}"/>
            </a:ext>
          </a:extLst>
        </xdr:cNvPr>
        <xdr:cNvSpPr/>
      </xdr:nvSpPr>
      <xdr:spPr bwMode="auto">
        <a:xfrm>
          <a:off x="751332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5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32AF172-5F9C-4D21-B07E-8BA16D0945FE}"/>
            </a:ext>
          </a:extLst>
        </xdr:cNvPr>
        <xdr:cNvSpPr/>
      </xdr:nvSpPr>
      <xdr:spPr bwMode="auto">
        <a:xfrm>
          <a:off x="422148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5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CABA9B9-1DE7-46A0-B0B1-078E8F483446}"/>
            </a:ext>
          </a:extLst>
        </xdr:cNvPr>
        <xdr:cNvSpPr/>
      </xdr:nvSpPr>
      <xdr:spPr bwMode="auto">
        <a:xfrm>
          <a:off x="751332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5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8EB97E3-A202-44BA-8FA0-0FB991B2ABDC}"/>
            </a:ext>
          </a:extLst>
        </xdr:cNvPr>
        <xdr:cNvSpPr/>
      </xdr:nvSpPr>
      <xdr:spPr bwMode="auto">
        <a:xfrm>
          <a:off x="422148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5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ADD40AC-0AF8-4EAA-A74C-4340D41540BE}"/>
            </a:ext>
          </a:extLst>
        </xdr:cNvPr>
        <xdr:cNvSpPr/>
      </xdr:nvSpPr>
      <xdr:spPr bwMode="auto">
        <a:xfrm>
          <a:off x="7513320" y="8044129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5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6F6570C-36D1-4BAC-B257-82BEE81BBBA6}"/>
            </a:ext>
          </a:extLst>
        </xdr:cNvPr>
        <xdr:cNvSpPr/>
      </xdr:nvSpPr>
      <xdr:spPr bwMode="auto">
        <a:xfrm>
          <a:off x="4221480" y="80703229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5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062EEE5-B509-4651-BF29-611D584A904B}"/>
            </a:ext>
          </a:extLst>
        </xdr:cNvPr>
        <xdr:cNvSpPr/>
      </xdr:nvSpPr>
      <xdr:spPr bwMode="auto">
        <a:xfrm>
          <a:off x="7513320" y="80703229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5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A237469-6462-4889-8BEA-6C63981CE0EC}"/>
            </a:ext>
          </a:extLst>
        </xdr:cNvPr>
        <xdr:cNvSpPr/>
      </xdr:nvSpPr>
      <xdr:spPr bwMode="auto">
        <a:xfrm>
          <a:off x="422148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5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875679C-E337-4679-A476-16B4CF953532}"/>
            </a:ext>
          </a:extLst>
        </xdr:cNvPr>
        <xdr:cNvSpPr/>
      </xdr:nvSpPr>
      <xdr:spPr bwMode="auto">
        <a:xfrm>
          <a:off x="751332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5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A0E04DA-464C-46DF-927F-0BA46B30C697}"/>
            </a:ext>
          </a:extLst>
        </xdr:cNvPr>
        <xdr:cNvSpPr/>
      </xdr:nvSpPr>
      <xdr:spPr bwMode="auto">
        <a:xfrm>
          <a:off x="422148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6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6BFBA49-5091-456A-A01C-B926632F4B86}"/>
            </a:ext>
          </a:extLst>
        </xdr:cNvPr>
        <xdr:cNvSpPr/>
      </xdr:nvSpPr>
      <xdr:spPr bwMode="auto">
        <a:xfrm>
          <a:off x="751332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6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E093A9A-7A7D-4302-941E-441A5A868047}"/>
            </a:ext>
          </a:extLst>
        </xdr:cNvPr>
        <xdr:cNvSpPr/>
      </xdr:nvSpPr>
      <xdr:spPr bwMode="auto">
        <a:xfrm>
          <a:off x="422148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6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EE3C4B4-0E25-420F-BFB8-6875EB884C04}"/>
            </a:ext>
          </a:extLst>
        </xdr:cNvPr>
        <xdr:cNvSpPr/>
      </xdr:nvSpPr>
      <xdr:spPr bwMode="auto">
        <a:xfrm>
          <a:off x="751332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6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A8116D5-BAF3-49D4-A04C-933BA6D23EC5}"/>
            </a:ext>
          </a:extLst>
        </xdr:cNvPr>
        <xdr:cNvSpPr/>
      </xdr:nvSpPr>
      <xdr:spPr bwMode="auto">
        <a:xfrm>
          <a:off x="422148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6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7F8F934-6F6F-4478-9B7A-9776FAFE54FA}"/>
            </a:ext>
          </a:extLst>
        </xdr:cNvPr>
        <xdr:cNvSpPr/>
      </xdr:nvSpPr>
      <xdr:spPr bwMode="auto">
        <a:xfrm>
          <a:off x="751332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6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FB3F99F-514D-4C16-BAC8-29DFCC28D270}"/>
            </a:ext>
          </a:extLst>
        </xdr:cNvPr>
        <xdr:cNvSpPr/>
      </xdr:nvSpPr>
      <xdr:spPr bwMode="auto">
        <a:xfrm>
          <a:off x="422148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6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129D9D3-0E76-438F-B12A-F620BCF09577}"/>
            </a:ext>
          </a:extLst>
        </xdr:cNvPr>
        <xdr:cNvSpPr/>
      </xdr:nvSpPr>
      <xdr:spPr bwMode="auto">
        <a:xfrm>
          <a:off x="751332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6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159EAA2-3DE5-4BE2-9155-7E77D1E79F30}"/>
            </a:ext>
          </a:extLst>
        </xdr:cNvPr>
        <xdr:cNvSpPr/>
      </xdr:nvSpPr>
      <xdr:spPr bwMode="auto">
        <a:xfrm>
          <a:off x="422148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6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B38DAD4-07FE-4980-9371-9423E384128B}"/>
            </a:ext>
          </a:extLst>
        </xdr:cNvPr>
        <xdr:cNvSpPr/>
      </xdr:nvSpPr>
      <xdr:spPr bwMode="auto">
        <a:xfrm>
          <a:off x="751332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6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D581404-EC95-4F44-A720-A685F532E6F6}"/>
            </a:ext>
          </a:extLst>
        </xdr:cNvPr>
        <xdr:cNvSpPr/>
      </xdr:nvSpPr>
      <xdr:spPr bwMode="auto">
        <a:xfrm>
          <a:off x="422148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7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544EAB4-EEB7-485E-B760-9EDD1CC23C30}"/>
            </a:ext>
          </a:extLst>
        </xdr:cNvPr>
        <xdr:cNvSpPr/>
      </xdr:nvSpPr>
      <xdr:spPr bwMode="auto">
        <a:xfrm>
          <a:off x="751332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7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F4B688-6E1A-4771-9B51-3EAA1B42DC37}"/>
            </a:ext>
          </a:extLst>
        </xdr:cNvPr>
        <xdr:cNvSpPr/>
      </xdr:nvSpPr>
      <xdr:spPr bwMode="auto">
        <a:xfrm>
          <a:off x="422148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7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CB97047-FF3F-4823-AA74-888FAE35FA22}"/>
            </a:ext>
          </a:extLst>
        </xdr:cNvPr>
        <xdr:cNvSpPr/>
      </xdr:nvSpPr>
      <xdr:spPr bwMode="auto">
        <a:xfrm>
          <a:off x="7513320" y="8189442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7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DF86F23-43DC-430C-8A72-CD60D74098C9}"/>
            </a:ext>
          </a:extLst>
        </xdr:cNvPr>
        <xdr:cNvSpPr/>
      </xdr:nvSpPr>
      <xdr:spPr bwMode="auto">
        <a:xfrm>
          <a:off x="4221480" y="8215636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7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02CDBF1-5088-4F85-904A-0913940C9B25}"/>
            </a:ext>
          </a:extLst>
        </xdr:cNvPr>
        <xdr:cNvSpPr/>
      </xdr:nvSpPr>
      <xdr:spPr bwMode="auto">
        <a:xfrm>
          <a:off x="7513320" y="8215636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7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51D7E7F-C85F-4402-932F-F56B03DD8853}"/>
            </a:ext>
          </a:extLst>
        </xdr:cNvPr>
        <xdr:cNvSpPr/>
      </xdr:nvSpPr>
      <xdr:spPr bwMode="auto">
        <a:xfrm>
          <a:off x="422148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7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839A65C-B22C-40A2-97AD-0A1B936081FE}"/>
            </a:ext>
          </a:extLst>
        </xdr:cNvPr>
        <xdr:cNvSpPr/>
      </xdr:nvSpPr>
      <xdr:spPr bwMode="auto">
        <a:xfrm>
          <a:off x="751332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7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96244B9-0537-4261-9029-64AE53DB0FFE}"/>
            </a:ext>
          </a:extLst>
        </xdr:cNvPr>
        <xdr:cNvSpPr/>
      </xdr:nvSpPr>
      <xdr:spPr bwMode="auto">
        <a:xfrm>
          <a:off x="422148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7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DA395AB-261A-46F7-887B-73299C47BE20}"/>
            </a:ext>
          </a:extLst>
        </xdr:cNvPr>
        <xdr:cNvSpPr/>
      </xdr:nvSpPr>
      <xdr:spPr bwMode="auto">
        <a:xfrm>
          <a:off x="751332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8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0FB2837-CD18-4CF0-8574-114A625DC153}"/>
            </a:ext>
          </a:extLst>
        </xdr:cNvPr>
        <xdr:cNvSpPr/>
      </xdr:nvSpPr>
      <xdr:spPr bwMode="auto">
        <a:xfrm>
          <a:off x="422148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8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C4140C6-AF35-462E-A05E-D9EAC87AF14F}"/>
            </a:ext>
          </a:extLst>
        </xdr:cNvPr>
        <xdr:cNvSpPr/>
      </xdr:nvSpPr>
      <xdr:spPr bwMode="auto">
        <a:xfrm>
          <a:off x="751332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8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DB4B50F-160C-4826-85E3-E3668CAB98A2}"/>
            </a:ext>
          </a:extLst>
        </xdr:cNvPr>
        <xdr:cNvSpPr/>
      </xdr:nvSpPr>
      <xdr:spPr bwMode="auto">
        <a:xfrm>
          <a:off x="422148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8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F9014AB-39B5-4B6D-A654-08D8A5679527}"/>
            </a:ext>
          </a:extLst>
        </xdr:cNvPr>
        <xdr:cNvSpPr/>
      </xdr:nvSpPr>
      <xdr:spPr bwMode="auto">
        <a:xfrm>
          <a:off x="751332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8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155D7C2-D03E-4801-A0D5-0FBBB15730C2}"/>
            </a:ext>
          </a:extLst>
        </xdr:cNvPr>
        <xdr:cNvSpPr/>
      </xdr:nvSpPr>
      <xdr:spPr bwMode="auto">
        <a:xfrm>
          <a:off x="422148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8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6CC6225-E5AB-40CC-97E3-D389B0B69ADA}"/>
            </a:ext>
          </a:extLst>
        </xdr:cNvPr>
        <xdr:cNvSpPr/>
      </xdr:nvSpPr>
      <xdr:spPr bwMode="auto">
        <a:xfrm>
          <a:off x="751332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8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A847340-127A-4271-9338-FAFA646DF3A8}"/>
            </a:ext>
          </a:extLst>
        </xdr:cNvPr>
        <xdr:cNvSpPr/>
      </xdr:nvSpPr>
      <xdr:spPr bwMode="auto">
        <a:xfrm>
          <a:off x="422148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8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54424C7-3222-4FCF-818E-3FEDD61948B3}"/>
            </a:ext>
          </a:extLst>
        </xdr:cNvPr>
        <xdr:cNvSpPr/>
      </xdr:nvSpPr>
      <xdr:spPr bwMode="auto">
        <a:xfrm>
          <a:off x="751332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8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AD992FC-5B4A-40E7-BDFE-D3614A1F541D}"/>
            </a:ext>
          </a:extLst>
        </xdr:cNvPr>
        <xdr:cNvSpPr/>
      </xdr:nvSpPr>
      <xdr:spPr bwMode="auto">
        <a:xfrm>
          <a:off x="422148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8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AFD6783-2BA4-42E8-8DD4-9DD7B82F6ADB}"/>
            </a:ext>
          </a:extLst>
        </xdr:cNvPr>
        <xdr:cNvSpPr/>
      </xdr:nvSpPr>
      <xdr:spPr bwMode="auto">
        <a:xfrm>
          <a:off x="751332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9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452413F-817A-45A0-92BD-417FE4C2A388}"/>
            </a:ext>
          </a:extLst>
        </xdr:cNvPr>
        <xdr:cNvSpPr/>
      </xdr:nvSpPr>
      <xdr:spPr bwMode="auto">
        <a:xfrm>
          <a:off x="422148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9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F5D46EF-80B7-48E9-99A8-78A121CD8680}"/>
            </a:ext>
          </a:extLst>
        </xdr:cNvPr>
        <xdr:cNvSpPr/>
      </xdr:nvSpPr>
      <xdr:spPr bwMode="auto">
        <a:xfrm>
          <a:off x="751332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9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D73323A-5266-4CB2-95B6-7E6487A36E1A}"/>
            </a:ext>
          </a:extLst>
        </xdr:cNvPr>
        <xdr:cNvSpPr/>
      </xdr:nvSpPr>
      <xdr:spPr bwMode="auto">
        <a:xfrm>
          <a:off x="422148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9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5FE3605-48E5-47F4-85F7-D27E89C034F3}"/>
            </a:ext>
          </a:extLst>
        </xdr:cNvPr>
        <xdr:cNvSpPr/>
      </xdr:nvSpPr>
      <xdr:spPr bwMode="auto">
        <a:xfrm>
          <a:off x="7513320" y="8334756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9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E498159-C770-45A8-8FF2-7286B9551081}"/>
            </a:ext>
          </a:extLst>
        </xdr:cNvPr>
        <xdr:cNvSpPr/>
      </xdr:nvSpPr>
      <xdr:spPr bwMode="auto">
        <a:xfrm>
          <a:off x="4221480" y="836094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9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121511C-5554-4EF2-A59A-47A88C7C1550}"/>
            </a:ext>
          </a:extLst>
        </xdr:cNvPr>
        <xdr:cNvSpPr/>
      </xdr:nvSpPr>
      <xdr:spPr bwMode="auto">
        <a:xfrm>
          <a:off x="7513320" y="836094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9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4540A42-69EB-4D7F-A747-503FEF18CEFD}"/>
            </a:ext>
          </a:extLst>
        </xdr:cNvPr>
        <xdr:cNvSpPr/>
      </xdr:nvSpPr>
      <xdr:spPr bwMode="auto">
        <a:xfrm>
          <a:off x="422148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9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AFF1AB6-47C6-400D-89B7-8DDC71339935}"/>
            </a:ext>
          </a:extLst>
        </xdr:cNvPr>
        <xdr:cNvSpPr/>
      </xdr:nvSpPr>
      <xdr:spPr bwMode="auto">
        <a:xfrm>
          <a:off x="751332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9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2CCA72D-9CA4-4F78-A18E-ECEBF0375EFC}"/>
            </a:ext>
          </a:extLst>
        </xdr:cNvPr>
        <xdr:cNvSpPr/>
      </xdr:nvSpPr>
      <xdr:spPr bwMode="auto">
        <a:xfrm>
          <a:off x="422148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0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B229823-2513-4BDB-9E58-8D0B9E788D27}"/>
            </a:ext>
          </a:extLst>
        </xdr:cNvPr>
        <xdr:cNvSpPr/>
      </xdr:nvSpPr>
      <xdr:spPr bwMode="auto">
        <a:xfrm>
          <a:off x="751332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0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0C83FA8-7A72-4999-90DC-A1F6A57A60B2}"/>
            </a:ext>
          </a:extLst>
        </xdr:cNvPr>
        <xdr:cNvSpPr/>
      </xdr:nvSpPr>
      <xdr:spPr bwMode="auto">
        <a:xfrm>
          <a:off x="422148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0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4CC6A3C-B3AA-468D-83C5-30EDCC980972}"/>
            </a:ext>
          </a:extLst>
        </xdr:cNvPr>
        <xdr:cNvSpPr/>
      </xdr:nvSpPr>
      <xdr:spPr bwMode="auto">
        <a:xfrm>
          <a:off x="751332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0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84D205C-95E9-4CC2-976B-818B41E4AEEA}"/>
            </a:ext>
          </a:extLst>
        </xdr:cNvPr>
        <xdr:cNvSpPr/>
      </xdr:nvSpPr>
      <xdr:spPr bwMode="auto">
        <a:xfrm>
          <a:off x="422148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0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D67E3F4-1342-4079-BB5D-77B2D22CF43E}"/>
            </a:ext>
          </a:extLst>
        </xdr:cNvPr>
        <xdr:cNvSpPr/>
      </xdr:nvSpPr>
      <xdr:spPr bwMode="auto">
        <a:xfrm>
          <a:off x="751332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0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2AA353E-B8F7-4135-BE10-A672A0DE6E4A}"/>
            </a:ext>
          </a:extLst>
        </xdr:cNvPr>
        <xdr:cNvSpPr/>
      </xdr:nvSpPr>
      <xdr:spPr bwMode="auto">
        <a:xfrm>
          <a:off x="422148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0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41E094B-1FCD-4354-A352-36280819EE7D}"/>
            </a:ext>
          </a:extLst>
        </xdr:cNvPr>
        <xdr:cNvSpPr/>
      </xdr:nvSpPr>
      <xdr:spPr bwMode="auto">
        <a:xfrm>
          <a:off x="751332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0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FCAA0E6-159B-4CF5-9D81-7144405961D2}"/>
            </a:ext>
          </a:extLst>
        </xdr:cNvPr>
        <xdr:cNvSpPr/>
      </xdr:nvSpPr>
      <xdr:spPr bwMode="auto">
        <a:xfrm>
          <a:off x="422148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0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31F611F-AEE2-46C3-AA1B-511827F9878E}"/>
            </a:ext>
          </a:extLst>
        </xdr:cNvPr>
        <xdr:cNvSpPr/>
      </xdr:nvSpPr>
      <xdr:spPr bwMode="auto">
        <a:xfrm>
          <a:off x="751332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0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1A33765-9074-4125-869F-E07D8CE0BD4E}"/>
            </a:ext>
          </a:extLst>
        </xdr:cNvPr>
        <xdr:cNvSpPr/>
      </xdr:nvSpPr>
      <xdr:spPr bwMode="auto">
        <a:xfrm>
          <a:off x="422148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1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C00290C-9737-4D76-9C68-55E4214C6443}"/>
            </a:ext>
          </a:extLst>
        </xdr:cNvPr>
        <xdr:cNvSpPr/>
      </xdr:nvSpPr>
      <xdr:spPr bwMode="auto">
        <a:xfrm>
          <a:off x="751332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1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AD72251-FB83-462F-A08A-6F9756603288}"/>
            </a:ext>
          </a:extLst>
        </xdr:cNvPr>
        <xdr:cNvSpPr/>
      </xdr:nvSpPr>
      <xdr:spPr bwMode="auto">
        <a:xfrm>
          <a:off x="422148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1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CCEAB95-E56B-48C4-9788-9D45344258A7}"/>
            </a:ext>
          </a:extLst>
        </xdr:cNvPr>
        <xdr:cNvSpPr/>
      </xdr:nvSpPr>
      <xdr:spPr bwMode="auto">
        <a:xfrm>
          <a:off x="751332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1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E37DD19-04BE-49CE-A985-09084C122EE2}"/>
            </a:ext>
          </a:extLst>
        </xdr:cNvPr>
        <xdr:cNvSpPr/>
      </xdr:nvSpPr>
      <xdr:spPr bwMode="auto">
        <a:xfrm>
          <a:off x="422148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1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3779BC9-69DE-4DA7-9B4E-DE237E6832B7}"/>
            </a:ext>
          </a:extLst>
        </xdr:cNvPr>
        <xdr:cNvSpPr/>
      </xdr:nvSpPr>
      <xdr:spPr bwMode="auto">
        <a:xfrm>
          <a:off x="7513320" y="8480069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1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9529E96-417F-4311-8756-2A7367A88D46}"/>
            </a:ext>
          </a:extLst>
        </xdr:cNvPr>
        <xdr:cNvSpPr/>
      </xdr:nvSpPr>
      <xdr:spPr bwMode="auto">
        <a:xfrm>
          <a:off x="4221480" y="8506263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1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BFFABA8-8B3B-4C9A-907D-6A38B17A96AA}"/>
            </a:ext>
          </a:extLst>
        </xdr:cNvPr>
        <xdr:cNvSpPr/>
      </xdr:nvSpPr>
      <xdr:spPr bwMode="auto">
        <a:xfrm>
          <a:off x="7513320" y="8506263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F4A264A-C4B4-4A5F-8C87-C6A1CD430B89}"/>
            </a:ext>
          </a:extLst>
        </xdr:cNvPr>
        <xdr:cNvSpPr/>
      </xdr:nvSpPr>
      <xdr:spPr bwMode="auto">
        <a:xfrm>
          <a:off x="422148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1CF5FED-AE39-4B8A-8154-76360A1BFA1E}"/>
            </a:ext>
          </a:extLst>
        </xdr:cNvPr>
        <xdr:cNvSpPr/>
      </xdr:nvSpPr>
      <xdr:spPr bwMode="auto">
        <a:xfrm>
          <a:off x="751332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2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2BD9C0E-E64A-470C-8BB7-9B8C02EABC73}"/>
            </a:ext>
          </a:extLst>
        </xdr:cNvPr>
        <xdr:cNvSpPr/>
      </xdr:nvSpPr>
      <xdr:spPr bwMode="auto">
        <a:xfrm>
          <a:off x="422148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2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C747688-A0C0-40CC-A419-2B18A1375EAC}"/>
            </a:ext>
          </a:extLst>
        </xdr:cNvPr>
        <xdr:cNvSpPr/>
      </xdr:nvSpPr>
      <xdr:spPr bwMode="auto">
        <a:xfrm>
          <a:off x="751332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2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6CDE61A-3909-413F-AD07-8813C1354574}"/>
            </a:ext>
          </a:extLst>
        </xdr:cNvPr>
        <xdr:cNvSpPr/>
      </xdr:nvSpPr>
      <xdr:spPr bwMode="auto">
        <a:xfrm>
          <a:off x="422148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2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46D17F5-B454-4653-B633-1CE0DE029021}"/>
            </a:ext>
          </a:extLst>
        </xdr:cNvPr>
        <xdr:cNvSpPr/>
      </xdr:nvSpPr>
      <xdr:spPr bwMode="auto">
        <a:xfrm>
          <a:off x="751332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2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C54B8F4-7C2F-450B-9328-FF7A80B3AD4A}"/>
            </a:ext>
          </a:extLst>
        </xdr:cNvPr>
        <xdr:cNvSpPr/>
      </xdr:nvSpPr>
      <xdr:spPr bwMode="auto">
        <a:xfrm>
          <a:off x="422148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2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C90B74F-AD37-4462-9EE9-04C7A1710A92}"/>
            </a:ext>
          </a:extLst>
        </xdr:cNvPr>
        <xdr:cNvSpPr/>
      </xdr:nvSpPr>
      <xdr:spPr bwMode="auto">
        <a:xfrm>
          <a:off x="751332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F9F2AAB-A71B-41FB-8EAD-794ED9BDAA49}"/>
            </a:ext>
          </a:extLst>
        </xdr:cNvPr>
        <xdr:cNvSpPr/>
      </xdr:nvSpPr>
      <xdr:spPr bwMode="auto">
        <a:xfrm>
          <a:off x="422148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1DDCAA2-55B2-4C80-A868-0C582E28EC03}"/>
            </a:ext>
          </a:extLst>
        </xdr:cNvPr>
        <xdr:cNvSpPr/>
      </xdr:nvSpPr>
      <xdr:spPr bwMode="auto">
        <a:xfrm>
          <a:off x="751332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2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E88E048-5E2D-4BED-9538-337D698DB5F6}"/>
            </a:ext>
          </a:extLst>
        </xdr:cNvPr>
        <xdr:cNvSpPr/>
      </xdr:nvSpPr>
      <xdr:spPr bwMode="auto">
        <a:xfrm>
          <a:off x="422148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2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48901FC-27FB-420A-B863-EBD873DF094D}"/>
            </a:ext>
          </a:extLst>
        </xdr:cNvPr>
        <xdr:cNvSpPr/>
      </xdr:nvSpPr>
      <xdr:spPr bwMode="auto">
        <a:xfrm>
          <a:off x="751332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3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1F9DF0C-56E2-461F-94DC-DDC73A8185FC}"/>
            </a:ext>
          </a:extLst>
        </xdr:cNvPr>
        <xdr:cNvSpPr/>
      </xdr:nvSpPr>
      <xdr:spPr bwMode="auto">
        <a:xfrm>
          <a:off x="422148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3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E4DB5A5-90E0-4839-8FFE-2C015BD37AF3}"/>
            </a:ext>
          </a:extLst>
        </xdr:cNvPr>
        <xdr:cNvSpPr/>
      </xdr:nvSpPr>
      <xdr:spPr bwMode="auto">
        <a:xfrm>
          <a:off x="751332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DB1F0D1-793A-432C-A26A-85261F3C2D62}"/>
            </a:ext>
          </a:extLst>
        </xdr:cNvPr>
        <xdr:cNvSpPr/>
      </xdr:nvSpPr>
      <xdr:spPr bwMode="auto">
        <a:xfrm>
          <a:off x="422148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43A7A37-B56E-48A5-85A8-91A28DD62750}"/>
            </a:ext>
          </a:extLst>
        </xdr:cNvPr>
        <xdr:cNvSpPr/>
      </xdr:nvSpPr>
      <xdr:spPr bwMode="auto">
        <a:xfrm>
          <a:off x="751332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3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F499696-342C-4116-876A-32930CC0669C}"/>
            </a:ext>
          </a:extLst>
        </xdr:cNvPr>
        <xdr:cNvSpPr/>
      </xdr:nvSpPr>
      <xdr:spPr bwMode="auto">
        <a:xfrm>
          <a:off x="422148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3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84A5238-7FBF-43F0-9011-226FF393FE9D}"/>
            </a:ext>
          </a:extLst>
        </xdr:cNvPr>
        <xdr:cNvSpPr/>
      </xdr:nvSpPr>
      <xdr:spPr bwMode="auto">
        <a:xfrm>
          <a:off x="7513320" y="8625382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3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DFB3FCF-885F-42D8-9166-A4C80AEF585F}"/>
            </a:ext>
          </a:extLst>
        </xdr:cNvPr>
        <xdr:cNvSpPr/>
      </xdr:nvSpPr>
      <xdr:spPr bwMode="auto">
        <a:xfrm>
          <a:off x="4221480" y="8651576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3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0281956-7C31-4D76-B187-1DE5EB77555C}"/>
            </a:ext>
          </a:extLst>
        </xdr:cNvPr>
        <xdr:cNvSpPr/>
      </xdr:nvSpPr>
      <xdr:spPr bwMode="auto">
        <a:xfrm>
          <a:off x="7513320" y="8651576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3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90E72DB-7715-4BCE-A82C-B218AF45A739}"/>
            </a:ext>
          </a:extLst>
        </xdr:cNvPr>
        <xdr:cNvSpPr/>
      </xdr:nvSpPr>
      <xdr:spPr bwMode="auto">
        <a:xfrm>
          <a:off x="4089400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4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87BDD19-4F6C-414E-A98C-F3B618297312}"/>
            </a:ext>
          </a:extLst>
        </xdr:cNvPr>
        <xdr:cNvSpPr/>
      </xdr:nvSpPr>
      <xdr:spPr bwMode="auto">
        <a:xfrm>
          <a:off x="7272867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4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9DA79C2-B3FF-4042-84F0-25F533468D2E}"/>
            </a:ext>
          </a:extLst>
        </xdr:cNvPr>
        <xdr:cNvSpPr/>
      </xdr:nvSpPr>
      <xdr:spPr bwMode="auto">
        <a:xfrm>
          <a:off x="4089400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4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6ED3643-5DE6-4133-9FE9-1CB2222B2774}"/>
            </a:ext>
          </a:extLst>
        </xdr:cNvPr>
        <xdr:cNvSpPr/>
      </xdr:nvSpPr>
      <xdr:spPr bwMode="auto">
        <a:xfrm>
          <a:off x="7272867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4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F5B2F23-2F58-4CA5-AFBF-9F1C8AC69320}"/>
            </a:ext>
          </a:extLst>
        </xdr:cNvPr>
        <xdr:cNvSpPr/>
      </xdr:nvSpPr>
      <xdr:spPr bwMode="auto">
        <a:xfrm>
          <a:off x="4089400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4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7307007-E0BC-4C65-BFCC-961706375DE4}"/>
            </a:ext>
          </a:extLst>
        </xdr:cNvPr>
        <xdr:cNvSpPr/>
      </xdr:nvSpPr>
      <xdr:spPr bwMode="auto">
        <a:xfrm>
          <a:off x="7272867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4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4F7718D-E086-4125-AED6-02FEB2F48C3B}"/>
            </a:ext>
          </a:extLst>
        </xdr:cNvPr>
        <xdr:cNvSpPr/>
      </xdr:nvSpPr>
      <xdr:spPr bwMode="auto">
        <a:xfrm>
          <a:off x="4089400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4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89B39FB-616F-4791-8D52-30E3A9EC9009}"/>
            </a:ext>
          </a:extLst>
        </xdr:cNvPr>
        <xdr:cNvSpPr/>
      </xdr:nvSpPr>
      <xdr:spPr bwMode="auto">
        <a:xfrm>
          <a:off x="7272867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4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967E419-FA63-428F-B291-284F0CBA27E2}"/>
            </a:ext>
          </a:extLst>
        </xdr:cNvPr>
        <xdr:cNvSpPr/>
      </xdr:nvSpPr>
      <xdr:spPr bwMode="auto">
        <a:xfrm>
          <a:off x="4089400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4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E59D982-9AAA-4CE5-AAA9-9D22306B94A8}"/>
            </a:ext>
          </a:extLst>
        </xdr:cNvPr>
        <xdr:cNvSpPr/>
      </xdr:nvSpPr>
      <xdr:spPr bwMode="auto">
        <a:xfrm>
          <a:off x="7272867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4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94CA843-2549-474F-9C51-D28CD11C8BF1}"/>
            </a:ext>
          </a:extLst>
        </xdr:cNvPr>
        <xdr:cNvSpPr/>
      </xdr:nvSpPr>
      <xdr:spPr bwMode="auto">
        <a:xfrm>
          <a:off x="4089400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5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9621EA9-34C7-4542-8298-5F48EE5C5BDA}"/>
            </a:ext>
          </a:extLst>
        </xdr:cNvPr>
        <xdr:cNvSpPr/>
      </xdr:nvSpPr>
      <xdr:spPr bwMode="auto">
        <a:xfrm>
          <a:off x="7272867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C4610BE-9AD5-46AA-A5F9-ABFEF1EE396F}"/>
            </a:ext>
          </a:extLst>
        </xdr:cNvPr>
        <xdr:cNvSpPr/>
      </xdr:nvSpPr>
      <xdr:spPr bwMode="auto">
        <a:xfrm>
          <a:off x="4089400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225AD3B-4AAB-4BE0-81DD-4D84292C08CA}"/>
            </a:ext>
          </a:extLst>
        </xdr:cNvPr>
        <xdr:cNvSpPr/>
      </xdr:nvSpPr>
      <xdr:spPr bwMode="auto">
        <a:xfrm>
          <a:off x="7272867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5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304C62A-EF53-4EC2-ADD7-2B38F5D2AE33}"/>
            </a:ext>
          </a:extLst>
        </xdr:cNvPr>
        <xdr:cNvSpPr/>
      </xdr:nvSpPr>
      <xdr:spPr bwMode="auto">
        <a:xfrm>
          <a:off x="4089400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5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986B8A8-DF4A-49FE-AA03-AE9B2B0AF53C}"/>
            </a:ext>
          </a:extLst>
        </xdr:cNvPr>
        <xdr:cNvSpPr/>
      </xdr:nvSpPr>
      <xdr:spPr bwMode="auto">
        <a:xfrm>
          <a:off x="7272867" y="217051467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5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02CF336-8098-4715-B3CE-26C5E067018C}"/>
            </a:ext>
          </a:extLst>
        </xdr:cNvPr>
        <xdr:cNvSpPr/>
      </xdr:nvSpPr>
      <xdr:spPr bwMode="auto">
        <a:xfrm>
          <a:off x="4089400" y="219353342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5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741C2F5-B4DB-42B5-A319-A46CCE88A154}"/>
            </a:ext>
          </a:extLst>
        </xdr:cNvPr>
        <xdr:cNvSpPr/>
      </xdr:nvSpPr>
      <xdr:spPr bwMode="auto">
        <a:xfrm>
          <a:off x="7272867" y="219353342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5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7719944-BFEB-43DE-9EB2-5EEB3371E9DA}"/>
            </a:ext>
          </a:extLst>
        </xdr:cNvPr>
        <xdr:cNvSpPr/>
      </xdr:nvSpPr>
      <xdr:spPr bwMode="auto">
        <a:xfrm>
          <a:off x="4221480" y="7050462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5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53BFDCC-F121-4047-B285-5717AF19CF76}"/>
            </a:ext>
          </a:extLst>
        </xdr:cNvPr>
        <xdr:cNvSpPr/>
      </xdr:nvSpPr>
      <xdr:spPr bwMode="auto">
        <a:xfrm>
          <a:off x="7513320" y="7050462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6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3B70DF-3566-40B9-B8AF-4FFB6B9953CD}"/>
            </a:ext>
          </a:extLst>
        </xdr:cNvPr>
        <xdr:cNvSpPr/>
      </xdr:nvSpPr>
      <xdr:spPr bwMode="auto">
        <a:xfrm>
          <a:off x="4221480" y="71940229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6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1E20A39-2AC2-4651-A7AA-3320EB51BED9}"/>
            </a:ext>
          </a:extLst>
        </xdr:cNvPr>
        <xdr:cNvSpPr/>
      </xdr:nvSpPr>
      <xdr:spPr bwMode="auto">
        <a:xfrm>
          <a:off x="7513320" y="71940229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6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22B8C46-C974-4E7F-A4FF-A7E88785CC3C}"/>
            </a:ext>
          </a:extLst>
        </xdr:cNvPr>
        <xdr:cNvSpPr/>
      </xdr:nvSpPr>
      <xdr:spPr bwMode="auto">
        <a:xfrm>
          <a:off x="4221480" y="733758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6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E9FC26E-0A4F-4014-AC91-089399303D76}"/>
            </a:ext>
          </a:extLst>
        </xdr:cNvPr>
        <xdr:cNvSpPr/>
      </xdr:nvSpPr>
      <xdr:spPr bwMode="auto">
        <a:xfrm>
          <a:off x="7513320" y="733758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26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BC90254-28AE-4CA2-ADC5-F3C38E30FEB5}"/>
            </a:ext>
          </a:extLst>
        </xdr:cNvPr>
        <xdr:cNvSpPr/>
      </xdr:nvSpPr>
      <xdr:spPr bwMode="auto">
        <a:xfrm>
          <a:off x="4221480" y="7481144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26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870C6B9-DD05-4748-B0C1-5324868C8BA7}"/>
            </a:ext>
          </a:extLst>
        </xdr:cNvPr>
        <xdr:cNvSpPr/>
      </xdr:nvSpPr>
      <xdr:spPr bwMode="auto">
        <a:xfrm>
          <a:off x="7513320" y="7481144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27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1CDBED3-070C-452D-BBA9-7039B89E6450}"/>
            </a:ext>
          </a:extLst>
        </xdr:cNvPr>
        <xdr:cNvSpPr/>
      </xdr:nvSpPr>
      <xdr:spPr bwMode="auto">
        <a:xfrm>
          <a:off x="4221480" y="4844624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27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09882A6-E6CD-4C4A-A187-46FF0B2B89E6}"/>
            </a:ext>
          </a:extLst>
        </xdr:cNvPr>
        <xdr:cNvSpPr/>
      </xdr:nvSpPr>
      <xdr:spPr bwMode="auto">
        <a:xfrm>
          <a:off x="7513320" y="4844624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27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FA5A906-9872-4308-A14E-6BD1762DCB3C}"/>
            </a:ext>
          </a:extLst>
        </xdr:cNvPr>
        <xdr:cNvSpPr/>
      </xdr:nvSpPr>
      <xdr:spPr bwMode="auto">
        <a:xfrm>
          <a:off x="422148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27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58C3FA3-A88B-4292-9409-7BCB446755CF}"/>
            </a:ext>
          </a:extLst>
        </xdr:cNvPr>
        <xdr:cNvSpPr/>
      </xdr:nvSpPr>
      <xdr:spPr bwMode="auto">
        <a:xfrm>
          <a:off x="751332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27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BD55D17-75B5-4CBF-A14F-3D5017C6A63D}"/>
            </a:ext>
          </a:extLst>
        </xdr:cNvPr>
        <xdr:cNvSpPr/>
      </xdr:nvSpPr>
      <xdr:spPr bwMode="auto">
        <a:xfrm>
          <a:off x="422148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27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6D31060-BD81-44ED-BE98-DA59AFCF37BB}"/>
            </a:ext>
          </a:extLst>
        </xdr:cNvPr>
        <xdr:cNvSpPr/>
      </xdr:nvSpPr>
      <xdr:spPr bwMode="auto">
        <a:xfrm>
          <a:off x="751332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27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3DA1FB1-A270-4876-A34C-59C8BC9C2BD9}"/>
            </a:ext>
          </a:extLst>
        </xdr:cNvPr>
        <xdr:cNvSpPr/>
      </xdr:nvSpPr>
      <xdr:spPr bwMode="auto">
        <a:xfrm>
          <a:off x="422148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27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E6A7D79-9FF6-450C-A0C0-546B9368CE4E}"/>
            </a:ext>
          </a:extLst>
        </xdr:cNvPr>
        <xdr:cNvSpPr/>
      </xdr:nvSpPr>
      <xdr:spPr bwMode="auto">
        <a:xfrm>
          <a:off x="751332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27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9B27E22-C68D-4E32-B50E-35297118EB45}"/>
            </a:ext>
          </a:extLst>
        </xdr:cNvPr>
        <xdr:cNvSpPr/>
      </xdr:nvSpPr>
      <xdr:spPr bwMode="auto">
        <a:xfrm>
          <a:off x="422148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28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C2CCB35-2124-4CC5-9A38-53CF36302BE7}"/>
            </a:ext>
          </a:extLst>
        </xdr:cNvPr>
        <xdr:cNvSpPr/>
      </xdr:nvSpPr>
      <xdr:spPr bwMode="auto">
        <a:xfrm>
          <a:off x="751332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28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6C1C795-7176-4EFD-8674-0F9D95B62BE7}"/>
            </a:ext>
          </a:extLst>
        </xdr:cNvPr>
        <xdr:cNvSpPr/>
      </xdr:nvSpPr>
      <xdr:spPr bwMode="auto">
        <a:xfrm>
          <a:off x="422148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28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72457CF-69D9-4D47-9472-71E6F863257C}"/>
            </a:ext>
          </a:extLst>
        </xdr:cNvPr>
        <xdr:cNvSpPr/>
      </xdr:nvSpPr>
      <xdr:spPr bwMode="auto">
        <a:xfrm>
          <a:off x="751332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28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D209A9C-9ECE-4CF5-A795-41F464FDBEC5}"/>
            </a:ext>
          </a:extLst>
        </xdr:cNvPr>
        <xdr:cNvSpPr/>
      </xdr:nvSpPr>
      <xdr:spPr bwMode="auto">
        <a:xfrm>
          <a:off x="422148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28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9576A-CE1B-4D88-8966-98C6FFA0E047}"/>
            </a:ext>
          </a:extLst>
        </xdr:cNvPr>
        <xdr:cNvSpPr/>
      </xdr:nvSpPr>
      <xdr:spPr bwMode="auto">
        <a:xfrm>
          <a:off x="751332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28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EB86894-B148-488C-ACC5-F9DBDDA57DC6}"/>
            </a:ext>
          </a:extLst>
        </xdr:cNvPr>
        <xdr:cNvSpPr/>
      </xdr:nvSpPr>
      <xdr:spPr bwMode="auto">
        <a:xfrm>
          <a:off x="422148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28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5362BB6-D394-40CE-83C9-DEC5EC3378F8}"/>
            </a:ext>
          </a:extLst>
        </xdr:cNvPr>
        <xdr:cNvSpPr/>
      </xdr:nvSpPr>
      <xdr:spPr bwMode="auto">
        <a:xfrm>
          <a:off x="751332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28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1677ADA-1563-4C2A-B00D-5317EBF7E817}"/>
            </a:ext>
          </a:extLst>
        </xdr:cNvPr>
        <xdr:cNvSpPr/>
      </xdr:nvSpPr>
      <xdr:spPr bwMode="auto">
        <a:xfrm>
          <a:off x="422148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28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DAE1325-D73D-4002-BA18-258648D7EC08}"/>
            </a:ext>
          </a:extLst>
        </xdr:cNvPr>
        <xdr:cNvSpPr/>
      </xdr:nvSpPr>
      <xdr:spPr bwMode="auto">
        <a:xfrm>
          <a:off x="751332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28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BB2B1D4-B806-4F5D-9D93-7B371EFC1F7D}"/>
            </a:ext>
          </a:extLst>
        </xdr:cNvPr>
        <xdr:cNvSpPr/>
      </xdr:nvSpPr>
      <xdr:spPr bwMode="auto">
        <a:xfrm>
          <a:off x="422148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29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81EBCA4-C2F3-4A3E-8EB0-611DC22D8B93}"/>
            </a:ext>
          </a:extLst>
        </xdr:cNvPr>
        <xdr:cNvSpPr/>
      </xdr:nvSpPr>
      <xdr:spPr bwMode="auto">
        <a:xfrm>
          <a:off x="7513320" y="497121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29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4B0F71B-BB0A-4A48-9C54-CE70AF1C2306}"/>
            </a:ext>
          </a:extLst>
        </xdr:cNvPr>
        <xdr:cNvSpPr/>
      </xdr:nvSpPr>
      <xdr:spPr bwMode="auto">
        <a:xfrm>
          <a:off x="4221480" y="4997405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29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46C7A13-4604-4F04-BB8A-0B6C7D88C181}"/>
            </a:ext>
          </a:extLst>
        </xdr:cNvPr>
        <xdr:cNvSpPr/>
      </xdr:nvSpPr>
      <xdr:spPr bwMode="auto">
        <a:xfrm>
          <a:off x="7513320" y="4997405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29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9A9E8D6-325D-42D4-9B2E-649C13B5030C}"/>
            </a:ext>
          </a:extLst>
        </xdr:cNvPr>
        <xdr:cNvSpPr/>
      </xdr:nvSpPr>
      <xdr:spPr bwMode="auto">
        <a:xfrm>
          <a:off x="4221480" y="51427189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29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8780DCE-CDCD-468C-8048-D23EA189F633}"/>
            </a:ext>
          </a:extLst>
        </xdr:cNvPr>
        <xdr:cNvSpPr/>
      </xdr:nvSpPr>
      <xdr:spPr bwMode="auto">
        <a:xfrm>
          <a:off x="7513320" y="51427189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29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1A2A905-C454-41F2-A4F0-92AE4A70B16A}"/>
            </a:ext>
          </a:extLst>
        </xdr:cNvPr>
        <xdr:cNvSpPr/>
      </xdr:nvSpPr>
      <xdr:spPr bwMode="auto">
        <a:xfrm>
          <a:off x="422148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29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51E0432-082C-4855-B18F-EAE7949F3B53}"/>
            </a:ext>
          </a:extLst>
        </xdr:cNvPr>
        <xdr:cNvSpPr/>
      </xdr:nvSpPr>
      <xdr:spPr bwMode="auto">
        <a:xfrm>
          <a:off x="751332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29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D67905C-50EB-4C1C-8E8B-BB291A0336F6}"/>
            </a:ext>
          </a:extLst>
        </xdr:cNvPr>
        <xdr:cNvSpPr/>
      </xdr:nvSpPr>
      <xdr:spPr bwMode="auto">
        <a:xfrm>
          <a:off x="422148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30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7C676CD-DD0D-4160-9498-26F306D1AC9E}"/>
            </a:ext>
          </a:extLst>
        </xdr:cNvPr>
        <xdr:cNvSpPr/>
      </xdr:nvSpPr>
      <xdr:spPr bwMode="auto">
        <a:xfrm>
          <a:off x="751332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30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B916BD6-8A5C-42FA-8A52-C591299AB5E5}"/>
            </a:ext>
          </a:extLst>
        </xdr:cNvPr>
        <xdr:cNvSpPr/>
      </xdr:nvSpPr>
      <xdr:spPr bwMode="auto">
        <a:xfrm>
          <a:off x="422148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30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7DB8CA8-F41B-46FB-BA96-BE8179B1D0C8}"/>
            </a:ext>
          </a:extLst>
        </xdr:cNvPr>
        <xdr:cNvSpPr/>
      </xdr:nvSpPr>
      <xdr:spPr bwMode="auto">
        <a:xfrm>
          <a:off x="751332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30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8B7F0E1-EE46-45B5-8BF0-6430270885F3}"/>
            </a:ext>
          </a:extLst>
        </xdr:cNvPr>
        <xdr:cNvSpPr/>
      </xdr:nvSpPr>
      <xdr:spPr bwMode="auto">
        <a:xfrm>
          <a:off x="422148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30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1840360-935A-496C-9B34-6429EACE8917}"/>
            </a:ext>
          </a:extLst>
        </xdr:cNvPr>
        <xdr:cNvSpPr/>
      </xdr:nvSpPr>
      <xdr:spPr bwMode="auto">
        <a:xfrm>
          <a:off x="751332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30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6EF232E-8DFD-4037-B82B-3418A9D97218}"/>
            </a:ext>
          </a:extLst>
        </xdr:cNvPr>
        <xdr:cNvSpPr/>
      </xdr:nvSpPr>
      <xdr:spPr bwMode="auto">
        <a:xfrm>
          <a:off x="422148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30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299D966-E5DF-448B-8C18-7C85739F5DA6}"/>
            </a:ext>
          </a:extLst>
        </xdr:cNvPr>
        <xdr:cNvSpPr/>
      </xdr:nvSpPr>
      <xdr:spPr bwMode="auto">
        <a:xfrm>
          <a:off x="751332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30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6B20C14-78E3-4DC6-9766-06DB2310D222}"/>
            </a:ext>
          </a:extLst>
        </xdr:cNvPr>
        <xdr:cNvSpPr/>
      </xdr:nvSpPr>
      <xdr:spPr bwMode="auto">
        <a:xfrm>
          <a:off x="422148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30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69B7208-C756-4E35-8E37-4B4EAFC2B49A}"/>
            </a:ext>
          </a:extLst>
        </xdr:cNvPr>
        <xdr:cNvSpPr/>
      </xdr:nvSpPr>
      <xdr:spPr bwMode="auto">
        <a:xfrm>
          <a:off x="751332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30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DB677E0-11E6-4CD4-B923-6AA5EBF60BC2}"/>
            </a:ext>
          </a:extLst>
        </xdr:cNvPr>
        <xdr:cNvSpPr/>
      </xdr:nvSpPr>
      <xdr:spPr bwMode="auto">
        <a:xfrm>
          <a:off x="422148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31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F6B7CED-A14D-44F5-9801-03B50DEDD9A5}"/>
            </a:ext>
          </a:extLst>
        </xdr:cNvPr>
        <xdr:cNvSpPr/>
      </xdr:nvSpPr>
      <xdr:spPr bwMode="auto">
        <a:xfrm>
          <a:off x="751332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31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2F057C6-4C3B-4CDD-9503-612CFE0F5034}"/>
            </a:ext>
          </a:extLst>
        </xdr:cNvPr>
        <xdr:cNvSpPr/>
      </xdr:nvSpPr>
      <xdr:spPr bwMode="auto">
        <a:xfrm>
          <a:off x="422148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31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A5A4997-8DA7-4381-9101-F29C3EC57241}"/>
            </a:ext>
          </a:extLst>
        </xdr:cNvPr>
        <xdr:cNvSpPr/>
      </xdr:nvSpPr>
      <xdr:spPr bwMode="auto">
        <a:xfrm>
          <a:off x="751332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31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79CC9BD-AAB9-4838-92B1-24B86951E934}"/>
            </a:ext>
          </a:extLst>
        </xdr:cNvPr>
        <xdr:cNvSpPr/>
      </xdr:nvSpPr>
      <xdr:spPr bwMode="auto">
        <a:xfrm>
          <a:off x="422148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31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18B1187-46AA-4485-9F5A-3A98354A4C2A}"/>
            </a:ext>
          </a:extLst>
        </xdr:cNvPr>
        <xdr:cNvSpPr/>
      </xdr:nvSpPr>
      <xdr:spPr bwMode="auto">
        <a:xfrm>
          <a:off x="7513320" y="52640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938</xdr:row>
      <xdr:rowOff>0</xdr:rowOff>
    </xdr:from>
    <xdr:ext cx="295275" cy="238127"/>
    <xdr:sp macro="" textlink="">
      <xdr:nvSpPr>
        <xdr:cNvPr id="31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F6A4564-727D-4C61-B77F-6C56413EEE7C}"/>
            </a:ext>
          </a:extLst>
        </xdr:cNvPr>
        <xdr:cNvSpPr/>
      </xdr:nvSpPr>
      <xdr:spPr bwMode="auto">
        <a:xfrm>
          <a:off x="4221480" y="5290242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938</xdr:row>
      <xdr:rowOff>0</xdr:rowOff>
    </xdr:from>
    <xdr:ext cx="295275" cy="238127"/>
    <xdr:sp macro="" textlink="">
      <xdr:nvSpPr>
        <xdr:cNvPr id="31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C94E5C3-911A-4940-BBBD-7192A923E851}"/>
            </a:ext>
          </a:extLst>
        </xdr:cNvPr>
        <xdr:cNvSpPr/>
      </xdr:nvSpPr>
      <xdr:spPr bwMode="auto">
        <a:xfrm>
          <a:off x="7513320" y="5290242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953</xdr:row>
      <xdr:rowOff>142875</xdr:rowOff>
    </xdr:from>
    <xdr:ext cx="295275" cy="238127"/>
    <xdr:sp macro="" textlink="">
      <xdr:nvSpPr>
        <xdr:cNvPr id="3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ACDBA6B-3B4A-4E63-9AC2-4E173119B801}"/>
            </a:ext>
          </a:extLst>
        </xdr:cNvPr>
        <xdr:cNvSpPr/>
      </xdr:nvSpPr>
      <xdr:spPr bwMode="auto">
        <a:xfrm>
          <a:off x="4221480" y="5435555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953</xdr:row>
      <xdr:rowOff>142875</xdr:rowOff>
    </xdr:from>
    <xdr:ext cx="295275" cy="238127"/>
    <xdr:sp macro="" textlink="">
      <xdr:nvSpPr>
        <xdr:cNvPr id="3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6D02AE1-E27D-4BD7-93C6-3BEADC8B40D0}"/>
            </a:ext>
          </a:extLst>
        </xdr:cNvPr>
        <xdr:cNvSpPr/>
      </xdr:nvSpPr>
      <xdr:spPr bwMode="auto">
        <a:xfrm>
          <a:off x="7513320" y="5435555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944</xdr:row>
      <xdr:rowOff>57150</xdr:rowOff>
    </xdr:from>
    <xdr:ext cx="1724025" cy="1057561"/>
    <xdr:pic>
      <xdr:nvPicPr>
        <xdr:cNvPr id="320" name="Imagen 319">
          <a:extLst>
            <a:ext uri="{FF2B5EF4-FFF2-40B4-BE49-F238E27FC236}">
              <a16:creationId xmlns:a16="http://schemas.microsoft.com/office/drawing/2014/main" id="{FA0BC6B1-AF93-4FF7-AB90-FE369ACD2C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54188487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1031</xdr:row>
      <xdr:rowOff>142875</xdr:rowOff>
    </xdr:from>
    <xdr:ext cx="295275" cy="238127"/>
    <xdr:sp macro="" textlink="">
      <xdr:nvSpPr>
        <xdr:cNvPr id="32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A522D80-7C1B-488E-99AA-0A05C6D16101}"/>
            </a:ext>
          </a:extLst>
        </xdr:cNvPr>
        <xdr:cNvSpPr/>
      </xdr:nvSpPr>
      <xdr:spPr bwMode="auto">
        <a:xfrm>
          <a:off x="4221480" y="5583078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1031</xdr:row>
      <xdr:rowOff>142875</xdr:rowOff>
    </xdr:from>
    <xdr:ext cx="295275" cy="238127"/>
    <xdr:sp macro="" textlink="">
      <xdr:nvSpPr>
        <xdr:cNvPr id="32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B49D9A3-E02D-4737-AF64-A1C544A59FDE}"/>
            </a:ext>
          </a:extLst>
        </xdr:cNvPr>
        <xdr:cNvSpPr/>
      </xdr:nvSpPr>
      <xdr:spPr bwMode="auto">
        <a:xfrm>
          <a:off x="7513320" y="5583078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1022</xdr:row>
      <xdr:rowOff>57150</xdr:rowOff>
    </xdr:from>
    <xdr:ext cx="1724025" cy="1057561"/>
    <xdr:pic>
      <xdr:nvPicPr>
        <xdr:cNvPr id="323" name="Imagen 322">
          <a:extLst>
            <a:ext uri="{FF2B5EF4-FFF2-40B4-BE49-F238E27FC236}">
              <a16:creationId xmlns:a16="http://schemas.microsoft.com/office/drawing/2014/main" id="{7DA70E24-0757-47A3-B4CE-3BD073C3A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55663719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1096</xdr:row>
      <xdr:rowOff>0</xdr:rowOff>
    </xdr:from>
    <xdr:ext cx="295275" cy="238127"/>
    <xdr:sp macro="" textlink="">
      <xdr:nvSpPr>
        <xdr:cNvPr id="32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C5BF164-F83E-4A74-8784-4F04623C790B}"/>
            </a:ext>
          </a:extLst>
        </xdr:cNvPr>
        <xdr:cNvSpPr/>
      </xdr:nvSpPr>
      <xdr:spPr bwMode="auto">
        <a:xfrm>
          <a:off x="422148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1096</xdr:row>
      <xdr:rowOff>0</xdr:rowOff>
    </xdr:from>
    <xdr:ext cx="295275" cy="238127"/>
    <xdr:sp macro="" textlink="">
      <xdr:nvSpPr>
        <xdr:cNvPr id="32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697BE95-3567-46D1-AB0E-5E2A913EBC09}"/>
            </a:ext>
          </a:extLst>
        </xdr:cNvPr>
        <xdr:cNvSpPr/>
      </xdr:nvSpPr>
      <xdr:spPr bwMode="auto">
        <a:xfrm>
          <a:off x="751332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1096</xdr:row>
      <xdr:rowOff>0</xdr:rowOff>
    </xdr:from>
    <xdr:ext cx="295275" cy="238127"/>
    <xdr:sp macro="" textlink="">
      <xdr:nvSpPr>
        <xdr:cNvPr id="3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071DDB3-86F1-483F-BE05-35DFE33B6D91}"/>
            </a:ext>
          </a:extLst>
        </xdr:cNvPr>
        <xdr:cNvSpPr/>
      </xdr:nvSpPr>
      <xdr:spPr bwMode="auto">
        <a:xfrm>
          <a:off x="422148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1096</xdr:row>
      <xdr:rowOff>0</xdr:rowOff>
    </xdr:from>
    <xdr:ext cx="295275" cy="238127"/>
    <xdr:sp macro="" textlink="">
      <xdr:nvSpPr>
        <xdr:cNvPr id="3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089EC7F-EB6C-4C4C-9DE2-C053CCC6CBBA}"/>
            </a:ext>
          </a:extLst>
        </xdr:cNvPr>
        <xdr:cNvSpPr/>
      </xdr:nvSpPr>
      <xdr:spPr bwMode="auto">
        <a:xfrm>
          <a:off x="751332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1096</xdr:row>
      <xdr:rowOff>0</xdr:rowOff>
    </xdr:from>
    <xdr:ext cx="295275" cy="238127"/>
    <xdr:sp macro="" textlink="">
      <xdr:nvSpPr>
        <xdr:cNvPr id="32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D85693A-13DE-4B18-B70A-AFA5C02D5E52}"/>
            </a:ext>
          </a:extLst>
        </xdr:cNvPr>
        <xdr:cNvSpPr/>
      </xdr:nvSpPr>
      <xdr:spPr bwMode="auto">
        <a:xfrm>
          <a:off x="422148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1096</xdr:row>
      <xdr:rowOff>0</xdr:rowOff>
    </xdr:from>
    <xdr:ext cx="295275" cy="238127"/>
    <xdr:sp macro="" textlink="">
      <xdr:nvSpPr>
        <xdr:cNvPr id="32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E25288D-3516-40EE-96EA-C1BDAFE93C84}"/>
            </a:ext>
          </a:extLst>
        </xdr:cNvPr>
        <xdr:cNvSpPr/>
      </xdr:nvSpPr>
      <xdr:spPr bwMode="auto">
        <a:xfrm>
          <a:off x="751332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1096</xdr:row>
      <xdr:rowOff>0</xdr:rowOff>
    </xdr:from>
    <xdr:ext cx="295275" cy="238127"/>
    <xdr:sp macro="" textlink="">
      <xdr:nvSpPr>
        <xdr:cNvPr id="33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935DDB8-6685-4FB2-B9FA-A2EF5F5BEBFC}"/>
            </a:ext>
          </a:extLst>
        </xdr:cNvPr>
        <xdr:cNvSpPr/>
      </xdr:nvSpPr>
      <xdr:spPr bwMode="auto">
        <a:xfrm>
          <a:off x="422148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1096</xdr:row>
      <xdr:rowOff>0</xdr:rowOff>
    </xdr:from>
    <xdr:ext cx="295275" cy="238127"/>
    <xdr:sp macro="" textlink="">
      <xdr:nvSpPr>
        <xdr:cNvPr id="33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793CB3E-63E3-40BB-92B8-C0B09DAD42E5}"/>
            </a:ext>
          </a:extLst>
        </xdr:cNvPr>
        <xdr:cNvSpPr/>
      </xdr:nvSpPr>
      <xdr:spPr bwMode="auto">
        <a:xfrm>
          <a:off x="751332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1096</xdr:row>
      <xdr:rowOff>0</xdr:rowOff>
    </xdr:from>
    <xdr:ext cx="295275" cy="238127"/>
    <xdr:sp macro="" textlink="">
      <xdr:nvSpPr>
        <xdr:cNvPr id="3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36B160E-8E37-4D12-9B9A-36FF238B22DE}"/>
            </a:ext>
          </a:extLst>
        </xdr:cNvPr>
        <xdr:cNvSpPr/>
      </xdr:nvSpPr>
      <xdr:spPr bwMode="auto">
        <a:xfrm>
          <a:off x="422148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1096</xdr:row>
      <xdr:rowOff>0</xdr:rowOff>
    </xdr:from>
    <xdr:ext cx="295275" cy="238127"/>
    <xdr:sp macro="" textlink="">
      <xdr:nvSpPr>
        <xdr:cNvPr id="3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4D65B3C-FA81-4DC5-A17E-69C01BA53FA0}"/>
            </a:ext>
          </a:extLst>
        </xdr:cNvPr>
        <xdr:cNvSpPr/>
      </xdr:nvSpPr>
      <xdr:spPr bwMode="auto">
        <a:xfrm>
          <a:off x="751332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1096</xdr:row>
      <xdr:rowOff>0</xdr:rowOff>
    </xdr:from>
    <xdr:ext cx="295275" cy="238127"/>
    <xdr:sp macro="" textlink="">
      <xdr:nvSpPr>
        <xdr:cNvPr id="33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21CE91A-9054-44CE-A46C-3658681AB485}"/>
            </a:ext>
          </a:extLst>
        </xdr:cNvPr>
        <xdr:cNvSpPr/>
      </xdr:nvSpPr>
      <xdr:spPr bwMode="auto">
        <a:xfrm>
          <a:off x="422148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1096</xdr:row>
      <xdr:rowOff>0</xdr:rowOff>
    </xdr:from>
    <xdr:ext cx="295275" cy="238127"/>
    <xdr:sp macro="" textlink="">
      <xdr:nvSpPr>
        <xdr:cNvPr id="33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A03F4D8-3F3B-4AEF-9062-3C7A587DB0B1}"/>
            </a:ext>
          </a:extLst>
        </xdr:cNvPr>
        <xdr:cNvSpPr/>
      </xdr:nvSpPr>
      <xdr:spPr bwMode="auto">
        <a:xfrm>
          <a:off x="751332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1096</xdr:row>
      <xdr:rowOff>0</xdr:rowOff>
    </xdr:from>
    <xdr:ext cx="295275" cy="238127"/>
    <xdr:sp macro="" textlink="">
      <xdr:nvSpPr>
        <xdr:cNvPr id="33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FFDD6FE-7EE4-4AEC-97A8-9C61827ADE26}"/>
            </a:ext>
          </a:extLst>
        </xdr:cNvPr>
        <xdr:cNvSpPr/>
      </xdr:nvSpPr>
      <xdr:spPr bwMode="auto">
        <a:xfrm>
          <a:off x="422148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1096</xdr:row>
      <xdr:rowOff>0</xdr:rowOff>
    </xdr:from>
    <xdr:ext cx="295275" cy="238127"/>
    <xdr:sp macro="" textlink="">
      <xdr:nvSpPr>
        <xdr:cNvPr id="33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3DAF864-CF5A-4616-9529-A6140332EFB2}"/>
            </a:ext>
          </a:extLst>
        </xdr:cNvPr>
        <xdr:cNvSpPr/>
      </xdr:nvSpPr>
      <xdr:spPr bwMode="auto">
        <a:xfrm>
          <a:off x="751332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1096</xdr:row>
      <xdr:rowOff>0</xdr:rowOff>
    </xdr:from>
    <xdr:ext cx="295275" cy="238127"/>
    <xdr:sp macro="" textlink="">
      <xdr:nvSpPr>
        <xdr:cNvPr id="33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429860F-03D6-4EF5-A103-9FEA9BE3F2CA}"/>
            </a:ext>
          </a:extLst>
        </xdr:cNvPr>
        <xdr:cNvSpPr/>
      </xdr:nvSpPr>
      <xdr:spPr bwMode="auto">
        <a:xfrm>
          <a:off x="422148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1096</xdr:row>
      <xdr:rowOff>0</xdr:rowOff>
    </xdr:from>
    <xdr:ext cx="295275" cy="238127"/>
    <xdr:sp macro="" textlink="">
      <xdr:nvSpPr>
        <xdr:cNvPr id="33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7C3ADE4-4FF1-4535-A4C5-6EC67CCD54F4}"/>
            </a:ext>
          </a:extLst>
        </xdr:cNvPr>
        <xdr:cNvSpPr/>
      </xdr:nvSpPr>
      <xdr:spPr bwMode="auto">
        <a:xfrm>
          <a:off x="751332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1096</xdr:row>
      <xdr:rowOff>0</xdr:rowOff>
    </xdr:from>
    <xdr:ext cx="295275" cy="238127"/>
    <xdr:sp macro="" textlink="">
      <xdr:nvSpPr>
        <xdr:cNvPr id="34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E845CB1-78CA-4410-ACFB-D31FC2D30CA8}"/>
            </a:ext>
          </a:extLst>
        </xdr:cNvPr>
        <xdr:cNvSpPr/>
      </xdr:nvSpPr>
      <xdr:spPr bwMode="auto">
        <a:xfrm>
          <a:off x="422148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1096</xdr:row>
      <xdr:rowOff>0</xdr:rowOff>
    </xdr:from>
    <xdr:ext cx="295275" cy="238127"/>
    <xdr:sp macro="" textlink="">
      <xdr:nvSpPr>
        <xdr:cNvPr id="34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0EF8E5B-8D1F-4767-911C-59B82F3D1399}"/>
            </a:ext>
          </a:extLst>
        </xdr:cNvPr>
        <xdr:cNvSpPr/>
      </xdr:nvSpPr>
      <xdr:spPr bwMode="auto">
        <a:xfrm>
          <a:off x="7513320" y="5704408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1096</xdr:row>
      <xdr:rowOff>0</xdr:rowOff>
    </xdr:from>
    <xdr:ext cx="295275" cy="238127"/>
    <xdr:sp macro="" textlink="">
      <xdr:nvSpPr>
        <xdr:cNvPr id="34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1E49AE8-4139-4A55-A520-6FF647290D81}"/>
            </a:ext>
          </a:extLst>
        </xdr:cNvPr>
        <xdr:cNvSpPr/>
      </xdr:nvSpPr>
      <xdr:spPr bwMode="auto">
        <a:xfrm>
          <a:off x="4221480" y="57306019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1096</xdr:row>
      <xdr:rowOff>0</xdr:rowOff>
    </xdr:from>
    <xdr:ext cx="295275" cy="238127"/>
    <xdr:sp macro="" textlink="">
      <xdr:nvSpPr>
        <xdr:cNvPr id="34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0C47675-5B1D-4DAD-A835-0E04397C7971}"/>
            </a:ext>
          </a:extLst>
        </xdr:cNvPr>
        <xdr:cNvSpPr/>
      </xdr:nvSpPr>
      <xdr:spPr bwMode="auto">
        <a:xfrm>
          <a:off x="7513320" y="57306019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1097</xdr:row>
      <xdr:rowOff>0</xdr:rowOff>
    </xdr:from>
    <xdr:ext cx="295275" cy="238127"/>
    <xdr:sp macro="" textlink="">
      <xdr:nvSpPr>
        <xdr:cNvPr id="34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259C096-E17B-40EF-85F4-0A1819620770}"/>
            </a:ext>
          </a:extLst>
        </xdr:cNvPr>
        <xdr:cNvSpPr/>
      </xdr:nvSpPr>
      <xdr:spPr bwMode="auto">
        <a:xfrm>
          <a:off x="422148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1097</xdr:row>
      <xdr:rowOff>0</xdr:rowOff>
    </xdr:from>
    <xdr:ext cx="295275" cy="238127"/>
    <xdr:sp macro="" textlink="">
      <xdr:nvSpPr>
        <xdr:cNvPr id="34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E6A269B-0FAD-435B-8241-490F3C85F1AF}"/>
            </a:ext>
          </a:extLst>
        </xdr:cNvPr>
        <xdr:cNvSpPr/>
      </xdr:nvSpPr>
      <xdr:spPr bwMode="auto">
        <a:xfrm>
          <a:off x="751332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1097</xdr:row>
      <xdr:rowOff>0</xdr:rowOff>
    </xdr:from>
    <xdr:ext cx="295275" cy="238127"/>
    <xdr:sp macro="" textlink="">
      <xdr:nvSpPr>
        <xdr:cNvPr id="34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5938268-C7B7-440E-B001-E7ADB7F5BCE2}"/>
            </a:ext>
          </a:extLst>
        </xdr:cNvPr>
        <xdr:cNvSpPr/>
      </xdr:nvSpPr>
      <xdr:spPr bwMode="auto">
        <a:xfrm>
          <a:off x="422148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1097</xdr:row>
      <xdr:rowOff>0</xdr:rowOff>
    </xdr:from>
    <xdr:ext cx="295275" cy="238127"/>
    <xdr:sp macro="" textlink="">
      <xdr:nvSpPr>
        <xdr:cNvPr id="34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37007AF-E1F8-4996-A9DA-83566D4829A3}"/>
            </a:ext>
          </a:extLst>
        </xdr:cNvPr>
        <xdr:cNvSpPr/>
      </xdr:nvSpPr>
      <xdr:spPr bwMode="auto">
        <a:xfrm>
          <a:off x="751332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1097</xdr:row>
      <xdr:rowOff>0</xdr:rowOff>
    </xdr:from>
    <xdr:ext cx="295275" cy="238127"/>
    <xdr:sp macro="" textlink="">
      <xdr:nvSpPr>
        <xdr:cNvPr id="34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99E2C0A-44BD-485A-AC90-D7096F1C5F9E}"/>
            </a:ext>
          </a:extLst>
        </xdr:cNvPr>
        <xdr:cNvSpPr/>
      </xdr:nvSpPr>
      <xdr:spPr bwMode="auto">
        <a:xfrm>
          <a:off x="422148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1097</xdr:row>
      <xdr:rowOff>0</xdr:rowOff>
    </xdr:from>
    <xdr:ext cx="295275" cy="238127"/>
    <xdr:sp macro="" textlink="">
      <xdr:nvSpPr>
        <xdr:cNvPr id="35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35AB1C7-93C6-4050-879F-01B314130CC6}"/>
            </a:ext>
          </a:extLst>
        </xdr:cNvPr>
        <xdr:cNvSpPr/>
      </xdr:nvSpPr>
      <xdr:spPr bwMode="auto">
        <a:xfrm>
          <a:off x="751332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1097</xdr:row>
      <xdr:rowOff>0</xdr:rowOff>
    </xdr:from>
    <xdr:ext cx="295275" cy="238127"/>
    <xdr:sp macro="" textlink="">
      <xdr:nvSpPr>
        <xdr:cNvPr id="3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BEA2B3A-2E30-4DD4-B24D-C58CB0A1F2C9}"/>
            </a:ext>
          </a:extLst>
        </xdr:cNvPr>
        <xdr:cNvSpPr/>
      </xdr:nvSpPr>
      <xdr:spPr bwMode="auto">
        <a:xfrm>
          <a:off x="422148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1097</xdr:row>
      <xdr:rowOff>0</xdr:rowOff>
    </xdr:from>
    <xdr:ext cx="295275" cy="238127"/>
    <xdr:sp macro="" textlink="">
      <xdr:nvSpPr>
        <xdr:cNvPr id="3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790DCFE-D328-4CCB-9F36-DFB0DF84ABC2}"/>
            </a:ext>
          </a:extLst>
        </xdr:cNvPr>
        <xdr:cNvSpPr/>
      </xdr:nvSpPr>
      <xdr:spPr bwMode="auto">
        <a:xfrm>
          <a:off x="751332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1097</xdr:row>
      <xdr:rowOff>0</xdr:rowOff>
    </xdr:from>
    <xdr:ext cx="295275" cy="238127"/>
    <xdr:sp macro="" textlink="">
      <xdr:nvSpPr>
        <xdr:cNvPr id="35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1AA6BFE-FA82-4354-813F-CEA86FB9C987}"/>
            </a:ext>
          </a:extLst>
        </xdr:cNvPr>
        <xdr:cNvSpPr/>
      </xdr:nvSpPr>
      <xdr:spPr bwMode="auto">
        <a:xfrm>
          <a:off x="422148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1097</xdr:row>
      <xdr:rowOff>0</xdr:rowOff>
    </xdr:from>
    <xdr:ext cx="295275" cy="238127"/>
    <xdr:sp macro="" textlink="">
      <xdr:nvSpPr>
        <xdr:cNvPr id="35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F45D544-DD68-47F3-94FC-F0494C007BAA}"/>
            </a:ext>
          </a:extLst>
        </xdr:cNvPr>
        <xdr:cNvSpPr/>
      </xdr:nvSpPr>
      <xdr:spPr bwMode="auto">
        <a:xfrm>
          <a:off x="751332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1097</xdr:row>
      <xdr:rowOff>0</xdr:rowOff>
    </xdr:from>
    <xdr:ext cx="295275" cy="238127"/>
    <xdr:sp macro="" textlink="">
      <xdr:nvSpPr>
        <xdr:cNvPr id="35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66DF5A9-1CE6-4AFE-B633-9BA595271466}"/>
            </a:ext>
          </a:extLst>
        </xdr:cNvPr>
        <xdr:cNvSpPr/>
      </xdr:nvSpPr>
      <xdr:spPr bwMode="auto">
        <a:xfrm>
          <a:off x="422148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1097</xdr:row>
      <xdr:rowOff>0</xdr:rowOff>
    </xdr:from>
    <xdr:ext cx="295275" cy="238127"/>
    <xdr:sp macro="" textlink="">
      <xdr:nvSpPr>
        <xdr:cNvPr id="35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834857D-06F9-4165-A703-DAF4A6618E3A}"/>
            </a:ext>
          </a:extLst>
        </xdr:cNvPr>
        <xdr:cNvSpPr/>
      </xdr:nvSpPr>
      <xdr:spPr bwMode="auto">
        <a:xfrm>
          <a:off x="751332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1097</xdr:row>
      <xdr:rowOff>0</xdr:rowOff>
    </xdr:from>
    <xdr:ext cx="295275" cy="238127"/>
    <xdr:sp macro="" textlink="">
      <xdr:nvSpPr>
        <xdr:cNvPr id="35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69DEB2E-A972-45B6-AFCD-91976997A70B}"/>
            </a:ext>
          </a:extLst>
        </xdr:cNvPr>
        <xdr:cNvSpPr/>
      </xdr:nvSpPr>
      <xdr:spPr bwMode="auto">
        <a:xfrm>
          <a:off x="422148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1097</xdr:row>
      <xdr:rowOff>0</xdr:rowOff>
    </xdr:from>
    <xdr:ext cx="295275" cy="238127"/>
    <xdr:sp macro="" textlink="">
      <xdr:nvSpPr>
        <xdr:cNvPr id="35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D490EA9-7BEE-4B6D-AC43-C5E68A6A8F87}"/>
            </a:ext>
          </a:extLst>
        </xdr:cNvPr>
        <xdr:cNvSpPr/>
      </xdr:nvSpPr>
      <xdr:spPr bwMode="auto">
        <a:xfrm>
          <a:off x="751332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1097</xdr:row>
      <xdr:rowOff>0</xdr:rowOff>
    </xdr:from>
    <xdr:ext cx="295275" cy="238127"/>
    <xdr:sp macro="" textlink="">
      <xdr:nvSpPr>
        <xdr:cNvPr id="35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1367424-2669-4AE1-9BD8-946111122A97}"/>
            </a:ext>
          </a:extLst>
        </xdr:cNvPr>
        <xdr:cNvSpPr/>
      </xdr:nvSpPr>
      <xdr:spPr bwMode="auto">
        <a:xfrm>
          <a:off x="422148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1097</xdr:row>
      <xdr:rowOff>0</xdr:rowOff>
    </xdr:from>
    <xdr:ext cx="295275" cy="238127"/>
    <xdr:sp macro="" textlink="">
      <xdr:nvSpPr>
        <xdr:cNvPr id="36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8B9D11C-1B74-401A-B9B1-B70384E81FCF}"/>
            </a:ext>
          </a:extLst>
        </xdr:cNvPr>
        <xdr:cNvSpPr/>
      </xdr:nvSpPr>
      <xdr:spPr bwMode="auto">
        <a:xfrm>
          <a:off x="751332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1097</xdr:row>
      <xdr:rowOff>0</xdr:rowOff>
    </xdr:from>
    <xdr:ext cx="295275" cy="238127"/>
    <xdr:sp macro="" textlink="">
      <xdr:nvSpPr>
        <xdr:cNvPr id="36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980F6BA-CF4D-48DC-9679-210F26074841}"/>
            </a:ext>
          </a:extLst>
        </xdr:cNvPr>
        <xdr:cNvSpPr/>
      </xdr:nvSpPr>
      <xdr:spPr bwMode="auto">
        <a:xfrm>
          <a:off x="422148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1097</xdr:row>
      <xdr:rowOff>0</xdr:rowOff>
    </xdr:from>
    <xdr:ext cx="295275" cy="238127"/>
    <xdr:sp macro="" textlink="">
      <xdr:nvSpPr>
        <xdr:cNvPr id="36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85617B0-4562-4E29-8ED0-3BC3C81B2DBD}"/>
            </a:ext>
          </a:extLst>
        </xdr:cNvPr>
        <xdr:cNvSpPr/>
      </xdr:nvSpPr>
      <xdr:spPr bwMode="auto">
        <a:xfrm>
          <a:off x="7513320" y="5849721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1109</xdr:row>
      <xdr:rowOff>142875</xdr:rowOff>
    </xdr:from>
    <xdr:ext cx="295275" cy="238127"/>
    <xdr:sp macro="" textlink="">
      <xdr:nvSpPr>
        <xdr:cNvPr id="36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92F0B36-9337-4D6B-A1CB-0CA005FDA625}"/>
            </a:ext>
          </a:extLst>
        </xdr:cNvPr>
        <xdr:cNvSpPr/>
      </xdr:nvSpPr>
      <xdr:spPr bwMode="auto">
        <a:xfrm>
          <a:off x="4221480" y="5875915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1109</xdr:row>
      <xdr:rowOff>142875</xdr:rowOff>
    </xdr:from>
    <xdr:ext cx="295275" cy="238127"/>
    <xdr:sp macro="" textlink="">
      <xdr:nvSpPr>
        <xdr:cNvPr id="36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E4AA5CE-9BD9-42F4-A100-AE45CAF4DEB3}"/>
            </a:ext>
          </a:extLst>
        </xdr:cNvPr>
        <xdr:cNvSpPr/>
      </xdr:nvSpPr>
      <xdr:spPr bwMode="auto">
        <a:xfrm>
          <a:off x="7513320" y="5875915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1100</xdr:row>
      <xdr:rowOff>57150</xdr:rowOff>
    </xdr:from>
    <xdr:ext cx="1724025" cy="1057561"/>
    <xdr:pic>
      <xdr:nvPicPr>
        <xdr:cNvPr id="365" name="Imagen 364">
          <a:extLst>
            <a:ext uri="{FF2B5EF4-FFF2-40B4-BE49-F238E27FC236}">
              <a16:creationId xmlns:a16="http://schemas.microsoft.com/office/drawing/2014/main" id="{B754E6EA-AA5B-4938-BF5C-7720A2AB77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58592085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1174</xdr:row>
      <xdr:rowOff>0</xdr:rowOff>
    </xdr:from>
    <xdr:ext cx="295275" cy="238127"/>
    <xdr:sp macro="" textlink="">
      <xdr:nvSpPr>
        <xdr:cNvPr id="36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BCFB295-CB0C-4B5D-A123-2A9D34352D18}"/>
            </a:ext>
          </a:extLst>
        </xdr:cNvPr>
        <xdr:cNvSpPr/>
      </xdr:nvSpPr>
      <xdr:spPr bwMode="auto">
        <a:xfrm>
          <a:off x="422148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1174</xdr:row>
      <xdr:rowOff>0</xdr:rowOff>
    </xdr:from>
    <xdr:ext cx="295275" cy="238127"/>
    <xdr:sp macro="" textlink="">
      <xdr:nvSpPr>
        <xdr:cNvPr id="36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E1243DA-6047-4D28-ACDA-C3FB13F206E9}"/>
            </a:ext>
          </a:extLst>
        </xdr:cNvPr>
        <xdr:cNvSpPr/>
      </xdr:nvSpPr>
      <xdr:spPr bwMode="auto">
        <a:xfrm>
          <a:off x="751332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1174</xdr:row>
      <xdr:rowOff>0</xdr:rowOff>
    </xdr:from>
    <xdr:ext cx="295275" cy="238127"/>
    <xdr:sp macro="" textlink="">
      <xdr:nvSpPr>
        <xdr:cNvPr id="36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554DCEB-A963-4A86-ACFE-16A33FFFE15A}"/>
            </a:ext>
          </a:extLst>
        </xdr:cNvPr>
        <xdr:cNvSpPr/>
      </xdr:nvSpPr>
      <xdr:spPr bwMode="auto">
        <a:xfrm>
          <a:off x="422148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1174</xdr:row>
      <xdr:rowOff>0</xdr:rowOff>
    </xdr:from>
    <xdr:ext cx="295275" cy="238127"/>
    <xdr:sp macro="" textlink="">
      <xdr:nvSpPr>
        <xdr:cNvPr id="36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A21121F-E16D-4063-8236-640C8EA7C0C8}"/>
            </a:ext>
          </a:extLst>
        </xdr:cNvPr>
        <xdr:cNvSpPr/>
      </xdr:nvSpPr>
      <xdr:spPr bwMode="auto">
        <a:xfrm>
          <a:off x="751332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1174</xdr:row>
      <xdr:rowOff>0</xdr:rowOff>
    </xdr:from>
    <xdr:ext cx="295275" cy="238127"/>
    <xdr:sp macro="" textlink="">
      <xdr:nvSpPr>
        <xdr:cNvPr id="37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42F1D5F-CC76-4B77-8169-D68721E06CCD}"/>
            </a:ext>
          </a:extLst>
        </xdr:cNvPr>
        <xdr:cNvSpPr/>
      </xdr:nvSpPr>
      <xdr:spPr bwMode="auto">
        <a:xfrm>
          <a:off x="422148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1174</xdr:row>
      <xdr:rowOff>0</xdr:rowOff>
    </xdr:from>
    <xdr:ext cx="295275" cy="238127"/>
    <xdr:sp macro="" textlink="">
      <xdr:nvSpPr>
        <xdr:cNvPr id="37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C392D93-ADFF-45FE-868E-1C759D985E22}"/>
            </a:ext>
          </a:extLst>
        </xdr:cNvPr>
        <xdr:cNvSpPr/>
      </xdr:nvSpPr>
      <xdr:spPr bwMode="auto">
        <a:xfrm>
          <a:off x="751332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1174</xdr:row>
      <xdr:rowOff>0</xdr:rowOff>
    </xdr:from>
    <xdr:ext cx="295275" cy="238127"/>
    <xdr:sp macro="" textlink="">
      <xdr:nvSpPr>
        <xdr:cNvPr id="37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B0C957B-F28E-4F08-A38F-56078C87CE70}"/>
            </a:ext>
          </a:extLst>
        </xdr:cNvPr>
        <xdr:cNvSpPr/>
      </xdr:nvSpPr>
      <xdr:spPr bwMode="auto">
        <a:xfrm>
          <a:off x="422148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1174</xdr:row>
      <xdr:rowOff>0</xdr:rowOff>
    </xdr:from>
    <xdr:ext cx="295275" cy="238127"/>
    <xdr:sp macro="" textlink="">
      <xdr:nvSpPr>
        <xdr:cNvPr id="37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52D1E21-04A2-4599-8442-E6813747418B}"/>
            </a:ext>
          </a:extLst>
        </xdr:cNvPr>
        <xdr:cNvSpPr/>
      </xdr:nvSpPr>
      <xdr:spPr bwMode="auto">
        <a:xfrm>
          <a:off x="751332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1174</xdr:row>
      <xdr:rowOff>0</xdr:rowOff>
    </xdr:from>
    <xdr:ext cx="295275" cy="238127"/>
    <xdr:sp macro="" textlink="">
      <xdr:nvSpPr>
        <xdr:cNvPr id="37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B347D7C-B484-4F9A-9ADF-7340F3518E94}"/>
            </a:ext>
          </a:extLst>
        </xdr:cNvPr>
        <xdr:cNvSpPr/>
      </xdr:nvSpPr>
      <xdr:spPr bwMode="auto">
        <a:xfrm>
          <a:off x="422148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1174</xdr:row>
      <xdr:rowOff>0</xdr:rowOff>
    </xdr:from>
    <xdr:ext cx="295275" cy="238127"/>
    <xdr:sp macro="" textlink="">
      <xdr:nvSpPr>
        <xdr:cNvPr id="37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AC7F40D-EE7F-488E-AB0F-F2873A7505E5}"/>
            </a:ext>
          </a:extLst>
        </xdr:cNvPr>
        <xdr:cNvSpPr/>
      </xdr:nvSpPr>
      <xdr:spPr bwMode="auto">
        <a:xfrm>
          <a:off x="751332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1174</xdr:row>
      <xdr:rowOff>0</xdr:rowOff>
    </xdr:from>
    <xdr:ext cx="295275" cy="238127"/>
    <xdr:sp macro="" textlink="">
      <xdr:nvSpPr>
        <xdr:cNvPr id="37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3B3F690-A880-4B8B-B0BB-6772D45517C6}"/>
            </a:ext>
          </a:extLst>
        </xdr:cNvPr>
        <xdr:cNvSpPr/>
      </xdr:nvSpPr>
      <xdr:spPr bwMode="auto">
        <a:xfrm>
          <a:off x="422148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1174</xdr:row>
      <xdr:rowOff>0</xdr:rowOff>
    </xdr:from>
    <xdr:ext cx="295275" cy="238127"/>
    <xdr:sp macro="" textlink="">
      <xdr:nvSpPr>
        <xdr:cNvPr id="37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4D2E235-40C7-4850-832A-ED79B20DACD4}"/>
            </a:ext>
          </a:extLst>
        </xdr:cNvPr>
        <xdr:cNvSpPr/>
      </xdr:nvSpPr>
      <xdr:spPr bwMode="auto">
        <a:xfrm>
          <a:off x="751332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1174</xdr:row>
      <xdr:rowOff>0</xdr:rowOff>
    </xdr:from>
    <xdr:ext cx="295275" cy="238127"/>
    <xdr:sp macro="" textlink="">
      <xdr:nvSpPr>
        <xdr:cNvPr id="37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98E202F-08B5-4CAF-B0B2-FBE73C1AB7E3}"/>
            </a:ext>
          </a:extLst>
        </xdr:cNvPr>
        <xdr:cNvSpPr/>
      </xdr:nvSpPr>
      <xdr:spPr bwMode="auto">
        <a:xfrm>
          <a:off x="422148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1174</xdr:row>
      <xdr:rowOff>0</xdr:rowOff>
    </xdr:from>
    <xdr:ext cx="295275" cy="238127"/>
    <xdr:sp macro="" textlink="">
      <xdr:nvSpPr>
        <xdr:cNvPr id="37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93C9009-10A0-4F54-83E7-99902E5A66A8}"/>
            </a:ext>
          </a:extLst>
        </xdr:cNvPr>
        <xdr:cNvSpPr/>
      </xdr:nvSpPr>
      <xdr:spPr bwMode="auto">
        <a:xfrm>
          <a:off x="751332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1174</xdr:row>
      <xdr:rowOff>0</xdr:rowOff>
    </xdr:from>
    <xdr:ext cx="295275" cy="238127"/>
    <xdr:sp macro="" textlink="">
      <xdr:nvSpPr>
        <xdr:cNvPr id="38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A02BDA0-0106-4DA1-91B5-8A99CF3D5361}"/>
            </a:ext>
          </a:extLst>
        </xdr:cNvPr>
        <xdr:cNvSpPr/>
      </xdr:nvSpPr>
      <xdr:spPr bwMode="auto">
        <a:xfrm>
          <a:off x="422148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1174</xdr:row>
      <xdr:rowOff>0</xdr:rowOff>
    </xdr:from>
    <xdr:ext cx="295275" cy="238127"/>
    <xdr:sp macro="" textlink="">
      <xdr:nvSpPr>
        <xdr:cNvPr id="38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5067D49-78C0-41D6-A26A-03B323C99936}"/>
            </a:ext>
          </a:extLst>
        </xdr:cNvPr>
        <xdr:cNvSpPr/>
      </xdr:nvSpPr>
      <xdr:spPr bwMode="auto">
        <a:xfrm>
          <a:off x="751332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1174</xdr:row>
      <xdr:rowOff>0</xdr:rowOff>
    </xdr:from>
    <xdr:ext cx="295275" cy="238127"/>
    <xdr:sp macro="" textlink="">
      <xdr:nvSpPr>
        <xdr:cNvPr id="38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0D7B560-FB50-471C-B748-2A40083DC4A4}"/>
            </a:ext>
          </a:extLst>
        </xdr:cNvPr>
        <xdr:cNvSpPr/>
      </xdr:nvSpPr>
      <xdr:spPr bwMode="auto">
        <a:xfrm>
          <a:off x="422148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1174</xdr:row>
      <xdr:rowOff>0</xdr:rowOff>
    </xdr:from>
    <xdr:ext cx="295275" cy="238127"/>
    <xdr:sp macro="" textlink="">
      <xdr:nvSpPr>
        <xdr:cNvPr id="38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F48C3C0-C9D4-464A-8ACD-5F87B881EB7E}"/>
            </a:ext>
          </a:extLst>
        </xdr:cNvPr>
        <xdr:cNvSpPr/>
      </xdr:nvSpPr>
      <xdr:spPr bwMode="auto">
        <a:xfrm>
          <a:off x="7513320" y="5995035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1186</xdr:row>
      <xdr:rowOff>142875</xdr:rowOff>
    </xdr:from>
    <xdr:ext cx="295275" cy="238127"/>
    <xdr:sp macro="" textlink="">
      <xdr:nvSpPr>
        <xdr:cNvPr id="38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B00592F-D4B6-459E-B06D-F91869AFACC9}"/>
            </a:ext>
          </a:extLst>
        </xdr:cNvPr>
        <xdr:cNvSpPr/>
      </xdr:nvSpPr>
      <xdr:spPr bwMode="auto">
        <a:xfrm>
          <a:off x="4221480" y="6021228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1186</xdr:row>
      <xdr:rowOff>142875</xdr:rowOff>
    </xdr:from>
    <xdr:ext cx="295275" cy="238127"/>
    <xdr:sp macro="" textlink="">
      <xdr:nvSpPr>
        <xdr:cNvPr id="38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8414852-78F9-43CA-859A-AEFB08BD200C}"/>
            </a:ext>
          </a:extLst>
        </xdr:cNvPr>
        <xdr:cNvSpPr/>
      </xdr:nvSpPr>
      <xdr:spPr bwMode="auto">
        <a:xfrm>
          <a:off x="7513320" y="6021228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1177</xdr:row>
      <xdr:rowOff>57150</xdr:rowOff>
    </xdr:from>
    <xdr:ext cx="1724025" cy="1057561"/>
    <xdr:pic>
      <xdr:nvPicPr>
        <xdr:cNvPr id="386" name="Imagen 385">
          <a:extLst>
            <a:ext uri="{FF2B5EF4-FFF2-40B4-BE49-F238E27FC236}">
              <a16:creationId xmlns:a16="http://schemas.microsoft.com/office/drawing/2014/main" id="{4B2A0C46-3CBF-4060-A36A-D0D01659C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60045219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1251</xdr:row>
      <xdr:rowOff>0</xdr:rowOff>
    </xdr:from>
    <xdr:ext cx="295275" cy="238127"/>
    <xdr:sp macro="" textlink="">
      <xdr:nvSpPr>
        <xdr:cNvPr id="38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C721AC4-4774-4EDB-93BF-E515C0D3FFBD}"/>
            </a:ext>
          </a:extLst>
        </xdr:cNvPr>
        <xdr:cNvSpPr/>
      </xdr:nvSpPr>
      <xdr:spPr bwMode="auto">
        <a:xfrm>
          <a:off x="422148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1251</xdr:row>
      <xdr:rowOff>0</xdr:rowOff>
    </xdr:from>
    <xdr:ext cx="295275" cy="238127"/>
    <xdr:sp macro="" textlink="">
      <xdr:nvSpPr>
        <xdr:cNvPr id="38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A96246F-6D6A-459D-BA68-5DD53D65BF4B}"/>
            </a:ext>
          </a:extLst>
        </xdr:cNvPr>
        <xdr:cNvSpPr/>
      </xdr:nvSpPr>
      <xdr:spPr bwMode="auto">
        <a:xfrm>
          <a:off x="751332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1251</xdr:row>
      <xdr:rowOff>0</xdr:rowOff>
    </xdr:from>
    <xdr:ext cx="295275" cy="238127"/>
    <xdr:sp macro="" textlink="">
      <xdr:nvSpPr>
        <xdr:cNvPr id="38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4ACC609-25CE-4A41-9EFA-72128A96727A}"/>
            </a:ext>
          </a:extLst>
        </xdr:cNvPr>
        <xdr:cNvSpPr/>
      </xdr:nvSpPr>
      <xdr:spPr bwMode="auto">
        <a:xfrm>
          <a:off x="422148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1251</xdr:row>
      <xdr:rowOff>0</xdr:rowOff>
    </xdr:from>
    <xdr:ext cx="295275" cy="238127"/>
    <xdr:sp macro="" textlink="">
      <xdr:nvSpPr>
        <xdr:cNvPr id="39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62518CE-BDE8-4537-8224-59E83F356CFB}"/>
            </a:ext>
          </a:extLst>
        </xdr:cNvPr>
        <xdr:cNvSpPr/>
      </xdr:nvSpPr>
      <xdr:spPr bwMode="auto">
        <a:xfrm>
          <a:off x="751332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1251</xdr:row>
      <xdr:rowOff>0</xdr:rowOff>
    </xdr:from>
    <xdr:ext cx="295275" cy="238127"/>
    <xdr:sp macro="" textlink="">
      <xdr:nvSpPr>
        <xdr:cNvPr id="39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68D7479-D89B-468C-B5F4-81FF9C080239}"/>
            </a:ext>
          </a:extLst>
        </xdr:cNvPr>
        <xdr:cNvSpPr/>
      </xdr:nvSpPr>
      <xdr:spPr bwMode="auto">
        <a:xfrm>
          <a:off x="422148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1251</xdr:row>
      <xdr:rowOff>0</xdr:rowOff>
    </xdr:from>
    <xdr:ext cx="295275" cy="238127"/>
    <xdr:sp macro="" textlink="">
      <xdr:nvSpPr>
        <xdr:cNvPr id="39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D309222-F14F-4E28-BC81-2296F5A5E6DD}"/>
            </a:ext>
          </a:extLst>
        </xdr:cNvPr>
        <xdr:cNvSpPr/>
      </xdr:nvSpPr>
      <xdr:spPr bwMode="auto">
        <a:xfrm>
          <a:off x="751332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1251</xdr:row>
      <xdr:rowOff>0</xdr:rowOff>
    </xdr:from>
    <xdr:ext cx="295275" cy="238127"/>
    <xdr:sp macro="" textlink="">
      <xdr:nvSpPr>
        <xdr:cNvPr id="39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F206C4A-F977-4ED7-9154-FC80069A2E64}"/>
            </a:ext>
          </a:extLst>
        </xdr:cNvPr>
        <xdr:cNvSpPr/>
      </xdr:nvSpPr>
      <xdr:spPr bwMode="auto">
        <a:xfrm>
          <a:off x="422148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1251</xdr:row>
      <xdr:rowOff>0</xdr:rowOff>
    </xdr:from>
    <xdr:ext cx="295275" cy="238127"/>
    <xdr:sp macro="" textlink="">
      <xdr:nvSpPr>
        <xdr:cNvPr id="39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B9EAC9E-FD65-41CD-90D1-6A1426CA4B5E}"/>
            </a:ext>
          </a:extLst>
        </xdr:cNvPr>
        <xdr:cNvSpPr/>
      </xdr:nvSpPr>
      <xdr:spPr bwMode="auto">
        <a:xfrm>
          <a:off x="751332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1251</xdr:row>
      <xdr:rowOff>0</xdr:rowOff>
    </xdr:from>
    <xdr:ext cx="295275" cy="238127"/>
    <xdr:sp macro="" textlink="">
      <xdr:nvSpPr>
        <xdr:cNvPr id="39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25274E7-289D-409A-8FC9-A4DA37A3E848}"/>
            </a:ext>
          </a:extLst>
        </xdr:cNvPr>
        <xdr:cNvSpPr/>
      </xdr:nvSpPr>
      <xdr:spPr bwMode="auto">
        <a:xfrm>
          <a:off x="422148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1251</xdr:row>
      <xdr:rowOff>0</xdr:rowOff>
    </xdr:from>
    <xdr:ext cx="295275" cy="238127"/>
    <xdr:sp macro="" textlink="">
      <xdr:nvSpPr>
        <xdr:cNvPr id="39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ADDC193-77A4-4FA2-A120-79E26FE044D9}"/>
            </a:ext>
          </a:extLst>
        </xdr:cNvPr>
        <xdr:cNvSpPr/>
      </xdr:nvSpPr>
      <xdr:spPr bwMode="auto">
        <a:xfrm>
          <a:off x="751332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1251</xdr:row>
      <xdr:rowOff>0</xdr:rowOff>
    </xdr:from>
    <xdr:ext cx="295275" cy="238127"/>
    <xdr:sp macro="" textlink="">
      <xdr:nvSpPr>
        <xdr:cNvPr id="39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0A18C91-FF98-4864-989E-48CF4C8F6386}"/>
            </a:ext>
          </a:extLst>
        </xdr:cNvPr>
        <xdr:cNvSpPr/>
      </xdr:nvSpPr>
      <xdr:spPr bwMode="auto">
        <a:xfrm>
          <a:off x="422148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1251</xdr:row>
      <xdr:rowOff>0</xdr:rowOff>
    </xdr:from>
    <xdr:ext cx="295275" cy="238127"/>
    <xdr:sp macro="" textlink="">
      <xdr:nvSpPr>
        <xdr:cNvPr id="39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EE1ED17-E723-456E-8A64-F9BA07E9E8E8}"/>
            </a:ext>
          </a:extLst>
        </xdr:cNvPr>
        <xdr:cNvSpPr/>
      </xdr:nvSpPr>
      <xdr:spPr bwMode="auto">
        <a:xfrm>
          <a:off x="751332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1251</xdr:row>
      <xdr:rowOff>0</xdr:rowOff>
    </xdr:from>
    <xdr:ext cx="295275" cy="238127"/>
    <xdr:sp macro="" textlink="">
      <xdr:nvSpPr>
        <xdr:cNvPr id="39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B0453AD-8ED5-4142-A71F-5358DFF704C5}"/>
            </a:ext>
          </a:extLst>
        </xdr:cNvPr>
        <xdr:cNvSpPr/>
      </xdr:nvSpPr>
      <xdr:spPr bwMode="auto">
        <a:xfrm>
          <a:off x="422148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1251</xdr:row>
      <xdr:rowOff>0</xdr:rowOff>
    </xdr:from>
    <xdr:ext cx="295275" cy="238127"/>
    <xdr:sp macro="" textlink="">
      <xdr:nvSpPr>
        <xdr:cNvPr id="40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5D1FE34-1C8A-4091-909A-B185BD8F0696}"/>
            </a:ext>
          </a:extLst>
        </xdr:cNvPr>
        <xdr:cNvSpPr/>
      </xdr:nvSpPr>
      <xdr:spPr bwMode="auto">
        <a:xfrm>
          <a:off x="751332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1251</xdr:row>
      <xdr:rowOff>0</xdr:rowOff>
    </xdr:from>
    <xdr:ext cx="295275" cy="238127"/>
    <xdr:sp macro="" textlink="">
      <xdr:nvSpPr>
        <xdr:cNvPr id="40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C483339-B99A-4E48-81E6-5E091963301B}"/>
            </a:ext>
          </a:extLst>
        </xdr:cNvPr>
        <xdr:cNvSpPr/>
      </xdr:nvSpPr>
      <xdr:spPr bwMode="auto">
        <a:xfrm>
          <a:off x="422148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1251</xdr:row>
      <xdr:rowOff>0</xdr:rowOff>
    </xdr:from>
    <xdr:ext cx="295275" cy="238127"/>
    <xdr:sp macro="" textlink="">
      <xdr:nvSpPr>
        <xdr:cNvPr id="40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52ABCB0-7D35-468A-AD8E-BFB143B084A1}"/>
            </a:ext>
          </a:extLst>
        </xdr:cNvPr>
        <xdr:cNvSpPr/>
      </xdr:nvSpPr>
      <xdr:spPr bwMode="auto">
        <a:xfrm>
          <a:off x="751332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1251</xdr:row>
      <xdr:rowOff>0</xdr:rowOff>
    </xdr:from>
    <xdr:ext cx="295275" cy="238127"/>
    <xdr:sp macro="" textlink="">
      <xdr:nvSpPr>
        <xdr:cNvPr id="40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DA33B8A-41C2-442A-84E1-306BD10812A8}"/>
            </a:ext>
          </a:extLst>
        </xdr:cNvPr>
        <xdr:cNvSpPr/>
      </xdr:nvSpPr>
      <xdr:spPr bwMode="auto">
        <a:xfrm>
          <a:off x="422148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1251</xdr:row>
      <xdr:rowOff>0</xdr:rowOff>
    </xdr:from>
    <xdr:ext cx="295275" cy="238127"/>
    <xdr:sp macro="" textlink="">
      <xdr:nvSpPr>
        <xdr:cNvPr id="40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24968D8-6824-4A48-AF31-E7252414EC8F}"/>
            </a:ext>
          </a:extLst>
        </xdr:cNvPr>
        <xdr:cNvSpPr/>
      </xdr:nvSpPr>
      <xdr:spPr bwMode="auto">
        <a:xfrm>
          <a:off x="7513320" y="61403484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1263</xdr:row>
      <xdr:rowOff>142875</xdr:rowOff>
    </xdr:from>
    <xdr:ext cx="295275" cy="238127"/>
    <xdr:sp macro="" textlink="">
      <xdr:nvSpPr>
        <xdr:cNvPr id="40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A016F58-B11F-4A73-8772-7E0B38F65486}"/>
            </a:ext>
          </a:extLst>
        </xdr:cNvPr>
        <xdr:cNvSpPr/>
      </xdr:nvSpPr>
      <xdr:spPr bwMode="auto">
        <a:xfrm>
          <a:off x="4221480" y="6166542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1263</xdr:row>
      <xdr:rowOff>142875</xdr:rowOff>
    </xdr:from>
    <xdr:ext cx="295275" cy="238127"/>
    <xdr:sp macro="" textlink="">
      <xdr:nvSpPr>
        <xdr:cNvPr id="40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F98B686-3C39-484A-985F-20D1215FD074}"/>
            </a:ext>
          </a:extLst>
        </xdr:cNvPr>
        <xdr:cNvSpPr/>
      </xdr:nvSpPr>
      <xdr:spPr bwMode="auto">
        <a:xfrm>
          <a:off x="7513320" y="6166542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1254</xdr:row>
      <xdr:rowOff>57150</xdr:rowOff>
    </xdr:from>
    <xdr:ext cx="1724025" cy="1057561"/>
    <xdr:pic>
      <xdr:nvPicPr>
        <xdr:cNvPr id="407" name="Imagen 406">
          <a:extLst>
            <a:ext uri="{FF2B5EF4-FFF2-40B4-BE49-F238E27FC236}">
              <a16:creationId xmlns:a16="http://schemas.microsoft.com/office/drawing/2014/main" id="{1373D5FD-E28F-4BC1-988D-7B0D7AF5EE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61498353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0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37532C3-7FC3-4714-9F3F-81F20EAC6328}"/>
            </a:ext>
          </a:extLst>
        </xdr:cNvPr>
        <xdr:cNvSpPr/>
      </xdr:nvSpPr>
      <xdr:spPr bwMode="auto">
        <a:xfrm>
          <a:off x="422148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0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A6F3CC1-7FC5-46F2-9451-B65AB2967359}"/>
            </a:ext>
          </a:extLst>
        </xdr:cNvPr>
        <xdr:cNvSpPr/>
      </xdr:nvSpPr>
      <xdr:spPr bwMode="auto">
        <a:xfrm>
          <a:off x="751332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2EF15AD-C96B-4581-A0E7-CB4B59D38F26}"/>
            </a:ext>
          </a:extLst>
        </xdr:cNvPr>
        <xdr:cNvSpPr/>
      </xdr:nvSpPr>
      <xdr:spPr bwMode="auto">
        <a:xfrm>
          <a:off x="422148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874441E-D20F-4337-92C2-4382CC2AB8DC}"/>
            </a:ext>
          </a:extLst>
        </xdr:cNvPr>
        <xdr:cNvSpPr/>
      </xdr:nvSpPr>
      <xdr:spPr bwMode="auto">
        <a:xfrm>
          <a:off x="751332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B58A518-1B07-44B3-84BC-DF0505E347E9}"/>
            </a:ext>
          </a:extLst>
        </xdr:cNvPr>
        <xdr:cNvSpPr/>
      </xdr:nvSpPr>
      <xdr:spPr bwMode="auto">
        <a:xfrm>
          <a:off x="422148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C360B68-5224-4F7D-9823-3D645BDC8ECE}"/>
            </a:ext>
          </a:extLst>
        </xdr:cNvPr>
        <xdr:cNvSpPr/>
      </xdr:nvSpPr>
      <xdr:spPr bwMode="auto">
        <a:xfrm>
          <a:off x="751332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4D306A2-B78A-4E03-AA77-159C6E168F97}"/>
            </a:ext>
          </a:extLst>
        </xdr:cNvPr>
        <xdr:cNvSpPr/>
      </xdr:nvSpPr>
      <xdr:spPr bwMode="auto">
        <a:xfrm>
          <a:off x="422148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C9D8C6A-87F0-4F23-A40C-3E3D002BC231}"/>
            </a:ext>
          </a:extLst>
        </xdr:cNvPr>
        <xdr:cNvSpPr/>
      </xdr:nvSpPr>
      <xdr:spPr bwMode="auto">
        <a:xfrm>
          <a:off x="751332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87296CD-5282-4F28-AEFD-99538A4FF6C7}"/>
            </a:ext>
          </a:extLst>
        </xdr:cNvPr>
        <xdr:cNvSpPr/>
      </xdr:nvSpPr>
      <xdr:spPr bwMode="auto">
        <a:xfrm>
          <a:off x="422148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6E5F62A-1E93-452C-857B-72A1D5B1E054}"/>
            </a:ext>
          </a:extLst>
        </xdr:cNvPr>
        <xdr:cNvSpPr/>
      </xdr:nvSpPr>
      <xdr:spPr bwMode="auto">
        <a:xfrm>
          <a:off x="751332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B04B385-4302-4F47-837F-BA4A040D624B}"/>
            </a:ext>
          </a:extLst>
        </xdr:cNvPr>
        <xdr:cNvSpPr/>
      </xdr:nvSpPr>
      <xdr:spPr bwMode="auto">
        <a:xfrm>
          <a:off x="422148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5553C68-E077-422A-862E-800CDA2E3DD2}"/>
            </a:ext>
          </a:extLst>
        </xdr:cNvPr>
        <xdr:cNvSpPr/>
      </xdr:nvSpPr>
      <xdr:spPr bwMode="auto">
        <a:xfrm>
          <a:off x="751332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2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8996D97-7A1F-438F-80E2-9AE8C50593A4}"/>
            </a:ext>
          </a:extLst>
        </xdr:cNvPr>
        <xdr:cNvSpPr/>
      </xdr:nvSpPr>
      <xdr:spPr bwMode="auto">
        <a:xfrm>
          <a:off x="422148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2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4391785-FA21-48AC-825E-01E3113A7D8B}"/>
            </a:ext>
          </a:extLst>
        </xdr:cNvPr>
        <xdr:cNvSpPr/>
      </xdr:nvSpPr>
      <xdr:spPr bwMode="auto">
        <a:xfrm>
          <a:off x="751332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2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6EB127D-776D-4E9E-B1F4-107E39CF20E4}"/>
            </a:ext>
          </a:extLst>
        </xdr:cNvPr>
        <xdr:cNvSpPr/>
      </xdr:nvSpPr>
      <xdr:spPr bwMode="auto">
        <a:xfrm>
          <a:off x="422148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2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994C1F8-3340-4404-BA01-2E0F4903E9D5}"/>
            </a:ext>
          </a:extLst>
        </xdr:cNvPr>
        <xdr:cNvSpPr/>
      </xdr:nvSpPr>
      <xdr:spPr bwMode="auto">
        <a:xfrm>
          <a:off x="751332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2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E21A2AE-337B-45C9-8495-F70F15441549}"/>
            </a:ext>
          </a:extLst>
        </xdr:cNvPr>
        <xdr:cNvSpPr/>
      </xdr:nvSpPr>
      <xdr:spPr bwMode="auto">
        <a:xfrm>
          <a:off x="422148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2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7B3CE0A-51BE-4A50-BED9-F2F8A5A0F184}"/>
            </a:ext>
          </a:extLst>
        </xdr:cNvPr>
        <xdr:cNvSpPr/>
      </xdr:nvSpPr>
      <xdr:spPr bwMode="auto">
        <a:xfrm>
          <a:off x="7513320" y="101406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4855B76-E47B-47EA-BD93-0A32E0E69FE9}"/>
            </a:ext>
          </a:extLst>
        </xdr:cNvPr>
        <xdr:cNvSpPr/>
      </xdr:nvSpPr>
      <xdr:spPr bwMode="auto">
        <a:xfrm>
          <a:off x="4221480" y="1040263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29220A4-EB86-4599-93B0-62CA05789A19}"/>
            </a:ext>
          </a:extLst>
        </xdr:cNvPr>
        <xdr:cNvSpPr/>
      </xdr:nvSpPr>
      <xdr:spPr bwMode="auto">
        <a:xfrm>
          <a:off x="7513320" y="1040263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2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E1F87FF-3693-42E6-B2B3-EDA01E3846ED}"/>
            </a:ext>
          </a:extLst>
        </xdr:cNvPr>
        <xdr:cNvSpPr/>
      </xdr:nvSpPr>
      <xdr:spPr bwMode="auto">
        <a:xfrm>
          <a:off x="422148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3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A6C4824-0C37-4A1C-A646-42AC10B28764}"/>
            </a:ext>
          </a:extLst>
        </xdr:cNvPr>
        <xdr:cNvSpPr/>
      </xdr:nvSpPr>
      <xdr:spPr bwMode="auto">
        <a:xfrm>
          <a:off x="751332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3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A945580-17FA-4A43-8A42-5B3E165BCE93}"/>
            </a:ext>
          </a:extLst>
        </xdr:cNvPr>
        <xdr:cNvSpPr/>
      </xdr:nvSpPr>
      <xdr:spPr bwMode="auto">
        <a:xfrm>
          <a:off x="422148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3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A6F6D9D-E5A9-4745-9FC2-46BF9AAFA463}"/>
            </a:ext>
          </a:extLst>
        </xdr:cNvPr>
        <xdr:cNvSpPr/>
      </xdr:nvSpPr>
      <xdr:spPr bwMode="auto">
        <a:xfrm>
          <a:off x="751332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3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D0E48F6-BD9F-45E8-962D-D9F01C783B46}"/>
            </a:ext>
          </a:extLst>
        </xdr:cNvPr>
        <xdr:cNvSpPr/>
      </xdr:nvSpPr>
      <xdr:spPr bwMode="auto">
        <a:xfrm>
          <a:off x="422148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3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DEF08A7-7E61-42ED-9845-7A7E57CB0090}"/>
            </a:ext>
          </a:extLst>
        </xdr:cNvPr>
        <xdr:cNvSpPr/>
      </xdr:nvSpPr>
      <xdr:spPr bwMode="auto">
        <a:xfrm>
          <a:off x="751332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3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BB65D44-0C1B-4402-B3B3-1D5D0752189E}"/>
            </a:ext>
          </a:extLst>
        </xdr:cNvPr>
        <xdr:cNvSpPr/>
      </xdr:nvSpPr>
      <xdr:spPr bwMode="auto">
        <a:xfrm>
          <a:off x="422148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3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97B4F4D-D361-4C18-9D43-651BB3C4621A}"/>
            </a:ext>
          </a:extLst>
        </xdr:cNvPr>
        <xdr:cNvSpPr/>
      </xdr:nvSpPr>
      <xdr:spPr bwMode="auto">
        <a:xfrm>
          <a:off x="751332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3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D87A9B7-1A23-47C6-9B24-AC7B2BD6481B}"/>
            </a:ext>
          </a:extLst>
        </xdr:cNvPr>
        <xdr:cNvSpPr/>
      </xdr:nvSpPr>
      <xdr:spPr bwMode="auto">
        <a:xfrm>
          <a:off x="422148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3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F3F7CFF-FC13-4452-B5E6-253FDD7840B2}"/>
            </a:ext>
          </a:extLst>
        </xdr:cNvPr>
        <xdr:cNvSpPr/>
      </xdr:nvSpPr>
      <xdr:spPr bwMode="auto">
        <a:xfrm>
          <a:off x="751332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3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1D09C9E-6110-44DF-AF66-2135A19A1B0D}"/>
            </a:ext>
          </a:extLst>
        </xdr:cNvPr>
        <xdr:cNvSpPr/>
      </xdr:nvSpPr>
      <xdr:spPr bwMode="auto">
        <a:xfrm>
          <a:off x="422148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4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316668C-4C58-4F25-81AF-07BCDFE30ED9}"/>
            </a:ext>
          </a:extLst>
        </xdr:cNvPr>
        <xdr:cNvSpPr/>
      </xdr:nvSpPr>
      <xdr:spPr bwMode="auto">
        <a:xfrm>
          <a:off x="751332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4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EE9F28F-E628-4366-8679-E9F1241881EF}"/>
            </a:ext>
          </a:extLst>
        </xdr:cNvPr>
        <xdr:cNvSpPr/>
      </xdr:nvSpPr>
      <xdr:spPr bwMode="auto">
        <a:xfrm>
          <a:off x="422148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4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4603A5A-03E4-4237-9ED4-403754BB9780}"/>
            </a:ext>
          </a:extLst>
        </xdr:cNvPr>
        <xdr:cNvSpPr/>
      </xdr:nvSpPr>
      <xdr:spPr bwMode="auto">
        <a:xfrm>
          <a:off x="751332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4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3405B97-23F0-433D-81FE-904D2BB8347C}"/>
            </a:ext>
          </a:extLst>
        </xdr:cNvPr>
        <xdr:cNvSpPr/>
      </xdr:nvSpPr>
      <xdr:spPr bwMode="auto">
        <a:xfrm>
          <a:off x="422148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4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7D8FCAB-803E-4B69-8B58-7CD7E792375B}"/>
            </a:ext>
          </a:extLst>
        </xdr:cNvPr>
        <xdr:cNvSpPr/>
      </xdr:nvSpPr>
      <xdr:spPr bwMode="auto">
        <a:xfrm>
          <a:off x="751332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4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9E1256A-B00D-46C2-9FFA-02D1D0397F69}"/>
            </a:ext>
          </a:extLst>
        </xdr:cNvPr>
        <xdr:cNvSpPr/>
      </xdr:nvSpPr>
      <xdr:spPr bwMode="auto">
        <a:xfrm>
          <a:off x="422148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4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311C5FE-3891-4198-9ECD-8F3B695C0F51}"/>
            </a:ext>
          </a:extLst>
        </xdr:cNvPr>
        <xdr:cNvSpPr/>
      </xdr:nvSpPr>
      <xdr:spPr bwMode="auto">
        <a:xfrm>
          <a:off x="7513320" y="6285661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4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1639ED7-2003-4E70-B192-79F6FBA4E93E}"/>
            </a:ext>
          </a:extLst>
        </xdr:cNvPr>
        <xdr:cNvSpPr/>
      </xdr:nvSpPr>
      <xdr:spPr bwMode="auto">
        <a:xfrm>
          <a:off x="4221480" y="6311855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4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EEAE503-F79C-4ACC-9AD4-FBE5A8BFA7E2}"/>
            </a:ext>
          </a:extLst>
        </xdr:cNvPr>
        <xdr:cNvSpPr/>
      </xdr:nvSpPr>
      <xdr:spPr bwMode="auto">
        <a:xfrm>
          <a:off x="7513320" y="6311855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5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15F8794-2E4B-4C55-A58B-174A4CE46A2E}"/>
            </a:ext>
          </a:extLst>
        </xdr:cNvPr>
        <xdr:cNvSpPr/>
      </xdr:nvSpPr>
      <xdr:spPr bwMode="auto">
        <a:xfrm>
          <a:off x="422148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5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770B144-0277-4E70-BCE9-B31705880C6C}"/>
            </a:ext>
          </a:extLst>
        </xdr:cNvPr>
        <xdr:cNvSpPr/>
      </xdr:nvSpPr>
      <xdr:spPr bwMode="auto">
        <a:xfrm>
          <a:off x="751332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5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17E7E63-E39C-4E1D-8E00-C13AA5B0A222}"/>
            </a:ext>
          </a:extLst>
        </xdr:cNvPr>
        <xdr:cNvSpPr/>
      </xdr:nvSpPr>
      <xdr:spPr bwMode="auto">
        <a:xfrm>
          <a:off x="422148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5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03ECC95-4685-4F30-86BE-01D4D6AF7027}"/>
            </a:ext>
          </a:extLst>
        </xdr:cNvPr>
        <xdr:cNvSpPr/>
      </xdr:nvSpPr>
      <xdr:spPr bwMode="auto">
        <a:xfrm>
          <a:off x="751332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5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E492238-24C8-4C86-B218-FB1A728A8B73}"/>
            </a:ext>
          </a:extLst>
        </xdr:cNvPr>
        <xdr:cNvSpPr/>
      </xdr:nvSpPr>
      <xdr:spPr bwMode="auto">
        <a:xfrm>
          <a:off x="422148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5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BA3A776-36B2-47A4-94B3-FCC363ED4D98}"/>
            </a:ext>
          </a:extLst>
        </xdr:cNvPr>
        <xdr:cNvSpPr/>
      </xdr:nvSpPr>
      <xdr:spPr bwMode="auto">
        <a:xfrm>
          <a:off x="751332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5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078A656-DAA0-4038-AAF7-75CD6E60DA61}"/>
            </a:ext>
          </a:extLst>
        </xdr:cNvPr>
        <xdr:cNvSpPr/>
      </xdr:nvSpPr>
      <xdr:spPr bwMode="auto">
        <a:xfrm>
          <a:off x="422148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5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35D9CD9-043F-47F1-BB2E-ACAD5C8DD749}"/>
            </a:ext>
          </a:extLst>
        </xdr:cNvPr>
        <xdr:cNvSpPr/>
      </xdr:nvSpPr>
      <xdr:spPr bwMode="auto">
        <a:xfrm>
          <a:off x="751332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5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E9C761A-7AA4-4C4C-AA57-8255BB3CE345}"/>
            </a:ext>
          </a:extLst>
        </xdr:cNvPr>
        <xdr:cNvSpPr/>
      </xdr:nvSpPr>
      <xdr:spPr bwMode="auto">
        <a:xfrm>
          <a:off x="422148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5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7D395F5-D77D-411A-94E4-4D05DBFEF1E8}"/>
            </a:ext>
          </a:extLst>
        </xdr:cNvPr>
        <xdr:cNvSpPr/>
      </xdr:nvSpPr>
      <xdr:spPr bwMode="auto">
        <a:xfrm>
          <a:off x="751332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6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1C667DD-5935-4FE7-9AFA-B015A6D9243E}"/>
            </a:ext>
          </a:extLst>
        </xdr:cNvPr>
        <xdr:cNvSpPr/>
      </xdr:nvSpPr>
      <xdr:spPr bwMode="auto">
        <a:xfrm>
          <a:off x="422148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6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F5166CA-CE39-4CA2-B942-701B5260474D}"/>
            </a:ext>
          </a:extLst>
        </xdr:cNvPr>
        <xdr:cNvSpPr/>
      </xdr:nvSpPr>
      <xdr:spPr bwMode="auto">
        <a:xfrm>
          <a:off x="751332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6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4ABBC34-0B44-4AFB-8BDC-68CC4CD507A9}"/>
            </a:ext>
          </a:extLst>
        </xdr:cNvPr>
        <xdr:cNvSpPr/>
      </xdr:nvSpPr>
      <xdr:spPr bwMode="auto">
        <a:xfrm>
          <a:off x="422148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6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69363B0-81C0-456A-8691-13417FD74FC6}"/>
            </a:ext>
          </a:extLst>
        </xdr:cNvPr>
        <xdr:cNvSpPr/>
      </xdr:nvSpPr>
      <xdr:spPr bwMode="auto">
        <a:xfrm>
          <a:off x="751332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6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36305A2-39B6-4F92-8E4B-24B02AA77B7A}"/>
            </a:ext>
          </a:extLst>
        </xdr:cNvPr>
        <xdr:cNvSpPr/>
      </xdr:nvSpPr>
      <xdr:spPr bwMode="auto">
        <a:xfrm>
          <a:off x="422148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6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32240C5-0EFB-4806-9372-A9F2A93C647A}"/>
            </a:ext>
          </a:extLst>
        </xdr:cNvPr>
        <xdr:cNvSpPr/>
      </xdr:nvSpPr>
      <xdr:spPr bwMode="auto">
        <a:xfrm>
          <a:off x="751332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6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70BA330-97B5-406F-80D5-B5BECD014A8B}"/>
            </a:ext>
          </a:extLst>
        </xdr:cNvPr>
        <xdr:cNvSpPr/>
      </xdr:nvSpPr>
      <xdr:spPr bwMode="auto">
        <a:xfrm>
          <a:off x="422148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6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78AE106-CCEC-4C03-B194-2E38ECA75CC7}"/>
            </a:ext>
          </a:extLst>
        </xdr:cNvPr>
        <xdr:cNvSpPr/>
      </xdr:nvSpPr>
      <xdr:spPr bwMode="auto">
        <a:xfrm>
          <a:off x="7513320" y="6430975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6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133997A-230B-4939-9C29-7A145E9C4FE1}"/>
            </a:ext>
          </a:extLst>
        </xdr:cNvPr>
        <xdr:cNvSpPr/>
      </xdr:nvSpPr>
      <xdr:spPr bwMode="auto">
        <a:xfrm>
          <a:off x="4221480" y="64571689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6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97E8B90-A818-4B86-93A8-F31E7132138D}"/>
            </a:ext>
          </a:extLst>
        </xdr:cNvPr>
        <xdr:cNvSpPr/>
      </xdr:nvSpPr>
      <xdr:spPr bwMode="auto">
        <a:xfrm>
          <a:off x="7513320" y="64571689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7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1B7B84A-ADA6-4E3B-8D19-4879793548DE}"/>
            </a:ext>
          </a:extLst>
        </xdr:cNvPr>
        <xdr:cNvSpPr/>
      </xdr:nvSpPr>
      <xdr:spPr bwMode="auto">
        <a:xfrm>
          <a:off x="422148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7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8E24A8F-D5F3-4149-9EEF-1EF0AF06BE9F}"/>
            </a:ext>
          </a:extLst>
        </xdr:cNvPr>
        <xdr:cNvSpPr/>
      </xdr:nvSpPr>
      <xdr:spPr bwMode="auto">
        <a:xfrm>
          <a:off x="751332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7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22A4383-293E-414B-840A-DEEBF32085A8}"/>
            </a:ext>
          </a:extLst>
        </xdr:cNvPr>
        <xdr:cNvSpPr/>
      </xdr:nvSpPr>
      <xdr:spPr bwMode="auto">
        <a:xfrm>
          <a:off x="422148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7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137BEAB-DF98-4CAB-AF78-3D145718BCC1}"/>
            </a:ext>
          </a:extLst>
        </xdr:cNvPr>
        <xdr:cNvSpPr/>
      </xdr:nvSpPr>
      <xdr:spPr bwMode="auto">
        <a:xfrm>
          <a:off x="751332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7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4E416E5-437A-49BE-B10C-E2461DEA4838}"/>
            </a:ext>
          </a:extLst>
        </xdr:cNvPr>
        <xdr:cNvSpPr/>
      </xdr:nvSpPr>
      <xdr:spPr bwMode="auto">
        <a:xfrm>
          <a:off x="422148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7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53D2493-36DD-49A5-8103-D8E2CCC9F5BD}"/>
            </a:ext>
          </a:extLst>
        </xdr:cNvPr>
        <xdr:cNvSpPr/>
      </xdr:nvSpPr>
      <xdr:spPr bwMode="auto">
        <a:xfrm>
          <a:off x="751332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7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9F88771-7EE0-4F10-B0CA-DEE8959C704F}"/>
            </a:ext>
          </a:extLst>
        </xdr:cNvPr>
        <xdr:cNvSpPr/>
      </xdr:nvSpPr>
      <xdr:spPr bwMode="auto">
        <a:xfrm>
          <a:off x="422148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7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9C68BFF-5072-40DC-A6B4-4DAB5A1C0DB1}"/>
            </a:ext>
          </a:extLst>
        </xdr:cNvPr>
        <xdr:cNvSpPr/>
      </xdr:nvSpPr>
      <xdr:spPr bwMode="auto">
        <a:xfrm>
          <a:off x="751332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7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09418D5-5670-4A18-AB97-EF118D889559}"/>
            </a:ext>
          </a:extLst>
        </xdr:cNvPr>
        <xdr:cNvSpPr/>
      </xdr:nvSpPr>
      <xdr:spPr bwMode="auto">
        <a:xfrm>
          <a:off x="422148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8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C65856F-3C80-4B3B-83E0-B9B8C612A60A}"/>
            </a:ext>
          </a:extLst>
        </xdr:cNvPr>
        <xdr:cNvSpPr/>
      </xdr:nvSpPr>
      <xdr:spPr bwMode="auto">
        <a:xfrm>
          <a:off x="751332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8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3543D71-B053-462E-9B4F-510046EC000F}"/>
            </a:ext>
          </a:extLst>
        </xdr:cNvPr>
        <xdr:cNvSpPr/>
      </xdr:nvSpPr>
      <xdr:spPr bwMode="auto">
        <a:xfrm>
          <a:off x="422148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8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1FEB93D-752C-44E4-AA70-7A1468501B48}"/>
            </a:ext>
          </a:extLst>
        </xdr:cNvPr>
        <xdr:cNvSpPr/>
      </xdr:nvSpPr>
      <xdr:spPr bwMode="auto">
        <a:xfrm>
          <a:off x="751332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8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D185FC8-E828-44D5-9346-9E9EAC5F0DD7}"/>
            </a:ext>
          </a:extLst>
        </xdr:cNvPr>
        <xdr:cNvSpPr/>
      </xdr:nvSpPr>
      <xdr:spPr bwMode="auto">
        <a:xfrm>
          <a:off x="422148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8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9C7FEB6-82DF-4518-A384-713FA311F6E1}"/>
            </a:ext>
          </a:extLst>
        </xdr:cNvPr>
        <xdr:cNvSpPr/>
      </xdr:nvSpPr>
      <xdr:spPr bwMode="auto">
        <a:xfrm>
          <a:off x="751332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8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8F117D6-11F5-4870-A10F-EBB530D0A219}"/>
            </a:ext>
          </a:extLst>
        </xdr:cNvPr>
        <xdr:cNvSpPr/>
      </xdr:nvSpPr>
      <xdr:spPr bwMode="auto">
        <a:xfrm>
          <a:off x="422148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8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CCD4E86-7BE2-43CE-85A4-765848738A97}"/>
            </a:ext>
          </a:extLst>
        </xdr:cNvPr>
        <xdr:cNvSpPr/>
      </xdr:nvSpPr>
      <xdr:spPr bwMode="auto">
        <a:xfrm>
          <a:off x="751332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8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BFC632A-9650-4F8A-A2B5-CCCC42CE58B2}"/>
            </a:ext>
          </a:extLst>
        </xdr:cNvPr>
        <xdr:cNvSpPr/>
      </xdr:nvSpPr>
      <xdr:spPr bwMode="auto">
        <a:xfrm>
          <a:off x="422148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8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7AADC85-85AD-4FEF-BEF4-DFA1B64B187C}"/>
            </a:ext>
          </a:extLst>
        </xdr:cNvPr>
        <xdr:cNvSpPr/>
      </xdr:nvSpPr>
      <xdr:spPr bwMode="auto">
        <a:xfrm>
          <a:off x="7513320" y="65797938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8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A6A246D-CE53-4B6A-9A71-69F06CC73B5B}"/>
            </a:ext>
          </a:extLst>
        </xdr:cNvPr>
        <xdr:cNvSpPr/>
      </xdr:nvSpPr>
      <xdr:spPr bwMode="auto">
        <a:xfrm>
          <a:off x="4221480" y="6605987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9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495A63D-AE26-40C7-A50B-CFF3201B04B9}"/>
            </a:ext>
          </a:extLst>
        </xdr:cNvPr>
        <xdr:cNvSpPr/>
      </xdr:nvSpPr>
      <xdr:spPr bwMode="auto">
        <a:xfrm>
          <a:off x="7513320" y="6605987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9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F9A01FC-75A1-4612-BDD5-C63F5A17EA8E}"/>
            </a:ext>
          </a:extLst>
        </xdr:cNvPr>
        <xdr:cNvSpPr/>
      </xdr:nvSpPr>
      <xdr:spPr bwMode="auto">
        <a:xfrm>
          <a:off x="422148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9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810CA8A-6F2D-48CD-BBBD-590EF8D48038}"/>
            </a:ext>
          </a:extLst>
        </xdr:cNvPr>
        <xdr:cNvSpPr/>
      </xdr:nvSpPr>
      <xdr:spPr bwMode="auto">
        <a:xfrm>
          <a:off x="751332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9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01A21DF-AE09-41DD-91D4-4D3354F7E5FB}"/>
            </a:ext>
          </a:extLst>
        </xdr:cNvPr>
        <xdr:cNvSpPr/>
      </xdr:nvSpPr>
      <xdr:spPr bwMode="auto">
        <a:xfrm>
          <a:off x="422148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9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7938E01-26DE-4A23-B8A1-E20894A20446}"/>
            </a:ext>
          </a:extLst>
        </xdr:cNvPr>
        <xdr:cNvSpPr/>
      </xdr:nvSpPr>
      <xdr:spPr bwMode="auto">
        <a:xfrm>
          <a:off x="751332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9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D52293C-C08B-4813-AC9E-A97D7F3A8252}"/>
            </a:ext>
          </a:extLst>
        </xdr:cNvPr>
        <xdr:cNvSpPr/>
      </xdr:nvSpPr>
      <xdr:spPr bwMode="auto">
        <a:xfrm>
          <a:off x="422148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9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4DAA5CE-2B04-4AD5-B837-BC70A6B89C6F}"/>
            </a:ext>
          </a:extLst>
        </xdr:cNvPr>
        <xdr:cNvSpPr/>
      </xdr:nvSpPr>
      <xdr:spPr bwMode="auto">
        <a:xfrm>
          <a:off x="751332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9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6FDDCE5-C974-4934-9CD4-5D83187338B8}"/>
            </a:ext>
          </a:extLst>
        </xdr:cNvPr>
        <xdr:cNvSpPr/>
      </xdr:nvSpPr>
      <xdr:spPr bwMode="auto">
        <a:xfrm>
          <a:off x="422148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9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FC889EC-C1B9-4193-9988-4C8C9AD6B602}"/>
            </a:ext>
          </a:extLst>
        </xdr:cNvPr>
        <xdr:cNvSpPr/>
      </xdr:nvSpPr>
      <xdr:spPr bwMode="auto">
        <a:xfrm>
          <a:off x="751332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0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0A55A3F-E01B-4B6B-8BD1-FFA39ADAD345}"/>
            </a:ext>
          </a:extLst>
        </xdr:cNvPr>
        <xdr:cNvSpPr/>
      </xdr:nvSpPr>
      <xdr:spPr bwMode="auto">
        <a:xfrm>
          <a:off x="422148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0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CEEA669-1479-4631-97C3-F5F694309FD7}"/>
            </a:ext>
          </a:extLst>
        </xdr:cNvPr>
        <xdr:cNvSpPr/>
      </xdr:nvSpPr>
      <xdr:spPr bwMode="auto">
        <a:xfrm>
          <a:off x="751332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0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D511F4E-9B5B-4EA9-87D9-32055909F100}"/>
            </a:ext>
          </a:extLst>
        </xdr:cNvPr>
        <xdr:cNvSpPr/>
      </xdr:nvSpPr>
      <xdr:spPr bwMode="auto">
        <a:xfrm>
          <a:off x="422148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0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68F5716-C260-4CB9-BF2F-85248275252D}"/>
            </a:ext>
          </a:extLst>
        </xdr:cNvPr>
        <xdr:cNvSpPr/>
      </xdr:nvSpPr>
      <xdr:spPr bwMode="auto">
        <a:xfrm>
          <a:off x="751332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0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11EBC58-0E18-4305-A298-E18C8BAC13D4}"/>
            </a:ext>
          </a:extLst>
        </xdr:cNvPr>
        <xdr:cNvSpPr/>
      </xdr:nvSpPr>
      <xdr:spPr bwMode="auto">
        <a:xfrm>
          <a:off x="422148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0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94ED1E0-A6D7-44A6-BB2A-EAD8A508D3FD}"/>
            </a:ext>
          </a:extLst>
        </xdr:cNvPr>
        <xdr:cNvSpPr/>
      </xdr:nvSpPr>
      <xdr:spPr bwMode="auto">
        <a:xfrm>
          <a:off x="751332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0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ED4D306-AC96-413C-9BA4-E50821BB538F}"/>
            </a:ext>
          </a:extLst>
        </xdr:cNvPr>
        <xdr:cNvSpPr/>
      </xdr:nvSpPr>
      <xdr:spPr bwMode="auto">
        <a:xfrm>
          <a:off x="422148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0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EC33D9C-244E-4EDB-AEC3-8E627814503D}"/>
            </a:ext>
          </a:extLst>
        </xdr:cNvPr>
        <xdr:cNvSpPr/>
      </xdr:nvSpPr>
      <xdr:spPr bwMode="auto">
        <a:xfrm>
          <a:off x="751332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0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146E083-FE03-411D-86D1-9A542690B66E}"/>
            </a:ext>
          </a:extLst>
        </xdr:cNvPr>
        <xdr:cNvSpPr/>
      </xdr:nvSpPr>
      <xdr:spPr bwMode="auto">
        <a:xfrm>
          <a:off x="422148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0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249166C-4807-4358-BB79-A33FAF960F0D}"/>
            </a:ext>
          </a:extLst>
        </xdr:cNvPr>
        <xdr:cNvSpPr/>
      </xdr:nvSpPr>
      <xdr:spPr bwMode="auto">
        <a:xfrm>
          <a:off x="7513320" y="67251072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B843C34-C732-465C-B53D-DBA9F1E89BE7}"/>
            </a:ext>
          </a:extLst>
        </xdr:cNvPr>
        <xdr:cNvSpPr/>
      </xdr:nvSpPr>
      <xdr:spPr bwMode="auto">
        <a:xfrm>
          <a:off x="4221480" y="67513009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A2DC257-B703-41C2-BAF1-225D44B81346}"/>
            </a:ext>
          </a:extLst>
        </xdr:cNvPr>
        <xdr:cNvSpPr/>
      </xdr:nvSpPr>
      <xdr:spPr bwMode="auto">
        <a:xfrm>
          <a:off x="7513320" y="67513009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1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22698C6-551D-4D61-9315-621FEA7AF720}"/>
            </a:ext>
          </a:extLst>
        </xdr:cNvPr>
        <xdr:cNvSpPr/>
      </xdr:nvSpPr>
      <xdr:spPr bwMode="auto">
        <a:xfrm>
          <a:off x="4221480" y="6896385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1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C7A9295-39A8-40C5-B7E8-D5EFD617FD02}"/>
            </a:ext>
          </a:extLst>
        </xdr:cNvPr>
        <xdr:cNvSpPr/>
      </xdr:nvSpPr>
      <xdr:spPr bwMode="auto">
        <a:xfrm>
          <a:off x="7513320" y="6896385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56D6F13-2BF9-494C-B1E2-E8EA76FDFB3E}"/>
            </a:ext>
          </a:extLst>
        </xdr:cNvPr>
        <xdr:cNvSpPr/>
      </xdr:nvSpPr>
      <xdr:spPr bwMode="auto">
        <a:xfrm>
          <a:off x="4221480" y="9087516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7B26043-63B5-44E8-8414-FDBB2510B871}"/>
            </a:ext>
          </a:extLst>
        </xdr:cNvPr>
        <xdr:cNvSpPr/>
      </xdr:nvSpPr>
      <xdr:spPr bwMode="auto">
        <a:xfrm>
          <a:off x="7513320" y="9087516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1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CAAFD1B-3F6B-4813-A9F9-02BD127F5867}"/>
            </a:ext>
          </a:extLst>
        </xdr:cNvPr>
        <xdr:cNvSpPr/>
      </xdr:nvSpPr>
      <xdr:spPr bwMode="auto">
        <a:xfrm>
          <a:off x="422148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2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A136899-5A91-415C-9404-D8BB9125547D}"/>
            </a:ext>
          </a:extLst>
        </xdr:cNvPr>
        <xdr:cNvSpPr/>
      </xdr:nvSpPr>
      <xdr:spPr bwMode="auto">
        <a:xfrm>
          <a:off x="751332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2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B664776-C12C-474C-84E5-F6674E9CB9DC}"/>
            </a:ext>
          </a:extLst>
        </xdr:cNvPr>
        <xdr:cNvSpPr/>
      </xdr:nvSpPr>
      <xdr:spPr bwMode="auto">
        <a:xfrm>
          <a:off x="422148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2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761EDAC-A725-41F6-BA16-5A85F1775049}"/>
            </a:ext>
          </a:extLst>
        </xdr:cNvPr>
        <xdr:cNvSpPr/>
      </xdr:nvSpPr>
      <xdr:spPr bwMode="auto">
        <a:xfrm>
          <a:off x="751332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2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7296D80-2333-4443-93D7-C8F3EAB4A2E3}"/>
            </a:ext>
          </a:extLst>
        </xdr:cNvPr>
        <xdr:cNvSpPr/>
      </xdr:nvSpPr>
      <xdr:spPr bwMode="auto">
        <a:xfrm>
          <a:off x="422148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2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C99C379-6D25-44EB-B82E-7B099523BE55}"/>
            </a:ext>
          </a:extLst>
        </xdr:cNvPr>
        <xdr:cNvSpPr/>
      </xdr:nvSpPr>
      <xdr:spPr bwMode="auto">
        <a:xfrm>
          <a:off x="751332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2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37E0D2C-6313-4D1C-BACB-BE4FCE022F05}"/>
            </a:ext>
          </a:extLst>
        </xdr:cNvPr>
        <xdr:cNvSpPr/>
      </xdr:nvSpPr>
      <xdr:spPr bwMode="auto">
        <a:xfrm>
          <a:off x="422148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2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1C7CBE9-8AAF-4BFB-95CE-CBC10D403ADB}"/>
            </a:ext>
          </a:extLst>
        </xdr:cNvPr>
        <xdr:cNvSpPr/>
      </xdr:nvSpPr>
      <xdr:spPr bwMode="auto">
        <a:xfrm>
          <a:off x="751332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2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7231AC5-EFF0-4EAA-8F2E-6C00D2E0F287}"/>
            </a:ext>
          </a:extLst>
        </xdr:cNvPr>
        <xdr:cNvSpPr/>
      </xdr:nvSpPr>
      <xdr:spPr bwMode="auto">
        <a:xfrm>
          <a:off x="422148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2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6874074-CE83-44B4-92AD-7295CA62262F}"/>
            </a:ext>
          </a:extLst>
        </xdr:cNvPr>
        <xdr:cNvSpPr/>
      </xdr:nvSpPr>
      <xdr:spPr bwMode="auto">
        <a:xfrm>
          <a:off x="751332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2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EF45837-F319-488B-BA1B-D418DA33ABF3}"/>
            </a:ext>
          </a:extLst>
        </xdr:cNvPr>
        <xdr:cNvSpPr/>
      </xdr:nvSpPr>
      <xdr:spPr bwMode="auto">
        <a:xfrm>
          <a:off x="422148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3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C831B3F-6EAE-4D56-B1CC-9F9805A587AF}"/>
            </a:ext>
          </a:extLst>
        </xdr:cNvPr>
        <xdr:cNvSpPr/>
      </xdr:nvSpPr>
      <xdr:spPr bwMode="auto">
        <a:xfrm>
          <a:off x="751332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3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2DFB944-780C-4A08-BC8F-E462E2B8EF59}"/>
            </a:ext>
          </a:extLst>
        </xdr:cNvPr>
        <xdr:cNvSpPr/>
      </xdr:nvSpPr>
      <xdr:spPr bwMode="auto">
        <a:xfrm>
          <a:off x="422148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3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56EDC9B-DD6B-4F8F-8E33-3BF60EBBA76E}"/>
            </a:ext>
          </a:extLst>
        </xdr:cNvPr>
        <xdr:cNvSpPr/>
      </xdr:nvSpPr>
      <xdr:spPr bwMode="auto">
        <a:xfrm>
          <a:off x="751332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3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27DB91D-E4C1-4F75-A714-7A490E0A3B84}"/>
            </a:ext>
          </a:extLst>
        </xdr:cNvPr>
        <xdr:cNvSpPr/>
      </xdr:nvSpPr>
      <xdr:spPr bwMode="auto">
        <a:xfrm>
          <a:off x="422148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3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40ED6FD-9274-4CCF-A20C-849B96586178}"/>
            </a:ext>
          </a:extLst>
        </xdr:cNvPr>
        <xdr:cNvSpPr/>
      </xdr:nvSpPr>
      <xdr:spPr bwMode="auto">
        <a:xfrm>
          <a:off x="751332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3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5AF0455-4CA3-4C4C-A288-E51C98CE5841}"/>
            </a:ext>
          </a:extLst>
        </xdr:cNvPr>
        <xdr:cNvSpPr/>
      </xdr:nvSpPr>
      <xdr:spPr bwMode="auto">
        <a:xfrm>
          <a:off x="422148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3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75322C9-47DF-4517-8E93-2E1CDABF3BF1}"/>
            </a:ext>
          </a:extLst>
        </xdr:cNvPr>
        <xdr:cNvSpPr/>
      </xdr:nvSpPr>
      <xdr:spPr bwMode="auto">
        <a:xfrm>
          <a:off x="7513320" y="89160096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3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96B22F4-920F-47DE-9038-4A17132CE166}"/>
            </a:ext>
          </a:extLst>
        </xdr:cNvPr>
        <xdr:cNvSpPr/>
      </xdr:nvSpPr>
      <xdr:spPr bwMode="auto">
        <a:xfrm>
          <a:off x="4221480" y="8942203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3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0FA185A-B738-4210-A482-12D55F51855D}"/>
            </a:ext>
          </a:extLst>
        </xdr:cNvPr>
        <xdr:cNvSpPr/>
      </xdr:nvSpPr>
      <xdr:spPr bwMode="auto">
        <a:xfrm>
          <a:off x="7513320" y="8942203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4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CEB9C88-4DA4-4CB1-ADDF-5D6429B6D1C1}"/>
            </a:ext>
          </a:extLst>
        </xdr:cNvPr>
        <xdr:cNvSpPr/>
      </xdr:nvSpPr>
      <xdr:spPr bwMode="auto">
        <a:xfrm>
          <a:off x="4089400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4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FD9CC9D-EFF9-4880-BEFE-65F0F98CEF78}"/>
            </a:ext>
          </a:extLst>
        </xdr:cNvPr>
        <xdr:cNvSpPr/>
      </xdr:nvSpPr>
      <xdr:spPr bwMode="auto">
        <a:xfrm>
          <a:off x="7272867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4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FAE2A6D-7022-4E0E-9DF4-743B08783FAC}"/>
            </a:ext>
          </a:extLst>
        </xdr:cNvPr>
        <xdr:cNvSpPr/>
      </xdr:nvSpPr>
      <xdr:spPr bwMode="auto">
        <a:xfrm>
          <a:off x="4089400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4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B77549E-C63B-470E-AF6B-ED92F7B2C94C}"/>
            </a:ext>
          </a:extLst>
        </xdr:cNvPr>
        <xdr:cNvSpPr/>
      </xdr:nvSpPr>
      <xdr:spPr bwMode="auto">
        <a:xfrm>
          <a:off x="7272867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4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EA1EA57-C88D-4D7F-9358-71FE2FDEDEC6}"/>
            </a:ext>
          </a:extLst>
        </xdr:cNvPr>
        <xdr:cNvSpPr/>
      </xdr:nvSpPr>
      <xdr:spPr bwMode="auto">
        <a:xfrm>
          <a:off x="4089400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4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7415048-2333-417A-9BC4-98357E590F17}"/>
            </a:ext>
          </a:extLst>
        </xdr:cNvPr>
        <xdr:cNvSpPr/>
      </xdr:nvSpPr>
      <xdr:spPr bwMode="auto">
        <a:xfrm>
          <a:off x="7272867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4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5117A31-ADEE-4DF9-AF8E-B38095388796}"/>
            </a:ext>
          </a:extLst>
        </xdr:cNvPr>
        <xdr:cNvSpPr/>
      </xdr:nvSpPr>
      <xdr:spPr bwMode="auto">
        <a:xfrm>
          <a:off x="4089400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4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80FDCDF-F486-4D48-BBE5-1A7D1B9B2191}"/>
            </a:ext>
          </a:extLst>
        </xdr:cNvPr>
        <xdr:cNvSpPr/>
      </xdr:nvSpPr>
      <xdr:spPr bwMode="auto">
        <a:xfrm>
          <a:off x="7272867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4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D27A3D7-379C-4349-8B18-A875DD946020}"/>
            </a:ext>
          </a:extLst>
        </xdr:cNvPr>
        <xdr:cNvSpPr/>
      </xdr:nvSpPr>
      <xdr:spPr bwMode="auto">
        <a:xfrm>
          <a:off x="4089400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4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ACF06DC-7D50-4CFD-9742-518FE035C174}"/>
            </a:ext>
          </a:extLst>
        </xdr:cNvPr>
        <xdr:cNvSpPr/>
      </xdr:nvSpPr>
      <xdr:spPr bwMode="auto">
        <a:xfrm>
          <a:off x="7272867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5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D276B43-7706-43C7-904F-D9F1E4823793}"/>
            </a:ext>
          </a:extLst>
        </xdr:cNvPr>
        <xdr:cNvSpPr/>
      </xdr:nvSpPr>
      <xdr:spPr bwMode="auto">
        <a:xfrm>
          <a:off x="4089400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5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1BFDDDE-75C3-405A-8072-35952486D0D2}"/>
            </a:ext>
          </a:extLst>
        </xdr:cNvPr>
        <xdr:cNvSpPr/>
      </xdr:nvSpPr>
      <xdr:spPr bwMode="auto">
        <a:xfrm>
          <a:off x="7272867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5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C1EC38F-B13D-406A-AAAD-4EB47BDF4262}"/>
            </a:ext>
          </a:extLst>
        </xdr:cNvPr>
        <xdr:cNvSpPr/>
      </xdr:nvSpPr>
      <xdr:spPr bwMode="auto">
        <a:xfrm>
          <a:off x="4089400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5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56DC6C4-4034-4306-8E8A-4343EB6B7A7F}"/>
            </a:ext>
          </a:extLst>
        </xdr:cNvPr>
        <xdr:cNvSpPr/>
      </xdr:nvSpPr>
      <xdr:spPr bwMode="auto">
        <a:xfrm>
          <a:off x="7272867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5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C850C3D-FEA2-4155-AC91-7FD4F1D4A0AE}"/>
            </a:ext>
          </a:extLst>
        </xdr:cNvPr>
        <xdr:cNvSpPr/>
      </xdr:nvSpPr>
      <xdr:spPr bwMode="auto">
        <a:xfrm>
          <a:off x="4089400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5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8D1CC6D-5818-4D35-B7EE-2BA2E5E63627}"/>
            </a:ext>
          </a:extLst>
        </xdr:cNvPr>
        <xdr:cNvSpPr/>
      </xdr:nvSpPr>
      <xdr:spPr bwMode="auto">
        <a:xfrm>
          <a:off x="7272867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5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CB9B9BE-DA02-453E-9C36-4A0CDF1BFAA9}"/>
            </a:ext>
          </a:extLst>
        </xdr:cNvPr>
        <xdr:cNvSpPr/>
      </xdr:nvSpPr>
      <xdr:spPr bwMode="auto">
        <a:xfrm>
          <a:off x="4089400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5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CDCB1F3-4095-40FF-9C1F-631D4772A685}"/>
            </a:ext>
          </a:extLst>
        </xdr:cNvPr>
        <xdr:cNvSpPr/>
      </xdr:nvSpPr>
      <xdr:spPr bwMode="auto">
        <a:xfrm>
          <a:off x="7272867" y="360934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5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38AEC1B-EDE3-4EAC-A876-A9B9E8247A6C}"/>
            </a:ext>
          </a:extLst>
        </xdr:cNvPr>
        <xdr:cNvSpPr/>
      </xdr:nvSpPr>
      <xdr:spPr bwMode="auto">
        <a:xfrm>
          <a:off x="4089400" y="3632358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5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E8DACB2-662F-4E66-A30F-BE57E02FE22F}"/>
            </a:ext>
          </a:extLst>
        </xdr:cNvPr>
        <xdr:cNvSpPr/>
      </xdr:nvSpPr>
      <xdr:spPr bwMode="auto">
        <a:xfrm>
          <a:off x="7272867" y="3632358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6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824A1A9-619F-4A06-A8DD-204504C2C541}"/>
            </a:ext>
          </a:extLst>
        </xdr:cNvPr>
        <xdr:cNvSpPr/>
      </xdr:nvSpPr>
      <xdr:spPr bwMode="auto">
        <a:xfrm>
          <a:off x="4221480" y="9231077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6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C4571E1-027C-45AC-AD03-8B81E60397CA}"/>
            </a:ext>
          </a:extLst>
        </xdr:cNvPr>
        <xdr:cNvSpPr/>
      </xdr:nvSpPr>
      <xdr:spPr bwMode="auto">
        <a:xfrm>
          <a:off x="7513320" y="9231077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6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312C72D-E70D-47C1-957A-261E542890DD}"/>
            </a:ext>
          </a:extLst>
        </xdr:cNvPr>
        <xdr:cNvSpPr/>
      </xdr:nvSpPr>
      <xdr:spPr bwMode="auto">
        <a:xfrm>
          <a:off x="4221480" y="9383401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6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39A34C8-5A81-487D-9659-EB1351DB1E5B}"/>
            </a:ext>
          </a:extLst>
        </xdr:cNvPr>
        <xdr:cNvSpPr/>
      </xdr:nvSpPr>
      <xdr:spPr bwMode="auto">
        <a:xfrm>
          <a:off x="7513320" y="93834013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6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F227131-652E-4C76-9060-719FA9C12A14}"/>
            </a:ext>
          </a:extLst>
        </xdr:cNvPr>
        <xdr:cNvSpPr/>
      </xdr:nvSpPr>
      <xdr:spPr bwMode="auto">
        <a:xfrm>
          <a:off x="4221480" y="9533972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6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CABF4A0-EC0B-4A75-AEEA-E86938E05A19}"/>
            </a:ext>
          </a:extLst>
        </xdr:cNvPr>
        <xdr:cNvSpPr/>
      </xdr:nvSpPr>
      <xdr:spPr bwMode="auto">
        <a:xfrm>
          <a:off x="7513320" y="95339725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7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059E742-C7FC-48AB-BD9A-571F2756436C}"/>
            </a:ext>
          </a:extLst>
        </xdr:cNvPr>
        <xdr:cNvSpPr/>
      </xdr:nvSpPr>
      <xdr:spPr bwMode="auto">
        <a:xfrm>
          <a:off x="4221480" y="968454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7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381A99B-E340-4A41-91ED-C3D51F0F4C2E}"/>
            </a:ext>
          </a:extLst>
        </xdr:cNvPr>
        <xdr:cNvSpPr/>
      </xdr:nvSpPr>
      <xdr:spPr bwMode="auto">
        <a:xfrm>
          <a:off x="7513320" y="968454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156</xdr:row>
      <xdr:rowOff>0</xdr:rowOff>
    </xdr:from>
    <xdr:ext cx="295275" cy="238127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441AD73-4A79-4753-8202-5AE2A093A523}"/>
            </a:ext>
          </a:extLst>
        </xdr:cNvPr>
        <xdr:cNvSpPr/>
      </xdr:nvSpPr>
      <xdr:spPr bwMode="auto">
        <a:xfrm>
          <a:off x="3926681" y="13596938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156</xdr:row>
      <xdr:rowOff>0</xdr:rowOff>
    </xdr:from>
    <xdr:ext cx="295275" cy="238127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1FD955D-7D8A-4408-8F20-349C12BA7385}"/>
            </a:ext>
          </a:extLst>
        </xdr:cNvPr>
        <xdr:cNvSpPr/>
      </xdr:nvSpPr>
      <xdr:spPr bwMode="auto">
        <a:xfrm>
          <a:off x="6974681" y="13596938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156</xdr:row>
      <xdr:rowOff>0</xdr:rowOff>
    </xdr:from>
    <xdr:ext cx="295275" cy="238127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FEAC181-6CD4-40E9-958F-336FB3096271}"/>
            </a:ext>
          </a:extLst>
        </xdr:cNvPr>
        <xdr:cNvSpPr/>
      </xdr:nvSpPr>
      <xdr:spPr bwMode="auto">
        <a:xfrm>
          <a:off x="3926681" y="13596938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156</xdr:row>
      <xdr:rowOff>0</xdr:rowOff>
    </xdr:from>
    <xdr:ext cx="295275" cy="238127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0D6872F-99BB-4886-ABFA-7BF81C609EC9}"/>
            </a:ext>
          </a:extLst>
        </xdr:cNvPr>
        <xdr:cNvSpPr/>
      </xdr:nvSpPr>
      <xdr:spPr bwMode="auto">
        <a:xfrm>
          <a:off x="6974681" y="13596938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156</xdr:row>
      <xdr:rowOff>0</xdr:rowOff>
    </xdr:from>
    <xdr:ext cx="295275" cy="238127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4D9C014-BD2A-4F2C-BF57-9A19EC751E78}"/>
            </a:ext>
          </a:extLst>
        </xdr:cNvPr>
        <xdr:cNvSpPr/>
      </xdr:nvSpPr>
      <xdr:spPr bwMode="auto">
        <a:xfrm>
          <a:off x="3926681" y="13596938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156</xdr:row>
      <xdr:rowOff>0</xdr:rowOff>
    </xdr:from>
    <xdr:ext cx="295275" cy="238127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6C0771B-1CE3-431F-93D5-6F2DD2A72A7E}"/>
            </a:ext>
          </a:extLst>
        </xdr:cNvPr>
        <xdr:cNvSpPr/>
      </xdr:nvSpPr>
      <xdr:spPr bwMode="auto">
        <a:xfrm>
          <a:off x="6974681" y="13596938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156</xdr:row>
      <xdr:rowOff>0</xdr:rowOff>
    </xdr:from>
    <xdr:ext cx="295275" cy="238127"/>
    <xdr:sp macro="" textlink="">
      <xdr:nvSpPr>
        <xdr:cNvPr id="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3F68C7B-C7A2-4D24-9260-106D2115D133}"/>
            </a:ext>
          </a:extLst>
        </xdr:cNvPr>
        <xdr:cNvSpPr/>
      </xdr:nvSpPr>
      <xdr:spPr bwMode="auto">
        <a:xfrm>
          <a:off x="3926681" y="13596938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156</xdr:row>
      <xdr:rowOff>0</xdr:rowOff>
    </xdr:from>
    <xdr:ext cx="295275" cy="238127"/>
    <xdr:sp macro="" textlink="">
      <xdr:nvSpPr>
        <xdr:cNvPr id="2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028FAD7-8F42-46F6-A5FA-95E45C8A6842}"/>
            </a:ext>
          </a:extLst>
        </xdr:cNvPr>
        <xdr:cNvSpPr/>
      </xdr:nvSpPr>
      <xdr:spPr bwMode="auto">
        <a:xfrm>
          <a:off x="6974681" y="13596938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156</xdr:row>
      <xdr:rowOff>0</xdr:rowOff>
    </xdr:from>
    <xdr:ext cx="295275" cy="238127"/>
    <xdr:sp macro="" textlink="">
      <xdr:nvSpPr>
        <xdr:cNvPr id="5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DB1B1DD-7A0E-417D-81C8-670B1CC378D6}"/>
            </a:ext>
          </a:extLst>
        </xdr:cNvPr>
        <xdr:cNvSpPr/>
      </xdr:nvSpPr>
      <xdr:spPr bwMode="auto">
        <a:xfrm>
          <a:off x="3926681" y="13596938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156</xdr:row>
      <xdr:rowOff>0</xdr:rowOff>
    </xdr:from>
    <xdr:ext cx="295275" cy="238127"/>
    <xdr:sp macro="" textlink="">
      <xdr:nvSpPr>
        <xdr:cNvPr id="5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4299C80-AE5B-4FF5-B123-89A8002EF96A}"/>
            </a:ext>
          </a:extLst>
        </xdr:cNvPr>
        <xdr:cNvSpPr/>
      </xdr:nvSpPr>
      <xdr:spPr bwMode="auto">
        <a:xfrm>
          <a:off x="6974681" y="13596938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169</xdr:row>
      <xdr:rowOff>142875</xdr:rowOff>
    </xdr:from>
    <xdr:ext cx="295275" cy="238127"/>
    <xdr:sp macro="" textlink="">
      <xdr:nvSpPr>
        <xdr:cNvPr id="57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B5CFE32-77C1-4D38-A544-C23746C1FB6C}"/>
            </a:ext>
          </a:extLst>
        </xdr:cNvPr>
        <xdr:cNvSpPr/>
      </xdr:nvSpPr>
      <xdr:spPr bwMode="auto">
        <a:xfrm>
          <a:off x="3926681" y="15918656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169</xdr:row>
      <xdr:rowOff>142875</xdr:rowOff>
    </xdr:from>
    <xdr:ext cx="295275" cy="238127"/>
    <xdr:sp macro="" textlink="">
      <xdr:nvSpPr>
        <xdr:cNvPr id="57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1A4F311-777A-4592-924E-1CCB3EE22501}"/>
            </a:ext>
          </a:extLst>
        </xdr:cNvPr>
        <xdr:cNvSpPr/>
      </xdr:nvSpPr>
      <xdr:spPr bwMode="auto">
        <a:xfrm>
          <a:off x="6974681" y="15918656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160</xdr:row>
      <xdr:rowOff>57150</xdr:rowOff>
    </xdr:from>
    <xdr:ext cx="1724025" cy="1057561"/>
    <xdr:pic>
      <xdr:nvPicPr>
        <xdr:cNvPr id="575" name="Imagen 574">
          <a:extLst>
            <a:ext uri="{FF2B5EF4-FFF2-40B4-BE49-F238E27FC236}">
              <a16:creationId xmlns:a16="http://schemas.microsoft.com/office/drawing/2014/main" id="{F5B5C6E8-B04A-4C5E-9E1D-3E10FD099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8205" y="14320838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4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23AD194-D52A-4C04-A46A-D4D93C32550A}"/>
            </a:ext>
          </a:extLst>
        </xdr:cNvPr>
        <xdr:cNvSpPr/>
      </xdr:nvSpPr>
      <xdr:spPr bwMode="auto">
        <a:xfrm>
          <a:off x="3968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47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F43ED29-639E-4D22-8BAE-C74C7E51622D}"/>
            </a:ext>
          </a:extLst>
        </xdr:cNvPr>
        <xdr:cNvSpPr/>
      </xdr:nvSpPr>
      <xdr:spPr bwMode="auto">
        <a:xfrm>
          <a:off x="7016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49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8578F99-F41D-4C7B-B517-344919E21097}"/>
            </a:ext>
          </a:extLst>
        </xdr:cNvPr>
        <xdr:cNvSpPr/>
      </xdr:nvSpPr>
      <xdr:spPr bwMode="auto">
        <a:xfrm>
          <a:off x="3968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F4F052E-5E4F-4D83-AD5A-BB9D470BC545}"/>
            </a:ext>
          </a:extLst>
        </xdr:cNvPr>
        <xdr:cNvSpPr/>
      </xdr:nvSpPr>
      <xdr:spPr bwMode="auto">
        <a:xfrm>
          <a:off x="7016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E66AD42-B853-4326-8893-D58F5752D3EC}"/>
            </a:ext>
          </a:extLst>
        </xdr:cNvPr>
        <xdr:cNvSpPr/>
      </xdr:nvSpPr>
      <xdr:spPr bwMode="auto">
        <a:xfrm>
          <a:off x="3968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1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CA7B737-9853-40FD-9068-66A6728073CA}"/>
            </a:ext>
          </a:extLst>
        </xdr:cNvPr>
        <xdr:cNvSpPr/>
      </xdr:nvSpPr>
      <xdr:spPr bwMode="auto">
        <a:xfrm>
          <a:off x="7016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1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5C33450-E826-40FC-9149-9D6E204314F0}"/>
            </a:ext>
          </a:extLst>
        </xdr:cNvPr>
        <xdr:cNvSpPr/>
      </xdr:nvSpPr>
      <xdr:spPr bwMode="auto">
        <a:xfrm>
          <a:off x="3968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1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28914C8-2D8B-41C4-847A-82B3A370361A}"/>
            </a:ext>
          </a:extLst>
        </xdr:cNvPr>
        <xdr:cNvSpPr/>
      </xdr:nvSpPr>
      <xdr:spPr bwMode="auto">
        <a:xfrm>
          <a:off x="7016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3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87F27AB-42F5-4F6D-983D-E8155073427B}"/>
            </a:ext>
          </a:extLst>
        </xdr:cNvPr>
        <xdr:cNvSpPr/>
      </xdr:nvSpPr>
      <xdr:spPr bwMode="auto">
        <a:xfrm>
          <a:off x="3968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6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789703C-A043-46E8-9FD1-9436C4045C33}"/>
            </a:ext>
          </a:extLst>
        </xdr:cNvPr>
        <xdr:cNvSpPr/>
      </xdr:nvSpPr>
      <xdr:spPr bwMode="auto">
        <a:xfrm>
          <a:off x="7016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6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1097BA2-6C06-4284-BF48-9024D74CA9F0}"/>
            </a:ext>
          </a:extLst>
        </xdr:cNvPr>
        <xdr:cNvSpPr/>
      </xdr:nvSpPr>
      <xdr:spPr bwMode="auto">
        <a:xfrm>
          <a:off x="3968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6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D86293E-62DE-47D2-900F-94D5931EE5C5}"/>
            </a:ext>
          </a:extLst>
        </xdr:cNvPr>
        <xdr:cNvSpPr/>
      </xdr:nvSpPr>
      <xdr:spPr bwMode="auto">
        <a:xfrm>
          <a:off x="7016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56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1EB819A-4B6C-4B1D-8AA2-6C57B4334497}"/>
            </a:ext>
          </a:extLst>
        </xdr:cNvPr>
        <xdr:cNvSpPr/>
      </xdr:nvSpPr>
      <xdr:spPr bwMode="auto">
        <a:xfrm>
          <a:off x="3968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57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B1FF680-E646-4416-97AC-6CF1F2D3CD9B}"/>
            </a:ext>
          </a:extLst>
        </xdr:cNvPr>
        <xdr:cNvSpPr/>
      </xdr:nvSpPr>
      <xdr:spPr bwMode="auto">
        <a:xfrm>
          <a:off x="7016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3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D20F86D-232D-4A0B-832D-AB959241BBF5}"/>
            </a:ext>
          </a:extLst>
        </xdr:cNvPr>
        <xdr:cNvSpPr/>
      </xdr:nvSpPr>
      <xdr:spPr bwMode="auto">
        <a:xfrm>
          <a:off x="3968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5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D87ACF9-B7D3-4485-808B-6E924F23AEA1}"/>
            </a:ext>
          </a:extLst>
        </xdr:cNvPr>
        <xdr:cNvSpPr/>
      </xdr:nvSpPr>
      <xdr:spPr bwMode="auto">
        <a:xfrm>
          <a:off x="7016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1328</xdr:row>
      <xdr:rowOff>0</xdr:rowOff>
    </xdr:from>
    <xdr:ext cx="295275" cy="238127"/>
    <xdr:sp macro="" textlink="">
      <xdr:nvSpPr>
        <xdr:cNvPr id="17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1FBAC07-180D-40A4-9905-696392FAEB34}"/>
            </a:ext>
          </a:extLst>
        </xdr:cNvPr>
        <xdr:cNvSpPr/>
      </xdr:nvSpPr>
      <xdr:spPr bwMode="auto">
        <a:xfrm>
          <a:off x="3968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1328</xdr:row>
      <xdr:rowOff>0</xdr:rowOff>
    </xdr:from>
    <xdr:ext cx="295275" cy="238127"/>
    <xdr:sp macro="" textlink="">
      <xdr:nvSpPr>
        <xdr:cNvPr id="19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82BA090-8154-4827-A3B7-8373E93D2F13}"/>
            </a:ext>
          </a:extLst>
        </xdr:cNvPr>
        <xdr:cNvSpPr/>
      </xdr:nvSpPr>
      <xdr:spPr bwMode="auto">
        <a:xfrm>
          <a:off x="7016750" y="202819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1340</xdr:row>
      <xdr:rowOff>142875</xdr:rowOff>
    </xdr:from>
    <xdr:ext cx="295275" cy="238127"/>
    <xdr:sp macro="" textlink="">
      <xdr:nvSpPr>
        <xdr:cNvPr id="21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301FE73-4F1D-4642-9F36-6D0285B7E707}"/>
            </a:ext>
          </a:extLst>
        </xdr:cNvPr>
        <xdr:cNvSpPr/>
      </xdr:nvSpPr>
      <xdr:spPr bwMode="auto">
        <a:xfrm>
          <a:off x="3968750" y="204962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1340</xdr:row>
      <xdr:rowOff>142875</xdr:rowOff>
    </xdr:from>
    <xdr:ext cx="295275" cy="238127"/>
    <xdr:sp macro="" textlink="">
      <xdr:nvSpPr>
        <xdr:cNvPr id="23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6DFBA44-E884-4E45-8E07-066A0A182281}"/>
            </a:ext>
          </a:extLst>
        </xdr:cNvPr>
        <xdr:cNvSpPr/>
      </xdr:nvSpPr>
      <xdr:spPr bwMode="auto">
        <a:xfrm>
          <a:off x="7016750" y="204962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1331</xdr:row>
      <xdr:rowOff>57150</xdr:rowOff>
    </xdr:from>
    <xdr:ext cx="1724025" cy="1057561"/>
    <xdr:pic>
      <xdr:nvPicPr>
        <xdr:cNvPr id="257" name="Imagen 256">
          <a:extLst>
            <a:ext uri="{FF2B5EF4-FFF2-40B4-BE49-F238E27FC236}">
              <a16:creationId xmlns:a16="http://schemas.microsoft.com/office/drawing/2014/main" id="{7CF5A798-89FD-44F3-9D91-28BF92D5B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0274" y="20338415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26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CE2A492-23F8-481F-BF6A-6B2D71306910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26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ACAB19C-D745-4D3D-B9AA-231B6D0F255B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26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75CAE10-C399-4214-A6C3-6242991ECBE2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26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504C0D8-A57D-4030-9B66-B2B715B179B1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27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F432226-7081-4DDC-A165-D9B5B4FF2B08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29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C05B91F-A07A-4C63-8B7D-A8162C015CF6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29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431377C-574C-4819-B1D2-BD9A56C5B68B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3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1AD7507-8039-46E9-B07C-3D67B66037B6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42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93C2342-D984-426E-BFAE-75846EA361C0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57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8A9CD03-81C2-4A86-BEAA-EB025559D7F8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57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23FAE1F-43CC-4A6E-A2ED-B5326D669FEF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57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1588128-D581-470B-B7EC-C647663A9F27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57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EB84F53-524B-484F-A2F9-E157882DEFD7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58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D561118-BD90-4643-831F-F4D6E844C64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58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D0A7D16-781C-4B4E-9C92-2D05A80A728A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58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050078E-EF21-475B-AA1E-F01DCEAC5C9B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58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A82075-3A1C-459C-9F8E-BCC570518EFF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58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6E0108C-084C-4F0C-A707-678D726A9145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58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E303672-B0F1-4B23-A06C-1A6AEA9232EE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58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9135E93-78A4-4FF6-BC02-8570586568B3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58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58F45D2-AFCA-40BC-AAFB-6F651CCE83F3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58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BAE5AA3-211A-4424-82B0-B8726B512D31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58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80DA34F-A885-409B-979C-79AC6B806C8D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59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103B439-9E3C-44EF-96E4-98495A1841E7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59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B120D67-CE4A-430B-9EC7-0AC7F63CFDFA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59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95B0DFB-7784-4005-AF00-7162ED8753E1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59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25F213C-ECD5-47C9-9409-76BD732A0A03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59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C0C9C52-D7A4-4D84-A983-E435C60C20FC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59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1B8D94E-B5CE-4047-8021-B5032FA8B4C1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59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77CA170-FA97-4831-86E9-7FB6A0231170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59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A29050F-09FC-4E11-BB79-D09158FDF549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59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8CF21DE-C9B5-403C-BBB5-6119A99EF690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59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D11D302-25BD-46B0-A098-93D32B02B6A9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0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716AA99-6A56-41F1-94AE-A60C1B5D24D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0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70A98D4-EF31-4D8C-9126-A33E1B56B2CD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0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5AFFCC6-538D-42F5-9621-A3918C8B52FB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0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EC99B27-2D49-4855-9F62-A39CBEBAC2B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0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2681D0D-BEC7-461B-8389-1E35771AB541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0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677801B-E6E7-4294-B1CF-180EEE869013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0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0DD310E-EAAE-42AB-B944-570304D2BDB0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0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823662C-3276-4AAF-BA76-F451F0675D5F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0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25D9058-DAD7-4502-87C9-9348D402D6EC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0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F3C6564-F884-40A0-9965-B7D6B05848A3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1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BA992F9-70D2-46D7-9DC5-FE7F724645AE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1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2E15D95-66BB-447F-A747-2AB89E677BE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1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59A70A5-354E-4A48-91B8-1C1CAB75E1B8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1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8517173-CEE1-46BE-A13E-ED15475A3043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1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58A2998-7B18-4761-AC10-E09199F9007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1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19D9399-5AAE-494A-8C42-57C25DF0209C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1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689C934-7B10-43D5-A36E-5CF15EAEEE40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1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D45283F-3670-4486-B4A2-5F1CD7BBD388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1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1E632D4-CD40-42F3-A600-7896491459E2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1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C31901E-E15C-4EE7-9B6D-69FF09C5C0B5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2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B5724A9-BF30-4735-8F45-AA12192A16BF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2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855A343-BCE4-4F87-BA44-8205F8C379BE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2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9C6DB41-AF79-4BE1-B270-385AB51B1E7B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2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DF16A6B-B1ED-436D-A3F2-C3E425A8C015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2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E7E5863-CEB6-4490-8CD9-9B4139B2B938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2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63E9E35-FBB9-4DA7-9A0C-9EE97D6D0B4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2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C87592F-46B3-4B76-BD97-0F61810AAE25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2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B08D561-5FA4-45E5-8B69-87E9680BF5C5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2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2034B67-8DE4-42FF-9276-AF4CCC507621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2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233AAC8-CC1F-4853-89D6-6E6F895B474F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3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E6D8DD1-9DF1-424D-BDFF-2FEF173CE407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3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5CF4E16-8400-4378-9C4C-FA76D0F9F01B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3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BD01F70-6FEF-45DA-8965-E464A68ABB85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3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648725A-CBCA-467B-A955-056F71DA7C0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3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6F70D18-B01A-4D66-BD29-015BA4671ABE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3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18E3287-375E-4488-A6D9-6836F575FC41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3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FCB5B0F-3573-45E3-92AE-FDC0FA04DC62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3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6910E62-293D-4835-A3F9-1B2A277D98CF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3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1E8EC6A-5F6D-4D5E-9182-859363EBBED7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3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8EA6A19-918A-4EAB-A55F-6A0DFDC4A63D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4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E1DDE9F-E7C6-40AD-B911-AB860FF1DBA7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4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2160D1F-3D20-4AE7-9EE4-BAB390C44AF4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4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3966AB0-C355-4F89-95A7-3975DD2F3633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4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760B299-659F-43A2-ADC2-B54C211DEDEC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4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B2E409A-4236-4CDC-A079-E89C356E71D4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4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13886BA-DD62-4F91-BB16-0DD4057EB999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4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2EB6926-DAB7-4121-B497-603F7CA3BD9E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4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EFFF569-736F-4006-B667-8DEF965FA810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4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412FF61-8DC0-433A-B463-4F5F6325CD13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4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E59B810-15DF-41BA-87FD-25706DB46B7E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5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A63BE78-3A04-409A-8048-A608D33D7C42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4F00812-9143-42CC-836B-AB47665F9155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096021B-6A76-4409-864B-F56649D54D58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5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461F75-DAA8-4947-AD31-F005F8149D3E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5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3E3DD0-C7BF-49DF-891E-144AD50A6DB0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5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AB63970-EABD-420A-8E9B-40825D72159B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5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4F663F0-018A-4024-9C2B-902F2E5FD61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5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3045A28-096B-4CD2-8385-D2EA8C540F0B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5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1B0A411-D6B8-4D6D-A55C-BABF1C1C6C20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5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33B78D8-9922-4E00-8C8D-35BAA59E6355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6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E99EBA4-B8CC-4B25-BB71-F88D54F7CCAF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6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168F71B-64DC-487A-854E-EA9CD583FAA7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6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4D7ACC8-9150-433B-AD70-56044A0CA4CE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6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F520A8D-EFC5-4D8B-8437-F2E6FC26C0BF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6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097410B-3AEA-4E86-9393-C69AFC178D10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6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65F8E1F-FE4F-4FBF-A0FB-BFEBF99C5EC3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6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851DAE9-601C-45C5-8D48-348715283894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6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42B8C82-CA18-45E2-9413-0D0A4998282E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6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51DAFBF-F41C-4D08-B492-E984CE2C8A2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6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F555500-D69C-47CE-BBA5-DF9B52F1CE6E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7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435B133-CAD0-43DC-A4CC-0DD376BFB63C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7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DD851FA-BEE5-48E7-BE08-B08F4B189F92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7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AE41BF1-FC21-4708-ADB2-081D146DBE42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7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0F3719D-D4D8-4310-A2DB-BF9080076C25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7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1832A56-C407-4E62-BB1F-3BDB9E6216C4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7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827620C-5D28-49F8-B120-A788709E31B0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7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86E8010-A843-4B8E-9D77-857C897CF7D1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7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B8F4B3B-7710-44E2-8C0C-7D71C0CA4C93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7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204FB23-007A-412D-A15E-7E5DED67D7A7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7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9B33CB7-61B4-4646-AC33-39EA37824779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8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E485EC7-0E65-420F-AC0B-21C88CE6DBAE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8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27D36BC-4474-4F2A-88E3-715519F40BD9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8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0D0C359-7E73-4B2D-9B1C-FB4F0E4C71A8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8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ED338A9-5495-4099-BD4D-40591EAE3227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8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CE38C7E-85FD-4757-B2C7-570C0A0C112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8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21BF4B8-EF87-4EE8-9132-BDB1FA6994AB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8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84A7994-84A4-445B-9811-8E6EFC4D5F72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8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B9168EF-FEC1-42DC-8476-1712B174E4B5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8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2A8AB38-CB82-4346-AA4C-D64813AE2112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8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A92B33E-094F-4866-B7F5-1A10659F8FBB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9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5113F68-7ADD-4B32-A37F-92D418806681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9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0F01040-B1BC-41FF-ACCD-44908239DE8F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9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F5C97AC-1FEC-4918-A881-31D6A452C706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9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A44AF2C-A277-46C1-924F-3CE7F4130DB8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9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FD82CBB-6DCC-40F5-A2DE-2BCBCD8FE3CF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9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7E85489-D90A-4A1B-BB86-6E0EA2A699BC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9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6F5A083-7101-461C-B239-A6BDCE4D27E4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9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5904454-A93F-409F-9EE4-CE8EC87A7953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69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706145C-AFDC-4D95-B86C-FC14F838D19C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69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94301E7-536F-4EF1-BC38-D6C8A06FEF62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0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5F04F56-489D-4E37-AB66-290C0F829C37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0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29C3AEB-74DD-479C-9EC5-E0AAC9F26AE0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0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16D25AC-BCCF-45B7-8066-2729CAA891DB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0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3DC5D84-0BB8-4EF9-A2C8-B275CA81334D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0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4209D39-A368-41DF-A06D-A6364E07E24F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0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5DFBAF2-D60E-4D22-9974-3AF40D373102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0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CEB9C8C-890C-4FB3-A65D-388E8D6D56DB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0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9E8B2AE-C89F-450A-AE88-B1C9D34C6682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0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DC72094-322F-4FC5-9E7E-A033441A6F68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0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948293A-7FE7-44F0-8177-8A127AFF6CF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1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AEDF940-A1DC-4840-B3C4-1D8EA2F46DA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1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8C5DC3A-CE92-4B7D-9AD6-861C5D533825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1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6BA101D-1B1C-4FD8-A45B-5C3955BAF76A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1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B1056CB-3042-4E7D-93B4-EEE1311CCF0D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1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6F7C774-4842-4853-97AC-4F6141C4283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1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D51E6B6-6033-4EC1-85A1-3BBAEE13035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1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865BB4D-6A0F-4596-A55F-911C1E69CF1C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1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676345B-A2A8-4B88-948F-C4770A472C59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1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A77028-353C-44E3-9F4E-1BBC2D797BB0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1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02A078F-C3B5-48BE-A775-BB6E449011DB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2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41335B1-493F-4694-BE20-DCA695A6411B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2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F14ABCB-AA9A-46B4-BEBB-7ABDCE39D988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2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3F8333C-E5A2-4543-9F6E-4C51690C1507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2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FA01F98-5781-434B-9B52-0E58F9AF867E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2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ACAF788-BFF3-47BF-A2CD-FD41AE5C057B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2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E0C6B6B-8E6D-481F-9923-6F6DF3864CE7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2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D4BE7E6-6F8C-4B12-8A5E-CF8A4F2DF913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2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8E00105-8B70-4CCD-B7D8-62E7CB8E3CB1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2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91FFB3A-208E-4FBE-A172-72C0C3CAF2E1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2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B307B77-722E-4765-866B-FC7CA57F964D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3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DAB9BB1-98B1-4F7E-9CB1-E02B805A6061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3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87CADCC-9FB8-47E7-9A0F-C3D9123F8AD2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3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EE37C68-DFF6-43FD-AED2-0541DA7AD70A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3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E9DF9A9-DA18-403C-8CB3-3214E5102911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3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78F9F61-3517-433A-9486-8631C6BAFDB0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3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6204968-9EB0-4FFC-A67C-CBD812B9308E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3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1FC4FCB-0363-47B3-B3F4-5B46C03EE40E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3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63CBCA3-62EB-4973-923B-096BC4396020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3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CB55FB8-6A5D-4779-9207-ECF933D978F5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3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3BFB8D3-B1F7-4266-9428-FF4ABB17FF6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4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FEE6800-62C4-4D29-AB0B-334C50BC5007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4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A5EC77A-F73A-4868-BF3D-B53FD7356B31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4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5E9CE64-4096-4ADD-A2ED-EB1E76169CF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4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6C795E0-8A11-4DE4-A085-0E59FE999A3F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4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24879B8-D4AB-4D08-BFF7-F8E6DAA43A01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4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858F3CC-2117-44CB-ADC5-82E581918EA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4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13B372A-295C-4EFD-B028-8D444649C795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4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3B03348-F919-454B-BA5C-D9BB4DF33669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4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5372E57-8DCA-407A-ACFA-3907D36E3BFF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4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FD4B4BF-9AAF-45C0-860B-E1F1BE7E2A33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5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BC8CF60-84EE-453F-868D-7BB81978598F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D760948-4EEF-4C3C-A305-D6959F3E670D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94E9D8E-8A93-4B74-950B-1CADC8C12018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5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3A60498-FD1D-42C8-9915-56D54D97BE3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5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1B30830-F621-46AA-9C8C-F375DD2F2EA6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5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9ADA1E-6284-4BB0-9F04-5C820739B211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5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56775E4-0199-401C-9938-D3CCC1151F72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5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990B681-77D0-496A-9F8A-152587E8044A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5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5BD5D81-5FB7-4478-A9C5-DD58674DB218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5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380DE2D-A7C5-44F6-9472-781F2103E573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6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064AE5B-9FEA-456F-9591-3533712B98AB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6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0412A0F-4AF4-4CE8-BD90-2EC9F558F625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6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7BE2E89-7D4F-42CE-B7F8-DC64519D0045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6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A4A62B0-6963-40F8-8D22-49041DEEF18D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6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69309D9-9846-412B-9733-97C8166C59FE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6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F31EA8B-F746-473F-9AA0-E3A1D8A30819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6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B02372F-0442-4B68-B1C4-419E79715DEB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6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33D2E1A-7583-4335-B970-1300A493A458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6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ABAB12F-F7D0-4EE5-8191-613454CF3F1F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6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647606-8CD6-4AC0-9340-54595F04CE00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7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AF0EA65-677F-4774-93A4-5338CC26A65E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7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8B3CFA1-6895-4A98-A059-374C1979ED40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7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27F9502-E265-4537-89B4-284BBC5CB0B4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7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744C7CC-63B6-4631-9E05-008100D2A0FB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7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05FC24D-45A0-47F2-84B5-0C245F38D180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7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B7E1763-4566-49B9-A012-E7ACFF04517B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7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D9A11AD-AB5E-4952-A47A-5E53361C3758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7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7841CD7-138D-43AB-9946-01558D3D7FBD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7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4DB373E-19AD-4F2B-8C45-5CF978896465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7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F097C4D-D5FA-4BCF-9DAF-9C3C6A93BCFD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8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A68F01B-A018-4AD7-B838-63446AC8AE34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8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DDC5996-C0B2-408D-921D-DE2DF6BF20E8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8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B7793C3-7E66-4EEC-AB72-5CB36C48512D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8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8ADB8B9-23F5-4A5F-A816-648FC0DB66C2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8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A0DA40A-A7B0-4F11-8CD3-7C8C7D44DE97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8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037278A-41FA-4CC3-B1FB-4DAA923FD91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8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AA14574-4A85-4A1B-B559-6471CE262D7F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8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287A8E7-AD41-4D20-B812-F28A3832BBEE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8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27603E2-3EF3-4987-87E8-101AC5490F5D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8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3A1C6B0-A6DA-45D3-AA25-B8E855DC1D61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9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33E1520-A79F-4491-B665-78F8409CB05D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9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73CB934-16B1-47D8-908C-DDF329FCA6EC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9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5F50541-FE1B-471C-A7C1-8DF66D726B57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9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6C880FC-825F-4895-A42B-3EC9EA2EFA0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9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65CA74A-DFA6-45ED-AA11-3D63DCBDBDDE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9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09785DF-8450-4D19-BDAE-99113247FA19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9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C200C70-AE93-4448-B882-F5700F4B05A5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9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4FC3719-BD2F-4BF9-991B-E0EBEE37E9A2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79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54BC7AA-476E-4B18-88CD-D8D1DFAE869B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79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CBB2213-7E4F-4D64-A7A5-C5A0F4F1AF3A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0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FDF986C-4A99-4590-9244-599221E5BE35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0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5994907-8F62-4EC1-B43A-E1A7E94BD494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0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8CA5A23-834D-421B-9BF2-7255233E6F1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0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B241C51-71AC-4E82-BDD6-BEE2D7C72438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0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E674607-1FA9-4B6A-AF4A-F2C0847AE518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0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5EE77E9-4A52-440B-A3D7-C124BF4A18B2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0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0D0554D-157E-4F11-91B2-7CB6863F07D3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0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66F3ECA-EFD0-4BB8-895D-E220A2C7EED1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0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F7F62CE-535F-432F-9FCF-DE3D03CF30AE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0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5D319B7-910B-4824-B7DB-8150083EFCB4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1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3A24B2F-C39A-45E6-94FD-95463C00203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1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D1B364D-66D8-44D4-95A0-7A1BE3463F45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1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F316CFB-2D09-4F5F-8BC9-3E8AE83CB877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1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14489E0-B64F-4715-9B7A-3FF5BEAE858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1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B1846A2-0A9E-4E1B-8119-7E159FE6CB80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1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1DFA990-FC8B-4C90-A0D2-A85E9B39BAD0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1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CE1CCF6-C232-40C0-8C77-714A24ED7B35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1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8B83E47-23D2-453B-9F8E-DF530371B9E7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1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4F7C8E5-1E06-411F-A95C-301C668333C8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1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760D587-9BDA-46D6-9380-90369DB95F5D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2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1EF1B26-7F32-4EEC-81ED-4FF4AACCE95F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2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A68DF25-9CC5-45AB-9DDB-169EE91CCDDC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2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F2F2F89-90EA-4EF1-B234-5495EC09EF73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2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39FCAE9-8683-4E36-AA58-741566D64E87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2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80DC4E2-7193-44BB-A31D-A6289B3606C1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2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028B36D-DC64-4D72-90B7-20B7757E392F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2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3399AA6-F915-4278-A4C1-567503ED806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2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EEAE793-F3B7-44E4-84DC-4883B90215DD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2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9C29B78-3A60-4ECA-86FB-7EE639DC5F4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2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D3642EB-5296-4F4F-B533-5C20E78E1A0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3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F712D91-1E54-4294-BF03-28D389800655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3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6737F7A-6736-4D44-83BA-42DEEE4EE497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3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642E160-AC0B-4DD6-A38E-5177FE17FB10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3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84E1F72-E1C5-4FC8-8EE1-2C1DEAFEE552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3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C442CCD-E256-4CE5-A693-8B9E258EF325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3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2E10D9F-A6CA-43C6-9EB2-42205BF0F6FE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3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10AA53C-E2E3-44DB-839A-123C9CCDCDBC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3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2FF3E2C-3E68-42B1-A38A-B11242CE2735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3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2C58006-B90C-4268-A808-C1FD0F405C98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3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B16CC6E-1988-4AA9-AAE7-5BCA746A84C4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4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E59AD03-B1C5-456D-A1DB-24D99C890F1A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4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BA36DC9-4DBE-4D7A-8A82-F3BE5608E733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4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9B0B2A8-0638-4211-95D1-9DBA2646BA6E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4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A83A0F3-B71F-408E-8C65-F7E60D33B3F7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4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14A41A0-BE3E-4FC1-9914-85A19277FE70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4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5E9D9CE-D658-4CBD-BADF-743199BF1C8C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4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8E79AC7-23F0-43F6-984B-1A682887249B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4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1E6DEA0-A96B-4E9A-8F0E-6F9C8A5DFFAA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4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4F1B5BA-6844-461C-AF2C-46FAE4E44766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4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9AD403D-24ED-4964-888C-D0E8FFC6A549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5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5B838E0-8686-4167-95C3-79826EFBB86F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75453A4-4B9E-46E2-ACBC-4D95783D1117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BE59848-17E9-4E71-86B0-7303C75DFC42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5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C7B117B-D1BB-4EAF-AF8E-5B27A53C5BB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5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0E5AEA3-A1AD-4C33-AE2D-7C7CD4FB459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5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2B1CC29-92BE-4C0B-82AB-AFEE0123C63F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5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3C67CEC-02C6-47EE-89E5-79F7585D058F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5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441BC0C-90AA-461F-9CA3-7BB335E6311B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5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EEB83D8-422D-4011-BB19-9519DE4123D5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5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61B5289-7F3D-4B16-A255-D6493FCF72A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6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91861AB-E3B0-4596-8A60-1856232258EE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6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BEAB20C-6F08-4C82-B239-D7CA26FC7CB7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6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044B83D-0260-4567-A85E-8C688642144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6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B06FBEA-2A67-4BDA-B28D-373CD15002D5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6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6E2A27C-1BC4-407E-9E0A-90FC588A179A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6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109D919-EAC0-4CD2-8086-BC01B7E045A4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6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2B93E04-E6E5-436C-BF06-E6E163EDA914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6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E844A0B-7CFE-4382-8925-D2A02D22CCD3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6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695D690-8D8A-481A-8867-6708F28CF4E6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6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FF81501-6BF4-41B5-8885-9CC6227155DC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7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5089800-1BBD-4A50-8105-5D44EBD57DF4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7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49AB18C-460A-4AF3-88DB-DA6E228A72B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7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DB67F62-2F0A-4F0E-AE64-5529F3AB2159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7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0BD2685-B64E-4409-A722-75AEB0E0F0DD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7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9C1BFD0-900A-473F-9DCA-FAAE7B84C9A7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7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2EC0FF6-C000-45D9-B516-4C377C34D20C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7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FC4C0EA-61B4-49EC-B78F-C9010D4BC021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7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4138E75-01D4-45AE-B805-A1D46BF95738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7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86DA9DE-D926-4920-ACF5-9E45FE80D081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7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B65AE85-C868-4A80-B867-727954777B69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8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EBF6F12-F412-46D3-9193-0BBB61F6D563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8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55EBB5A-377C-4C33-8FB7-56440989A958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8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8FE54A8-B647-4CA2-A611-D6710844AE06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1405</xdr:row>
      <xdr:rowOff>0</xdr:rowOff>
    </xdr:from>
    <xdr:ext cx="295275" cy="238127"/>
    <xdr:sp macro="" textlink="">
      <xdr:nvSpPr>
        <xdr:cNvPr id="88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9337BD7-23EE-4C06-8925-B849F7353006}"/>
            </a:ext>
          </a:extLst>
        </xdr:cNvPr>
        <xdr:cNvSpPr/>
      </xdr:nvSpPr>
      <xdr:spPr bwMode="auto">
        <a:xfrm>
          <a:off x="3968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1405</xdr:row>
      <xdr:rowOff>0</xdr:rowOff>
    </xdr:from>
    <xdr:ext cx="295275" cy="238127"/>
    <xdr:sp macro="" textlink="">
      <xdr:nvSpPr>
        <xdr:cNvPr id="88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C26E456-66F0-48F9-A3AC-1C21815A887F}"/>
            </a:ext>
          </a:extLst>
        </xdr:cNvPr>
        <xdr:cNvSpPr/>
      </xdr:nvSpPr>
      <xdr:spPr bwMode="auto">
        <a:xfrm>
          <a:off x="7016750" y="2429510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1417</xdr:row>
      <xdr:rowOff>142875</xdr:rowOff>
    </xdr:from>
    <xdr:ext cx="295275" cy="238127"/>
    <xdr:sp macro="" textlink="">
      <xdr:nvSpPr>
        <xdr:cNvPr id="88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441B2EA-147E-4459-B442-A8F95DDA5155}"/>
            </a:ext>
          </a:extLst>
        </xdr:cNvPr>
        <xdr:cNvSpPr/>
      </xdr:nvSpPr>
      <xdr:spPr bwMode="auto">
        <a:xfrm>
          <a:off x="3968750" y="245094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1417</xdr:row>
      <xdr:rowOff>142875</xdr:rowOff>
    </xdr:from>
    <xdr:ext cx="295275" cy="238127"/>
    <xdr:sp macro="" textlink="">
      <xdr:nvSpPr>
        <xdr:cNvPr id="88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D51D32B-9A7E-47C5-9CBC-9EE437AB5CCE}"/>
            </a:ext>
          </a:extLst>
        </xdr:cNvPr>
        <xdr:cNvSpPr/>
      </xdr:nvSpPr>
      <xdr:spPr bwMode="auto">
        <a:xfrm>
          <a:off x="7016750" y="245094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1408</xdr:row>
      <xdr:rowOff>57150</xdr:rowOff>
    </xdr:from>
    <xdr:ext cx="1724025" cy="1057561"/>
    <xdr:pic>
      <xdr:nvPicPr>
        <xdr:cNvPr id="887" name="Imagen 886">
          <a:extLst>
            <a:ext uri="{FF2B5EF4-FFF2-40B4-BE49-F238E27FC236}">
              <a16:creationId xmlns:a16="http://schemas.microsoft.com/office/drawing/2014/main" id="{9FA9A04A-9881-46F2-A69D-76EC6F95F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0274" y="24351615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1482</xdr:row>
      <xdr:rowOff>0</xdr:rowOff>
    </xdr:from>
    <xdr:ext cx="295275" cy="238127"/>
    <xdr:sp macro="" textlink="">
      <xdr:nvSpPr>
        <xdr:cNvPr id="88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40A75F4-8985-46B6-9340-8BEC4D7E343F}"/>
            </a:ext>
          </a:extLst>
        </xdr:cNvPr>
        <xdr:cNvSpPr/>
      </xdr:nvSpPr>
      <xdr:spPr bwMode="auto">
        <a:xfrm>
          <a:off x="3968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1482</xdr:row>
      <xdr:rowOff>0</xdr:rowOff>
    </xdr:from>
    <xdr:ext cx="295275" cy="238127"/>
    <xdr:sp macro="" textlink="">
      <xdr:nvSpPr>
        <xdr:cNvPr id="88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4C98B9D-1379-47AF-A329-BE967C61D49F}"/>
            </a:ext>
          </a:extLst>
        </xdr:cNvPr>
        <xdr:cNvSpPr/>
      </xdr:nvSpPr>
      <xdr:spPr bwMode="auto">
        <a:xfrm>
          <a:off x="7016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1482</xdr:row>
      <xdr:rowOff>0</xdr:rowOff>
    </xdr:from>
    <xdr:ext cx="295275" cy="238127"/>
    <xdr:sp macro="" textlink="">
      <xdr:nvSpPr>
        <xdr:cNvPr id="89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3F0B8A5-086D-4726-8DCE-EF83BB3C744B}"/>
            </a:ext>
          </a:extLst>
        </xdr:cNvPr>
        <xdr:cNvSpPr/>
      </xdr:nvSpPr>
      <xdr:spPr bwMode="auto">
        <a:xfrm>
          <a:off x="3968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1482</xdr:row>
      <xdr:rowOff>0</xdr:rowOff>
    </xdr:from>
    <xdr:ext cx="295275" cy="238127"/>
    <xdr:sp macro="" textlink="">
      <xdr:nvSpPr>
        <xdr:cNvPr id="89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66CECA2-1815-4D27-9F0B-1E5B9B445873}"/>
            </a:ext>
          </a:extLst>
        </xdr:cNvPr>
        <xdr:cNvSpPr/>
      </xdr:nvSpPr>
      <xdr:spPr bwMode="auto">
        <a:xfrm>
          <a:off x="7016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1482</xdr:row>
      <xdr:rowOff>0</xdr:rowOff>
    </xdr:from>
    <xdr:ext cx="295275" cy="238127"/>
    <xdr:sp macro="" textlink="">
      <xdr:nvSpPr>
        <xdr:cNvPr id="89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CE1FF13-34D0-4CA9-B073-2E2E27F1F42D}"/>
            </a:ext>
          </a:extLst>
        </xdr:cNvPr>
        <xdr:cNvSpPr/>
      </xdr:nvSpPr>
      <xdr:spPr bwMode="auto">
        <a:xfrm>
          <a:off x="3968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1482</xdr:row>
      <xdr:rowOff>0</xdr:rowOff>
    </xdr:from>
    <xdr:ext cx="295275" cy="238127"/>
    <xdr:sp macro="" textlink="">
      <xdr:nvSpPr>
        <xdr:cNvPr id="89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30A0B33-F2DE-42F4-8FE1-FFD7BFC823D5}"/>
            </a:ext>
          </a:extLst>
        </xdr:cNvPr>
        <xdr:cNvSpPr/>
      </xdr:nvSpPr>
      <xdr:spPr bwMode="auto">
        <a:xfrm>
          <a:off x="7016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1482</xdr:row>
      <xdr:rowOff>0</xdr:rowOff>
    </xdr:from>
    <xdr:ext cx="295275" cy="238127"/>
    <xdr:sp macro="" textlink="">
      <xdr:nvSpPr>
        <xdr:cNvPr id="89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930C1CD-9D7F-4F26-A6C8-48922640FE17}"/>
            </a:ext>
          </a:extLst>
        </xdr:cNvPr>
        <xdr:cNvSpPr/>
      </xdr:nvSpPr>
      <xdr:spPr bwMode="auto">
        <a:xfrm>
          <a:off x="3968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1482</xdr:row>
      <xdr:rowOff>0</xdr:rowOff>
    </xdr:from>
    <xdr:ext cx="295275" cy="238127"/>
    <xdr:sp macro="" textlink="">
      <xdr:nvSpPr>
        <xdr:cNvPr id="89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B8774CA-08BD-4732-8199-9360E0D4DA84}"/>
            </a:ext>
          </a:extLst>
        </xdr:cNvPr>
        <xdr:cNvSpPr/>
      </xdr:nvSpPr>
      <xdr:spPr bwMode="auto">
        <a:xfrm>
          <a:off x="7016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1482</xdr:row>
      <xdr:rowOff>0</xdr:rowOff>
    </xdr:from>
    <xdr:ext cx="295275" cy="238127"/>
    <xdr:sp macro="" textlink="">
      <xdr:nvSpPr>
        <xdr:cNvPr id="89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8429519-ADC5-4A2A-9DCF-2DAEC1BE5E87}"/>
            </a:ext>
          </a:extLst>
        </xdr:cNvPr>
        <xdr:cNvSpPr/>
      </xdr:nvSpPr>
      <xdr:spPr bwMode="auto">
        <a:xfrm>
          <a:off x="3968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1482</xdr:row>
      <xdr:rowOff>0</xdr:rowOff>
    </xdr:from>
    <xdr:ext cx="295275" cy="238127"/>
    <xdr:sp macro="" textlink="">
      <xdr:nvSpPr>
        <xdr:cNvPr id="89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B082249-7264-456E-9085-104D444795A4}"/>
            </a:ext>
          </a:extLst>
        </xdr:cNvPr>
        <xdr:cNvSpPr/>
      </xdr:nvSpPr>
      <xdr:spPr bwMode="auto">
        <a:xfrm>
          <a:off x="7016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1482</xdr:row>
      <xdr:rowOff>0</xdr:rowOff>
    </xdr:from>
    <xdr:ext cx="295275" cy="238127"/>
    <xdr:sp macro="" textlink="">
      <xdr:nvSpPr>
        <xdr:cNvPr id="89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BAABAEB-68BA-4B51-9F86-C4602E842CCC}"/>
            </a:ext>
          </a:extLst>
        </xdr:cNvPr>
        <xdr:cNvSpPr/>
      </xdr:nvSpPr>
      <xdr:spPr bwMode="auto">
        <a:xfrm>
          <a:off x="3968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1482</xdr:row>
      <xdr:rowOff>0</xdr:rowOff>
    </xdr:from>
    <xdr:ext cx="295275" cy="238127"/>
    <xdr:sp macro="" textlink="">
      <xdr:nvSpPr>
        <xdr:cNvPr id="89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ED64F8E-EA1F-4E77-9778-27B4E4786DCA}"/>
            </a:ext>
          </a:extLst>
        </xdr:cNvPr>
        <xdr:cNvSpPr/>
      </xdr:nvSpPr>
      <xdr:spPr bwMode="auto">
        <a:xfrm>
          <a:off x="7016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1482</xdr:row>
      <xdr:rowOff>0</xdr:rowOff>
    </xdr:from>
    <xdr:ext cx="295275" cy="238127"/>
    <xdr:sp macro="" textlink="">
      <xdr:nvSpPr>
        <xdr:cNvPr id="90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7971ECE-2753-49E4-B7D0-7240EBA6CEF6}"/>
            </a:ext>
          </a:extLst>
        </xdr:cNvPr>
        <xdr:cNvSpPr/>
      </xdr:nvSpPr>
      <xdr:spPr bwMode="auto">
        <a:xfrm>
          <a:off x="3968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1482</xdr:row>
      <xdr:rowOff>0</xdr:rowOff>
    </xdr:from>
    <xdr:ext cx="295275" cy="238127"/>
    <xdr:sp macro="" textlink="">
      <xdr:nvSpPr>
        <xdr:cNvPr id="90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3249252-C3B1-4C40-BB24-6B896CC20D0E}"/>
            </a:ext>
          </a:extLst>
        </xdr:cNvPr>
        <xdr:cNvSpPr/>
      </xdr:nvSpPr>
      <xdr:spPr bwMode="auto">
        <a:xfrm>
          <a:off x="7016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1482</xdr:row>
      <xdr:rowOff>0</xdr:rowOff>
    </xdr:from>
    <xdr:ext cx="295275" cy="238127"/>
    <xdr:sp macro="" textlink="">
      <xdr:nvSpPr>
        <xdr:cNvPr id="90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D5C857C-FAE9-4A48-8E61-2DD6C31EA321}"/>
            </a:ext>
          </a:extLst>
        </xdr:cNvPr>
        <xdr:cNvSpPr/>
      </xdr:nvSpPr>
      <xdr:spPr bwMode="auto">
        <a:xfrm>
          <a:off x="3968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1482</xdr:row>
      <xdr:rowOff>0</xdr:rowOff>
    </xdr:from>
    <xdr:ext cx="295275" cy="238127"/>
    <xdr:sp macro="" textlink="">
      <xdr:nvSpPr>
        <xdr:cNvPr id="90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C4F286C-A53A-4CE4-AD24-91FEAB80F64C}"/>
            </a:ext>
          </a:extLst>
        </xdr:cNvPr>
        <xdr:cNvSpPr/>
      </xdr:nvSpPr>
      <xdr:spPr bwMode="auto">
        <a:xfrm>
          <a:off x="7016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1482</xdr:row>
      <xdr:rowOff>0</xdr:rowOff>
    </xdr:from>
    <xdr:ext cx="295275" cy="238127"/>
    <xdr:sp macro="" textlink="">
      <xdr:nvSpPr>
        <xdr:cNvPr id="90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9D05E25-96E6-48AC-B540-2B6B921D7D52}"/>
            </a:ext>
          </a:extLst>
        </xdr:cNvPr>
        <xdr:cNvSpPr/>
      </xdr:nvSpPr>
      <xdr:spPr bwMode="auto">
        <a:xfrm>
          <a:off x="3968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1482</xdr:row>
      <xdr:rowOff>0</xdr:rowOff>
    </xdr:from>
    <xdr:ext cx="295275" cy="238127"/>
    <xdr:sp macro="" textlink="">
      <xdr:nvSpPr>
        <xdr:cNvPr id="90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4538718-021A-45C5-BE7F-463915BD37CB}"/>
            </a:ext>
          </a:extLst>
        </xdr:cNvPr>
        <xdr:cNvSpPr/>
      </xdr:nvSpPr>
      <xdr:spPr bwMode="auto">
        <a:xfrm>
          <a:off x="7016750" y="229641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1494</xdr:row>
      <xdr:rowOff>142875</xdr:rowOff>
    </xdr:from>
    <xdr:ext cx="295275" cy="238127"/>
    <xdr:sp macro="" textlink="">
      <xdr:nvSpPr>
        <xdr:cNvPr id="90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A414268-093E-464D-B4C7-EEF6D8962F10}"/>
            </a:ext>
          </a:extLst>
        </xdr:cNvPr>
        <xdr:cNvSpPr/>
      </xdr:nvSpPr>
      <xdr:spPr bwMode="auto">
        <a:xfrm>
          <a:off x="3968750" y="2317845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1494</xdr:row>
      <xdr:rowOff>142875</xdr:rowOff>
    </xdr:from>
    <xdr:ext cx="295275" cy="238127"/>
    <xdr:sp macro="" textlink="">
      <xdr:nvSpPr>
        <xdr:cNvPr id="90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277AF4B-DA40-4805-8E9F-132365B6F11B}"/>
            </a:ext>
          </a:extLst>
        </xdr:cNvPr>
        <xdr:cNvSpPr/>
      </xdr:nvSpPr>
      <xdr:spPr bwMode="auto">
        <a:xfrm>
          <a:off x="7016750" y="2317845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1485</xdr:row>
      <xdr:rowOff>57150</xdr:rowOff>
    </xdr:from>
    <xdr:ext cx="1724025" cy="1057561"/>
    <xdr:pic>
      <xdr:nvPicPr>
        <xdr:cNvPr id="908" name="Imagen 907">
          <a:extLst>
            <a:ext uri="{FF2B5EF4-FFF2-40B4-BE49-F238E27FC236}">
              <a16:creationId xmlns:a16="http://schemas.microsoft.com/office/drawing/2014/main" id="{E1749356-590D-4EB4-AE34-AB02F84BB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0274" y="230206550"/>
          <a:ext cx="1724025" cy="1057561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251978</xdr:colOff>
      <xdr:row>1</xdr:row>
      <xdr:rowOff>85725</xdr:rowOff>
    </xdr:from>
    <xdr:to>
      <xdr:col>4</xdr:col>
      <xdr:colOff>806450</xdr:colOff>
      <xdr:row>5</xdr:row>
      <xdr:rowOff>730827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552BBBC-B766-41D1-A56A-50414B84674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778" y="291465"/>
          <a:ext cx="2428992" cy="1445202"/>
        </a:xfrm>
        <a:prstGeom prst="rect">
          <a:avLst/>
        </a:prstGeom>
      </xdr:spPr>
    </xdr:pic>
    <xdr:clientData/>
  </xdr:twoCellAnchor>
  <xdr:twoCellAnchor>
    <xdr:from>
      <xdr:col>7</xdr:col>
      <xdr:colOff>1537854</xdr:colOff>
      <xdr:row>1</xdr:row>
      <xdr:rowOff>69966</xdr:rowOff>
    </xdr:from>
    <xdr:to>
      <xdr:col>9</xdr:col>
      <xdr:colOff>242455</xdr:colOff>
      <xdr:row>5</xdr:row>
      <xdr:rowOff>706582</xdr:rowOff>
    </xdr:to>
    <xdr:pic>
      <xdr:nvPicPr>
        <xdr:cNvPr id="3" name="WordPictureWatermark241557861">
          <a:extLst>
            <a:ext uri="{FF2B5EF4-FFF2-40B4-BE49-F238E27FC236}">
              <a16:creationId xmlns:a16="http://schemas.microsoft.com/office/drawing/2014/main" id="{6E19FEA3-3548-42C9-A8CD-24F444411E8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506" b="86639"/>
        <a:stretch/>
      </xdr:blipFill>
      <xdr:spPr bwMode="auto">
        <a:xfrm>
          <a:off x="10857114" y="275706"/>
          <a:ext cx="2087881" cy="14367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2597</xdr:colOff>
      <xdr:row>57</xdr:row>
      <xdr:rowOff>63211</xdr:rowOff>
    </xdr:from>
    <xdr:to>
      <xdr:col>11</xdr:col>
      <xdr:colOff>92075</xdr:colOff>
      <xdr:row>74</xdr:row>
      <xdr:rowOff>152401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16AA8D0-1684-4503-9375-6B113D7A2DA7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771"/>
        <a:stretch>
          <a:fillRect/>
        </a:stretch>
      </xdr:blipFill>
      <xdr:spPr bwMode="auto">
        <a:xfrm>
          <a:off x="2597" y="20301931"/>
          <a:ext cx="13401618" cy="306861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Users\usuario\Desktop\PROYECTO%20COLASFALTOS\Proyecto%20Palermo-Sitio%20Nuevo\Lincon\c\WINDOWS\Escritorio\Mis%20documentos\GermanUribe\Personal\German\AldeaVerde\ControlGerencial\FactibilidadSabanetaEtapa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PROYECTO%20COLASFALTOS\Proyecto%20Palermo-Sitio%20Nuevo\C:\Documents%20and%20Settings\crendon.HMV\Local%20Settings\Temporary%20Internet%20Files\OLK3\859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a%20%20aaInformaci&#243;n" TargetMode="External"/></Relationships>
</file>

<file path=xl/externalLinks/_rels/externalLink3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IU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%20GENERAL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apus%20febrero%202012%20BOYACA%20(1)/apus%20febrero%20de%202012%20-%20GRUPO%201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Base de Datos"/>
      <sheetName val="Tramo 2"/>
      <sheetName val="Hoja2"/>
      <sheetName val="Hoja3"/>
      <sheetName val="BASE DE DATOS DE PRECIOS"/>
      <sheetName val="Causa Posible"/>
      <sheetName val="Accidentalidad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ó&gt;_x005f_x0000__x005f_x0001__x005f_x0000__x005f_x0000__"/>
      <sheetName val="CRA.MODI"/>
      <sheetName val="SNP7 Anclajes pasivos6j_x0000_"/>
      <sheetName val="Paral. 1"/>
      <sheetName val="Paral. 2"/>
      <sheetName val="Paral. 3"/>
      <sheetName val="Paral.4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Transportes"/>
      <sheetName val="Indicadores Y Listas"/>
      <sheetName val="Grafico Avance"/>
      <sheetName val="ó&gt;?_x0001_???j0$?#???j.$?#???L_x0012_Óu????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AMOBLAMINETO"/>
      <sheetName val="Lista ICCU"/>
      <sheetName val="Skid Lifting Lug"/>
      <sheetName val="Datos_CO"/>
      <sheetName val="CABLE CONTROL"/>
      <sheetName val="CCONC"/>
      <sheetName val="ACTA PROVEEDORES"/>
      <sheetName val="ACTA INICIO"/>
      <sheetName val="ACTA PARCIAL"/>
      <sheetName val="ACTA TERMINACION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EMPRESAS"/>
      <sheetName val="PSM Monthly"/>
      <sheetName val="BQMPALOC"/>
      <sheetName val="ó&gt;????j0$?#???j_$?#???LÓu????"/>
      <sheetName val="ACTA No.5"/>
      <sheetName val="IV. MANO DE OBRA AIU"/>
      <sheetName val="MATERIALES Y RECURSOS"/>
      <sheetName val="CORTE DE OBRA N° 1"/>
      <sheetName val="memoria"/>
      <sheetName val="memoria 1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TRANS"/>
      <sheetName val="Mensilizzato"/>
      <sheetName val="RELACION DE PRECIOS"/>
      <sheetName val="ACTA 5"/>
      <sheetName val="MODIF. 2"/>
      <sheetName val="MODIF. 3"/>
      <sheetName val="cant"/>
      <sheetName val="par mar19"/>
      <sheetName val="par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REAJUSTESACTA1PROVI"/>
      <sheetName val="resum96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&quot;PAGA&quot;"/>
      <sheetName val="BCE-ENERO-2004"/>
      <sheetName val="Programacion"/>
      <sheetName val="API9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 refreshError="1"/>
      <sheetData sheetId="759" refreshError="1"/>
      <sheetData sheetId="760" refreshError="1"/>
      <sheetData sheetId="761" refreshError="1"/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 refreshError="1"/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B2" t="str">
            <v>Patrimonio
neto
personal</v>
          </cell>
        </row>
      </sheetData>
      <sheetData sheetId="1066">
        <row r="2">
          <cell r="A2">
            <v>0</v>
          </cell>
        </row>
      </sheetData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 refreshError="1"/>
      <sheetData sheetId="1691" refreshError="1"/>
      <sheetData sheetId="1692" refreshError="1"/>
      <sheetData sheetId="1693"/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 refreshError="1"/>
      <sheetData sheetId="1706" refreshError="1"/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 refreshError="1"/>
      <sheetData sheetId="1711" refreshError="1"/>
      <sheetData sheetId="1712" refreshError="1"/>
      <sheetData sheetId="1713">
        <row r="2">
          <cell r="A2" t="str">
            <v>Locación</v>
          </cell>
        </row>
      </sheetData>
      <sheetData sheetId="1714" refreshError="1"/>
      <sheetData sheetId="1715">
        <row r="2">
          <cell r="A2">
            <v>0</v>
          </cell>
        </row>
      </sheetData>
      <sheetData sheetId="1716" refreshError="1"/>
      <sheetData sheetId="1717" refreshError="1"/>
      <sheetData sheetId="1718" refreshError="1"/>
      <sheetData sheetId="1719" refreshError="1"/>
      <sheetData sheetId="1720"/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/>
      <sheetData sheetId="1739" refreshError="1"/>
      <sheetData sheetId="1740" refreshError="1"/>
      <sheetData sheetId="1741" refreshError="1"/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/>
      <sheetData sheetId="2499" refreshError="1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>
        <row r="2">
          <cell r="A2">
            <v>0</v>
          </cell>
        </row>
      </sheetData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>
        <row r="2">
          <cell r="A2">
            <v>0</v>
          </cell>
        </row>
      </sheetData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>
        <row r="2">
          <cell r="A2">
            <v>0</v>
          </cell>
        </row>
      </sheetData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>
        <row r="2">
          <cell r="A2">
            <v>0</v>
          </cell>
        </row>
      </sheetData>
      <sheetData sheetId="2553"/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/>
      <sheetData sheetId="2693">
        <row r="2">
          <cell r="A2">
            <v>0</v>
          </cell>
        </row>
      </sheetData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>
        <row r="2">
          <cell r="A2">
            <v>0</v>
          </cell>
        </row>
      </sheetData>
      <sheetData sheetId="2713"/>
      <sheetData sheetId="2714"/>
      <sheetData sheetId="2715"/>
      <sheetData sheetId="2716"/>
      <sheetData sheetId="2717"/>
      <sheetData sheetId="2718"/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/>
      <sheetData sheetId="2919"/>
      <sheetData sheetId="2920"/>
      <sheetData sheetId="2921">
        <row r="2">
          <cell r="A2">
            <v>0</v>
          </cell>
        </row>
      </sheetData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>
        <row r="2">
          <cell r="A2">
            <v>0</v>
          </cell>
        </row>
      </sheetData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>
        <row r="2">
          <cell r="A2">
            <v>0</v>
          </cell>
        </row>
      </sheetData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>
        <row r="2">
          <cell r="A2">
            <v>0</v>
          </cell>
        </row>
      </sheetData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>
        <row r="2">
          <cell r="A2">
            <v>0</v>
          </cell>
        </row>
      </sheetData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>
        <row r="2">
          <cell r="A2">
            <v>0</v>
          </cell>
        </row>
      </sheetData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/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/>
      <sheetData sheetId="3289"/>
      <sheetData sheetId="3290"/>
      <sheetData sheetId="3291">
        <row r="2">
          <cell r="A2">
            <v>0</v>
          </cell>
        </row>
      </sheetData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>
        <row r="2">
          <cell r="A2">
            <v>0</v>
          </cell>
        </row>
      </sheetData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>
        <row r="2">
          <cell r="A2">
            <v>0</v>
          </cell>
        </row>
      </sheetData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>
        <row r="2">
          <cell r="A2">
            <v>0</v>
          </cell>
        </row>
      </sheetData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>
        <row r="2">
          <cell r="A2">
            <v>0</v>
          </cell>
        </row>
      </sheetData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>
        <row r="2">
          <cell r="A2">
            <v>0</v>
          </cell>
        </row>
      </sheetData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/>
      <sheetData sheetId="3399"/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/>
      <sheetData sheetId="3659"/>
      <sheetData sheetId="3660"/>
      <sheetData sheetId="3661">
        <row r="2">
          <cell r="A2">
            <v>0</v>
          </cell>
        </row>
      </sheetData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>
        <row r="2">
          <cell r="A2">
            <v>0</v>
          </cell>
        </row>
      </sheetData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>
        <row r="2">
          <cell r="A2">
            <v>0</v>
          </cell>
        </row>
      </sheetData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>
        <row r="2">
          <cell r="A2">
            <v>0</v>
          </cell>
        </row>
      </sheetData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>
        <row r="2">
          <cell r="A2">
            <v>0</v>
          </cell>
        </row>
      </sheetData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>
        <row r="2">
          <cell r="A2">
            <v>0</v>
          </cell>
        </row>
      </sheetData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/>
      <sheetData sheetId="3769"/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/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/>
      <sheetData sheetId="4029"/>
      <sheetData sheetId="4030"/>
      <sheetData sheetId="4031">
        <row r="2">
          <cell r="A2">
            <v>0</v>
          </cell>
        </row>
      </sheetData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>
        <row r="2">
          <cell r="A2">
            <v>0</v>
          </cell>
        </row>
      </sheetData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>
        <row r="2">
          <cell r="A2">
            <v>0</v>
          </cell>
        </row>
      </sheetData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>
        <row r="2">
          <cell r="A2">
            <v>0</v>
          </cell>
        </row>
      </sheetData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>
        <row r="2">
          <cell r="A2">
            <v>0</v>
          </cell>
        </row>
      </sheetData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>
        <row r="2">
          <cell r="A2">
            <v>0</v>
          </cell>
        </row>
      </sheetData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>
        <row r="2">
          <cell r="A2">
            <v>0</v>
          </cell>
        </row>
      </sheetData>
      <sheetData sheetId="4328"/>
      <sheetData sheetId="4329"/>
      <sheetData sheetId="4330"/>
      <sheetData sheetId="4331"/>
      <sheetData sheetId="4332"/>
      <sheetData sheetId="4333"/>
      <sheetData sheetId="4334"/>
      <sheetData sheetId="4335">
        <row r="2">
          <cell r="A2">
            <v>0</v>
          </cell>
        </row>
      </sheetData>
      <sheetData sheetId="4336"/>
      <sheetData sheetId="4337">
        <row r="2">
          <cell r="A2">
            <v>0</v>
          </cell>
        </row>
      </sheetData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>
        <row r="2">
          <cell r="A2">
            <v>0</v>
          </cell>
        </row>
      </sheetData>
      <sheetData sheetId="4348"/>
      <sheetData sheetId="4349"/>
      <sheetData sheetId="4350"/>
      <sheetData sheetId="4351"/>
      <sheetData sheetId="4352"/>
      <sheetData sheetId="4353"/>
      <sheetData sheetId="4354">
        <row r="2">
          <cell r="A2">
            <v>0</v>
          </cell>
        </row>
      </sheetData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>
        <row r="2">
          <cell r="A2">
            <v>0</v>
          </cell>
        </row>
      </sheetData>
      <sheetData sheetId="4382"/>
      <sheetData sheetId="4383">
        <row r="2">
          <cell r="A2">
            <v>0</v>
          </cell>
        </row>
      </sheetData>
      <sheetData sheetId="4384"/>
      <sheetData sheetId="4385"/>
      <sheetData sheetId="4386"/>
      <sheetData sheetId="4387">
        <row r="2">
          <cell r="A2">
            <v>0</v>
          </cell>
        </row>
      </sheetData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>
        <row r="2">
          <cell r="A2">
            <v>0</v>
          </cell>
        </row>
      </sheetData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>
        <row r="2">
          <cell r="A2">
            <v>0</v>
          </cell>
        </row>
      </sheetData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>
        <row r="2">
          <cell r="A2">
            <v>0</v>
          </cell>
        </row>
      </sheetData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>
        <row r="2">
          <cell r="A2">
            <v>0</v>
          </cell>
        </row>
      </sheetData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>
        <row r="2">
          <cell r="A2">
            <v>0</v>
          </cell>
        </row>
      </sheetData>
      <sheetData sheetId="4513"/>
      <sheetData sheetId="4514"/>
      <sheetData sheetId="4515"/>
      <sheetData sheetId="4516"/>
      <sheetData sheetId="4517"/>
      <sheetData sheetId="4518"/>
      <sheetData sheetId="4519"/>
      <sheetData sheetId="4520">
        <row r="2">
          <cell r="A2">
            <v>0</v>
          </cell>
        </row>
      </sheetData>
      <sheetData sheetId="4521"/>
      <sheetData sheetId="4522">
        <row r="2">
          <cell r="A2">
            <v>0</v>
          </cell>
        </row>
      </sheetData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>
        <row r="2">
          <cell r="A2">
            <v>0</v>
          </cell>
        </row>
      </sheetData>
      <sheetData sheetId="4533"/>
      <sheetData sheetId="4534"/>
      <sheetData sheetId="4535"/>
      <sheetData sheetId="4536"/>
      <sheetData sheetId="4537"/>
      <sheetData sheetId="4538"/>
      <sheetData sheetId="4539">
        <row r="2">
          <cell r="A2">
            <v>0</v>
          </cell>
        </row>
      </sheetData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>
        <row r="2">
          <cell r="A2">
            <v>0</v>
          </cell>
        </row>
      </sheetData>
      <sheetData sheetId="4567"/>
      <sheetData sheetId="4568">
        <row r="2">
          <cell r="A2">
            <v>0</v>
          </cell>
        </row>
      </sheetData>
      <sheetData sheetId="4569"/>
      <sheetData sheetId="4570"/>
      <sheetData sheetId="4571"/>
      <sheetData sheetId="4572">
        <row r="2">
          <cell r="A2">
            <v>0</v>
          </cell>
        </row>
      </sheetData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>
        <row r="2">
          <cell r="A2">
            <v>0</v>
          </cell>
        </row>
      </sheetData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>
        <row r="2">
          <cell r="A2">
            <v>0</v>
          </cell>
        </row>
      </sheetData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>
        <row r="2">
          <cell r="A2">
            <v>0</v>
          </cell>
        </row>
      </sheetData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>
        <row r="2">
          <cell r="A2">
            <v>0</v>
          </cell>
        </row>
      </sheetData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/>
      <sheetData sheetId="4694"/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/>
      <sheetData sheetId="4954"/>
      <sheetData sheetId="4955"/>
      <sheetData sheetId="4956">
        <row r="2">
          <cell r="A2">
            <v>0</v>
          </cell>
        </row>
      </sheetData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>
        <row r="2">
          <cell r="A2">
            <v>0</v>
          </cell>
        </row>
      </sheetData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>
        <row r="2">
          <cell r="A2">
            <v>0</v>
          </cell>
        </row>
      </sheetData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>
        <row r="2">
          <cell r="A2">
            <v>0</v>
          </cell>
        </row>
      </sheetData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>
        <row r="2">
          <cell r="A2">
            <v>0</v>
          </cell>
        </row>
      </sheetData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>
        <row r="2">
          <cell r="A2">
            <v>0</v>
          </cell>
        </row>
      </sheetData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>
        <row r="2">
          <cell r="A2">
            <v>0</v>
          </cell>
        </row>
      </sheetData>
      <sheetData sheetId="5068"/>
      <sheetData sheetId="5069"/>
      <sheetData sheetId="5070"/>
      <sheetData sheetId="5071"/>
      <sheetData sheetId="5072"/>
      <sheetData sheetId="5073"/>
      <sheetData sheetId="5074"/>
      <sheetData sheetId="5075">
        <row r="2">
          <cell r="A2">
            <v>0</v>
          </cell>
        </row>
      </sheetData>
      <sheetData sheetId="5076"/>
      <sheetData sheetId="5077">
        <row r="2">
          <cell r="A2">
            <v>0</v>
          </cell>
        </row>
      </sheetData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>
        <row r="2">
          <cell r="A2">
            <v>0</v>
          </cell>
        </row>
      </sheetData>
      <sheetData sheetId="5088"/>
      <sheetData sheetId="5089"/>
      <sheetData sheetId="5090"/>
      <sheetData sheetId="5091"/>
      <sheetData sheetId="5092"/>
      <sheetData sheetId="5093"/>
      <sheetData sheetId="5094">
        <row r="2">
          <cell r="A2">
            <v>0</v>
          </cell>
        </row>
      </sheetData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>
        <row r="2">
          <cell r="A2">
            <v>0</v>
          </cell>
        </row>
      </sheetData>
      <sheetData sheetId="5122"/>
      <sheetData sheetId="5123">
        <row r="2">
          <cell r="A2">
            <v>0</v>
          </cell>
        </row>
      </sheetData>
      <sheetData sheetId="5124"/>
      <sheetData sheetId="5125"/>
      <sheetData sheetId="5126"/>
      <sheetData sheetId="5127">
        <row r="2">
          <cell r="A2">
            <v>0</v>
          </cell>
        </row>
      </sheetData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>
        <row r="2">
          <cell r="A2">
            <v>0</v>
          </cell>
        </row>
      </sheetData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>
        <row r="2">
          <cell r="A2">
            <v>0</v>
          </cell>
        </row>
      </sheetData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>
        <row r="2">
          <cell r="A2">
            <v>0</v>
          </cell>
        </row>
      </sheetData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/>
      <sheetData sheetId="5249"/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/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/>
      <sheetData sheetId="5486"/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>
        <row r="2">
          <cell r="A2" t="str">
            <v>FORMULARIO N° 4</v>
          </cell>
        </row>
      </sheetData>
      <sheetData sheetId="5519">
        <row r="2">
          <cell r="A2">
            <v>0</v>
          </cell>
        </row>
      </sheetData>
      <sheetData sheetId="5520">
        <row r="2">
          <cell r="B2">
            <v>0</v>
          </cell>
        </row>
      </sheetData>
      <sheetData sheetId="5521">
        <row r="5">
          <cell r="A5" t="str">
            <v>OFERTA ECONÓMICA DETALLADA</v>
          </cell>
        </row>
      </sheetData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 refreshError="1"/>
      <sheetData sheetId="5538" refreshError="1"/>
      <sheetData sheetId="5539" refreshError="1"/>
      <sheetData sheetId="5540"/>
      <sheetData sheetId="5541"/>
      <sheetData sheetId="5542"/>
      <sheetData sheetId="5543"/>
      <sheetData sheetId="5544"/>
      <sheetData sheetId="5545"/>
      <sheetData sheetId="5546"/>
      <sheetData sheetId="5547" refreshError="1"/>
      <sheetData sheetId="5548" refreshError="1"/>
      <sheetData sheetId="5549" refreshError="1"/>
      <sheetData sheetId="5550" refreshError="1"/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 refreshError="1"/>
      <sheetData sheetId="5554" refreshError="1"/>
      <sheetData sheetId="5555">
        <row r="2">
          <cell r="A2">
            <v>0</v>
          </cell>
        </row>
      </sheetData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 refreshError="1"/>
      <sheetData sheetId="5577" refreshError="1"/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 refreshError="1"/>
      <sheetData sheetId="5581" refreshError="1"/>
      <sheetData sheetId="5582">
        <row r="2">
          <cell r="A2">
            <v>0</v>
          </cell>
        </row>
      </sheetData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>
        <row r="2">
          <cell r="A2">
            <v>0</v>
          </cell>
        </row>
      </sheetData>
      <sheetData sheetId="5606"/>
      <sheetData sheetId="5607"/>
      <sheetData sheetId="5608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REALES"/>
      <sheetName val="FLUJO DE FONDOS"/>
    </sheet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U (2)"/>
      <sheetName val="PR 1"/>
      <sheetName val="PRESUPUESTO ESTADIO 1"/>
      <sheetName val="INV"/>
      <sheetName val="AASHTO"/>
      <sheetName val="Constantes Generales"/>
      <sheetName val="Prestaciones Sociale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  <sheetName val="#¡REF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VínculoExternoRecuperado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2"/>
      <sheetName val="Hoja3"/>
      <sheetName val="Evaluación"/>
      <sheetName val="Evaluación (2)"/>
      <sheetName val="Evaluación (3)"/>
      <sheetName val="A MInformes M"/>
      <sheetName val="aCCIDENTES DE 1995 - 1996"/>
      <sheetName val="aCCIDENTES DE 1995 - 1996.xls"/>
      <sheetName val="a  aaInformación"/>
      <sheetName val="A.P.U."/>
      <sheetName val="Datos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8"/>
      <sheetName val="201.9"/>
      <sheetName val="201.10"/>
      <sheetName val="201.16"/>
      <sheetName val="210.1.1"/>
      <sheetName val="211.1"/>
      <sheetName val="234.1"/>
      <sheetName val="310.1"/>
      <sheetName val="311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2"/>
      <sheetName val="610.1.1"/>
      <sheetName val="610.1.2P"/>
      <sheetName val="610.1.3P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30.7"/>
      <sheetName val="671.2"/>
      <sheetName val="681.1"/>
      <sheetName val="673.3"/>
      <sheetName val="673.4"/>
      <sheetName val="673.5"/>
      <sheetName val="673.6"/>
      <sheetName val="671.3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%20%20aaInformación%20GRUPO"/>
      <sheetName val="PORTADA"/>
      <sheetName val="FNC"/>
      <sheetName val="INDICE"/>
      <sheetName val="INDICE ALFABETICO"/>
      <sheetName val="EQUIPOS"/>
      <sheetName val="OTROS"/>
      <sheetName val="200.1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200,1"/>
      <sheetName val="200,2"/>
      <sheetName val="F-3 ACTA COMPROMISO"/>
      <sheetName val="APu1"/>
      <sheetName val="APu2"/>
      <sheetName val="APu3"/>
      <sheetName val="APu4"/>
      <sheetName val="precios-básicos2002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Factura"/>
      <sheetName val="Macros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mulas"/>
      <sheetName val="triturado"/>
      <sheetName val="lluvia"/>
      <sheetName val="observaciones"/>
      <sheetName val="datos_equipo"/>
      <sheetName val="tritur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dicional Invias"/>
      <sheetName val="alternativa 2"/>
      <sheetName val="alternativa 1"/>
      <sheetName val="VR-PROP"/>
      <sheetName val="ICCP"/>
      <sheetName val="BSC VS OBJ. CALIDAD"/>
      <sheetName val="FORMATO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ALT"/>
      <sheetName val="equipos1"/>
      <sheetName val="PRESOC"/>
      <sheetName val="Módulo1"/>
      <sheetName val="Módulo2"/>
      <sheetName val="Módulo3"/>
      <sheetName val="datosluminariasRoyAlPHa"/>
      <sheetName val="EQP"/>
      <sheetName val="MO"/>
      <sheetName val="FORMULARIO"/>
      <sheetName val="programaci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5 (2)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75"/>
      <sheetName val="76"/>
      <sheetName val="77"/>
      <sheetName val="78"/>
      <sheetName val="79"/>
      <sheetName val="80"/>
      <sheetName val="TARIFAS"/>
      <sheetName val="ACLARACION"/>
      <sheetName val="MANO DE OBRA"/>
      <sheetName val="TRANSPORTE"/>
      <sheetName val="MINFRA-MN-IN-10-FR-1"/>
      <sheetName val="201.5"/>
      <sheetName val="201.6"/>
      <sheetName val="201.18"/>
      <sheetName val="201.19"/>
      <sheetName val="201.20"/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Hoja4"/>
      <sheetName val="Hoja5"/>
      <sheetName val="Tk"/>
      <sheetName val="Hoja6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ELECTRICO"/>
      <sheetName val="IIMH IIMI"/>
      <sheetName val="24-06-ITEL-ITE-001"/>
      <sheetName val="25-08-IEET-ITE-001"/>
      <sheetName val="PRES MCH V1"/>
      <sheetName val="Factores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graficos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A"/>
      <sheetName val="CC"/>
      <sheetName val="CR"/>
      <sheetName val="OS"/>
      <sheetName val="CM"/>
      <sheetName val="CN"/>
      <sheetName val="OR"/>
      <sheetName val="LS"/>
      <sheetName val="TR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Hoja8"/>
      <sheetName val="API93"/>
      <sheetName val="P2000"/>
      <sheetName val="INSUMOS (2)"/>
      <sheetName val="ITEM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P Y G (T1-T5) "/>
      <sheetName val="Balance"/>
      <sheetName val="Libro1"/>
      <sheetName val="Hipótesis"/>
      <sheetName val="Cash Flow"/>
      <sheetName val="CONTROL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CUADRILLA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V%C3%ADnculoExternoRecuperado1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restaciones y AIU"/>
      <sheetName val="Reajustes"/>
      <sheetName val="Variables"/>
      <sheetName val="Presupuesto_"/>
      <sheetName val="UN-AÑO1-P1"/>
      <sheetName val="Database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UC"/>
      <sheetName val="PAGOS"/>
      <sheetName val="Flujo Caja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Reajustes estimados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VIA PRADO"/>
      <sheetName val="CUADRO  (5)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UTILI-FRENTE"/>
      <sheetName val="ABIMAELXPAGAR"/>
      <sheetName val="INCLUYO_EDUIN"/>
      <sheetName val="AVP (2)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 E"/>
      <sheetName val="RD"/>
      <sheetName val="MH"/>
      <sheetName val="OC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OPUESTA PRESENTADA"/>
      <sheetName val="comparprecunit"/>
      <sheetName val="reversión"/>
      <sheetName val="(1)"/>
      <sheetName val="(2)"/>
      <sheetName val="(3)"/>
      <sheetName val="PROPUESTA"/>
      <sheetName val="OCTUBRE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Acero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Interventoria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EQUIP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Informes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aCCIDENTES DE 19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VR-PROP MOD 1"/>
      <sheetName val="FORMULA"/>
      <sheetName val="PRECIO"/>
      <sheetName val="I M"/>
      <sheetName val="SOÑANDO"/>
      <sheetName val="EV 424 CON 5 (2)"/>
      <sheetName val="Precios no oficial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DIRECTOS"/>
      <sheetName val="FACT10"/>
      <sheetName val="RESUMENJULIO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OFERTA ECON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anexo2"/>
      <sheetName val="CDItem"/>
      <sheetName val="ARMENIA-CLUB DE TIRO"/>
      <sheetName val="\Users\aljipego\Downloads\Víncu"/>
      <sheetName val="COMPONENTE II"/>
      <sheetName val="CONSOLIDADO."/>
      <sheetName val="PtoOficial"/>
      <sheetName val="APU II"/>
      <sheetName val="Hora efectiva (base calendario)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Quimicos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BASICOS"/>
      <sheetName val="MANUAL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PRESUPUESTO LICITACIÓN SRN 001"/>
      <sheetName val="SRN_005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ABRAZADERA DE SALIDA TIPO 1</v>
          </cell>
        </row>
      </sheetData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1">
          <cell r="A1" t="str">
            <v>ABRAZADERA DE SALIDA TIPO 1</v>
          </cell>
        </row>
      </sheetData>
      <sheetData sheetId="36"/>
      <sheetData sheetId="37"/>
      <sheetData sheetId="38"/>
      <sheetData sheetId="39"/>
      <sheetData sheetId="40">
        <row r="1">
          <cell r="B1" t="str">
            <v>CTO-102-2002</v>
          </cell>
        </row>
      </sheetData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/>
      <sheetData sheetId="96"/>
      <sheetData sheetId="97"/>
      <sheetData sheetId="98" refreshError="1"/>
      <sheetData sheetId="99"/>
      <sheetData sheetId="100" refreshError="1"/>
      <sheetData sheetId="10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55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56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57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58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59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160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61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62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63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64" refreshError="1"/>
      <sheetData sheetId="165"/>
      <sheetData sheetId="166"/>
      <sheetData sheetId="167"/>
      <sheetData sheetId="168"/>
      <sheetData sheetId="169">
        <row r="1">
          <cell r="A1" t="str">
            <v>INSTITUTO NACIONAL DE VIAS</v>
          </cell>
        </row>
      </sheetData>
      <sheetData sheetId="170"/>
      <sheetData sheetId="171"/>
      <sheetData sheetId="172">
        <row r="5">
          <cell r="A5">
            <v>1</v>
          </cell>
        </row>
      </sheetData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>
        <row r="2">
          <cell r="A2">
            <v>2</v>
          </cell>
        </row>
      </sheetData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>
        <row r="1">
          <cell r="A1" t="str">
            <v>ADMINISTRACION</v>
          </cell>
        </row>
      </sheetData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>
        <row r="1">
          <cell r="A1" t="str">
            <v>ITEM</v>
          </cell>
        </row>
      </sheetData>
      <sheetData sheetId="373">
        <row r="1">
          <cell r="A1" t="str">
            <v>EQUIPO</v>
          </cell>
        </row>
      </sheetData>
      <sheetData sheetId="374">
        <row r="1">
          <cell r="A1" t="str">
            <v>ADMINISTRACION</v>
          </cell>
        </row>
      </sheetData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>
        <row r="2">
          <cell r="A2">
            <v>2</v>
          </cell>
        </row>
      </sheetData>
      <sheetData sheetId="396">
        <row r="1">
          <cell r="A1" t="str">
            <v>ITEM</v>
          </cell>
        </row>
      </sheetData>
      <sheetData sheetId="397">
        <row r="1">
          <cell r="A1" t="str">
            <v>EQUIPO</v>
          </cell>
        </row>
      </sheetData>
      <sheetData sheetId="398">
        <row r="1">
          <cell r="A1" t="str">
            <v>ADMINISTRACION</v>
          </cell>
        </row>
      </sheetData>
      <sheetData sheetId="399">
        <row r="1">
          <cell r="A1" t="str">
            <v>ADMINISTRACION</v>
          </cell>
        </row>
      </sheetData>
      <sheetData sheetId="400">
        <row r="1">
          <cell r="A1" t="str">
            <v>ADMINISTRACION</v>
          </cell>
        </row>
      </sheetData>
      <sheetData sheetId="401"/>
      <sheetData sheetId="402"/>
      <sheetData sheetId="403"/>
      <sheetData sheetId="404"/>
      <sheetData sheetId="405"/>
      <sheetData sheetId="406">
        <row r="33">
          <cell r="C33">
            <v>0.77967625899280601</v>
          </cell>
        </row>
      </sheetData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>
        <row r="1">
          <cell r="A1" t="str">
            <v>ITEM</v>
          </cell>
        </row>
      </sheetData>
      <sheetData sheetId="420">
        <row r="1">
          <cell r="A1" t="str">
            <v>EQUIPO</v>
          </cell>
        </row>
      </sheetData>
      <sheetData sheetId="421">
        <row r="1">
          <cell r="A1" t="str">
            <v>ADMINISTRACION</v>
          </cell>
        </row>
      </sheetData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2</v>
          </cell>
        </row>
      </sheetData>
      <sheetData sheetId="433">
        <row r="1">
          <cell r="A1" t="str">
            <v>ITEM</v>
          </cell>
        </row>
      </sheetData>
      <sheetData sheetId="434">
        <row r="1">
          <cell r="A1" t="str">
            <v>EQUIPO</v>
          </cell>
        </row>
      </sheetData>
      <sheetData sheetId="435">
        <row r="1">
          <cell r="A1" t="str">
            <v>ADMINISTRACION</v>
          </cell>
        </row>
      </sheetData>
      <sheetData sheetId="436">
        <row r="1">
          <cell r="A1" t="str">
            <v>ADMINISTRACION</v>
          </cell>
        </row>
      </sheetData>
      <sheetData sheetId="437">
        <row r="1">
          <cell r="A1" t="str">
            <v>ADMINISTRACION</v>
          </cell>
        </row>
      </sheetData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>
        <row r="1">
          <cell r="A1" t="str">
            <v>ITEM</v>
          </cell>
        </row>
      </sheetData>
      <sheetData sheetId="464">
        <row r="1">
          <cell r="A1" t="str">
            <v>EQUIPO</v>
          </cell>
        </row>
      </sheetData>
      <sheetData sheetId="465">
        <row r="1">
          <cell r="A1" t="str">
            <v>ADMINISTRACION</v>
          </cell>
        </row>
      </sheetData>
      <sheetData sheetId="466"/>
      <sheetData sheetId="467"/>
      <sheetData sheetId="468"/>
      <sheetData sheetId="469">
        <row r="2">
          <cell r="A2">
            <v>2</v>
          </cell>
        </row>
      </sheetData>
      <sheetData sheetId="470">
        <row r="1">
          <cell r="A1" t="str">
            <v>ITEM</v>
          </cell>
        </row>
      </sheetData>
      <sheetData sheetId="471">
        <row r="1">
          <cell r="A1" t="str">
            <v>EQUIPO</v>
          </cell>
        </row>
      </sheetData>
      <sheetData sheetId="472">
        <row r="1">
          <cell r="A1" t="str">
            <v>ADMINISTRACION</v>
          </cell>
        </row>
      </sheetData>
      <sheetData sheetId="473"/>
      <sheetData sheetId="474">
        <row r="1">
          <cell r="A1" t="str">
            <v>ADMINISTRACION</v>
          </cell>
        </row>
      </sheetData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>
        <row r="1">
          <cell r="A1" t="str">
            <v>ITEM</v>
          </cell>
        </row>
      </sheetData>
      <sheetData sheetId="500">
        <row r="1">
          <cell r="A1" t="str">
            <v>EQUIPO</v>
          </cell>
        </row>
      </sheetData>
      <sheetData sheetId="501">
        <row r="1">
          <cell r="A1" t="str">
            <v>ADMINISTRACION</v>
          </cell>
        </row>
      </sheetData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>
        <row r="1">
          <cell r="A1" t="str">
            <v>ITEM</v>
          </cell>
        </row>
      </sheetData>
      <sheetData sheetId="515">
        <row r="1">
          <cell r="A1" t="str">
            <v>EQUIPO</v>
          </cell>
        </row>
      </sheetData>
      <sheetData sheetId="516">
        <row r="1">
          <cell r="A1" t="str">
            <v>ADMINISTRACION</v>
          </cell>
        </row>
      </sheetData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>
        <row r="1">
          <cell r="A1" t="str">
            <v>ITEM</v>
          </cell>
        </row>
      </sheetData>
      <sheetData sheetId="534">
        <row r="1">
          <cell r="A1" t="str">
            <v>EQUIPO</v>
          </cell>
        </row>
      </sheetData>
      <sheetData sheetId="535">
        <row r="1">
          <cell r="A1" t="str">
            <v>ADMINISTRACION</v>
          </cell>
        </row>
      </sheetData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>
        <row r="1">
          <cell r="A1" t="str">
            <v>ITEM</v>
          </cell>
        </row>
      </sheetData>
      <sheetData sheetId="551">
        <row r="1">
          <cell r="A1" t="str">
            <v>EQUIPO</v>
          </cell>
        </row>
      </sheetData>
      <sheetData sheetId="552">
        <row r="1">
          <cell r="A1" t="str">
            <v>ADMINISTRACION</v>
          </cell>
        </row>
      </sheetData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/>
      <sheetData sheetId="568"/>
      <sheetData sheetId="569"/>
      <sheetData sheetId="570">
        <row r="1">
          <cell r="B1" t="str">
            <v>CTO-102-2002</v>
          </cell>
        </row>
      </sheetData>
      <sheetData sheetId="571">
        <row r="1">
          <cell r="A1" t="str">
            <v>INSTITUTO NACIONAL DE VIAS</v>
          </cell>
        </row>
      </sheetData>
      <sheetData sheetId="572"/>
      <sheetData sheetId="573"/>
      <sheetData sheetId="574"/>
      <sheetData sheetId="575"/>
      <sheetData sheetId="576"/>
      <sheetData sheetId="577">
        <row r="1">
          <cell r="A1" t="str">
            <v>INSTITUTO NACIONAL DE VIAS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>
        <row r="1">
          <cell r="A1" t="str">
            <v>ITEM</v>
          </cell>
        </row>
      </sheetData>
      <sheetData sheetId="588">
        <row r="1">
          <cell r="A1" t="str">
            <v>EQUIPO</v>
          </cell>
        </row>
      </sheetData>
      <sheetData sheetId="589">
        <row r="1">
          <cell r="A1" t="str">
            <v>ADMINISTRACION</v>
          </cell>
        </row>
      </sheetData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>
        <row r="33">
          <cell r="C33">
            <v>0.77967625899280601</v>
          </cell>
        </row>
      </sheetData>
      <sheetData sheetId="649"/>
      <sheetData sheetId="650"/>
      <sheetData sheetId="651"/>
      <sheetData sheetId="652">
        <row r="1">
          <cell r="B1" t="str">
            <v>CTO-102-2002</v>
          </cell>
        </row>
      </sheetData>
      <sheetData sheetId="653"/>
      <sheetData sheetId="654">
        <row r="1">
          <cell r="A1" t="str">
            <v>ITEM</v>
          </cell>
        </row>
      </sheetData>
      <sheetData sheetId="655">
        <row r="1">
          <cell r="A1" t="str">
            <v>EQUIPO</v>
          </cell>
        </row>
      </sheetData>
      <sheetData sheetId="656">
        <row r="1">
          <cell r="A1" t="str">
            <v>ADMINISTRACION</v>
          </cell>
        </row>
      </sheetData>
      <sheetData sheetId="657"/>
      <sheetData sheetId="658"/>
      <sheetData sheetId="659"/>
      <sheetData sheetId="660"/>
      <sheetData sheetId="661"/>
      <sheetData sheetId="662"/>
      <sheetData sheetId="663"/>
      <sheetData sheetId="664">
        <row r="168">
          <cell r="D168">
            <v>10046</v>
          </cell>
        </row>
      </sheetData>
      <sheetData sheetId="665">
        <row r="5">
          <cell r="E5" t="str">
            <v>CANTIDAD</v>
          </cell>
        </row>
      </sheetData>
      <sheetData sheetId="666">
        <row r="5">
          <cell r="E5" t="str">
            <v>CANTIDAD</v>
          </cell>
        </row>
      </sheetData>
      <sheetData sheetId="667">
        <row r="5">
          <cell r="E5" t="str">
            <v>CANTIDAD</v>
          </cell>
        </row>
      </sheetData>
      <sheetData sheetId="668">
        <row r="5">
          <cell r="E5" t="str">
            <v>CANTIDAD</v>
          </cell>
        </row>
      </sheetData>
      <sheetData sheetId="669">
        <row r="5">
          <cell r="E5" t="str">
            <v>CANTIDAD</v>
          </cell>
        </row>
      </sheetData>
      <sheetData sheetId="670">
        <row r="5">
          <cell r="E5" t="str">
            <v>CANTIDAD</v>
          </cell>
        </row>
      </sheetData>
      <sheetData sheetId="671">
        <row r="5">
          <cell r="E5" t="str">
            <v>CANTIDAD</v>
          </cell>
        </row>
      </sheetData>
      <sheetData sheetId="672">
        <row r="5">
          <cell r="E5" t="str">
            <v>CANTIDAD</v>
          </cell>
        </row>
      </sheetData>
      <sheetData sheetId="673">
        <row r="5">
          <cell r="E5" t="str">
            <v>CANTIDAD</v>
          </cell>
        </row>
      </sheetData>
      <sheetData sheetId="674">
        <row r="5">
          <cell r="E5" t="str">
            <v>CANTIDAD</v>
          </cell>
        </row>
      </sheetData>
      <sheetData sheetId="675"/>
      <sheetData sheetId="676"/>
      <sheetData sheetId="677"/>
      <sheetData sheetId="678"/>
      <sheetData sheetId="679">
        <row r="2">
          <cell r="A2" t="str">
            <v>ACTA No</v>
          </cell>
        </row>
      </sheetData>
      <sheetData sheetId="680"/>
      <sheetData sheetId="681"/>
      <sheetData sheetId="682"/>
      <sheetData sheetId="683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/>
      <sheetData sheetId="730" refreshError="1"/>
      <sheetData sheetId="731" refreshError="1"/>
      <sheetData sheetId="732" refreshError="1"/>
      <sheetData sheetId="733"/>
      <sheetData sheetId="734">
        <row r="22">
          <cell r="G22" t="str">
            <v>Tarjeta 1</v>
          </cell>
        </row>
      </sheetData>
      <sheetData sheetId="735" refreshError="1"/>
      <sheetData sheetId="736"/>
      <sheetData sheetId="737"/>
      <sheetData sheetId="738"/>
      <sheetData sheetId="739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 refreshError="1"/>
      <sheetData sheetId="913"/>
      <sheetData sheetId="914"/>
      <sheetData sheetId="915"/>
      <sheetData sheetId="916"/>
      <sheetData sheetId="917">
        <row r="103">
          <cell r="C103" t="str">
            <v>EXP</v>
          </cell>
        </row>
      </sheetData>
      <sheetData sheetId="918" refreshError="1"/>
      <sheetData sheetId="919" refreshError="1"/>
      <sheetData sheetId="920"/>
      <sheetData sheetId="921">
        <row r="147">
          <cell r="B147" t="str">
            <v>SUB TOTAL OBRAS DE  INSTALACIONES ELÉCTRICAS DE LAS ESTACIONES (Urbanismo)</v>
          </cell>
        </row>
      </sheetData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 refreshError="1"/>
      <sheetData sheetId="1301" refreshError="1"/>
      <sheetData sheetId="1302"/>
      <sheetData sheetId="1303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/>
      <sheetData sheetId="1310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>
        <row r="2">
          <cell r="A2" t="str">
            <v>CODIGO</v>
          </cell>
        </row>
      </sheetData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/>
      <sheetData sheetId="1434"/>
      <sheetData sheetId="1435"/>
      <sheetData sheetId="1436"/>
      <sheetData sheetId="1437" refreshError="1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 refreshError="1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 refreshError="1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 refreshError="1"/>
      <sheetData sheetId="1485"/>
      <sheetData sheetId="1486" refreshError="1"/>
      <sheetData sheetId="1487"/>
      <sheetData sheetId="1488"/>
      <sheetData sheetId="1489"/>
      <sheetData sheetId="1490"/>
      <sheetData sheetId="1491"/>
      <sheetData sheetId="1492" refreshError="1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/>
      <sheetData sheetId="1549" refreshError="1"/>
      <sheetData sheetId="1550"/>
      <sheetData sheetId="1551"/>
      <sheetData sheetId="1552"/>
      <sheetData sheetId="1553"/>
      <sheetData sheetId="1554"/>
      <sheetData sheetId="1555"/>
      <sheetData sheetId="1556" refreshError="1"/>
      <sheetData sheetId="1557" refreshError="1"/>
      <sheetData sheetId="1558" refreshError="1"/>
      <sheetData sheetId="1559"/>
      <sheetData sheetId="1560" refreshError="1"/>
      <sheetData sheetId="156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/>
      <sheetData sheetId="1624"/>
      <sheetData sheetId="1625"/>
      <sheetData sheetId="1626"/>
      <sheetData sheetId="1627"/>
      <sheetData sheetId="1628" refreshError="1"/>
      <sheetData sheetId="1629" refreshError="1"/>
      <sheetData sheetId="1630" refreshError="1"/>
      <sheetData sheetId="1631"/>
      <sheetData sheetId="1632" refreshError="1"/>
      <sheetData sheetId="1633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/>
      <sheetData sheetId="1658" refreshError="1"/>
      <sheetData sheetId="1659" refreshError="1"/>
      <sheetData sheetId="1660" refreshError="1"/>
      <sheetData sheetId="1661"/>
      <sheetData sheetId="1662"/>
      <sheetData sheetId="1663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 refreshError="1"/>
      <sheetData sheetId="1705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/>
      <sheetData sheetId="1728">
        <row r="1">
          <cell r="B1" t="str">
            <v>CTO-102-2002</v>
          </cell>
        </row>
      </sheetData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>
        <row r="2">
          <cell r="A2" t="str">
            <v>ACTA No</v>
          </cell>
        </row>
      </sheetData>
      <sheetData sheetId="1750">
        <row r="2">
          <cell r="A2" t="str">
            <v>ACTA No</v>
          </cell>
        </row>
      </sheetData>
      <sheetData sheetId="1751"/>
      <sheetData sheetId="1752"/>
      <sheetData sheetId="1753"/>
      <sheetData sheetId="1754"/>
      <sheetData sheetId="1755"/>
      <sheetData sheetId="1756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 refreshError="1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 refreshError="1"/>
      <sheetData sheetId="1897"/>
      <sheetData sheetId="1898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/>
      <sheetData sheetId="1908" refreshError="1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 refreshError="1"/>
      <sheetData sheetId="1920"/>
      <sheetData sheetId="1921"/>
      <sheetData sheetId="1922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 refreshError="1"/>
      <sheetData sheetId="2027" refreshError="1"/>
      <sheetData sheetId="2028" refreshError="1"/>
      <sheetData sheetId="2029" refreshError="1"/>
      <sheetData sheetId="2030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/>
      <sheetData sheetId="2072" refreshError="1"/>
      <sheetData sheetId="2073"/>
      <sheetData sheetId="2074" refreshError="1"/>
      <sheetData sheetId="2075"/>
      <sheetData sheetId="2076"/>
      <sheetData sheetId="2077">
        <row r="1">
          <cell r="A1" t="str">
            <v>INSTITUTO NACIONAL DE VIAS</v>
          </cell>
        </row>
      </sheetData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>
        <row r="5">
          <cell r="E5" t="str">
            <v>CANTIDAD</v>
          </cell>
        </row>
      </sheetData>
      <sheetData sheetId="2088"/>
      <sheetData sheetId="2089" refreshError="1"/>
      <sheetData sheetId="2090"/>
      <sheetData sheetId="2091"/>
      <sheetData sheetId="2092"/>
      <sheetData sheetId="2093" refreshError="1"/>
      <sheetData sheetId="2094"/>
      <sheetData sheetId="2095"/>
      <sheetData sheetId="2096"/>
      <sheetData sheetId="2097"/>
      <sheetData sheetId="2098"/>
      <sheetData sheetId="2099"/>
      <sheetData sheetId="2100" refreshError="1"/>
      <sheetData sheetId="2101" refreshError="1"/>
      <sheetData sheetId="2102" refreshError="1"/>
      <sheetData sheetId="2103"/>
      <sheetData sheetId="2104"/>
      <sheetData sheetId="2105"/>
      <sheetData sheetId="2106"/>
      <sheetData sheetId="2107"/>
      <sheetData sheetId="2108">
        <row r="1">
          <cell r="A1" t="str">
            <v>INSTITUTO NACIONAL DE VIAS</v>
          </cell>
        </row>
      </sheetData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/>
      <sheetData sheetId="2117" refreshError="1"/>
      <sheetData sheetId="2118">
        <row r="1">
          <cell r="A1" t="str">
            <v>INSTITUTO NACIONAL DE VIAS</v>
          </cell>
        </row>
      </sheetData>
      <sheetData sheetId="2119" refreshError="1"/>
      <sheetData sheetId="2120" refreshError="1"/>
      <sheetData sheetId="2121" refreshError="1"/>
      <sheetData sheetId="2122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/>
      <sheetData sheetId="2269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/>
      <sheetData sheetId="2289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/>
      <sheetData sheetId="2531" refreshError="1"/>
      <sheetData sheetId="2532" refreshError="1"/>
      <sheetData sheetId="2533" refreshError="1"/>
      <sheetData sheetId="2534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/>
      <sheetData sheetId="2557" refreshError="1"/>
      <sheetData sheetId="2558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/>
      <sheetData sheetId="2565"/>
      <sheetData sheetId="2566"/>
      <sheetData sheetId="2567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/>
      <sheetData sheetId="2574"/>
      <sheetData sheetId="2575" refreshError="1"/>
      <sheetData sheetId="2576" refreshError="1"/>
      <sheetData sheetId="2577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/>
      <sheetData sheetId="2693"/>
      <sheetData sheetId="2694"/>
      <sheetData sheetId="2695">
        <row r="1">
          <cell r="A1" t="str">
            <v>ITEM</v>
          </cell>
        </row>
      </sheetData>
      <sheetData sheetId="2696">
        <row r="1">
          <cell r="A1" t="str">
            <v>EQUIPO</v>
          </cell>
        </row>
      </sheetData>
      <sheetData sheetId="2697">
        <row r="1">
          <cell r="A1" t="str">
            <v>ADMINISTRACION</v>
          </cell>
        </row>
      </sheetData>
      <sheetData sheetId="2698"/>
      <sheetData sheetId="2699" refreshError="1"/>
      <sheetData sheetId="2700" refreshError="1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 refreshError="1"/>
      <sheetData sheetId="2728"/>
      <sheetData sheetId="2729"/>
      <sheetData sheetId="2730"/>
      <sheetData sheetId="2731"/>
      <sheetData sheetId="2732"/>
      <sheetData sheetId="2733"/>
      <sheetData sheetId="2734">
        <row r="1">
          <cell r="A1" t="str">
            <v>ITEM</v>
          </cell>
        </row>
      </sheetData>
      <sheetData sheetId="2735">
        <row r="1">
          <cell r="A1" t="str">
            <v>EQUIPO</v>
          </cell>
        </row>
      </sheetData>
      <sheetData sheetId="2736">
        <row r="1">
          <cell r="A1" t="str">
            <v>ADMINISTRACION</v>
          </cell>
        </row>
      </sheetData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>
        <row r="33">
          <cell r="G33">
            <v>0.59504299999999999</v>
          </cell>
        </row>
      </sheetData>
      <sheetData sheetId="3082"/>
      <sheetData sheetId="3083" refreshError="1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/>
      <sheetData sheetId="3295">
        <row r="168">
          <cell r="D168">
            <v>0.16</v>
          </cell>
        </row>
      </sheetData>
      <sheetData sheetId="3296">
        <row r="7">
          <cell r="B7">
            <v>1</v>
          </cell>
        </row>
      </sheetData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>
        <row r="8">
          <cell r="A8">
            <v>2.1</v>
          </cell>
        </row>
      </sheetData>
      <sheetData sheetId="4021">
        <row r="8">
          <cell r="A8">
            <v>3.1</v>
          </cell>
        </row>
      </sheetData>
      <sheetData sheetId="4022">
        <row r="8">
          <cell r="A8">
            <v>2.1</v>
          </cell>
        </row>
      </sheetData>
      <sheetData sheetId="4023">
        <row r="8">
          <cell r="A8">
            <v>3.1</v>
          </cell>
        </row>
      </sheetData>
      <sheetData sheetId="4024">
        <row r="8">
          <cell r="A8">
            <v>2.1</v>
          </cell>
        </row>
      </sheetData>
      <sheetData sheetId="4025">
        <row r="8">
          <cell r="A8">
            <v>3.1</v>
          </cell>
        </row>
      </sheetData>
      <sheetData sheetId="4026"/>
      <sheetData sheetId="4027">
        <row r="3">
          <cell r="A3">
            <v>1</v>
          </cell>
        </row>
      </sheetData>
      <sheetData sheetId="4028"/>
      <sheetData sheetId="4029">
        <row r="3">
          <cell r="A3">
            <v>1</v>
          </cell>
        </row>
      </sheetData>
      <sheetData sheetId="4030"/>
      <sheetData sheetId="4031">
        <row r="3">
          <cell r="A3">
            <v>1</v>
          </cell>
        </row>
      </sheetData>
      <sheetData sheetId="4032"/>
      <sheetData sheetId="4033"/>
      <sheetData sheetId="4034">
        <row r="1">
          <cell r="A1" t="str">
            <v>LISTADO DE INSUMOS GENERAL</v>
          </cell>
        </row>
      </sheetData>
      <sheetData sheetId="4035"/>
      <sheetData sheetId="4036">
        <row r="1">
          <cell r="A1" t="str">
            <v>LISTADO DE INSUMOS GENERAL</v>
          </cell>
        </row>
      </sheetData>
      <sheetData sheetId="4037"/>
      <sheetData sheetId="4038">
        <row r="1">
          <cell r="A1" t="str">
            <v>LISTADO DE INSUMOS GENERAL</v>
          </cell>
        </row>
      </sheetData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>
        <row r="8">
          <cell r="A8">
            <v>2.1</v>
          </cell>
        </row>
      </sheetData>
      <sheetData sheetId="4055">
        <row r="8">
          <cell r="A8">
            <v>3.1</v>
          </cell>
        </row>
      </sheetData>
      <sheetData sheetId="4056"/>
      <sheetData sheetId="4057"/>
      <sheetData sheetId="4058"/>
      <sheetData sheetId="4059"/>
      <sheetData sheetId="4060"/>
      <sheetData sheetId="4061">
        <row r="3">
          <cell r="A3">
            <v>1</v>
          </cell>
        </row>
      </sheetData>
      <sheetData sheetId="4062"/>
      <sheetData sheetId="4063"/>
      <sheetData sheetId="4064"/>
      <sheetData sheetId="4065"/>
      <sheetData sheetId="4066"/>
      <sheetData sheetId="4067" refreshError="1"/>
      <sheetData sheetId="4068">
        <row r="1">
          <cell r="A1" t="str">
            <v>LISTADO DE INSUMOS GENERAL</v>
          </cell>
        </row>
      </sheetData>
      <sheetData sheetId="4069" refreshError="1"/>
      <sheetData sheetId="4070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 refreshError="1"/>
      <sheetData sheetId="4276"/>
      <sheetData sheetId="4277"/>
      <sheetData sheetId="4278" refreshError="1"/>
      <sheetData sheetId="4279" refreshError="1"/>
      <sheetData sheetId="4280" refreshError="1"/>
      <sheetData sheetId="4281" refreshError="1"/>
      <sheetData sheetId="4282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/>
      <sheetData sheetId="4325"/>
      <sheetData sheetId="4326"/>
      <sheetData sheetId="4327"/>
      <sheetData sheetId="4328"/>
      <sheetData sheetId="4329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/>
      <sheetData sheetId="4351"/>
      <sheetData sheetId="4352"/>
      <sheetData sheetId="4353"/>
      <sheetData sheetId="4354" refreshError="1"/>
      <sheetData sheetId="4355" refreshError="1"/>
      <sheetData sheetId="4356" refreshError="1"/>
      <sheetData sheetId="4357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/>
      <sheetData sheetId="4423"/>
      <sheetData sheetId="4424" refreshError="1"/>
      <sheetData sheetId="4425"/>
      <sheetData sheetId="4426" refreshError="1"/>
      <sheetData sheetId="4427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/>
      <sheetData sheetId="4467"/>
      <sheetData sheetId="4468"/>
      <sheetData sheetId="4469"/>
      <sheetData sheetId="4470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/>
      <sheetData sheetId="4490"/>
      <sheetData sheetId="4491" refreshError="1"/>
      <sheetData sheetId="4492"/>
      <sheetData sheetId="4493"/>
      <sheetData sheetId="4494"/>
      <sheetData sheetId="4495"/>
      <sheetData sheetId="4496"/>
      <sheetData sheetId="4497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/>
      <sheetData sheetId="4537">
        <row r="1">
          <cell r="A1" t="str">
            <v>ITEM</v>
          </cell>
        </row>
      </sheetData>
      <sheetData sheetId="4538" refreshError="1"/>
      <sheetData sheetId="4539">
        <row r="1">
          <cell r="A1" t="str">
            <v>ADMINISTRACION</v>
          </cell>
        </row>
      </sheetData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 refreshError="1"/>
      <sheetData sheetId="4563" refreshError="1"/>
      <sheetData sheetId="4564"/>
      <sheetData sheetId="4565"/>
      <sheetData sheetId="4566">
        <row r="1">
          <cell r="B1" t="str">
            <v>CTO-102-2002</v>
          </cell>
        </row>
      </sheetData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 refreshError="1"/>
      <sheetData sheetId="4615" refreshError="1"/>
      <sheetData sheetId="4616">
        <row r="7">
          <cell r="A7" t="str">
            <v>NE-CSJM01</v>
          </cell>
        </row>
      </sheetData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/>
      <sheetData sheetId="4652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/>
      <sheetData sheetId="4731"/>
      <sheetData sheetId="4732" refreshError="1"/>
      <sheetData sheetId="4733" refreshError="1"/>
      <sheetData sheetId="4734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/>
      <sheetData sheetId="4745"/>
      <sheetData sheetId="4746"/>
      <sheetData sheetId="4747"/>
      <sheetData sheetId="4748"/>
      <sheetData sheetId="4749">
        <row r="1">
          <cell r="B1" t="str">
            <v>CTO-102-2002</v>
          </cell>
        </row>
      </sheetData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>
        <row r="1">
          <cell r="B1" t="str">
            <v>CTO-102-2002</v>
          </cell>
        </row>
      </sheetData>
      <sheetData sheetId="4760"/>
      <sheetData sheetId="476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>
        <row r="7">
          <cell r="A7" t="str">
            <v>NE-CSJM01</v>
          </cell>
        </row>
      </sheetData>
      <sheetData sheetId="4808">
        <row r="7">
          <cell r="A7" t="str">
            <v>NE-CSJM01</v>
          </cell>
        </row>
      </sheetData>
      <sheetData sheetId="4809">
        <row r="1">
          <cell r="B1" t="str">
            <v>CTO-102-2002</v>
          </cell>
        </row>
      </sheetData>
      <sheetData sheetId="4810"/>
      <sheetData sheetId="4811"/>
      <sheetData sheetId="4812"/>
      <sheetData sheetId="4813"/>
      <sheetData sheetId="4814"/>
      <sheetData sheetId="4815"/>
      <sheetData sheetId="4816" refreshError="1"/>
      <sheetData sheetId="4817" refreshError="1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>
        <row r="1">
          <cell r="A1" t="str">
            <v>INSTITUTO NACIONAL DE VIAS</v>
          </cell>
        </row>
      </sheetData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 refreshError="1"/>
      <sheetData sheetId="4943" refreshError="1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 refreshError="1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>
        <row r="5">
          <cell r="E5" t="str">
            <v>CANTIDAD</v>
          </cell>
        </row>
      </sheetData>
      <sheetData sheetId="5083">
        <row r="5">
          <cell r="E5" t="str">
            <v>CANTIDAD</v>
          </cell>
        </row>
      </sheetData>
      <sheetData sheetId="5084">
        <row r="5">
          <cell r="E5" t="str">
            <v>CANTIDAD</v>
          </cell>
        </row>
      </sheetData>
      <sheetData sheetId="5085">
        <row r="5">
          <cell r="E5" t="str">
            <v>CANTIDAD</v>
          </cell>
        </row>
      </sheetData>
      <sheetData sheetId="5086">
        <row r="5">
          <cell r="E5" t="str">
            <v>CANTIDAD</v>
          </cell>
        </row>
      </sheetData>
      <sheetData sheetId="5087">
        <row r="5">
          <cell r="E5" t="str">
            <v>CANTIDAD</v>
          </cell>
        </row>
      </sheetData>
      <sheetData sheetId="5088">
        <row r="5">
          <cell r="E5" t="str">
            <v>CANTIDAD</v>
          </cell>
        </row>
      </sheetData>
      <sheetData sheetId="5089">
        <row r="5">
          <cell r="E5" t="str">
            <v>CANTIDAD</v>
          </cell>
        </row>
      </sheetData>
      <sheetData sheetId="5090">
        <row r="5">
          <cell r="E5" t="str">
            <v>CANTIDAD</v>
          </cell>
        </row>
      </sheetData>
      <sheetData sheetId="5091">
        <row r="5">
          <cell r="E5" t="str">
            <v>CANTIDAD</v>
          </cell>
        </row>
      </sheetData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>
        <row r="16">
          <cell r="A16" t="str">
            <v>ABONO 10-30-10</v>
          </cell>
        </row>
      </sheetData>
      <sheetData sheetId="5323"/>
      <sheetData sheetId="5324"/>
      <sheetData sheetId="5325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/>
      <sheetData sheetId="5371"/>
      <sheetData sheetId="5372" refreshError="1"/>
      <sheetData sheetId="5373" refreshError="1"/>
      <sheetData sheetId="5374" refreshError="1"/>
      <sheetData sheetId="5375" refreshError="1"/>
      <sheetData sheetId="5376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/>
      <sheetData sheetId="5392"/>
      <sheetData sheetId="5393"/>
      <sheetData sheetId="5394"/>
      <sheetData sheetId="5395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/>
      <sheetData sheetId="5561"/>
      <sheetData sheetId="5562"/>
      <sheetData sheetId="5563"/>
      <sheetData sheetId="5564"/>
      <sheetData sheetId="5565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/>
      <sheetData sheetId="5602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 refreshError="1"/>
      <sheetData sheetId="5621"/>
      <sheetData sheetId="5622"/>
      <sheetData sheetId="5623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 refreshError="1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 refreshError="1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 refreshError="1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 refreshError="1"/>
      <sheetData sheetId="6019" refreshError="1"/>
      <sheetData sheetId="6020" refreshError="1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 refreshError="1"/>
      <sheetData sheetId="6030" refreshError="1"/>
      <sheetData sheetId="6031" refreshError="1"/>
      <sheetData sheetId="6032"/>
      <sheetData sheetId="6033"/>
      <sheetData sheetId="6034" refreshError="1"/>
      <sheetData sheetId="6035" refreshError="1"/>
      <sheetData sheetId="6036"/>
      <sheetData sheetId="6037"/>
      <sheetData sheetId="6038"/>
      <sheetData sheetId="6039"/>
      <sheetData sheetId="6040" refreshError="1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/>
      <sheetData sheetId="6236" refreshError="1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/>
      <sheetData sheetId="6285" refreshError="1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 refreshError="1"/>
      <sheetData sheetId="6322" refreshError="1"/>
      <sheetData sheetId="6323" refreshError="1"/>
      <sheetData sheetId="6324"/>
      <sheetData sheetId="6325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/>
      <sheetData sheetId="6337" refreshError="1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/>
      <sheetData sheetId="6356"/>
      <sheetData sheetId="6357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/>
      <sheetData sheetId="6382" refreshError="1"/>
      <sheetData sheetId="6383"/>
      <sheetData sheetId="6384" refreshError="1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/>
      <sheetData sheetId="6407"/>
      <sheetData sheetId="6408" refreshError="1"/>
      <sheetData sheetId="6409" refreshError="1"/>
      <sheetData sheetId="6410" refreshError="1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>
        <row r="1">
          <cell r="A1" t="str">
            <v>INSTITUTO NACIONAL DE VIAS</v>
          </cell>
        </row>
      </sheetData>
      <sheetData sheetId="6431"/>
      <sheetData sheetId="6432"/>
      <sheetData sheetId="6433"/>
      <sheetData sheetId="6434"/>
      <sheetData sheetId="6435"/>
      <sheetData sheetId="6436">
        <row r="1">
          <cell r="A1" t="str">
            <v>INSTITUTO NACIONAL DE VIAS</v>
          </cell>
        </row>
      </sheetData>
      <sheetData sheetId="6437"/>
      <sheetData sheetId="6438"/>
      <sheetData sheetId="6439"/>
      <sheetData sheetId="6440"/>
      <sheetData sheetId="6441" refreshError="1"/>
      <sheetData sheetId="6442" refreshError="1"/>
      <sheetData sheetId="6443" refreshError="1"/>
      <sheetData sheetId="6444"/>
      <sheetData sheetId="6445" refreshError="1"/>
      <sheetData sheetId="6446" refreshError="1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/>
      <sheetData sheetId="6496"/>
      <sheetData sheetId="6497"/>
      <sheetData sheetId="6498"/>
      <sheetData sheetId="6499" refreshError="1"/>
      <sheetData sheetId="6500">
        <row r="525">
          <cell r="K525">
            <v>1695.87</v>
          </cell>
        </row>
      </sheetData>
      <sheetData sheetId="6501">
        <row r="525">
          <cell r="K525">
            <v>3577.94</v>
          </cell>
        </row>
      </sheetData>
      <sheetData sheetId="6502">
        <row r="525">
          <cell r="K525">
            <v>5147.76</v>
          </cell>
        </row>
      </sheetData>
      <sheetData sheetId="6503">
        <row r="525">
          <cell r="K525">
            <v>4940.1099999999997</v>
          </cell>
        </row>
      </sheetData>
      <sheetData sheetId="6504">
        <row r="526">
          <cell r="K526">
            <v>695.98</v>
          </cell>
        </row>
      </sheetData>
      <sheetData sheetId="6505" refreshError="1"/>
      <sheetData sheetId="6506"/>
      <sheetData sheetId="6507" refreshError="1"/>
      <sheetData sheetId="6508" refreshError="1"/>
      <sheetData sheetId="6509" refreshError="1"/>
      <sheetData sheetId="6510" refreshError="1"/>
      <sheetData sheetId="6511"/>
      <sheetData sheetId="6512">
        <row r="1">
          <cell r="C1">
            <v>0.2</v>
          </cell>
        </row>
      </sheetData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>
        <row r="1">
          <cell r="A1" t="str">
            <v>INSTITUTO NACIONAL DE VIAS</v>
          </cell>
        </row>
      </sheetData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>
        <row r="4">
          <cell r="B4" t="str">
            <v xml:space="preserve"> Bisagra Pivotante </v>
          </cell>
        </row>
      </sheetData>
      <sheetData sheetId="6618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>
        <row r="15">
          <cell r="B15" t="str">
            <v>ROSY ARTEAGA ORTEGA</v>
          </cell>
        </row>
      </sheetData>
      <sheetData sheetId="6756" refreshError="1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/>
      <sheetData sheetId="6799"/>
      <sheetData sheetId="6800"/>
      <sheetData sheetId="6801"/>
      <sheetData sheetId="6802"/>
      <sheetData sheetId="6803" refreshError="1"/>
      <sheetData sheetId="6804" refreshError="1"/>
      <sheetData sheetId="6805"/>
      <sheetData sheetId="6806"/>
      <sheetData sheetId="6807"/>
      <sheetData sheetId="6808"/>
      <sheetData sheetId="6809"/>
      <sheetData sheetId="6810"/>
      <sheetData sheetId="681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/>
      <sheetData sheetId="6973" refreshError="1"/>
      <sheetData sheetId="6974" refreshError="1"/>
      <sheetData sheetId="6975" refreshError="1"/>
      <sheetData sheetId="6976" refreshError="1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/>
      <sheetData sheetId="7235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/>
      <sheetData sheetId="7343"/>
      <sheetData sheetId="7344"/>
      <sheetData sheetId="7345"/>
      <sheetData sheetId="7346">
        <row r="33">
          <cell r="C33">
            <v>0.77967625899280601</v>
          </cell>
        </row>
      </sheetData>
      <sheetData sheetId="7347"/>
      <sheetData sheetId="7348"/>
      <sheetData sheetId="7349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>
        <row r="4">
          <cell r="E4" t="str">
            <v>GUPCO</v>
          </cell>
        </row>
      </sheetData>
      <sheetData sheetId="7581"/>
      <sheetData sheetId="7582"/>
      <sheetData sheetId="7583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/>
      <sheetData sheetId="7591"/>
      <sheetData sheetId="7592" refreshError="1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 refreshError="1"/>
      <sheetData sheetId="7603" refreshError="1"/>
      <sheetData sheetId="7604" refreshError="1"/>
      <sheetData sheetId="7605">
        <row r="2">
          <cell r="A2" t="str">
            <v>(ºF)</v>
          </cell>
        </row>
      </sheetData>
      <sheetData sheetId="7606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/>
      <sheetData sheetId="7617"/>
      <sheetData sheetId="7618" refreshError="1"/>
      <sheetData sheetId="7619" refreshError="1"/>
      <sheetData sheetId="7620"/>
      <sheetData sheetId="7621" refreshError="1"/>
      <sheetData sheetId="7622" refreshError="1"/>
      <sheetData sheetId="7623"/>
      <sheetData sheetId="7624" refreshError="1"/>
      <sheetData sheetId="7625"/>
      <sheetData sheetId="7626"/>
      <sheetData sheetId="7627"/>
      <sheetData sheetId="7628"/>
      <sheetData sheetId="7629"/>
      <sheetData sheetId="7630"/>
      <sheetData sheetId="7631" refreshError="1"/>
      <sheetData sheetId="7632"/>
      <sheetData sheetId="7633" refreshError="1"/>
      <sheetData sheetId="7634"/>
      <sheetData sheetId="7635" refreshError="1"/>
      <sheetData sheetId="7636" refreshError="1"/>
      <sheetData sheetId="7637" refreshError="1"/>
      <sheetData sheetId="7638"/>
      <sheetData sheetId="7639"/>
      <sheetData sheetId="7640"/>
      <sheetData sheetId="7641"/>
      <sheetData sheetId="7642"/>
      <sheetData sheetId="7643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/>
      <sheetData sheetId="7728"/>
      <sheetData sheetId="7729" refreshError="1"/>
      <sheetData sheetId="7730"/>
      <sheetData sheetId="7731">
        <row r="4">
          <cell r="B4">
            <v>39886</v>
          </cell>
        </row>
      </sheetData>
      <sheetData sheetId="7732"/>
      <sheetData sheetId="7733"/>
      <sheetData sheetId="7734"/>
      <sheetData sheetId="7735"/>
      <sheetData sheetId="7736"/>
      <sheetData sheetId="7737"/>
      <sheetData sheetId="7738">
        <row r="4">
          <cell r="B4">
            <v>39886</v>
          </cell>
        </row>
      </sheetData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 refreshError="1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 refreshError="1"/>
      <sheetData sheetId="7786"/>
      <sheetData sheetId="7787"/>
      <sheetData sheetId="7788"/>
      <sheetData sheetId="7789" refreshError="1"/>
      <sheetData sheetId="7790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/>
      <sheetData sheetId="7864"/>
      <sheetData sheetId="7865"/>
      <sheetData sheetId="7866"/>
      <sheetData sheetId="7867">
        <row r="4">
          <cell r="E4" t="str">
            <v>GUPCO</v>
          </cell>
        </row>
      </sheetData>
      <sheetData sheetId="7868"/>
      <sheetData sheetId="7869"/>
      <sheetData sheetId="7870"/>
      <sheetData sheetId="7871"/>
      <sheetData sheetId="7872"/>
      <sheetData sheetId="7873" refreshError="1"/>
      <sheetData sheetId="7874"/>
      <sheetData sheetId="7875" refreshError="1"/>
      <sheetData sheetId="7876"/>
      <sheetData sheetId="7877" refreshError="1"/>
      <sheetData sheetId="7878" refreshError="1"/>
      <sheetData sheetId="7879" refreshError="1"/>
      <sheetData sheetId="7880" refreshError="1"/>
      <sheetData sheetId="7881"/>
      <sheetData sheetId="7882"/>
      <sheetData sheetId="7883"/>
      <sheetData sheetId="7884"/>
      <sheetData sheetId="7885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/>
      <sheetData sheetId="7894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 refreshError="1"/>
      <sheetData sheetId="8016"/>
      <sheetData sheetId="8017" refreshError="1"/>
      <sheetData sheetId="8018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/>
      <sheetData sheetId="8033"/>
      <sheetData sheetId="8034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 refreshError="1"/>
      <sheetData sheetId="8073"/>
      <sheetData sheetId="8074"/>
      <sheetData sheetId="8075"/>
      <sheetData sheetId="8076"/>
      <sheetData sheetId="8077"/>
      <sheetData sheetId="8078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/>
      <sheetData sheetId="8150"/>
      <sheetData sheetId="8151">
        <row r="6">
          <cell r="AB6">
            <v>40179</v>
          </cell>
        </row>
      </sheetData>
      <sheetData sheetId="8152"/>
      <sheetData sheetId="8153"/>
      <sheetData sheetId="8154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/>
      <sheetData sheetId="8371"/>
      <sheetData sheetId="8372"/>
      <sheetData sheetId="8373" refreshError="1"/>
      <sheetData sheetId="8374" refreshError="1"/>
      <sheetData sheetId="8375" refreshError="1"/>
      <sheetData sheetId="8376" refreshError="1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/>
      <sheetData sheetId="8603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/>
      <sheetData sheetId="8707"/>
      <sheetData sheetId="8708"/>
      <sheetData sheetId="8709"/>
      <sheetData sheetId="8710">
        <row r="2">
          <cell r="A2" t="str">
            <v>HOSPITAL HERNANDO MONCALEANO PERDOMO ETAPA 1</v>
          </cell>
        </row>
      </sheetData>
      <sheetData sheetId="8711"/>
      <sheetData sheetId="8712">
        <row r="2">
          <cell r="A2" t="str">
            <v>HOSPITAL HERNANDO MONCALEANO PERDOMO ETAPA 2 A</v>
          </cell>
        </row>
      </sheetData>
      <sheetData sheetId="8713">
        <row r="2">
          <cell r="A2" t="str">
            <v>HOSPITAL HERNANDO MONCALEANO PERDOMO ETAPA 2B</v>
          </cell>
        </row>
      </sheetData>
      <sheetData sheetId="8714"/>
      <sheetData sheetId="8715"/>
      <sheetData sheetId="8716"/>
      <sheetData sheetId="8717"/>
      <sheetData sheetId="8718"/>
      <sheetData sheetId="8719" refreshError="1"/>
      <sheetData sheetId="8720"/>
      <sheetData sheetId="8721"/>
      <sheetData sheetId="8722" refreshError="1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 refreshError="1"/>
      <sheetData sheetId="8733" refreshError="1"/>
      <sheetData sheetId="8734" refreshError="1"/>
      <sheetData sheetId="8735" refreshError="1"/>
      <sheetData sheetId="8736"/>
      <sheetData sheetId="8737"/>
      <sheetData sheetId="8738"/>
      <sheetData sheetId="8739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>
        <row r="12">
          <cell r="A12" t="str">
            <v>COSTOS DE TRANSPORTE</v>
          </cell>
        </row>
      </sheetData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/>
      <sheetData sheetId="9066"/>
      <sheetData sheetId="906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Informacion"/>
      <sheetName val="Datos Básicos"/>
      <sheetName val="SALARIOS"/>
      <sheetName val="PESOS"/>
      <sheetName val="SUB APU"/>
      <sheetName val="Informe"/>
      <sheetName val="Seguim-16"/>
      <sheetName val="INV"/>
      <sheetName val="AASHTO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 1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_a  aaInformación GRUPO 4_A MIn"/>
      <sheetName val="#REF"/>
      <sheetName val="HISTORICOS FUEL OIL EXP"/>
      <sheetName val="_aCCIDENTES_DE_1995___1996_xl_2"/>
      <sheetName val="//ccefici"/>
      <sheetName val="ACTA No.1 "/>
      <sheetName val="EQUIPOS"/>
      <sheetName val="MANO DE OBRA"/>
      <sheetName val="TRANSPORTE"/>
      <sheetName val="_aCCIDENTES_DE_1995___1996_xl_4"/>
      <sheetName val="//d.docs.live.net/a  aaInformac"/>
      <sheetName val="_aCCIDENTES_DE_1995___1996_xl_3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8"/>
      <sheetName val="aCCIDENTES_DE_1995_-_1996_xls15"/>
      <sheetName val="SUB_APU4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ESTADO VÍA-CRIT.TECNICO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5"/>
      <sheetName val="G.G"/>
      <sheetName val="AC2-AG96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TERVENCION"/>
      <sheetName val="_aCCIDENTES_DE_1995___1996_xl_6"/>
      <sheetName val="_aCCIDENTES_DE_1995___1996_xl_7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ENERALIDADES"/>
      <sheetName val="analisis costo horario"/>
      <sheetName val="Lista Base"/>
      <sheetName val="aactividad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_aCCIDENTES_DE_1995___1996_xl_8"/>
      <sheetName val="MATERIAL"/>
      <sheetName val="ANALISIS RESUMIDOS"/>
      <sheetName val="INDICE"/>
      <sheetName val="_aCCIDENTES_DE_1995___1996_x_11"/>
      <sheetName val="_aCCIDENTES_DE_1995___1996_xl_9"/>
      <sheetName val="_aCCIDENTES_DE_1995___1996_x_10"/>
      <sheetName val="Formulario_N°_4"/>
      <sheetName val="Base_Muestra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CANT OBRA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Tabla CONPES 3714"/>
      <sheetName val="_aCCIDENTES_DE_1995___1996_x_1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/>
      <sheetData sheetId="698"/>
      <sheetData sheetId="699" refreshError="1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 refreshError="1"/>
      <sheetData sheetId="728"/>
      <sheetData sheetId="729" refreshError="1"/>
      <sheetData sheetId="730"/>
      <sheetData sheetId="731" refreshError="1"/>
      <sheetData sheetId="732" refreshError="1"/>
      <sheetData sheetId="733"/>
      <sheetData sheetId="734"/>
      <sheetData sheetId="735" refreshError="1"/>
      <sheetData sheetId="736" refreshError="1"/>
      <sheetData sheetId="737" refreshError="1"/>
      <sheetData sheetId="738" refreshError="1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/>
      <sheetData sheetId="860" refreshError="1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6W9"/>
      <sheetName val="Presentacion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TARIFAS"/>
      <sheetName val="Sheet1"/>
      <sheetName val="PrecRec"/>
      <sheetName val="PESOS"/>
      <sheetName val="210.2.2"/>
      <sheetName val="PORTADA"/>
      <sheetName val="C_C_"/>
      <sheetName val="ENTRADAS"/>
      <sheetName val="BALANCE"/>
      <sheetName val="59y22%"/>
      <sheetName val="Valores Desplegables"/>
      <sheetName val="EQ"/>
      <sheetName val="CONTROL S24"/>
      <sheetName val="data"/>
      <sheetName val="Puntos"/>
      <sheetName val="ALTERNATIVA 1"/>
      <sheetName val="presup"/>
      <sheetName val="cantidades pH3"/>
      <sheetName val="resumen monal"/>
      <sheetName val="MI"/>
      <sheetName val="L. de Constru"/>
      <sheetName val="BUSCADOR"/>
      <sheetName val="Datos_CO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MAMPO 1"/>
      <sheetName val="Tabla"/>
      <sheetName val="COSTOS DE TRANSPORTE"/>
      <sheetName val="BOUNDS &amp; ROWS"/>
      <sheetName val="COMPRA MATERIA PRIMA"/>
      <sheetName val="Sanitario"/>
      <sheetName val="EST2"/>
      <sheetName val="Hoja2"/>
      <sheetName val="Clúster 8"/>
      <sheetName val="Clúster 14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 refreshError="1"/>
      <sheetData sheetId="16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\\Escritorio\amv 2011\a  aaInfo"/>
      <sheetName val="\\Giovanni\administracion vial\"/>
      <sheetName val="\MONTO AGOTABLE 2010\a  aaInfor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Presupuesto"/>
      <sheetName val="Fornato 6"/>
      <sheetName val="CONT_ADI"/>
      <sheetName val="\MANTENIMIENTO RUTA 1001_MARZO "/>
      <sheetName val="\I\MANTENIMIENTO RUTA 1001_MARZ"/>
      <sheetName val="[a  aaInformación]__cceficie_43"/>
      <sheetName val="ANEXO IX"/>
      <sheetName val="otros"/>
      <sheetName val="\Users\USUARIO\Downloads\MANTEN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\I\I\MANTENIMIENTO RUTA 1001_MA"/>
      <sheetName val="\Users\Personal\Downloads\MANTE"/>
      <sheetName val="TOTALES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Concretos y morteros"/>
      <sheetName val="Datos iniciales "/>
      <sheetName val="Transporte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n_9"/>
      <sheetName val="[a  aaInformación]__cceficien_6"/>
      <sheetName val="[a  aaInformación]//cceficiente"/>
      <sheetName val="[a  aaInformación]__cceficien_7"/>
      <sheetName val="[a  aaInformación]__cceficien_8"/>
      <sheetName val="[a  aaInformación]__cceficie_10"/>
      <sheetName val="[a  aaInformación]__cceficie_41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PRESUP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[a  aaInformación]__cceficie_13"/>
      <sheetName val="[a  aaInformación]__cceficie_11"/>
      <sheetName val="[a  aaInformación]__cceficie_12"/>
      <sheetName val="[a  aaInformación]__cceficie_14"/>
      <sheetName val="Emboquillar"/>
      <sheetName val="Acometidacobrerígido"/>
      <sheetName val="Acometidatoma"/>
      <sheetName val="Acometidahasta1&quot;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cceficie_4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CDItem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Materiales"/>
      <sheetName val="Cuadrillas"/>
      <sheetName val="Concretos y morteros"/>
      <sheetName val="Equipo"/>
      <sheetName val="Datos iniciales "/>
      <sheetName val="Transporte"/>
      <sheetName val="INSUMOS"/>
      <sheetName val="Acc%20Ago-Sep.xls"/>
      <sheetName val="ANEXO 7"/>
      <sheetName val="EMPRESA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80</v>
          </cell>
          <cell r="K4">
            <v>80</v>
          </cell>
          <cell r="L4">
            <v>80</v>
          </cell>
          <cell r="M4">
            <v>80</v>
          </cell>
          <cell r="N4">
            <v>80</v>
          </cell>
          <cell r="O4">
            <v>80</v>
          </cell>
          <cell r="P4">
            <v>80</v>
          </cell>
          <cell r="Q4">
            <v>80</v>
          </cell>
          <cell r="R4">
            <v>80</v>
          </cell>
          <cell r="S4">
            <v>80</v>
          </cell>
          <cell r="T4">
            <v>80</v>
          </cell>
          <cell r="U4">
            <v>80</v>
          </cell>
          <cell r="V4">
            <v>80</v>
          </cell>
          <cell r="W4">
            <v>80</v>
          </cell>
          <cell r="X4">
            <v>80</v>
          </cell>
          <cell r="Y4">
            <v>80</v>
          </cell>
          <cell r="Z4">
            <v>80</v>
          </cell>
          <cell r="AA4">
            <v>80</v>
          </cell>
          <cell r="AB4">
            <v>80</v>
          </cell>
          <cell r="AC4">
            <v>80</v>
          </cell>
          <cell r="AD4">
            <v>80</v>
          </cell>
          <cell r="AE4">
            <v>80</v>
          </cell>
          <cell r="AF4">
            <v>80</v>
          </cell>
          <cell r="AG4">
            <v>80</v>
          </cell>
          <cell r="AH4">
            <v>80</v>
          </cell>
          <cell r="AI4">
            <v>80</v>
          </cell>
          <cell r="AJ4">
            <v>80</v>
          </cell>
          <cell r="AK4">
            <v>80</v>
          </cell>
          <cell r="AL4">
            <v>80</v>
          </cell>
          <cell r="AM4">
            <v>80</v>
          </cell>
          <cell r="AN4">
            <v>80</v>
          </cell>
          <cell r="AO4">
            <v>80</v>
          </cell>
          <cell r="AP4">
            <v>80</v>
          </cell>
          <cell r="AQ4">
            <v>80</v>
          </cell>
          <cell r="AR4">
            <v>80</v>
          </cell>
          <cell r="AS4">
            <v>80</v>
          </cell>
          <cell r="AT4">
            <v>80</v>
          </cell>
          <cell r="AU4">
            <v>80</v>
          </cell>
          <cell r="AV4">
            <v>80</v>
          </cell>
          <cell r="AW4">
            <v>80</v>
          </cell>
          <cell r="AX4">
            <v>284168.42105263157</v>
          </cell>
          <cell r="AY4">
            <v>284168.25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284168.25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284168.25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284168.25</v>
          </cell>
          <cell r="BU4">
            <v>284168.25</v>
          </cell>
          <cell r="BV4">
            <v>284168.25</v>
          </cell>
          <cell r="BW4">
            <v>284168.25</v>
          </cell>
          <cell r="BX4">
            <v>284168.25</v>
          </cell>
          <cell r="BY4">
            <v>284168.25</v>
          </cell>
          <cell r="BZ4">
            <v>284168.25</v>
          </cell>
          <cell r="CA4">
            <v>284168.25</v>
          </cell>
          <cell r="CB4">
            <v>284168.25</v>
          </cell>
          <cell r="CC4">
            <v>284168.25</v>
          </cell>
          <cell r="CD4">
            <v>284168.25</v>
          </cell>
          <cell r="CE4">
            <v>284168.25</v>
          </cell>
          <cell r="CF4">
            <v>284168.25</v>
          </cell>
          <cell r="CG4">
            <v>284168.25</v>
          </cell>
          <cell r="CH4">
            <v>284168.25</v>
          </cell>
          <cell r="CI4">
            <v>284168.25</v>
          </cell>
          <cell r="CJ4">
            <v>284168.25</v>
          </cell>
          <cell r="CK4">
            <v>284168.25</v>
          </cell>
        </row>
        <row r="5">
          <cell r="J5">
            <v>284168.25</v>
          </cell>
          <cell r="K5">
            <v>284168.25</v>
          </cell>
          <cell r="L5">
            <v>284168.25</v>
          </cell>
          <cell r="M5">
            <v>284168.25</v>
          </cell>
          <cell r="N5">
            <v>284168.25</v>
          </cell>
          <cell r="O5">
            <v>284168.25</v>
          </cell>
          <cell r="P5">
            <v>284168.25</v>
          </cell>
          <cell r="Q5">
            <v>284168.25</v>
          </cell>
          <cell r="R5">
            <v>284168.25</v>
          </cell>
          <cell r="S5">
            <v>284168.25</v>
          </cell>
          <cell r="T5">
            <v>284168.25</v>
          </cell>
          <cell r="U5">
            <v>284168.25</v>
          </cell>
          <cell r="V5">
            <v>284168.25</v>
          </cell>
          <cell r="W5">
            <v>284168.25</v>
          </cell>
          <cell r="X5">
            <v>284168.25</v>
          </cell>
          <cell r="Y5">
            <v>284168.25</v>
          </cell>
          <cell r="Z5">
            <v>284168.25</v>
          </cell>
          <cell r="AA5">
            <v>284168.25</v>
          </cell>
          <cell r="AB5">
            <v>284168.25</v>
          </cell>
          <cell r="AC5">
            <v>284168.25</v>
          </cell>
          <cell r="AD5">
            <v>284168.25</v>
          </cell>
          <cell r="AE5">
            <v>284168.25</v>
          </cell>
          <cell r="AF5">
            <v>284168.25</v>
          </cell>
          <cell r="AG5">
            <v>284168.25</v>
          </cell>
          <cell r="AH5">
            <v>284168.25</v>
          </cell>
          <cell r="AI5">
            <v>284168.25</v>
          </cell>
          <cell r="AJ5">
            <v>284168.25</v>
          </cell>
          <cell r="AK5">
            <v>284168.25</v>
          </cell>
          <cell r="AL5">
            <v>284168.25</v>
          </cell>
          <cell r="AM5">
            <v>284168.25</v>
          </cell>
          <cell r="AN5">
            <v>284168.25</v>
          </cell>
          <cell r="AO5">
            <v>284168.25</v>
          </cell>
          <cell r="AP5">
            <v>284168.25</v>
          </cell>
          <cell r="AQ5">
            <v>284168.25</v>
          </cell>
          <cell r="AR5">
            <v>284168.25</v>
          </cell>
          <cell r="AS5">
            <v>284168.25</v>
          </cell>
          <cell r="AT5">
            <v>284168.25</v>
          </cell>
          <cell r="AU5">
            <v>284168.25</v>
          </cell>
          <cell r="AV5">
            <v>284168.25</v>
          </cell>
          <cell r="AW5">
            <v>284168.25</v>
          </cell>
          <cell r="AX5">
            <v>10140160</v>
          </cell>
          <cell r="AY5">
            <v>10140160</v>
          </cell>
          <cell r="AZ5">
            <v>10140160</v>
          </cell>
          <cell r="BA5">
            <v>10140160</v>
          </cell>
          <cell r="BB5">
            <v>10140160</v>
          </cell>
          <cell r="BC5">
            <v>10140160</v>
          </cell>
          <cell r="BD5">
            <v>10140160</v>
          </cell>
          <cell r="BE5">
            <v>10140160</v>
          </cell>
          <cell r="BF5">
            <v>10140160</v>
          </cell>
          <cell r="BG5">
            <v>10140160</v>
          </cell>
          <cell r="BH5">
            <v>10140160</v>
          </cell>
          <cell r="BI5">
            <v>10140160</v>
          </cell>
          <cell r="BJ5">
            <v>10140160</v>
          </cell>
          <cell r="BK5">
            <v>10140160</v>
          </cell>
          <cell r="BL5">
            <v>10140160</v>
          </cell>
          <cell r="BM5">
            <v>10140160</v>
          </cell>
          <cell r="BN5">
            <v>10140160</v>
          </cell>
          <cell r="BO5">
            <v>10140160</v>
          </cell>
          <cell r="BP5">
            <v>10140160</v>
          </cell>
          <cell r="BQ5">
            <v>10140160</v>
          </cell>
          <cell r="BR5">
            <v>10140160</v>
          </cell>
          <cell r="BS5">
            <v>10140160</v>
          </cell>
          <cell r="BT5">
            <v>10140160</v>
          </cell>
          <cell r="BU5">
            <v>10140160</v>
          </cell>
          <cell r="BV5">
            <v>10140160</v>
          </cell>
          <cell r="BW5">
            <v>10140160</v>
          </cell>
          <cell r="BX5">
            <v>10140160</v>
          </cell>
          <cell r="BY5">
            <v>10140160</v>
          </cell>
          <cell r="BZ5">
            <v>10140160</v>
          </cell>
          <cell r="CA5">
            <v>10140160</v>
          </cell>
          <cell r="CB5">
            <v>10140160</v>
          </cell>
          <cell r="CC5">
            <v>10140160</v>
          </cell>
          <cell r="CD5">
            <v>10140160</v>
          </cell>
          <cell r="CE5">
            <v>10140160</v>
          </cell>
          <cell r="CF5">
            <v>10140160</v>
          </cell>
          <cell r="CG5">
            <v>10140160</v>
          </cell>
          <cell r="CH5">
            <v>10140160</v>
          </cell>
          <cell r="CI5">
            <v>10140160</v>
          </cell>
          <cell r="CJ5">
            <v>10140160</v>
          </cell>
          <cell r="CK5">
            <v>10140160</v>
          </cell>
        </row>
        <row r="6">
          <cell r="J6">
            <v>10140160</v>
          </cell>
          <cell r="K6">
            <v>10140160</v>
          </cell>
          <cell r="L6">
            <v>10140160</v>
          </cell>
          <cell r="M6">
            <v>10140160</v>
          </cell>
          <cell r="N6">
            <v>10140160</v>
          </cell>
          <cell r="O6">
            <v>10140160</v>
          </cell>
          <cell r="P6">
            <v>10140160</v>
          </cell>
          <cell r="Q6">
            <v>10140160</v>
          </cell>
          <cell r="R6">
            <v>10140160</v>
          </cell>
          <cell r="S6">
            <v>10140160</v>
          </cell>
          <cell r="T6">
            <v>10140160</v>
          </cell>
          <cell r="U6">
            <v>10140160</v>
          </cell>
          <cell r="V6">
            <v>10140160</v>
          </cell>
          <cell r="W6">
            <v>10140160</v>
          </cell>
          <cell r="X6">
            <v>10140160</v>
          </cell>
          <cell r="Y6">
            <v>10140160</v>
          </cell>
          <cell r="Z6">
            <v>10140160</v>
          </cell>
          <cell r="AA6">
            <v>10140160</v>
          </cell>
          <cell r="AB6">
            <v>10140160</v>
          </cell>
          <cell r="AC6">
            <v>10140160</v>
          </cell>
          <cell r="AD6">
            <v>10140160</v>
          </cell>
          <cell r="AE6">
            <v>10140160</v>
          </cell>
          <cell r="AF6">
            <v>10140160</v>
          </cell>
          <cell r="AG6">
            <v>10140160</v>
          </cell>
          <cell r="AH6">
            <v>10140160</v>
          </cell>
          <cell r="AI6">
            <v>10140160</v>
          </cell>
          <cell r="AJ6">
            <v>10140160</v>
          </cell>
          <cell r="AK6">
            <v>10140160</v>
          </cell>
          <cell r="AL6">
            <v>10140160</v>
          </cell>
          <cell r="AM6">
            <v>10140160</v>
          </cell>
          <cell r="AN6">
            <v>10140160</v>
          </cell>
          <cell r="AO6">
            <v>10140160</v>
          </cell>
          <cell r="AP6">
            <v>10140160</v>
          </cell>
          <cell r="AQ6">
            <v>10140160</v>
          </cell>
          <cell r="AR6">
            <v>10140160</v>
          </cell>
          <cell r="AS6">
            <v>10140160</v>
          </cell>
          <cell r="AT6">
            <v>10140160</v>
          </cell>
          <cell r="AU6">
            <v>10140160</v>
          </cell>
          <cell r="AV6">
            <v>10140160</v>
          </cell>
          <cell r="AW6">
            <v>10140160</v>
          </cell>
          <cell r="AX6">
            <v>10140160</v>
          </cell>
          <cell r="AY6">
            <v>10140160</v>
          </cell>
          <cell r="AZ6">
            <v>10140160</v>
          </cell>
          <cell r="BA6">
            <v>10140160</v>
          </cell>
          <cell r="BB6">
            <v>10140160</v>
          </cell>
          <cell r="BC6">
            <v>10140160</v>
          </cell>
          <cell r="BD6">
            <v>10140160</v>
          </cell>
          <cell r="BE6">
            <v>10140160</v>
          </cell>
          <cell r="BF6">
            <v>10140160</v>
          </cell>
          <cell r="BG6">
            <v>10140160</v>
          </cell>
          <cell r="BH6">
            <v>10140160</v>
          </cell>
          <cell r="BI6">
            <v>10140160</v>
          </cell>
          <cell r="BJ6">
            <v>10140160</v>
          </cell>
          <cell r="BK6">
            <v>10140160</v>
          </cell>
          <cell r="BL6">
            <v>10140160</v>
          </cell>
          <cell r="BM6">
            <v>10140160</v>
          </cell>
          <cell r="BN6">
            <v>10140160</v>
          </cell>
          <cell r="BO6">
            <v>10140160</v>
          </cell>
          <cell r="BP6">
            <v>10140160</v>
          </cell>
          <cell r="BQ6">
            <v>10140160</v>
          </cell>
          <cell r="BR6">
            <v>10140160</v>
          </cell>
          <cell r="BS6">
            <v>10140160</v>
          </cell>
          <cell r="BT6">
            <v>10140160</v>
          </cell>
          <cell r="BU6">
            <v>10140160</v>
          </cell>
          <cell r="BV6">
            <v>10140160</v>
          </cell>
          <cell r="BW6">
            <v>10140160</v>
          </cell>
          <cell r="BX6">
            <v>10140160</v>
          </cell>
          <cell r="BY6">
            <v>10140160</v>
          </cell>
          <cell r="BZ6">
            <v>10140160</v>
          </cell>
          <cell r="CA6">
            <v>10140160</v>
          </cell>
          <cell r="CB6">
            <v>10140160</v>
          </cell>
          <cell r="CC6">
            <v>10140160</v>
          </cell>
          <cell r="CD6">
            <v>10140160</v>
          </cell>
          <cell r="CE6">
            <v>10140160</v>
          </cell>
          <cell r="CF6">
            <v>10140160</v>
          </cell>
          <cell r="CG6">
            <v>10140160</v>
          </cell>
          <cell r="CH6">
            <v>10140160</v>
          </cell>
          <cell r="CI6">
            <v>10140160</v>
          </cell>
          <cell r="CJ6">
            <v>10140160</v>
          </cell>
          <cell r="CK6">
            <v>261500</v>
          </cell>
        </row>
        <row r="7">
          <cell r="J7">
            <v>261500</v>
          </cell>
          <cell r="K7">
            <v>261500</v>
          </cell>
          <cell r="L7">
            <v>261500</v>
          </cell>
          <cell r="M7">
            <v>261500</v>
          </cell>
          <cell r="N7">
            <v>261500</v>
          </cell>
          <cell r="O7">
            <v>261500</v>
          </cell>
          <cell r="P7">
            <v>261500</v>
          </cell>
          <cell r="Q7">
            <v>261500</v>
          </cell>
          <cell r="R7">
            <v>261500</v>
          </cell>
          <cell r="S7">
            <v>261500</v>
          </cell>
          <cell r="T7">
            <v>261500</v>
          </cell>
          <cell r="U7">
            <v>261500</v>
          </cell>
          <cell r="V7">
            <v>261500</v>
          </cell>
          <cell r="W7">
            <v>261500</v>
          </cell>
          <cell r="X7">
            <v>261500</v>
          </cell>
          <cell r="Y7">
            <v>261500</v>
          </cell>
          <cell r="Z7">
            <v>261500</v>
          </cell>
          <cell r="AA7">
            <v>261500</v>
          </cell>
          <cell r="AB7">
            <v>261500</v>
          </cell>
          <cell r="AC7">
            <v>261500</v>
          </cell>
          <cell r="AD7">
            <v>261500</v>
          </cell>
          <cell r="AE7">
            <v>261500</v>
          </cell>
          <cell r="AF7">
            <v>261500</v>
          </cell>
          <cell r="AG7">
            <v>261500</v>
          </cell>
          <cell r="AH7">
            <v>261500</v>
          </cell>
          <cell r="AI7">
            <v>261500</v>
          </cell>
          <cell r="AJ7">
            <v>261500</v>
          </cell>
          <cell r="AK7">
            <v>261500</v>
          </cell>
          <cell r="AL7">
            <v>261500</v>
          </cell>
          <cell r="AM7">
            <v>261500</v>
          </cell>
          <cell r="AN7">
            <v>261500</v>
          </cell>
          <cell r="AO7">
            <v>261500</v>
          </cell>
          <cell r="AP7">
            <v>261500</v>
          </cell>
          <cell r="AQ7">
            <v>261500</v>
          </cell>
          <cell r="AR7">
            <v>261500</v>
          </cell>
          <cell r="AS7">
            <v>261500</v>
          </cell>
          <cell r="AT7">
            <v>261500</v>
          </cell>
          <cell r="AU7">
            <v>261500</v>
          </cell>
          <cell r="AV7">
            <v>261500</v>
          </cell>
          <cell r="AW7">
            <v>261500</v>
          </cell>
          <cell r="AX7">
            <v>261500</v>
          </cell>
          <cell r="AY7">
            <v>261500</v>
          </cell>
          <cell r="AZ7">
            <v>261500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8463000</v>
          </cell>
          <cell r="BG7">
            <v>8463000</v>
          </cell>
          <cell r="BH7">
            <v>8463000</v>
          </cell>
          <cell r="BI7">
            <v>8463000</v>
          </cell>
          <cell r="BJ7">
            <v>8463000</v>
          </cell>
          <cell r="BK7">
            <v>8463000</v>
          </cell>
          <cell r="BL7">
            <v>8463000</v>
          </cell>
          <cell r="BM7">
            <v>8463000</v>
          </cell>
          <cell r="BN7">
            <v>8463000</v>
          </cell>
          <cell r="BO7">
            <v>8463000</v>
          </cell>
          <cell r="BP7">
            <v>8463000</v>
          </cell>
          <cell r="BQ7">
            <v>8463000</v>
          </cell>
          <cell r="BR7">
            <v>8463000</v>
          </cell>
          <cell r="BS7">
            <v>8463000</v>
          </cell>
          <cell r="BT7">
            <v>8463000</v>
          </cell>
          <cell r="BU7">
            <v>8463000</v>
          </cell>
          <cell r="BV7">
            <v>8463000</v>
          </cell>
          <cell r="BW7">
            <v>8463000</v>
          </cell>
          <cell r="BX7">
            <v>8463000</v>
          </cell>
          <cell r="BY7">
            <v>8463000</v>
          </cell>
          <cell r="BZ7">
            <v>8463000</v>
          </cell>
          <cell r="CA7">
            <v>8463000</v>
          </cell>
          <cell r="CB7">
            <v>8463000</v>
          </cell>
          <cell r="CC7">
            <v>8463000</v>
          </cell>
          <cell r="CD7">
            <v>8463000</v>
          </cell>
          <cell r="CE7">
            <v>8463000</v>
          </cell>
          <cell r="CF7">
            <v>8463000</v>
          </cell>
          <cell r="CG7">
            <v>8463000</v>
          </cell>
          <cell r="CH7">
            <v>8463000</v>
          </cell>
          <cell r="CI7">
            <v>8463000</v>
          </cell>
          <cell r="CJ7">
            <v>8463000</v>
          </cell>
          <cell r="CK7">
            <v>8463000</v>
          </cell>
        </row>
        <row r="8">
          <cell r="J8">
            <v>8463000</v>
          </cell>
          <cell r="K8">
            <v>8463000</v>
          </cell>
          <cell r="L8">
            <v>8463000</v>
          </cell>
          <cell r="M8">
            <v>8463000</v>
          </cell>
          <cell r="N8">
            <v>8463000</v>
          </cell>
          <cell r="O8">
            <v>8463000</v>
          </cell>
          <cell r="P8">
            <v>8463000</v>
          </cell>
          <cell r="Q8">
            <v>8463000</v>
          </cell>
          <cell r="R8">
            <v>8463000</v>
          </cell>
          <cell r="S8">
            <v>8463000</v>
          </cell>
          <cell r="T8">
            <v>8463000</v>
          </cell>
          <cell r="U8">
            <v>8463000</v>
          </cell>
          <cell r="V8">
            <v>8463000</v>
          </cell>
          <cell r="W8">
            <v>8463000</v>
          </cell>
          <cell r="X8">
            <v>8463000</v>
          </cell>
          <cell r="Y8">
            <v>8463000</v>
          </cell>
          <cell r="Z8">
            <v>8463000</v>
          </cell>
          <cell r="AA8">
            <v>8463000</v>
          </cell>
          <cell r="AB8">
            <v>8463000</v>
          </cell>
          <cell r="AC8">
            <v>8463000</v>
          </cell>
          <cell r="AD8">
            <v>8463000</v>
          </cell>
          <cell r="AE8">
            <v>8463000</v>
          </cell>
          <cell r="AF8">
            <v>8463000</v>
          </cell>
          <cell r="AG8">
            <v>8463000</v>
          </cell>
          <cell r="AH8">
            <v>8463000</v>
          </cell>
          <cell r="AI8">
            <v>8463000</v>
          </cell>
          <cell r="AJ8">
            <v>8463000</v>
          </cell>
          <cell r="AK8">
            <v>8463000</v>
          </cell>
          <cell r="AL8">
            <v>8463000</v>
          </cell>
          <cell r="AM8">
            <v>8463000</v>
          </cell>
          <cell r="AN8">
            <v>8463000</v>
          </cell>
          <cell r="AO8">
            <v>8463000</v>
          </cell>
          <cell r="AP8">
            <v>8463000</v>
          </cell>
          <cell r="AQ8">
            <v>8463000</v>
          </cell>
          <cell r="AR8">
            <v>8463000</v>
          </cell>
          <cell r="AS8">
            <v>8463000</v>
          </cell>
          <cell r="AT8">
            <v>8463000</v>
          </cell>
          <cell r="AU8">
            <v>8463000</v>
          </cell>
          <cell r="AV8">
            <v>8463000</v>
          </cell>
          <cell r="AW8">
            <v>8463000</v>
          </cell>
          <cell r="AX8">
            <v>8463000</v>
          </cell>
          <cell r="AY8">
            <v>8463000</v>
          </cell>
          <cell r="AZ8">
            <v>8463000</v>
          </cell>
          <cell r="BA8">
            <v>8463000</v>
          </cell>
          <cell r="BB8">
            <v>8463000</v>
          </cell>
          <cell r="BC8">
            <v>8463000</v>
          </cell>
          <cell r="BD8">
            <v>8463000</v>
          </cell>
          <cell r="BE8">
            <v>8463000</v>
          </cell>
          <cell r="BF8">
            <v>8463000</v>
          </cell>
          <cell r="BG8">
            <v>8463000</v>
          </cell>
          <cell r="BH8">
            <v>8463000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582080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582080</v>
          </cell>
          <cell r="BU8">
            <v>582080</v>
          </cell>
          <cell r="BV8">
            <v>582080</v>
          </cell>
          <cell r="BW8">
            <v>582080</v>
          </cell>
          <cell r="BX8">
            <v>582080</v>
          </cell>
          <cell r="BY8">
            <v>582080</v>
          </cell>
          <cell r="BZ8">
            <v>582080</v>
          </cell>
          <cell r="CA8">
            <v>582080</v>
          </cell>
          <cell r="CB8">
            <v>582080</v>
          </cell>
          <cell r="CC8">
            <v>582080</v>
          </cell>
          <cell r="CD8">
            <v>582080</v>
          </cell>
          <cell r="CE8">
            <v>582080</v>
          </cell>
          <cell r="CF8">
            <v>582080</v>
          </cell>
          <cell r="CG8">
            <v>582080</v>
          </cell>
          <cell r="CH8">
            <v>582080</v>
          </cell>
          <cell r="CI8">
            <v>582080</v>
          </cell>
          <cell r="CJ8">
            <v>582080</v>
          </cell>
          <cell r="CK8">
            <v>582080</v>
          </cell>
        </row>
        <row r="9">
          <cell r="J9">
            <v>582080</v>
          </cell>
          <cell r="K9">
            <v>582080</v>
          </cell>
          <cell r="L9">
            <v>582080</v>
          </cell>
          <cell r="M9">
            <v>582080</v>
          </cell>
          <cell r="N9">
            <v>582080</v>
          </cell>
          <cell r="O9">
            <v>582080</v>
          </cell>
          <cell r="P9">
            <v>582080</v>
          </cell>
          <cell r="Q9">
            <v>582080</v>
          </cell>
          <cell r="R9">
            <v>582080</v>
          </cell>
          <cell r="S9">
            <v>582080</v>
          </cell>
          <cell r="T9">
            <v>582080</v>
          </cell>
          <cell r="U9">
            <v>582080</v>
          </cell>
          <cell r="V9">
            <v>582080</v>
          </cell>
          <cell r="W9">
            <v>582080</v>
          </cell>
          <cell r="X9">
            <v>582080</v>
          </cell>
          <cell r="Y9">
            <v>582080</v>
          </cell>
          <cell r="Z9">
            <v>582080</v>
          </cell>
          <cell r="AA9">
            <v>582080</v>
          </cell>
          <cell r="AB9">
            <v>582080</v>
          </cell>
          <cell r="AC9">
            <v>582080</v>
          </cell>
          <cell r="AD9">
            <v>582080</v>
          </cell>
          <cell r="AE9">
            <v>582080</v>
          </cell>
          <cell r="AF9">
            <v>582080</v>
          </cell>
          <cell r="AG9">
            <v>582080</v>
          </cell>
          <cell r="AH9">
            <v>582080</v>
          </cell>
          <cell r="AI9">
            <v>582080</v>
          </cell>
          <cell r="AJ9">
            <v>582080</v>
          </cell>
          <cell r="AK9">
            <v>582080</v>
          </cell>
          <cell r="AL9">
            <v>582080</v>
          </cell>
          <cell r="AM9">
            <v>582080</v>
          </cell>
          <cell r="AN9">
            <v>582080</v>
          </cell>
          <cell r="AO9">
            <v>582080</v>
          </cell>
          <cell r="AP9">
            <v>582080</v>
          </cell>
          <cell r="AQ9">
            <v>582080</v>
          </cell>
          <cell r="AR9">
            <v>582080</v>
          </cell>
          <cell r="AS9">
            <v>582080</v>
          </cell>
          <cell r="AT9">
            <v>582080</v>
          </cell>
          <cell r="AU9">
            <v>582080</v>
          </cell>
          <cell r="AV9">
            <v>582080</v>
          </cell>
          <cell r="AW9">
            <v>582080</v>
          </cell>
          <cell r="AX9">
            <v>582080</v>
          </cell>
          <cell r="AY9">
            <v>582080</v>
          </cell>
          <cell r="AZ9">
            <v>582080</v>
          </cell>
          <cell r="BA9">
            <v>582080</v>
          </cell>
          <cell r="BB9">
            <v>582080</v>
          </cell>
          <cell r="BC9">
            <v>582080</v>
          </cell>
          <cell r="BD9">
            <v>582080</v>
          </cell>
          <cell r="BE9">
            <v>582080</v>
          </cell>
          <cell r="BF9">
            <v>582080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4210560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4210560</v>
          </cell>
          <cell r="BS9">
            <v>4210560</v>
          </cell>
          <cell r="BT9">
            <v>4210560</v>
          </cell>
          <cell r="BU9">
            <v>4210560</v>
          </cell>
          <cell r="BV9">
            <v>4210560</v>
          </cell>
          <cell r="BW9">
            <v>4210560</v>
          </cell>
          <cell r="BX9">
            <v>4210560</v>
          </cell>
          <cell r="BY9">
            <v>4210560</v>
          </cell>
          <cell r="BZ9">
            <v>4210560</v>
          </cell>
          <cell r="CA9">
            <v>4210560</v>
          </cell>
          <cell r="CB9">
            <v>4210560</v>
          </cell>
          <cell r="CC9">
            <v>4210560</v>
          </cell>
          <cell r="CD9">
            <v>4210560</v>
          </cell>
          <cell r="CE9">
            <v>4210560</v>
          </cell>
          <cell r="CF9">
            <v>4210560</v>
          </cell>
          <cell r="CG9">
            <v>4210560</v>
          </cell>
          <cell r="CH9">
            <v>4210560</v>
          </cell>
          <cell r="CI9">
            <v>4210560</v>
          </cell>
          <cell r="CJ9">
            <v>4210560</v>
          </cell>
          <cell r="CK9">
            <v>4210560</v>
          </cell>
        </row>
        <row r="10">
          <cell r="J10">
            <v>4210560</v>
          </cell>
          <cell r="K10">
            <v>4210560</v>
          </cell>
          <cell r="L10">
            <v>4210560</v>
          </cell>
          <cell r="M10">
            <v>4210560</v>
          </cell>
          <cell r="N10">
            <v>4210560</v>
          </cell>
          <cell r="O10">
            <v>4210560</v>
          </cell>
          <cell r="P10">
            <v>4210560</v>
          </cell>
          <cell r="Q10">
            <v>4210560</v>
          </cell>
          <cell r="R10">
            <v>4210560</v>
          </cell>
          <cell r="S10">
            <v>4210560</v>
          </cell>
          <cell r="T10">
            <v>4210560</v>
          </cell>
          <cell r="U10">
            <v>4210560</v>
          </cell>
          <cell r="V10">
            <v>4210560</v>
          </cell>
          <cell r="W10">
            <v>4210560</v>
          </cell>
          <cell r="X10">
            <v>4210560</v>
          </cell>
          <cell r="Y10">
            <v>4210560</v>
          </cell>
          <cell r="Z10">
            <v>4210560</v>
          </cell>
          <cell r="AA10">
            <v>4210560</v>
          </cell>
          <cell r="AB10">
            <v>4210560</v>
          </cell>
          <cell r="AC10">
            <v>4210560</v>
          </cell>
          <cell r="AD10">
            <v>4210560</v>
          </cell>
          <cell r="AE10">
            <v>4210560</v>
          </cell>
          <cell r="AF10">
            <v>4210560</v>
          </cell>
          <cell r="AG10">
            <v>4210560</v>
          </cell>
          <cell r="AH10">
            <v>4210560</v>
          </cell>
          <cell r="AI10">
            <v>4210560</v>
          </cell>
          <cell r="AJ10">
            <v>4210560</v>
          </cell>
          <cell r="AK10">
            <v>4210560</v>
          </cell>
          <cell r="AL10">
            <v>4210560</v>
          </cell>
          <cell r="AM10">
            <v>4210560</v>
          </cell>
          <cell r="AN10">
            <v>4210560</v>
          </cell>
          <cell r="AO10">
            <v>4210560</v>
          </cell>
          <cell r="AP10">
            <v>4210560</v>
          </cell>
          <cell r="AQ10">
            <v>4210560</v>
          </cell>
          <cell r="AR10">
            <v>4210560</v>
          </cell>
          <cell r="AS10">
            <v>4210560</v>
          </cell>
          <cell r="AT10">
            <v>4210560</v>
          </cell>
          <cell r="AU10">
            <v>4210560</v>
          </cell>
          <cell r="AV10">
            <v>4210560</v>
          </cell>
          <cell r="AW10">
            <v>4210560</v>
          </cell>
          <cell r="AX10">
            <v>4210560</v>
          </cell>
          <cell r="AY10">
            <v>4210560</v>
          </cell>
          <cell r="AZ10">
            <v>4210560</v>
          </cell>
          <cell r="BA10">
            <v>4210560</v>
          </cell>
          <cell r="BB10">
            <v>4210560</v>
          </cell>
          <cell r="BC10">
            <v>4210560</v>
          </cell>
          <cell r="BD10">
            <v>4210560</v>
          </cell>
          <cell r="BE10">
            <v>4210560</v>
          </cell>
          <cell r="BF10">
            <v>4210560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6868680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6868680</v>
          </cell>
          <cell r="BS10">
            <v>6868680</v>
          </cell>
          <cell r="BT10">
            <v>6868680</v>
          </cell>
          <cell r="BU10">
            <v>6868680</v>
          </cell>
          <cell r="BV10">
            <v>6868680</v>
          </cell>
          <cell r="BW10">
            <v>6868680</v>
          </cell>
          <cell r="BX10">
            <v>6868680</v>
          </cell>
          <cell r="BY10">
            <v>6868680</v>
          </cell>
          <cell r="BZ10">
            <v>6868680</v>
          </cell>
          <cell r="CA10">
            <v>6868680</v>
          </cell>
          <cell r="CB10">
            <v>6868680</v>
          </cell>
          <cell r="CC10">
            <v>6868680</v>
          </cell>
          <cell r="CD10">
            <v>6868680</v>
          </cell>
          <cell r="CE10">
            <v>6868680</v>
          </cell>
          <cell r="CF10">
            <v>6868680</v>
          </cell>
          <cell r="CG10">
            <v>6868680</v>
          </cell>
          <cell r="CH10">
            <v>6868680</v>
          </cell>
          <cell r="CI10">
            <v>6868680</v>
          </cell>
          <cell r="CJ10">
            <v>6868680</v>
          </cell>
          <cell r="CK10">
            <v>6868680</v>
          </cell>
        </row>
        <row r="11">
          <cell r="J11">
            <v>6868680</v>
          </cell>
          <cell r="K11">
            <v>6868680</v>
          </cell>
          <cell r="L11">
            <v>6868680</v>
          </cell>
          <cell r="M11">
            <v>6868680</v>
          </cell>
          <cell r="N11">
            <v>6868680</v>
          </cell>
          <cell r="O11">
            <v>6868680</v>
          </cell>
          <cell r="P11">
            <v>6868680</v>
          </cell>
          <cell r="Q11">
            <v>6868680</v>
          </cell>
          <cell r="R11">
            <v>6868680</v>
          </cell>
          <cell r="S11">
            <v>6868680</v>
          </cell>
          <cell r="T11">
            <v>6868680</v>
          </cell>
          <cell r="U11">
            <v>6868680</v>
          </cell>
          <cell r="V11">
            <v>6868680</v>
          </cell>
          <cell r="W11">
            <v>6868680</v>
          </cell>
          <cell r="X11">
            <v>6868680</v>
          </cell>
          <cell r="Y11">
            <v>6868680</v>
          </cell>
          <cell r="Z11">
            <v>6868680</v>
          </cell>
          <cell r="AA11">
            <v>6868680</v>
          </cell>
          <cell r="AB11">
            <v>6868680</v>
          </cell>
          <cell r="AC11">
            <v>6868680</v>
          </cell>
          <cell r="AD11">
            <v>6868680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475046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475046</v>
          </cell>
          <cell r="AQ11">
            <v>475046</v>
          </cell>
          <cell r="AR11">
            <v>475046</v>
          </cell>
          <cell r="AS11">
            <v>475046</v>
          </cell>
          <cell r="AT11">
            <v>475046</v>
          </cell>
          <cell r="AU11">
            <v>475046</v>
          </cell>
          <cell r="AV11">
            <v>475046</v>
          </cell>
          <cell r="AW11">
            <v>475046</v>
          </cell>
          <cell r="AX11">
            <v>475046</v>
          </cell>
          <cell r="AY11">
            <v>475046</v>
          </cell>
          <cell r="AZ11">
            <v>475046</v>
          </cell>
          <cell r="BA11">
            <v>475046</v>
          </cell>
          <cell r="BB11">
            <v>475046</v>
          </cell>
          <cell r="BC11">
            <v>475046</v>
          </cell>
          <cell r="BD11">
            <v>475046</v>
          </cell>
          <cell r="BE11">
            <v>475046</v>
          </cell>
          <cell r="BF11">
            <v>475046</v>
          </cell>
          <cell r="BG11">
            <v>475046</v>
          </cell>
          <cell r="BH11">
            <v>475046</v>
          </cell>
          <cell r="BI11">
            <v>475046</v>
          </cell>
          <cell r="BJ11">
            <v>475046</v>
          </cell>
          <cell r="BK11">
            <v>475046</v>
          </cell>
          <cell r="BL11">
            <v>475046</v>
          </cell>
          <cell r="BM11">
            <v>475046</v>
          </cell>
          <cell r="BN11">
            <v>475046</v>
          </cell>
          <cell r="BO11">
            <v>475046</v>
          </cell>
          <cell r="BP11">
            <v>475046</v>
          </cell>
          <cell r="BQ11">
            <v>475046</v>
          </cell>
          <cell r="BR11">
            <v>475046</v>
          </cell>
          <cell r="BS11">
            <v>475046</v>
          </cell>
          <cell r="BT11">
            <v>475046</v>
          </cell>
          <cell r="BU11">
            <v>475046</v>
          </cell>
          <cell r="BV11">
            <v>475046</v>
          </cell>
          <cell r="BW11">
            <v>475046</v>
          </cell>
          <cell r="BX11">
            <v>475046</v>
          </cell>
          <cell r="BY11">
            <v>475046</v>
          </cell>
          <cell r="BZ11">
            <v>475046</v>
          </cell>
          <cell r="CA11">
            <v>475046</v>
          </cell>
          <cell r="CB11">
            <v>475046</v>
          </cell>
          <cell r="CC11">
            <v>475046</v>
          </cell>
          <cell r="CD11">
            <v>475046</v>
          </cell>
          <cell r="CE11">
            <v>475046</v>
          </cell>
          <cell r="CF11">
            <v>475046</v>
          </cell>
          <cell r="CG11">
            <v>475046</v>
          </cell>
          <cell r="CH11">
            <v>475046</v>
          </cell>
          <cell r="CI11">
            <v>475046</v>
          </cell>
          <cell r="CJ11">
            <v>475046</v>
          </cell>
          <cell r="CK11">
            <v>475046</v>
          </cell>
        </row>
        <row r="12">
          <cell r="J12">
            <v>475046</v>
          </cell>
          <cell r="K12">
            <v>475046</v>
          </cell>
          <cell r="L12">
            <v>475046</v>
          </cell>
          <cell r="M12">
            <v>475046</v>
          </cell>
          <cell r="N12">
            <v>475046</v>
          </cell>
          <cell r="O12">
            <v>475046</v>
          </cell>
          <cell r="P12">
            <v>475046</v>
          </cell>
          <cell r="Q12">
            <v>475046</v>
          </cell>
          <cell r="R12">
            <v>475046</v>
          </cell>
          <cell r="S12">
            <v>475046</v>
          </cell>
          <cell r="T12">
            <v>475046</v>
          </cell>
          <cell r="U12">
            <v>475046</v>
          </cell>
          <cell r="V12">
            <v>475046</v>
          </cell>
          <cell r="W12">
            <v>475046</v>
          </cell>
          <cell r="X12">
            <v>475046</v>
          </cell>
          <cell r="Y12">
            <v>475046</v>
          </cell>
          <cell r="Z12">
            <v>475046</v>
          </cell>
          <cell r="AA12">
            <v>475046</v>
          </cell>
          <cell r="AB12">
            <v>475046</v>
          </cell>
          <cell r="AC12">
            <v>475046</v>
          </cell>
          <cell r="AD12">
            <v>475046</v>
          </cell>
          <cell r="AE12">
            <v>475046</v>
          </cell>
          <cell r="AF12">
            <v>475046</v>
          </cell>
          <cell r="AG12">
            <v>475046</v>
          </cell>
          <cell r="AH12">
            <v>475046</v>
          </cell>
          <cell r="AI12">
            <v>475046</v>
          </cell>
          <cell r="AJ12">
            <v>475046</v>
          </cell>
          <cell r="AK12">
            <v>475046</v>
          </cell>
          <cell r="AL12">
            <v>475046</v>
          </cell>
          <cell r="AM12">
            <v>475046</v>
          </cell>
          <cell r="AN12">
            <v>475046</v>
          </cell>
          <cell r="AO12">
            <v>475046</v>
          </cell>
          <cell r="AP12">
            <v>475046</v>
          </cell>
          <cell r="AQ12">
            <v>475046</v>
          </cell>
          <cell r="AR12">
            <v>475046</v>
          </cell>
          <cell r="AS12">
            <v>475046</v>
          </cell>
          <cell r="AT12">
            <v>475046</v>
          </cell>
          <cell r="AU12">
            <v>475046</v>
          </cell>
          <cell r="AV12">
            <v>475046</v>
          </cell>
          <cell r="AW12">
            <v>475046</v>
          </cell>
          <cell r="AX12">
            <v>475046</v>
          </cell>
          <cell r="AY12">
            <v>475046</v>
          </cell>
          <cell r="AZ12">
            <v>475046</v>
          </cell>
          <cell r="BA12">
            <v>475046</v>
          </cell>
          <cell r="BB12">
            <v>475046</v>
          </cell>
          <cell r="BC12">
            <v>475046</v>
          </cell>
          <cell r="BD12">
            <v>475046</v>
          </cell>
          <cell r="BE12">
            <v>475046</v>
          </cell>
          <cell r="BF12">
            <v>475046</v>
          </cell>
          <cell r="BG12">
            <v>475046</v>
          </cell>
          <cell r="BH12">
            <v>475046</v>
          </cell>
          <cell r="BI12">
            <v>475046</v>
          </cell>
          <cell r="BJ12">
            <v>475046</v>
          </cell>
          <cell r="BK12">
            <v>475046</v>
          </cell>
          <cell r="BL12">
            <v>475046</v>
          </cell>
          <cell r="BM12">
            <v>475046</v>
          </cell>
          <cell r="BN12">
            <v>475046</v>
          </cell>
          <cell r="BO12">
            <v>475046</v>
          </cell>
          <cell r="BP12">
            <v>475046</v>
          </cell>
          <cell r="BQ12">
            <v>475046</v>
          </cell>
          <cell r="BR12">
            <v>475046</v>
          </cell>
          <cell r="BS12">
            <v>475046</v>
          </cell>
          <cell r="BT12">
            <v>475046</v>
          </cell>
          <cell r="BU12">
            <v>475046</v>
          </cell>
          <cell r="BV12">
            <v>475046</v>
          </cell>
          <cell r="BW12">
            <v>475046</v>
          </cell>
          <cell r="BX12">
            <v>475046</v>
          </cell>
          <cell r="BY12">
            <v>475046</v>
          </cell>
          <cell r="BZ12">
            <v>475046</v>
          </cell>
          <cell r="CA12">
            <v>475046</v>
          </cell>
          <cell r="CB12">
            <v>475046</v>
          </cell>
          <cell r="CC12">
            <v>475046</v>
          </cell>
          <cell r="CD12">
            <v>475046</v>
          </cell>
          <cell r="CE12">
            <v>475046</v>
          </cell>
          <cell r="CF12">
            <v>475046</v>
          </cell>
          <cell r="CG12">
            <v>475046</v>
          </cell>
          <cell r="CH12">
            <v>475046</v>
          </cell>
          <cell r="CI12">
            <v>475046</v>
          </cell>
          <cell r="CJ12">
            <v>475046</v>
          </cell>
          <cell r="CK12">
            <v>1127000</v>
          </cell>
        </row>
        <row r="13">
          <cell r="J13">
            <v>1127000</v>
          </cell>
          <cell r="K13">
            <v>1127000</v>
          </cell>
          <cell r="L13">
            <v>1127000</v>
          </cell>
          <cell r="M13">
            <v>1127000</v>
          </cell>
          <cell r="N13">
            <v>1127000</v>
          </cell>
          <cell r="O13">
            <v>1127000</v>
          </cell>
          <cell r="P13">
            <v>1127000</v>
          </cell>
          <cell r="Q13">
            <v>1127000</v>
          </cell>
          <cell r="R13">
            <v>1127000</v>
          </cell>
          <cell r="S13">
            <v>1127000</v>
          </cell>
          <cell r="T13">
            <v>1127000</v>
          </cell>
          <cell r="U13">
            <v>1127000</v>
          </cell>
          <cell r="V13">
            <v>1127000</v>
          </cell>
          <cell r="W13">
            <v>1127000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318489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318489</v>
          </cell>
          <cell r="AL13">
            <v>318489.23076923081</v>
          </cell>
          <cell r="AM13">
            <v>318489</v>
          </cell>
          <cell r="AN13">
            <v>318489</v>
          </cell>
          <cell r="AO13">
            <v>318489</v>
          </cell>
          <cell r="AP13">
            <v>318489</v>
          </cell>
          <cell r="AQ13">
            <v>318489</v>
          </cell>
          <cell r="AR13">
            <v>318489</v>
          </cell>
          <cell r="AS13">
            <v>318489</v>
          </cell>
          <cell r="AT13">
            <v>318489</v>
          </cell>
          <cell r="AU13">
            <v>318489</v>
          </cell>
          <cell r="AV13">
            <v>318489</v>
          </cell>
          <cell r="AW13">
            <v>318489</v>
          </cell>
          <cell r="AX13">
            <v>318489</v>
          </cell>
          <cell r="AY13">
            <v>318489</v>
          </cell>
          <cell r="AZ13">
            <v>318489</v>
          </cell>
          <cell r="BA13">
            <v>318489</v>
          </cell>
          <cell r="BB13">
            <v>318489</v>
          </cell>
          <cell r="BC13">
            <v>318489</v>
          </cell>
          <cell r="BD13">
            <v>318489</v>
          </cell>
          <cell r="BE13">
            <v>318489</v>
          </cell>
          <cell r="BF13">
            <v>318489</v>
          </cell>
          <cell r="BG13">
            <v>318489</v>
          </cell>
          <cell r="BH13">
            <v>318489</v>
          </cell>
          <cell r="BI13">
            <v>318489</v>
          </cell>
          <cell r="BJ13">
            <v>318489</v>
          </cell>
          <cell r="BK13">
            <v>318489</v>
          </cell>
          <cell r="BL13">
            <v>318489</v>
          </cell>
          <cell r="BM13">
            <v>318489</v>
          </cell>
          <cell r="BN13">
            <v>318489</v>
          </cell>
          <cell r="BO13">
            <v>318489</v>
          </cell>
          <cell r="BP13">
            <v>318489</v>
          </cell>
          <cell r="BQ13">
            <v>318489</v>
          </cell>
          <cell r="BR13">
            <v>318489</v>
          </cell>
          <cell r="BS13">
            <v>318489</v>
          </cell>
          <cell r="BT13">
            <v>318489</v>
          </cell>
          <cell r="BU13">
            <v>318489</v>
          </cell>
          <cell r="BV13">
            <v>318489</v>
          </cell>
          <cell r="BW13">
            <v>318489</v>
          </cell>
          <cell r="BX13">
            <v>318489</v>
          </cell>
          <cell r="BY13">
            <v>318489</v>
          </cell>
          <cell r="BZ13">
            <v>318489</v>
          </cell>
          <cell r="CA13">
            <v>318489</v>
          </cell>
          <cell r="CB13">
            <v>318489</v>
          </cell>
          <cell r="CC13">
            <v>318489</v>
          </cell>
          <cell r="CD13">
            <v>318489</v>
          </cell>
          <cell r="CE13">
            <v>318489</v>
          </cell>
          <cell r="CF13">
            <v>318489</v>
          </cell>
          <cell r="CG13">
            <v>318489</v>
          </cell>
          <cell r="CH13">
            <v>318489</v>
          </cell>
          <cell r="CI13">
            <v>318489</v>
          </cell>
          <cell r="CJ13">
            <v>318489</v>
          </cell>
          <cell r="CK13">
            <v>318489</v>
          </cell>
        </row>
        <row r="14">
          <cell r="J14">
            <v>318489</v>
          </cell>
          <cell r="K14">
            <v>318489</v>
          </cell>
          <cell r="L14">
            <v>318489</v>
          </cell>
          <cell r="M14">
            <v>318489</v>
          </cell>
          <cell r="N14">
            <v>318489</v>
          </cell>
          <cell r="O14">
            <v>318489</v>
          </cell>
          <cell r="P14">
            <v>318489</v>
          </cell>
          <cell r="Q14">
            <v>318489</v>
          </cell>
          <cell r="R14">
            <v>318489</v>
          </cell>
          <cell r="S14">
            <v>318489</v>
          </cell>
          <cell r="T14">
            <v>318489</v>
          </cell>
          <cell r="U14">
            <v>318489</v>
          </cell>
          <cell r="V14">
            <v>318489</v>
          </cell>
          <cell r="W14">
            <v>318489</v>
          </cell>
          <cell r="X14">
            <v>318489</v>
          </cell>
          <cell r="Y14">
            <v>318489</v>
          </cell>
          <cell r="Z14">
            <v>318489</v>
          </cell>
          <cell r="AA14">
            <v>318489</v>
          </cell>
          <cell r="AB14">
            <v>318489</v>
          </cell>
          <cell r="AC14">
            <v>318489</v>
          </cell>
          <cell r="AD14">
            <v>318489</v>
          </cell>
          <cell r="AE14">
            <v>318489</v>
          </cell>
          <cell r="AF14">
            <v>318489</v>
          </cell>
          <cell r="AG14">
            <v>318489</v>
          </cell>
          <cell r="AH14">
            <v>318489</v>
          </cell>
          <cell r="AI14">
            <v>318489</v>
          </cell>
          <cell r="AJ14">
            <v>318489</v>
          </cell>
          <cell r="AK14">
            <v>318489</v>
          </cell>
          <cell r="AL14">
            <v>318489</v>
          </cell>
          <cell r="AM14">
            <v>318489</v>
          </cell>
          <cell r="AN14">
            <v>318489</v>
          </cell>
          <cell r="AO14">
            <v>318489</v>
          </cell>
          <cell r="AP14">
            <v>318489</v>
          </cell>
          <cell r="AQ14">
            <v>318489</v>
          </cell>
          <cell r="AR14">
            <v>318489</v>
          </cell>
          <cell r="AS14">
            <v>318489</v>
          </cell>
          <cell r="AT14">
            <v>318489</v>
          </cell>
          <cell r="AU14">
            <v>318489</v>
          </cell>
          <cell r="AV14">
            <v>318489</v>
          </cell>
          <cell r="AW14">
            <v>318489</v>
          </cell>
          <cell r="AX14">
            <v>318489</v>
          </cell>
          <cell r="AY14">
            <v>318489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217200</v>
          </cell>
          <cell r="BG14">
            <v>217200</v>
          </cell>
          <cell r="BH14">
            <v>217200</v>
          </cell>
          <cell r="BI14">
            <v>217200</v>
          </cell>
          <cell r="BJ14">
            <v>217200</v>
          </cell>
          <cell r="BK14">
            <v>217200</v>
          </cell>
          <cell r="BL14">
            <v>217200</v>
          </cell>
          <cell r="BM14">
            <v>217200</v>
          </cell>
          <cell r="BN14">
            <v>217200</v>
          </cell>
          <cell r="BO14">
            <v>217200</v>
          </cell>
          <cell r="BP14">
            <v>217200</v>
          </cell>
          <cell r="BQ14">
            <v>217200</v>
          </cell>
          <cell r="BR14">
            <v>217200</v>
          </cell>
          <cell r="BS14">
            <v>217200</v>
          </cell>
          <cell r="BT14">
            <v>217200</v>
          </cell>
          <cell r="BU14">
            <v>217200</v>
          </cell>
          <cell r="BV14">
            <v>217200</v>
          </cell>
          <cell r="BW14">
            <v>217200</v>
          </cell>
          <cell r="BX14">
            <v>217200</v>
          </cell>
          <cell r="BY14">
            <v>217200</v>
          </cell>
          <cell r="BZ14">
            <v>217200</v>
          </cell>
          <cell r="CA14">
            <v>217200</v>
          </cell>
          <cell r="CB14">
            <v>217200</v>
          </cell>
          <cell r="CC14">
            <v>217200</v>
          </cell>
          <cell r="CD14">
            <v>217200</v>
          </cell>
          <cell r="CE14">
            <v>217200</v>
          </cell>
          <cell r="CF14">
            <v>217200</v>
          </cell>
          <cell r="CG14">
            <v>217200</v>
          </cell>
          <cell r="CH14">
            <v>217200</v>
          </cell>
          <cell r="CI14">
            <v>217200</v>
          </cell>
          <cell r="CJ14">
            <v>217200</v>
          </cell>
          <cell r="CK14">
            <v>217200</v>
          </cell>
        </row>
        <row r="15">
          <cell r="J15">
            <v>217200</v>
          </cell>
          <cell r="K15">
            <v>217200</v>
          </cell>
          <cell r="L15">
            <v>217200</v>
          </cell>
          <cell r="M15">
            <v>217200</v>
          </cell>
          <cell r="N15">
            <v>217200</v>
          </cell>
          <cell r="O15">
            <v>217200</v>
          </cell>
          <cell r="P15">
            <v>217200</v>
          </cell>
          <cell r="Q15">
            <v>217200</v>
          </cell>
          <cell r="R15">
            <v>217200</v>
          </cell>
          <cell r="S15">
            <v>217200</v>
          </cell>
          <cell r="T15">
            <v>217200</v>
          </cell>
          <cell r="U15">
            <v>217200</v>
          </cell>
          <cell r="V15">
            <v>217200</v>
          </cell>
          <cell r="W15">
            <v>217200</v>
          </cell>
          <cell r="X15">
            <v>217200</v>
          </cell>
          <cell r="Y15">
            <v>217200</v>
          </cell>
          <cell r="Z15">
            <v>217200</v>
          </cell>
          <cell r="AA15">
            <v>217200</v>
          </cell>
          <cell r="AB15">
            <v>217200</v>
          </cell>
          <cell r="AC15">
            <v>217200</v>
          </cell>
          <cell r="AD15">
            <v>217200</v>
          </cell>
          <cell r="AE15">
            <v>217200</v>
          </cell>
          <cell r="AF15">
            <v>217200</v>
          </cell>
          <cell r="AG15">
            <v>217200</v>
          </cell>
          <cell r="AH15">
            <v>217200</v>
          </cell>
          <cell r="AI15">
            <v>217200</v>
          </cell>
          <cell r="AJ15">
            <v>217200</v>
          </cell>
          <cell r="AK15">
            <v>217200</v>
          </cell>
          <cell r="AL15">
            <v>217200</v>
          </cell>
          <cell r="AM15">
            <v>217200</v>
          </cell>
          <cell r="AN15">
            <v>217200</v>
          </cell>
          <cell r="AO15">
            <v>217200</v>
          </cell>
          <cell r="AP15">
            <v>217200</v>
          </cell>
          <cell r="AQ15">
            <v>217200</v>
          </cell>
          <cell r="AR15">
            <v>217200</v>
          </cell>
          <cell r="AS15">
            <v>217200</v>
          </cell>
          <cell r="AT15">
            <v>217200</v>
          </cell>
          <cell r="AU15">
            <v>217200</v>
          </cell>
          <cell r="AV15">
            <v>217200</v>
          </cell>
          <cell r="AW15">
            <v>217200</v>
          </cell>
          <cell r="AX15">
            <v>217200</v>
          </cell>
          <cell r="AY15">
            <v>217200</v>
          </cell>
          <cell r="AZ15">
            <v>217200</v>
          </cell>
          <cell r="BA15">
            <v>217200</v>
          </cell>
          <cell r="BB15">
            <v>217200</v>
          </cell>
          <cell r="BC15">
            <v>217200</v>
          </cell>
          <cell r="BD15">
            <v>217200</v>
          </cell>
          <cell r="BE15">
            <v>217200</v>
          </cell>
          <cell r="BF15">
            <v>217200</v>
          </cell>
          <cell r="BG15">
            <v>217200</v>
          </cell>
          <cell r="BH15">
            <v>217200</v>
          </cell>
          <cell r="BI15">
            <v>217200</v>
          </cell>
          <cell r="BJ15">
            <v>217200</v>
          </cell>
          <cell r="BK15">
            <v>217200</v>
          </cell>
          <cell r="BL15">
            <v>217200</v>
          </cell>
          <cell r="BM15">
            <v>217200</v>
          </cell>
          <cell r="BN15">
            <v>217200</v>
          </cell>
          <cell r="BO15">
            <v>217200</v>
          </cell>
          <cell r="BP15">
            <v>217200</v>
          </cell>
          <cell r="BQ15">
            <v>217200</v>
          </cell>
          <cell r="BR15">
            <v>217200</v>
          </cell>
          <cell r="BS15">
            <v>217200</v>
          </cell>
          <cell r="BT15">
            <v>217200</v>
          </cell>
          <cell r="BU15">
            <v>217200</v>
          </cell>
          <cell r="BV15">
            <v>217200</v>
          </cell>
          <cell r="BW15">
            <v>217200</v>
          </cell>
          <cell r="BX15">
            <v>217200</v>
          </cell>
          <cell r="BY15">
            <v>217200</v>
          </cell>
          <cell r="BZ15">
            <v>217200</v>
          </cell>
          <cell r="CA15">
            <v>217200</v>
          </cell>
          <cell r="CB15">
            <v>1541100</v>
          </cell>
          <cell r="CC15">
            <v>1541100</v>
          </cell>
          <cell r="CD15">
            <v>1541100</v>
          </cell>
          <cell r="CE15">
            <v>1541100</v>
          </cell>
          <cell r="CF15">
            <v>1541100</v>
          </cell>
          <cell r="CG15">
            <v>1541100</v>
          </cell>
          <cell r="CH15">
            <v>1541100</v>
          </cell>
          <cell r="CI15">
            <v>1541100</v>
          </cell>
          <cell r="CJ15">
            <v>1541100</v>
          </cell>
          <cell r="CK15">
            <v>1541100</v>
          </cell>
        </row>
        <row r="16">
          <cell r="J16">
            <v>1541100</v>
          </cell>
          <cell r="K16">
            <v>1541100</v>
          </cell>
          <cell r="L16">
            <v>1541100</v>
          </cell>
          <cell r="M16">
            <v>1541100</v>
          </cell>
          <cell r="N16">
            <v>1541100</v>
          </cell>
          <cell r="O16">
            <v>1541100</v>
          </cell>
          <cell r="P16">
            <v>1541100</v>
          </cell>
          <cell r="Q16">
            <v>1541100</v>
          </cell>
          <cell r="R16">
            <v>1541100</v>
          </cell>
          <cell r="S16">
            <v>1541100</v>
          </cell>
          <cell r="T16">
            <v>1541100</v>
          </cell>
          <cell r="U16">
            <v>1541100</v>
          </cell>
          <cell r="V16">
            <v>1541100</v>
          </cell>
          <cell r="W16">
            <v>1541100</v>
          </cell>
          <cell r="X16">
            <v>1541100</v>
          </cell>
          <cell r="Y16">
            <v>1541100</v>
          </cell>
          <cell r="Z16">
            <v>1541100</v>
          </cell>
          <cell r="AA16">
            <v>1541100</v>
          </cell>
          <cell r="AB16">
            <v>1541100</v>
          </cell>
          <cell r="AC16">
            <v>1541100</v>
          </cell>
          <cell r="AD16">
            <v>1541100</v>
          </cell>
          <cell r="AE16">
            <v>1541100</v>
          </cell>
          <cell r="AF16">
            <v>1541100</v>
          </cell>
          <cell r="AG16">
            <v>1541100</v>
          </cell>
          <cell r="AH16">
            <v>1541100</v>
          </cell>
          <cell r="AI16">
            <v>1541100</v>
          </cell>
          <cell r="AJ16">
            <v>1541100</v>
          </cell>
          <cell r="AK16">
            <v>1541100</v>
          </cell>
          <cell r="AL16">
            <v>1541100</v>
          </cell>
          <cell r="AM16">
            <v>1541100</v>
          </cell>
          <cell r="AN16">
            <v>1541100</v>
          </cell>
          <cell r="AO16">
            <v>1541100</v>
          </cell>
          <cell r="AP16">
            <v>1541100</v>
          </cell>
          <cell r="AQ16">
            <v>1541100</v>
          </cell>
          <cell r="AR16">
            <v>1541100</v>
          </cell>
          <cell r="AS16">
            <v>1541100</v>
          </cell>
          <cell r="AT16">
            <v>1541100</v>
          </cell>
          <cell r="AU16">
            <v>1541100</v>
          </cell>
          <cell r="AV16">
            <v>1541100</v>
          </cell>
          <cell r="AW16">
            <v>1541100</v>
          </cell>
          <cell r="AX16">
            <v>1541100</v>
          </cell>
          <cell r="AY16">
            <v>1541100</v>
          </cell>
          <cell r="AZ16">
            <v>1541100</v>
          </cell>
          <cell r="BA16">
            <v>1541100</v>
          </cell>
          <cell r="BB16">
            <v>1541100</v>
          </cell>
          <cell r="BC16">
            <v>1541100</v>
          </cell>
          <cell r="BD16">
            <v>1541100</v>
          </cell>
          <cell r="BE16">
            <v>1541100</v>
          </cell>
          <cell r="BF16">
            <v>1541100</v>
          </cell>
          <cell r="BG16">
            <v>1541100</v>
          </cell>
          <cell r="BH16">
            <v>1541100</v>
          </cell>
          <cell r="BI16">
            <v>1541100</v>
          </cell>
          <cell r="BJ16">
            <v>1541100</v>
          </cell>
          <cell r="BK16">
            <v>1541100</v>
          </cell>
          <cell r="BL16">
            <v>1541100</v>
          </cell>
          <cell r="BM16">
            <v>1541100</v>
          </cell>
          <cell r="BN16">
            <v>1541100</v>
          </cell>
          <cell r="BO16">
            <v>1541100</v>
          </cell>
          <cell r="BP16">
            <v>1541100</v>
          </cell>
          <cell r="BQ16">
            <v>1541100</v>
          </cell>
          <cell r="BR16">
            <v>1541100</v>
          </cell>
          <cell r="BS16">
            <v>1541100</v>
          </cell>
          <cell r="BT16">
            <v>1541100</v>
          </cell>
          <cell r="BU16">
            <v>1541100</v>
          </cell>
          <cell r="BV16">
            <v>1541100</v>
          </cell>
          <cell r="BW16">
            <v>1541100</v>
          </cell>
          <cell r="BX16">
            <v>1541100</v>
          </cell>
          <cell r="BY16">
            <v>1541100</v>
          </cell>
          <cell r="BZ16">
            <v>1541100</v>
          </cell>
          <cell r="CA16">
            <v>1541100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874311.5</v>
          </cell>
          <cell r="CI16">
            <v>874311.5</v>
          </cell>
          <cell r="CJ16">
            <v>874311.5</v>
          </cell>
          <cell r="CK16">
            <v>874311.5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108200.5625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108200.5625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108200.5625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108200.5625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108200.5625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108200.5625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108200.5625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108200.5625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108200.5625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108200.5625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108200.5625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4473600</v>
          </cell>
          <cell r="N19">
            <v>4473600</v>
          </cell>
          <cell r="O19">
            <v>4473600</v>
          </cell>
          <cell r="P19">
            <v>4473600</v>
          </cell>
          <cell r="Q19">
            <v>4473600</v>
          </cell>
          <cell r="R19">
            <v>4473600</v>
          </cell>
          <cell r="S19">
            <v>4473600</v>
          </cell>
          <cell r="T19">
            <v>4473600</v>
          </cell>
          <cell r="U19">
            <v>4473600</v>
          </cell>
          <cell r="V19">
            <v>4473600</v>
          </cell>
          <cell r="W19">
            <v>4473600</v>
          </cell>
          <cell r="X19">
            <v>4473600</v>
          </cell>
          <cell r="Y19">
            <v>4473600</v>
          </cell>
          <cell r="Z19">
            <v>4473600</v>
          </cell>
          <cell r="AA19">
            <v>4473600</v>
          </cell>
          <cell r="AB19">
            <v>4473600</v>
          </cell>
          <cell r="AC19">
            <v>4473600</v>
          </cell>
          <cell r="AD19">
            <v>4473600</v>
          </cell>
          <cell r="AE19">
            <v>4473600</v>
          </cell>
          <cell r="AF19">
            <v>4473600</v>
          </cell>
          <cell r="AG19">
            <v>4473600</v>
          </cell>
          <cell r="AH19">
            <v>4473600</v>
          </cell>
          <cell r="AI19">
            <v>4473600</v>
          </cell>
          <cell r="AJ19">
            <v>4473600</v>
          </cell>
          <cell r="AK19">
            <v>4473600</v>
          </cell>
          <cell r="AL19">
            <v>4473600</v>
          </cell>
          <cell r="AM19">
            <v>4473600</v>
          </cell>
          <cell r="AN19">
            <v>4473600</v>
          </cell>
          <cell r="AO19">
            <v>4473600</v>
          </cell>
          <cell r="AP19">
            <v>4473600</v>
          </cell>
          <cell r="AQ19">
            <v>4473600</v>
          </cell>
          <cell r="AR19">
            <v>4473600</v>
          </cell>
          <cell r="AS19">
            <v>4473600</v>
          </cell>
          <cell r="AT19">
            <v>4473600</v>
          </cell>
          <cell r="AU19">
            <v>4473600</v>
          </cell>
          <cell r="AV19">
            <v>4473600</v>
          </cell>
          <cell r="AW19">
            <v>4473600</v>
          </cell>
          <cell r="AX19">
            <v>4473600</v>
          </cell>
          <cell r="AY19">
            <v>4473600</v>
          </cell>
          <cell r="AZ19">
            <v>4473600</v>
          </cell>
          <cell r="BA19">
            <v>4473600</v>
          </cell>
          <cell r="BB19">
            <v>4473600</v>
          </cell>
          <cell r="BC19">
            <v>4473600</v>
          </cell>
          <cell r="BD19">
            <v>4473600</v>
          </cell>
          <cell r="BE19">
            <v>4473600</v>
          </cell>
          <cell r="BF19">
            <v>4473600</v>
          </cell>
          <cell r="BG19">
            <v>4473600</v>
          </cell>
          <cell r="BH19">
            <v>4473600</v>
          </cell>
          <cell r="BI19">
            <v>4473600</v>
          </cell>
          <cell r="BJ19">
            <v>4473600</v>
          </cell>
          <cell r="BK19">
            <v>4473600</v>
          </cell>
          <cell r="BL19">
            <v>4473600</v>
          </cell>
          <cell r="BM19">
            <v>4473600</v>
          </cell>
          <cell r="BN19">
            <v>4473600</v>
          </cell>
          <cell r="BO19">
            <v>4473600</v>
          </cell>
          <cell r="BP19">
            <v>4473600</v>
          </cell>
          <cell r="BQ19">
            <v>4473600</v>
          </cell>
          <cell r="BR19">
            <v>4473600</v>
          </cell>
          <cell r="BS19">
            <v>4473600</v>
          </cell>
          <cell r="BT19">
            <v>4473600</v>
          </cell>
          <cell r="BU19">
            <v>4473600</v>
          </cell>
          <cell r="BV19">
            <v>4473600</v>
          </cell>
          <cell r="BW19">
            <v>4473600</v>
          </cell>
          <cell r="BX19">
            <v>4473600</v>
          </cell>
          <cell r="BY19">
            <v>4473600</v>
          </cell>
          <cell r="BZ19">
            <v>4473600</v>
          </cell>
          <cell r="CA19">
            <v>4473600</v>
          </cell>
          <cell r="CB19">
            <v>4473600</v>
          </cell>
          <cell r="CC19">
            <v>4473600</v>
          </cell>
          <cell r="CD19">
            <v>4473600</v>
          </cell>
          <cell r="CE19">
            <v>4473600</v>
          </cell>
          <cell r="CF19">
            <v>4473600</v>
          </cell>
          <cell r="CG19">
            <v>4473600</v>
          </cell>
          <cell r="CH19">
            <v>4473600</v>
          </cell>
          <cell r="CI19">
            <v>4473600</v>
          </cell>
          <cell r="CJ19">
            <v>4473600</v>
          </cell>
          <cell r="CK19">
            <v>4473600</v>
          </cell>
        </row>
        <row r="20">
          <cell r="J20">
            <v>4473600</v>
          </cell>
          <cell r="K20">
            <v>4473600</v>
          </cell>
          <cell r="L20">
            <v>4473600</v>
          </cell>
          <cell r="M20">
            <v>4473600</v>
          </cell>
          <cell r="N20">
            <v>4473600</v>
          </cell>
          <cell r="O20">
            <v>4473600</v>
          </cell>
          <cell r="P20">
            <v>4473600</v>
          </cell>
          <cell r="Q20">
            <v>4473600</v>
          </cell>
          <cell r="R20">
            <v>4473600</v>
          </cell>
          <cell r="S20">
            <v>4473600</v>
          </cell>
          <cell r="T20">
            <v>4473600</v>
          </cell>
          <cell r="U20">
            <v>4473600</v>
          </cell>
          <cell r="V20">
            <v>4473600</v>
          </cell>
          <cell r="W20">
            <v>4473600</v>
          </cell>
          <cell r="X20">
            <v>4473600</v>
          </cell>
          <cell r="Y20">
            <v>4473600</v>
          </cell>
          <cell r="Z20">
            <v>4473600</v>
          </cell>
          <cell r="AA20">
            <v>4473600</v>
          </cell>
          <cell r="AB20">
            <v>4473600</v>
          </cell>
          <cell r="AC20">
            <v>4473600</v>
          </cell>
          <cell r="AD20">
            <v>4473600</v>
          </cell>
          <cell r="AE20">
            <v>4473600</v>
          </cell>
          <cell r="AF20">
            <v>4473600</v>
          </cell>
          <cell r="AG20">
            <v>4473600</v>
          </cell>
          <cell r="AH20">
            <v>4473600</v>
          </cell>
          <cell r="AI20">
            <v>953511.57894736831</v>
          </cell>
          <cell r="AJ20">
            <v>953511.57894736831</v>
          </cell>
          <cell r="AK20">
            <v>953511.5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953511.5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953511.5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953511.5</v>
          </cell>
          <cell r="BF20">
            <v>953511.5</v>
          </cell>
          <cell r="BG20">
            <v>953511.5</v>
          </cell>
          <cell r="BH20">
            <v>953511.5</v>
          </cell>
          <cell r="BI20">
            <v>953511.5</v>
          </cell>
          <cell r="BJ20">
            <v>953511.5</v>
          </cell>
          <cell r="BK20">
            <v>953511.5</v>
          </cell>
          <cell r="BL20">
            <v>953511.5</v>
          </cell>
          <cell r="BM20">
            <v>953511.5</v>
          </cell>
          <cell r="BN20">
            <v>953511.5</v>
          </cell>
          <cell r="BO20">
            <v>953511.5</v>
          </cell>
          <cell r="BP20">
            <v>953511.5</v>
          </cell>
          <cell r="BQ20">
            <v>953511.5</v>
          </cell>
          <cell r="BR20">
            <v>953511.5</v>
          </cell>
          <cell r="BS20">
            <v>953511.5</v>
          </cell>
          <cell r="BT20">
            <v>953511.5</v>
          </cell>
          <cell r="BU20">
            <v>953511.5</v>
          </cell>
          <cell r="BV20">
            <v>953511.5</v>
          </cell>
          <cell r="BW20">
            <v>953511.5</v>
          </cell>
          <cell r="BX20">
            <v>953511.5</v>
          </cell>
          <cell r="BY20">
            <v>953511.5</v>
          </cell>
          <cell r="BZ20">
            <v>953511.5</v>
          </cell>
          <cell r="CA20">
            <v>953511.5</v>
          </cell>
          <cell r="CB20">
            <v>953511.5</v>
          </cell>
          <cell r="CC20">
            <v>953511.5</v>
          </cell>
          <cell r="CD20">
            <v>953511.5</v>
          </cell>
          <cell r="CE20">
            <v>953511.5</v>
          </cell>
          <cell r="CF20">
            <v>953511.5</v>
          </cell>
          <cell r="CG20">
            <v>953511.5</v>
          </cell>
          <cell r="CH20">
            <v>953511.5</v>
          </cell>
          <cell r="CI20">
            <v>953511.5</v>
          </cell>
          <cell r="CJ20">
            <v>953511.5</v>
          </cell>
          <cell r="CK20">
            <v>953511.5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4956900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4956900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4956900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4956900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4956900</v>
          </cell>
          <cell r="AS21">
            <v>4956900</v>
          </cell>
          <cell r="AT21">
            <v>4956900</v>
          </cell>
          <cell r="AU21">
            <v>4956900</v>
          </cell>
          <cell r="AV21">
            <v>4956900</v>
          </cell>
          <cell r="AW21">
            <v>4956900</v>
          </cell>
          <cell r="AX21">
            <v>4956900</v>
          </cell>
          <cell r="AY21">
            <v>4956900</v>
          </cell>
          <cell r="AZ21">
            <v>4956900</v>
          </cell>
          <cell r="BA21">
            <v>4956900</v>
          </cell>
          <cell r="BB21">
            <v>4956900</v>
          </cell>
          <cell r="BC21">
            <v>4956900</v>
          </cell>
          <cell r="BD21">
            <v>4956900</v>
          </cell>
          <cell r="BE21">
            <v>4956900</v>
          </cell>
          <cell r="BF21">
            <v>4956900</v>
          </cell>
          <cell r="BG21">
            <v>4956900</v>
          </cell>
          <cell r="BH21">
            <v>4956900</v>
          </cell>
          <cell r="BI21">
            <v>4956900</v>
          </cell>
          <cell r="BJ21">
            <v>4956900</v>
          </cell>
          <cell r="BK21">
            <v>4956900</v>
          </cell>
          <cell r="BL21">
            <v>4956900</v>
          </cell>
          <cell r="BM21">
            <v>4956900</v>
          </cell>
          <cell r="BN21">
            <v>4956900</v>
          </cell>
          <cell r="BO21">
            <v>4956900</v>
          </cell>
          <cell r="BP21">
            <v>4956900</v>
          </cell>
          <cell r="BQ21">
            <v>4956900</v>
          </cell>
          <cell r="BR21">
            <v>4956900</v>
          </cell>
          <cell r="BS21">
            <v>4956900</v>
          </cell>
          <cell r="BT21">
            <v>4956900</v>
          </cell>
          <cell r="BU21">
            <v>4956900</v>
          </cell>
          <cell r="BV21">
            <v>4956900</v>
          </cell>
          <cell r="BW21">
            <v>4956900</v>
          </cell>
          <cell r="BX21">
            <v>4956900</v>
          </cell>
          <cell r="BY21">
            <v>4956900</v>
          </cell>
          <cell r="BZ21">
            <v>4956900</v>
          </cell>
          <cell r="CA21">
            <v>4956900</v>
          </cell>
          <cell r="CB21">
            <v>4956900</v>
          </cell>
          <cell r="CC21">
            <v>4956900</v>
          </cell>
          <cell r="CD21">
            <v>4956900</v>
          </cell>
          <cell r="CE21">
            <v>4956900</v>
          </cell>
          <cell r="CF21">
            <v>4956900</v>
          </cell>
          <cell r="CG21">
            <v>4956900</v>
          </cell>
          <cell r="CH21">
            <v>4956900</v>
          </cell>
          <cell r="CI21">
            <v>4956900</v>
          </cell>
          <cell r="CJ21">
            <v>4956900</v>
          </cell>
          <cell r="CK21">
            <v>4956900</v>
          </cell>
        </row>
        <row r="22">
          <cell r="J22">
            <v>4956900</v>
          </cell>
          <cell r="K22">
            <v>4956900</v>
          </cell>
          <cell r="L22">
            <v>4956900</v>
          </cell>
          <cell r="M22">
            <v>4956900</v>
          </cell>
          <cell r="N22">
            <v>4956900</v>
          </cell>
          <cell r="O22">
            <v>4956900</v>
          </cell>
          <cell r="P22">
            <v>4956900</v>
          </cell>
          <cell r="Q22">
            <v>4956900</v>
          </cell>
          <cell r="R22">
            <v>4956900</v>
          </cell>
          <cell r="S22">
            <v>4956900</v>
          </cell>
          <cell r="T22">
            <v>4956900</v>
          </cell>
          <cell r="U22">
            <v>4956900</v>
          </cell>
          <cell r="V22">
            <v>4956900</v>
          </cell>
          <cell r="W22">
            <v>4956900</v>
          </cell>
          <cell r="X22">
            <v>4956900</v>
          </cell>
          <cell r="Y22">
            <v>4956900</v>
          </cell>
          <cell r="Z22">
            <v>4956900</v>
          </cell>
          <cell r="AA22">
            <v>4956900</v>
          </cell>
          <cell r="AB22">
            <v>4956900</v>
          </cell>
          <cell r="AC22">
            <v>4956900</v>
          </cell>
          <cell r="AD22">
            <v>4956900</v>
          </cell>
          <cell r="AE22">
            <v>4956900</v>
          </cell>
          <cell r="AF22">
            <v>4956900</v>
          </cell>
          <cell r="AG22">
            <v>4956900</v>
          </cell>
          <cell r="AH22">
            <v>4956900</v>
          </cell>
          <cell r="AI22">
            <v>4956900</v>
          </cell>
          <cell r="AJ22">
            <v>4956900</v>
          </cell>
          <cell r="AK22">
            <v>4956900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2476800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2476800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2476800</v>
          </cell>
          <cell r="BG22">
            <v>2476800</v>
          </cell>
          <cell r="BH22">
            <v>2476800</v>
          </cell>
          <cell r="BI22">
            <v>2476800</v>
          </cell>
          <cell r="BJ22">
            <v>2476800</v>
          </cell>
          <cell r="BK22">
            <v>2476800</v>
          </cell>
          <cell r="BL22">
            <v>2476800</v>
          </cell>
          <cell r="BM22">
            <v>2476800</v>
          </cell>
          <cell r="BN22">
            <v>2476800</v>
          </cell>
          <cell r="BO22">
            <v>2476800</v>
          </cell>
          <cell r="BP22">
            <v>2476800</v>
          </cell>
          <cell r="BQ22">
            <v>2476800</v>
          </cell>
          <cell r="BR22">
            <v>2476800</v>
          </cell>
          <cell r="BS22">
            <v>2476800</v>
          </cell>
          <cell r="BT22">
            <v>2476800</v>
          </cell>
          <cell r="BU22">
            <v>2476800</v>
          </cell>
          <cell r="BV22">
            <v>2476800</v>
          </cell>
          <cell r="BW22">
            <v>2476800</v>
          </cell>
          <cell r="BX22">
            <v>2476800</v>
          </cell>
          <cell r="BY22">
            <v>2476800</v>
          </cell>
          <cell r="BZ22">
            <v>2476800</v>
          </cell>
          <cell r="CA22">
            <v>2476800</v>
          </cell>
          <cell r="CB22">
            <v>2476800</v>
          </cell>
          <cell r="CC22">
            <v>2476800</v>
          </cell>
          <cell r="CD22">
            <v>2476800</v>
          </cell>
          <cell r="CE22">
            <v>2476800</v>
          </cell>
          <cell r="CF22">
            <v>2476800</v>
          </cell>
          <cell r="CG22">
            <v>2476800</v>
          </cell>
          <cell r="CH22">
            <v>2476800</v>
          </cell>
          <cell r="CI22">
            <v>2476800</v>
          </cell>
          <cell r="CJ22">
            <v>2476800</v>
          </cell>
          <cell r="CK22">
            <v>2476800</v>
          </cell>
        </row>
        <row r="23">
          <cell r="J23">
            <v>2476800</v>
          </cell>
          <cell r="K23">
            <v>2476800</v>
          </cell>
          <cell r="L23">
            <v>2476800</v>
          </cell>
          <cell r="M23">
            <v>2476800</v>
          </cell>
          <cell r="N23">
            <v>2476800</v>
          </cell>
          <cell r="O23">
            <v>2476800</v>
          </cell>
          <cell r="P23">
            <v>2476800</v>
          </cell>
          <cell r="Q23">
            <v>2476800</v>
          </cell>
          <cell r="R23">
            <v>2476800</v>
          </cell>
          <cell r="S23">
            <v>2476800</v>
          </cell>
          <cell r="T23">
            <v>2476800</v>
          </cell>
          <cell r="U23">
            <v>2476800</v>
          </cell>
          <cell r="V23">
            <v>2476800</v>
          </cell>
          <cell r="W23">
            <v>2476800</v>
          </cell>
          <cell r="X23">
            <v>2476800</v>
          </cell>
          <cell r="Y23">
            <v>2476800</v>
          </cell>
          <cell r="Z23">
            <v>2476800</v>
          </cell>
          <cell r="AA23">
            <v>2476800</v>
          </cell>
          <cell r="AB23">
            <v>2476800</v>
          </cell>
          <cell r="AC23">
            <v>2476800</v>
          </cell>
          <cell r="AD23">
            <v>2476800</v>
          </cell>
          <cell r="AE23">
            <v>2476800</v>
          </cell>
          <cell r="AF23">
            <v>2476800</v>
          </cell>
          <cell r="AG23">
            <v>2476800</v>
          </cell>
          <cell r="AH23">
            <v>2476800</v>
          </cell>
          <cell r="AI23">
            <v>2476800</v>
          </cell>
          <cell r="AJ23">
            <v>2476800</v>
          </cell>
          <cell r="AK23">
            <v>2476800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4368000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4368000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4368000</v>
          </cell>
          <cell r="BG23">
            <v>4368000</v>
          </cell>
          <cell r="BH23">
            <v>4368000</v>
          </cell>
          <cell r="BI23">
            <v>4368000</v>
          </cell>
          <cell r="BJ23">
            <v>4368000</v>
          </cell>
          <cell r="BK23">
            <v>4368000</v>
          </cell>
          <cell r="BL23">
            <v>4368000</v>
          </cell>
          <cell r="BM23">
            <v>4368000</v>
          </cell>
          <cell r="BN23">
            <v>4368000</v>
          </cell>
          <cell r="BO23">
            <v>4368000</v>
          </cell>
          <cell r="BP23">
            <v>4368000</v>
          </cell>
          <cell r="BQ23">
            <v>4368000</v>
          </cell>
          <cell r="BR23">
            <v>4368000</v>
          </cell>
          <cell r="BS23">
            <v>4368000</v>
          </cell>
          <cell r="BT23">
            <v>4368000</v>
          </cell>
          <cell r="BU23">
            <v>4368000</v>
          </cell>
          <cell r="BV23">
            <v>4368000</v>
          </cell>
          <cell r="BW23">
            <v>4368000</v>
          </cell>
          <cell r="BX23">
            <v>4368000</v>
          </cell>
          <cell r="BY23">
            <v>4368000</v>
          </cell>
          <cell r="BZ23">
            <v>4368000</v>
          </cell>
          <cell r="CA23">
            <v>4368000</v>
          </cell>
          <cell r="CB23">
            <v>4368000</v>
          </cell>
          <cell r="CC23">
            <v>4368000</v>
          </cell>
          <cell r="CD23">
            <v>4368000</v>
          </cell>
          <cell r="CE23">
            <v>4368000</v>
          </cell>
          <cell r="CF23">
            <v>4368000</v>
          </cell>
          <cell r="CG23">
            <v>4368000</v>
          </cell>
          <cell r="CH23">
            <v>4368000</v>
          </cell>
          <cell r="CI23">
            <v>4368000</v>
          </cell>
          <cell r="CJ23">
            <v>4368000</v>
          </cell>
          <cell r="CK23">
            <v>4368000</v>
          </cell>
        </row>
        <row r="24">
          <cell r="J24">
            <v>4368000</v>
          </cell>
          <cell r="K24">
            <v>4368000</v>
          </cell>
          <cell r="L24">
            <v>4368000</v>
          </cell>
          <cell r="M24">
            <v>4368000</v>
          </cell>
          <cell r="N24">
            <v>4368000</v>
          </cell>
          <cell r="O24">
            <v>4368000</v>
          </cell>
          <cell r="P24">
            <v>4368000</v>
          </cell>
          <cell r="Q24">
            <v>4368000</v>
          </cell>
          <cell r="R24">
            <v>4368000</v>
          </cell>
          <cell r="S24">
            <v>4368000</v>
          </cell>
          <cell r="T24">
            <v>4368000</v>
          </cell>
          <cell r="U24">
            <v>4368000</v>
          </cell>
          <cell r="V24">
            <v>4368000</v>
          </cell>
          <cell r="W24">
            <v>4368000</v>
          </cell>
          <cell r="X24">
            <v>4368000</v>
          </cell>
          <cell r="Y24">
            <v>4368000</v>
          </cell>
          <cell r="Z24">
            <v>4368000</v>
          </cell>
          <cell r="AA24">
            <v>4368000</v>
          </cell>
          <cell r="AB24">
            <v>4368000</v>
          </cell>
          <cell r="AC24">
            <v>4368000</v>
          </cell>
          <cell r="AD24">
            <v>4368000</v>
          </cell>
          <cell r="AE24">
            <v>4368000</v>
          </cell>
          <cell r="AF24">
            <v>4368000</v>
          </cell>
          <cell r="AG24">
            <v>4368000</v>
          </cell>
          <cell r="AH24">
            <v>4368000</v>
          </cell>
          <cell r="AI24">
            <v>4368000</v>
          </cell>
          <cell r="AJ24">
            <v>4368000</v>
          </cell>
          <cell r="AK24">
            <v>4368000</v>
          </cell>
          <cell r="AL24">
            <v>4368000</v>
          </cell>
          <cell r="AM24">
            <v>4368000</v>
          </cell>
          <cell r="AN24">
            <v>4368000</v>
          </cell>
          <cell r="AO24">
            <v>4368000</v>
          </cell>
          <cell r="AP24">
            <v>4368000</v>
          </cell>
          <cell r="AQ24">
            <v>4368000</v>
          </cell>
          <cell r="AR24">
            <v>4368000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2702754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2702754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2702754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2702754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2702754</v>
          </cell>
          <cell r="BY24">
            <v>2702754</v>
          </cell>
          <cell r="BZ24">
            <v>2702754</v>
          </cell>
          <cell r="CA24">
            <v>2702754</v>
          </cell>
          <cell r="CB24">
            <v>2702754</v>
          </cell>
          <cell r="CC24">
            <v>2702754</v>
          </cell>
          <cell r="CD24">
            <v>2702754</v>
          </cell>
          <cell r="CE24">
            <v>2702754</v>
          </cell>
          <cell r="CF24">
            <v>2702754</v>
          </cell>
          <cell r="CG24">
            <v>2702754</v>
          </cell>
          <cell r="CH24">
            <v>2702754</v>
          </cell>
          <cell r="CI24">
            <v>2702754</v>
          </cell>
          <cell r="CJ24">
            <v>2702754</v>
          </cell>
          <cell r="CK24">
            <v>2702754</v>
          </cell>
        </row>
        <row r="25">
          <cell r="J25">
            <v>2702754</v>
          </cell>
          <cell r="K25">
            <v>2702754</v>
          </cell>
          <cell r="L25">
            <v>2702754</v>
          </cell>
          <cell r="M25">
            <v>2702754</v>
          </cell>
          <cell r="N25">
            <v>2702754</v>
          </cell>
          <cell r="O25">
            <v>2702754</v>
          </cell>
          <cell r="P25">
            <v>2702754</v>
          </cell>
          <cell r="Q25">
            <v>2702754</v>
          </cell>
          <cell r="R25">
            <v>2702754</v>
          </cell>
          <cell r="S25">
            <v>2702754</v>
          </cell>
          <cell r="T25">
            <v>2702754</v>
          </cell>
          <cell r="U25">
            <v>2702754</v>
          </cell>
          <cell r="V25">
            <v>2702754</v>
          </cell>
          <cell r="W25">
            <v>2702754</v>
          </cell>
          <cell r="X25">
            <v>2702754</v>
          </cell>
          <cell r="Y25">
            <v>2702754</v>
          </cell>
          <cell r="Z25">
            <v>2702754</v>
          </cell>
          <cell r="AA25">
            <v>2702754</v>
          </cell>
          <cell r="AB25">
            <v>2702754</v>
          </cell>
          <cell r="AC25">
            <v>2702754</v>
          </cell>
          <cell r="AD25">
            <v>2702754</v>
          </cell>
          <cell r="AE25">
            <v>2702754</v>
          </cell>
          <cell r="AF25">
            <v>2702754</v>
          </cell>
          <cell r="AG25">
            <v>2702754</v>
          </cell>
          <cell r="AH25">
            <v>2702754</v>
          </cell>
          <cell r="AI25">
            <v>2702754</v>
          </cell>
          <cell r="AJ25">
            <v>2702754</v>
          </cell>
          <cell r="AK25">
            <v>2702754</v>
          </cell>
          <cell r="AL25">
            <v>2702754</v>
          </cell>
          <cell r="AM25">
            <v>2702754</v>
          </cell>
          <cell r="AN25">
            <v>2702754</v>
          </cell>
          <cell r="AO25">
            <v>2702754</v>
          </cell>
          <cell r="AP25">
            <v>2702754</v>
          </cell>
          <cell r="AQ25">
            <v>911743</v>
          </cell>
          <cell r="AR25">
            <v>911743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911743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911743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911743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911743</v>
          </cell>
          <cell r="BU25">
            <v>911743</v>
          </cell>
          <cell r="BV25">
            <v>911743</v>
          </cell>
          <cell r="BW25">
            <v>911743</v>
          </cell>
          <cell r="BX25">
            <v>911743</v>
          </cell>
          <cell r="BY25">
            <v>911743</v>
          </cell>
          <cell r="BZ25">
            <v>911743</v>
          </cell>
          <cell r="CA25">
            <v>911743</v>
          </cell>
          <cell r="CB25">
            <v>911743</v>
          </cell>
          <cell r="CC25">
            <v>911743</v>
          </cell>
          <cell r="CD25">
            <v>911743</v>
          </cell>
          <cell r="CE25">
            <v>911743</v>
          </cell>
          <cell r="CF25">
            <v>911743</v>
          </cell>
          <cell r="CG25">
            <v>911743</v>
          </cell>
          <cell r="CH25">
            <v>911743</v>
          </cell>
          <cell r="CI25">
            <v>911743</v>
          </cell>
          <cell r="CJ25">
            <v>911743</v>
          </cell>
          <cell r="CK25">
            <v>911743</v>
          </cell>
        </row>
        <row r="26">
          <cell r="J26">
            <v>911743</v>
          </cell>
          <cell r="K26">
            <v>911743</v>
          </cell>
          <cell r="L26">
            <v>911743</v>
          </cell>
          <cell r="M26">
            <v>911743</v>
          </cell>
          <cell r="N26">
            <v>911743</v>
          </cell>
          <cell r="O26">
            <v>911743</v>
          </cell>
          <cell r="P26">
            <v>911743</v>
          </cell>
          <cell r="Q26">
            <v>911743</v>
          </cell>
          <cell r="R26">
            <v>911743</v>
          </cell>
          <cell r="S26">
            <v>911743</v>
          </cell>
          <cell r="T26">
            <v>911743</v>
          </cell>
          <cell r="U26">
            <v>911743</v>
          </cell>
          <cell r="V26">
            <v>911743</v>
          </cell>
          <cell r="W26">
            <v>911743</v>
          </cell>
          <cell r="X26">
            <v>911743</v>
          </cell>
          <cell r="Y26">
            <v>911743</v>
          </cell>
          <cell r="Z26">
            <v>911743</v>
          </cell>
          <cell r="AA26">
            <v>911743</v>
          </cell>
          <cell r="AB26">
            <v>911743</v>
          </cell>
          <cell r="AC26">
            <v>911743</v>
          </cell>
          <cell r="AD26">
            <v>911743</v>
          </cell>
          <cell r="AE26">
            <v>911743</v>
          </cell>
          <cell r="AF26">
            <v>911743</v>
          </cell>
          <cell r="AG26">
            <v>911743</v>
          </cell>
          <cell r="AH26">
            <v>911743</v>
          </cell>
          <cell r="AI26">
            <v>911743</v>
          </cell>
          <cell r="AJ26">
            <v>911743</v>
          </cell>
          <cell r="AK26">
            <v>911743</v>
          </cell>
          <cell r="AL26">
            <v>911743</v>
          </cell>
          <cell r="AM26">
            <v>911743</v>
          </cell>
          <cell r="AN26">
            <v>911743</v>
          </cell>
          <cell r="AO26">
            <v>911743</v>
          </cell>
          <cell r="AP26">
            <v>911743</v>
          </cell>
          <cell r="AQ26">
            <v>911743</v>
          </cell>
          <cell r="AR26">
            <v>911743</v>
          </cell>
          <cell r="AS26">
            <v>911743</v>
          </cell>
          <cell r="AT26">
            <v>911743</v>
          </cell>
          <cell r="AU26">
            <v>911743</v>
          </cell>
          <cell r="AV26">
            <v>911743</v>
          </cell>
          <cell r="AW26">
            <v>911743</v>
          </cell>
          <cell r="AX26">
            <v>911743</v>
          </cell>
          <cell r="AY26">
            <v>911743</v>
          </cell>
          <cell r="AZ26">
            <v>911743</v>
          </cell>
          <cell r="BA26">
            <v>911743</v>
          </cell>
          <cell r="BB26">
            <v>911743</v>
          </cell>
          <cell r="BC26">
            <v>911743</v>
          </cell>
          <cell r="BD26">
            <v>911743</v>
          </cell>
          <cell r="BE26">
            <v>911743</v>
          </cell>
          <cell r="BF26">
            <v>911743</v>
          </cell>
          <cell r="BG26">
            <v>911743</v>
          </cell>
          <cell r="BH26">
            <v>911743</v>
          </cell>
          <cell r="BI26">
            <v>911743</v>
          </cell>
          <cell r="BJ26">
            <v>911743</v>
          </cell>
          <cell r="BK26">
            <v>911743</v>
          </cell>
          <cell r="BL26">
            <v>911743</v>
          </cell>
          <cell r="BM26">
            <v>911743</v>
          </cell>
          <cell r="BN26">
            <v>911743</v>
          </cell>
          <cell r="BO26">
            <v>911743</v>
          </cell>
          <cell r="BP26">
            <v>911743</v>
          </cell>
          <cell r="BQ26">
            <v>965685</v>
          </cell>
          <cell r="BR26">
            <v>965685</v>
          </cell>
          <cell r="BS26">
            <v>965685</v>
          </cell>
          <cell r="BT26">
            <v>965685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965685</v>
          </cell>
          <cell r="CB26">
            <v>965685</v>
          </cell>
          <cell r="CC26">
            <v>965685</v>
          </cell>
          <cell r="CD26">
            <v>965685</v>
          </cell>
          <cell r="CE26">
            <v>965685</v>
          </cell>
          <cell r="CF26">
            <v>965685</v>
          </cell>
          <cell r="CG26">
            <v>965685</v>
          </cell>
          <cell r="CH26">
            <v>965685</v>
          </cell>
          <cell r="CI26">
            <v>965685</v>
          </cell>
          <cell r="CJ26">
            <v>965685</v>
          </cell>
          <cell r="CK26">
            <v>965685</v>
          </cell>
        </row>
        <row r="27">
          <cell r="J27">
            <v>965685</v>
          </cell>
          <cell r="K27">
            <v>965685</v>
          </cell>
          <cell r="L27">
            <v>965685</v>
          </cell>
          <cell r="M27">
            <v>965685</v>
          </cell>
          <cell r="N27">
            <v>965685</v>
          </cell>
          <cell r="O27">
            <v>965685</v>
          </cell>
          <cell r="P27">
            <v>965685</v>
          </cell>
          <cell r="Q27">
            <v>965685</v>
          </cell>
          <cell r="R27">
            <v>965685</v>
          </cell>
          <cell r="S27">
            <v>965685</v>
          </cell>
          <cell r="T27">
            <v>965685</v>
          </cell>
          <cell r="U27">
            <v>965685</v>
          </cell>
          <cell r="V27">
            <v>965685</v>
          </cell>
          <cell r="W27">
            <v>965685</v>
          </cell>
          <cell r="X27">
            <v>965685</v>
          </cell>
          <cell r="Y27">
            <v>965685</v>
          </cell>
          <cell r="Z27">
            <v>965685</v>
          </cell>
          <cell r="AA27">
            <v>965685</v>
          </cell>
          <cell r="AB27">
            <v>965685</v>
          </cell>
          <cell r="AC27">
            <v>965685</v>
          </cell>
          <cell r="AD27">
            <v>965685</v>
          </cell>
          <cell r="AE27">
            <v>965685</v>
          </cell>
          <cell r="AF27">
            <v>965685</v>
          </cell>
          <cell r="AG27">
            <v>965685</v>
          </cell>
          <cell r="AH27">
            <v>965685</v>
          </cell>
          <cell r="AI27">
            <v>965685</v>
          </cell>
          <cell r="AJ27">
            <v>965685</v>
          </cell>
          <cell r="AK27">
            <v>965685</v>
          </cell>
          <cell r="AL27">
            <v>965685</v>
          </cell>
          <cell r="AM27">
            <v>965685</v>
          </cell>
          <cell r="AN27">
            <v>965685</v>
          </cell>
          <cell r="AO27">
            <v>965685</v>
          </cell>
          <cell r="AP27">
            <v>965685</v>
          </cell>
          <cell r="AQ27">
            <v>965685</v>
          </cell>
          <cell r="AR27">
            <v>965685</v>
          </cell>
          <cell r="AS27">
            <v>965685</v>
          </cell>
          <cell r="AT27">
            <v>965685</v>
          </cell>
          <cell r="AU27">
            <v>965685</v>
          </cell>
          <cell r="AV27">
            <v>965685</v>
          </cell>
          <cell r="AW27">
            <v>965685</v>
          </cell>
          <cell r="AX27">
            <v>965685</v>
          </cell>
          <cell r="AY27">
            <v>965685</v>
          </cell>
          <cell r="AZ27">
            <v>965685</v>
          </cell>
          <cell r="BA27">
            <v>965685</v>
          </cell>
          <cell r="BB27">
            <v>965685</v>
          </cell>
          <cell r="BC27">
            <v>965685</v>
          </cell>
          <cell r="BD27">
            <v>965685</v>
          </cell>
          <cell r="BE27">
            <v>965685</v>
          </cell>
          <cell r="BF27">
            <v>965685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1092000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1092000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1092000</v>
          </cell>
          <cell r="CB27">
            <v>1092000</v>
          </cell>
          <cell r="CC27">
            <v>1092000</v>
          </cell>
          <cell r="CD27">
            <v>1092000</v>
          </cell>
          <cell r="CE27">
            <v>1092000</v>
          </cell>
          <cell r="CF27">
            <v>1092000</v>
          </cell>
          <cell r="CG27">
            <v>1092000</v>
          </cell>
          <cell r="CH27">
            <v>1092000</v>
          </cell>
          <cell r="CI27">
            <v>1092000</v>
          </cell>
          <cell r="CJ27">
            <v>1092000</v>
          </cell>
          <cell r="CK27">
            <v>1092000</v>
          </cell>
        </row>
        <row r="28">
          <cell r="J28">
            <v>1092000</v>
          </cell>
          <cell r="K28">
            <v>1092000</v>
          </cell>
          <cell r="L28">
            <v>1092000</v>
          </cell>
          <cell r="M28">
            <v>1092000</v>
          </cell>
          <cell r="N28">
            <v>1092000</v>
          </cell>
          <cell r="O28">
            <v>1092000</v>
          </cell>
          <cell r="P28">
            <v>1092000</v>
          </cell>
          <cell r="Q28">
            <v>1092000</v>
          </cell>
          <cell r="R28">
            <v>1092000</v>
          </cell>
          <cell r="S28">
            <v>1092000</v>
          </cell>
          <cell r="T28">
            <v>1092000</v>
          </cell>
          <cell r="U28">
            <v>1092000</v>
          </cell>
          <cell r="V28">
            <v>1092000</v>
          </cell>
          <cell r="W28">
            <v>1092000</v>
          </cell>
          <cell r="X28">
            <v>1092000</v>
          </cell>
          <cell r="Y28">
            <v>1092000</v>
          </cell>
          <cell r="Z28">
            <v>1092000</v>
          </cell>
          <cell r="AA28">
            <v>1092000</v>
          </cell>
          <cell r="AB28">
            <v>1092000</v>
          </cell>
          <cell r="AC28">
            <v>1092000</v>
          </cell>
          <cell r="AD28">
            <v>1092000</v>
          </cell>
          <cell r="AE28">
            <v>1092000</v>
          </cell>
          <cell r="AF28">
            <v>1092000</v>
          </cell>
          <cell r="AG28">
            <v>1092000</v>
          </cell>
          <cell r="AH28">
            <v>1092000</v>
          </cell>
          <cell r="AI28">
            <v>1092000</v>
          </cell>
          <cell r="AJ28">
            <v>1092000</v>
          </cell>
          <cell r="AK28">
            <v>1092000</v>
          </cell>
          <cell r="AL28">
            <v>1092000</v>
          </cell>
          <cell r="AM28">
            <v>1092000</v>
          </cell>
          <cell r="AN28">
            <v>1092000</v>
          </cell>
          <cell r="AO28">
            <v>1092000</v>
          </cell>
          <cell r="AP28">
            <v>1092000</v>
          </cell>
          <cell r="AQ28">
            <v>1092000</v>
          </cell>
          <cell r="AR28">
            <v>1092000</v>
          </cell>
          <cell r="AS28">
            <v>1092000</v>
          </cell>
          <cell r="AT28">
            <v>1092000</v>
          </cell>
          <cell r="AU28">
            <v>1092000</v>
          </cell>
          <cell r="AV28">
            <v>1092000</v>
          </cell>
          <cell r="AW28">
            <v>1092000</v>
          </cell>
          <cell r="AX28">
            <v>1092000</v>
          </cell>
          <cell r="AY28">
            <v>1092000</v>
          </cell>
          <cell r="AZ28">
            <v>1092000</v>
          </cell>
          <cell r="BA28">
            <v>1092000</v>
          </cell>
          <cell r="BB28">
            <v>1092000</v>
          </cell>
          <cell r="BC28">
            <v>1092000</v>
          </cell>
          <cell r="BD28">
            <v>1092000</v>
          </cell>
          <cell r="BE28">
            <v>1092000</v>
          </cell>
          <cell r="BF28">
            <v>1092000</v>
          </cell>
          <cell r="BG28">
            <v>1092000</v>
          </cell>
          <cell r="BH28">
            <v>1092000</v>
          </cell>
          <cell r="BI28">
            <v>1092000</v>
          </cell>
          <cell r="BJ28">
            <v>1092000</v>
          </cell>
          <cell r="BK28">
            <v>1092000</v>
          </cell>
          <cell r="BL28">
            <v>1092000</v>
          </cell>
          <cell r="BM28">
            <v>1092000</v>
          </cell>
          <cell r="BN28">
            <v>1092000</v>
          </cell>
          <cell r="BO28">
            <v>1092000</v>
          </cell>
          <cell r="BP28">
            <v>1092000</v>
          </cell>
          <cell r="BQ28">
            <v>1092000</v>
          </cell>
          <cell r="BR28">
            <v>1092000</v>
          </cell>
          <cell r="BS28">
            <v>1092000</v>
          </cell>
          <cell r="BT28">
            <v>1092000</v>
          </cell>
          <cell r="BU28">
            <v>1092000</v>
          </cell>
          <cell r="BV28">
            <v>1092000</v>
          </cell>
          <cell r="BW28">
            <v>1092000</v>
          </cell>
          <cell r="BX28">
            <v>1092000</v>
          </cell>
          <cell r="BY28">
            <v>1092000</v>
          </cell>
          <cell r="BZ28">
            <v>1092000</v>
          </cell>
          <cell r="CA28">
            <v>1092000</v>
          </cell>
          <cell r="CB28">
            <v>1092000</v>
          </cell>
          <cell r="CC28">
            <v>1092000</v>
          </cell>
          <cell r="CD28">
            <v>1092000</v>
          </cell>
          <cell r="CE28">
            <v>1092000</v>
          </cell>
          <cell r="CF28">
            <v>1092000</v>
          </cell>
          <cell r="CG28">
            <v>1092000</v>
          </cell>
          <cell r="CH28">
            <v>1092000</v>
          </cell>
          <cell r="CI28">
            <v>1092000</v>
          </cell>
          <cell r="CJ28">
            <v>1092000</v>
          </cell>
          <cell r="CK28">
            <v>5402800</v>
          </cell>
        </row>
        <row r="29">
          <cell r="J29">
            <v>5402800</v>
          </cell>
          <cell r="K29">
            <v>5402800</v>
          </cell>
          <cell r="L29">
            <v>5402800</v>
          </cell>
          <cell r="M29">
            <v>5402800</v>
          </cell>
          <cell r="N29">
            <v>5402800</v>
          </cell>
          <cell r="O29">
            <v>5402800</v>
          </cell>
          <cell r="P29">
            <v>5402800</v>
          </cell>
          <cell r="Q29">
            <v>5402800</v>
          </cell>
          <cell r="R29">
            <v>5402800</v>
          </cell>
          <cell r="S29">
            <v>5402800</v>
          </cell>
          <cell r="T29">
            <v>5402800</v>
          </cell>
          <cell r="U29">
            <v>5402800</v>
          </cell>
          <cell r="V29">
            <v>5402800</v>
          </cell>
          <cell r="W29">
            <v>5402800</v>
          </cell>
          <cell r="X29">
            <v>5402800</v>
          </cell>
          <cell r="Y29">
            <v>5402800</v>
          </cell>
          <cell r="Z29">
            <v>5402800</v>
          </cell>
          <cell r="AA29">
            <v>5402800</v>
          </cell>
          <cell r="AB29">
            <v>5402800</v>
          </cell>
          <cell r="AC29">
            <v>5402800</v>
          </cell>
          <cell r="AD29">
            <v>5402800</v>
          </cell>
          <cell r="AE29">
            <v>5402800</v>
          </cell>
          <cell r="AF29">
            <v>5402800</v>
          </cell>
          <cell r="AG29">
            <v>5402800</v>
          </cell>
          <cell r="AH29">
            <v>5402800</v>
          </cell>
          <cell r="AI29">
            <v>5402800</v>
          </cell>
          <cell r="AJ29">
            <v>5402800</v>
          </cell>
          <cell r="AK29">
            <v>5402800</v>
          </cell>
          <cell r="AL29">
            <v>5402800</v>
          </cell>
          <cell r="AM29">
            <v>5402800</v>
          </cell>
          <cell r="AN29">
            <v>5402800</v>
          </cell>
          <cell r="AO29">
            <v>5402800</v>
          </cell>
          <cell r="AP29">
            <v>5402800</v>
          </cell>
          <cell r="AQ29">
            <v>5402800</v>
          </cell>
          <cell r="AR29">
            <v>5402800</v>
          </cell>
          <cell r="AS29">
            <v>5402800</v>
          </cell>
          <cell r="AT29">
            <v>5402800</v>
          </cell>
          <cell r="AU29">
            <v>5402800</v>
          </cell>
          <cell r="AV29">
            <v>5402800</v>
          </cell>
          <cell r="AW29">
            <v>5402800</v>
          </cell>
          <cell r="AX29">
            <v>5402800</v>
          </cell>
          <cell r="AY29">
            <v>5402800</v>
          </cell>
          <cell r="AZ29">
            <v>5402800</v>
          </cell>
          <cell r="BA29">
            <v>5402800</v>
          </cell>
          <cell r="BB29">
            <v>5402800</v>
          </cell>
          <cell r="BC29">
            <v>5402800</v>
          </cell>
          <cell r="BD29">
            <v>5402800</v>
          </cell>
          <cell r="BE29">
            <v>5402800</v>
          </cell>
          <cell r="BF29">
            <v>5402800</v>
          </cell>
          <cell r="BG29">
            <v>5402800</v>
          </cell>
          <cell r="BH29">
            <v>5402800</v>
          </cell>
          <cell r="BI29">
            <v>5402800</v>
          </cell>
          <cell r="BJ29">
            <v>5402800</v>
          </cell>
          <cell r="BK29">
            <v>5402800</v>
          </cell>
          <cell r="BL29">
            <v>5402800</v>
          </cell>
          <cell r="BM29">
            <v>5402800</v>
          </cell>
          <cell r="BN29">
            <v>5402800</v>
          </cell>
          <cell r="BO29">
            <v>5402800</v>
          </cell>
          <cell r="BP29">
            <v>5402800</v>
          </cell>
          <cell r="BQ29">
            <v>5402800</v>
          </cell>
          <cell r="BR29">
            <v>5402800</v>
          </cell>
          <cell r="BS29">
            <v>5402800</v>
          </cell>
          <cell r="BT29">
            <v>5402800</v>
          </cell>
          <cell r="BU29">
            <v>5402800</v>
          </cell>
          <cell r="BV29">
            <v>5402800</v>
          </cell>
          <cell r="BW29">
            <v>5402800</v>
          </cell>
          <cell r="BX29">
            <v>5402800</v>
          </cell>
          <cell r="BY29">
            <v>5402800</v>
          </cell>
          <cell r="BZ29">
            <v>5402800</v>
          </cell>
          <cell r="CA29">
            <v>5402800</v>
          </cell>
          <cell r="CB29">
            <v>5402800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6497132</v>
          </cell>
          <cell r="CH29">
            <v>6497132</v>
          </cell>
          <cell r="CI29">
            <v>6497132</v>
          </cell>
          <cell r="CJ29">
            <v>6497132</v>
          </cell>
          <cell r="CK29">
            <v>6497132</v>
          </cell>
        </row>
        <row r="30">
          <cell r="J30">
            <v>6497132</v>
          </cell>
          <cell r="K30">
            <v>6497132</v>
          </cell>
          <cell r="L30">
            <v>6497132</v>
          </cell>
          <cell r="M30">
            <v>6497132</v>
          </cell>
          <cell r="N30">
            <v>6497132</v>
          </cell>
          <cell r="O30">
            <v>6497132</v>
          </cell>
          <cell r="P30">
            <v>6497132</v>
          </cell>
          <cell r="Q30">
            <v>6497132</v>
          </cell>
          <cell r="R30">
            <v>6497132</v>
          </cell>
          <cell r="S30">
            <v>6497132</v>
          </cell>
          <cell r="T30">
            <v>6497132</v>
          </cell>
          <cell r="U30">
            <v>6497132</v>
          </cell>
          <cell r="V30">
            <v>6497132</v>
          </cell>
          <cell r="W30">
            <v>6497132</v>
          </cell>
          <cell r="X30">
            <v>6497132</v>
          </cell>
          <cell r="Y30">
            <v>6497132</v>
          </cell>
          <cell r="Z30">
            <v>6497132</v>
          </cell>
          <cell r="AA30">
            <v>6497132</v>
          </cell>
          <cell r="AB30">
            <v>6497132</v>
          </cell>
          <cell r="AC30">
            <v>6497132</v>
          </cell>
          <cell r="AD30">
            <v>6497132</v>
          </cell>
          <cell r="AE30">
            <v>6497132</v>
          </cell>
          <cell r="AF30">
            <v>6497132</v>
          </cell>
          <cell r="AG30">
            <v>6497132</v>
          </cell>
          <cell r="AH30">
            <v>6497132</v>
          </cell>
          <cell r="AI30">
            <v>6497132</v>
          </cell>
          <cell r="AJ30">
            <v>6497132</v>
          </cell>
          <cell r="AK30">
            <v>6497132</v>
          </cell>
          <cell r="AL30">
            <v>6497132</v>
          </cell>
          <cell r="AM30">
            <v>6497132</v>
          </cell>
          <cell r="AN30">
            <v>6497132</v>
          </cell>
          <cell r="AO30">
            <v>6497132</v>
          </cell>
          <cell r="AP30">
            <v>6497132</v>
          </cell>
          <cell r="AQ30">
            <v>6497132</v>
          </cell>
          <cell r="AR30">
            <v>6497132</v>
          </cell>
          <cell r="AS30">
            <v>6497132</v>
          </cell>
          <cell r="AT30">
            <v>6497132</v>
          </cell>
          <cell r="AU30">
            <v>6497132</v>
          </cell>
          <cell r="AV30">
            <v>6497132</v>
          </cell>
          <cell r="AW30">
            <v>6497132</v>
          </cell>
          <cell r="AX30">
            <v>6497132</v>
          </cell>
          <cell r="AY30">
            <v>6497132</v>
          </cell>
          <cell r="AZ30">
            <v>6497132</v>
          </cell>
          <cell r="BA30">
            <v>6497132</v>
          </cell>
          <cell r="BB30">
            <v>6497132</v>
          </cell>
          <cell r="BC30">
            <v>6497132</v>
          </cell>
          <cell r="BD30">
            <v>6497132</v>
          </cell>
          <cell r="BE30">
            <v>6497132</v>
          </cell>
          <cell r="BF30">
            <v>6497132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548640</v>
          </cell>
          <cell r="BL30">
            <v>548640</v>
          </cell>
          <cell r="BM30">
            <v>548640</v>
          </cell>
          <cell r="BN30">
            <v>548640</v>
          </cell>
          <cell r="BO30">
            <v>548640</v>
          </cell>
          <cell r="BP30">
            <v>548640</v>
          </cell>
          <cell r="BQ30">
            <v>548640</v>
          </cell>
          <cell r="BR30">
            <v>548640</v>
          </cell>
          <cell r="BS30">
            <v>548640</v>
          </cell>
          <cell r="BT30">
            <v>548640</v>
          </cell>
          <cell r="BU30">
            <v>548640</v>
          </cell>
          <cell r="BV30">
            <v>548640</v>
          </cell>
          <cell r="BW30">
            <v>548640</v>
          </cell>
          <cell r="BX30">
            <v>548640</v>
          </cell>
          <cell r="BY30">
            <v>548640</v>
          </cell>
          <cell r="BZ30">
            <v>548640</v>
          </cell>
          <cell r="CA30">
            <v>548640</v>
          </cell>
          <cell r="CB30">
            <v>548640</v>
          </cell>
          <cell r="CC30">
            <v>548640</v>
          </cell>
          <cell r="CD30">
            <v>548640</v>
          </cell>
          <cell r="CE30">
            <v>548640</v>
          </cell>
          <cell r="CF30">
            <v>548640</v>
          </cell>
          <cell r="CG30">
            <v>548640</v>
          </cell>
          <cell r="CH30">
            <v>548640</v>
          </cell>
          <cell r="CI30">
            <v>548640</v>
          </cell>
          <cell r="CJ30">
            <v>548640</v>
          </cell>
          <cell r="CK30">
            <v>548640</v>
          </cell>
        </row>
        <row r="31">
          <cell r="J31">
            <v>548640</v>
          </cell>
          <cell r="K31">
            <v>548640</v>
          </cell>
          <cell r="L31">
            <v>548640</v>
          </cell>
          <cell r="M31">
            <v>548640</v>
          </cell>
          <cell r="N31">
            <v>548640</v>
          </cell>
          <cell r="O31">
            <v>548640</v>
          </cell>
          <cell r="P31">
            <v>548640</v>
          </cell>
          <cell r="Q31">
            <v>548640</v>
          </cell>
          <cell r="R31">
            <v>548640</v>
          </cell>
          <cell r="S31">
            <v>548640</v>
          </cell>
          <cell r="T31">
            <v>548640</v>
          </cell>
          <cell r="U31">
            <v>548640</v>
          </cell>
          <cell r="V31">
            <v>548640</v>
          </cell>
          <cell r="W31">
            <v>548640</v>
          </cell>
          <cell r="X31">
            <v>548640</v>
          </cell>
          <cell r="Y31">
            <v>548640</v>
          </cell>
          <cell r="Z31">
            <v>548640</v>
          </cell>
          <cell r="AA31">
            <v>548640</v>
          </cell>
          <cell r="AB31">
            <v>548640</v>
          </cell>
          <cell r="AC31">
            <v>548640</v>
          </cell>
          <cell r="AD31">
            <v>548640</v>
          </cell>
          <cell r="AE31">
            <v>548640</v>
          </cell>
          <cell r="AF31">
            <v>548640</v>
          </cell>
          <cell r="AG31">
            <v>548640</v>
          </cell>
          <cell r="AH31">
            <v>548640</v>
          </cell>
          <cell r="AI31">
            <v>548640</v>
          </cell>
          <cell r="AJ31">
            <v>548640</v>
          </cell>
          <cell r="AK31">
            <v>548640</v>
          </cell>
          <cell r="AL31">
            <v>548640</v>
          </cell>
          <cell r="AM31">
            <v>548640</v>
          </cell>
          <cell r="AN31">
            <v>548640</v>
          </cell>
          <cell r="AO31">
            <v>548640</v>
          </cell>
          <cell r="AP31">
            <v>548640</v>
          </cell>
          <cell r="AQ31">
            <v>548640</v>
          </cell>
          <cell r="AR31">
            <v>548640</v>
          </cell>
          <cell r="AS31">
            <v>548640</v>
          </cell>
          <cell r="AT31">
            <v>548640</v>
          </cell>
          <cell r="AU31">
            <v>548640</v>
          </cell>
          <cell r="AV31">
            <v>548640</v>
          </cell>
          <cell r="AW31">
            <v>548640</v>
          </cell>
          <cell r="AX31">
            <v>548640</v>
          </cell>
          <cell r="AY31">
            <v>548640</v>
          </cell>
          <cell r="AZ31">
            <v>548640</v>
          </cell>
          <cell r="BA31">
            <v>548640</v>
          </cell>
          <cell r="BB31">
            <v>548640</v>
          </cell>
          <cell r="BC31">
            <v>548640</v>
          </cell>
          <cell r="BD31">
            <v>548640</v>
          </cell>
          <cell r="BE31">
            <v>548640</v>
          </cell>
          <cell r="BF31">
            <v>548640</v>
          </cell>
          <cell r="BG31">
            <v>548640</v>
          </cell>
          <cell r="BH31">
            <v>548640</v>
          </cell>
          <cell r="BI31">
            <v>548640</v>
          </cell>
          <cell r="BJ31">
            <v>548640</v>
          </cell>
          <cell r="BK31">
            <v>548640</v>
          </cell>
          <cell r="BL31">
            <v>548640</v>
          </cell>
          <cell r="BM31">
            <v>548640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551353.5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551353.5</v>
          </cell>
          <cell r="CB31">
            <v>551353.84615384613</v>
          </cell>
          <cell r="CC31">
            <v>551353.5</v>
          </cell>
          <cell r="CD31">
            <v>551353.5</v>
          </cell>
          <cell r="CE31">
            <v>551353.5</v>
          </cell>
          <cell r="CF31">
            <v>551353.5</v>
          </cell>
          <cell r="CG31">
            <v>551353.5</v>
          </cell>
          <cell r="CH31">
            <v>551353.5</v>
          </cell>
          <cell r="CI31">
            <v>551353.5</v>
          </cell>
          <cell r="CJ31">
            <v>551353.5</v>
          </cell>
          <cell r="CK31">
            <v>551353.5</v>
          </cell>
        </row>
        <row r="32">
          <cell r="J32">
            <v>551353.5</v>
          </cell>
          <cell r="K32">
            <v>551353.5</v>
          </cell>
          <cell r="L32">
            <v>551353.5</v>
          </cell>
          <cell r="M32">
            <v>551353.5</v>
          </cell>
          <cell r="N32">
            <v>551353.5</v>
          </cell>
          <cell r="O32">
            <v>551353.5</v>
          </cell>
          <cell r="P32">
            <v>551353.5</v>
          </cell>
          <cell r="Q32">
            <v>551353.5</v>
          </cell>
          <cell r="R32">
            <v>551353.5</v>
          </cell>
          <cell r="S32">
            <v>551353.5</v>
          </cell>
          <cell r="T32">
            <v>551353.5</v>
          </cell>
          <cell r="U32">
            <v>551353.5</v>
          </cell>
          <cell r="V32">
            <v>551353.5</v>
          </cell>
          <cell r="W32">
            <v>551353.5</v>
          </cell>
          <cell r="X32">
            <v>551353.5</v>
          </cell>
          <cell r="Y32">
            <v>551353.5</v>
          </cell>
          <cell r="Z32">
            <v>551353.5</v>
          </cell>
          <cell r="AA32">
            <v>551353.5</v>
          </cell>
          <cell r="AB32">
            <v>551353.5</v>
          </cell>
          <cell r="AC32">
            <v>551353.5</v>
          </cell>
          <cell r="AD32">
            <v>551353.5</v>
          </cell>
          <cell r="AE32">
            <v>551353.5</v>
          </cell>
          <cell r="AF32">
            <v>551353.5</v>
          </cell>
          <cell r="AG32">
            <v>551353.5</v>
          </cell>
          <cell r="AH32">
            <v>551353.5</v>
          </cell>
          <cell r="AI32">
            <v>551353.5</v>
          </cell>
          <cell r="AJ32">
            <v>551353.5</v>
          </cell>
          <cell r="AK32">
            <v>551353.5</v>
          </cell>
          <cell r="AL32">
            <v>551353.5</v>
          </cell>
          <cell r="AM32">
            <v>551353.5</v>
          </cell>
          <cell r="AN32">
            <v>551353.5</v>
          </cell>
          <cell r="AO32">
            <v>551353.5</v>
          </cell>
          <cell r="AP32">
            <v>551353.5</v>
          </cell>
          <cell r="AQ32">
            <v>551353.5</v>
          </cell>
          <cell r="AR32">
            <v>551353.5</v>
          </cell>
          <cell r="AS32">
            <v>551353.5</v>
          </cell>
          <cell r="AT32">
            <v>551353.5</v>
          </cell>
          <cell r="AU32">
            <v>551353.5</v>
          </cell>
          <cell r="AV32">
            <v>551353.5</v>
          </cell>
          <cell r="AW32">
            <v>551353.5</v>
          </cell>
          <cell r="AX32">
            <v>551353.5</v>
          </cell>
          <cell r="AY32">
            <v>551353.5</v>
          </cell>
          <cell r="AZ32">
            <v>551353.5</v>
          </cell>
          <cell r="BA32">
            <v>551353.5</v>
          </cell>
          <cell r="BB32">
            <v>551353.5</v>
          </cell>
          <cell r="BC32">
            <v>551353.5</v>
          </cell>
          <cell r="BD32">
            <v>551353.5</v>
          </cell>
          <cell r="BE32">
            <v>551353.5</v>
          </cell>
          <cell r="BF32">
            <v>551353.5</v>
          </cell>
          <cell r="BG32">
            <v>551353.5</v>
          </cell>
          <cell r="BH32">
            <v>551353.5</v>
          </cell>
          <cell r="BI32">
            <v>551353.5</v>
          </cell>
          <cell r="BJ32">
            <v>551353.5</v>
          </cell>
          <cell r="BK32">
            <v>551353.5</v>
          </cell>
          <cell r="BL32">
            <v>551353.5</v>
          </cell>
          <cell r="BM32">
            <v>551353.5</v>
          </cell>
          <cell r="BN32">
            <v>551353.5</v>
          </cell>
          <cell r="BO32">
            <v>551353.5</v>
          </cell>
          <cell r="BP32">
            <v>551353.5</v>
          </cell>
          <cell r="BQ32">
            <v>551353.5</v>
          </cell>
          <cell r="BR32">
            <v>551353.5</v>
          </cell>
          <cell r="BS32">
            <v>551353.5</v>
          </cell>
          <cell r="BT32">
            <v>551353.5</v>
          </cell>
          <cell r="BU32">
            <v>551353.5</v>
          </cell>
          <cell r="BV32">
            <v>551353.5</v>
          </cell>
          <cell r="BW32">
            <v>551353.5</v>
          </cell>
          <cell r="BX32">
            <v>551353.5</v>
          </cell>
          <cell r="BY32">
            <v>551353.5</v>
          </cell>
          <cell r="BZ32">
            <v>551353.5</v>
          </cell>
          <cell r="CA32">
            <v>551353.5</v>
          </cell>
          <cell r="CB32">
            <v>551353.5</v>
          </cell>
          <cell r="CC32">
            <v>551353.5</v>
          </cell>
          <cell r="CD32">
            <v>551353.5</v>
          </cell>
          <cell r="CE32">
            <v>551353.5</v>
          </cell>
          <cell r="CF32">
            <v>551353.5</v>
          </cell>
          <cell r="CG32">
            <v>551353.5</v>
          </cell>
          <cell r="CH32">
            <v>551353.5</v>
          </cell>
          <cell r="CI32">
            <v>551353.5</v>
          </cell>
          <cell r="CJ32">
            <v>551353.5</v>
          </cell>
          <cell r="CK32">
            <v>28710000</v>
          </cell>
        </row>
        <row r="33">
          <cell r="J33">
            <v>28710000</v>
          </cell>
          <cell r="K33">
            <v>28710000</v>
          </cell>
          <cell r="L33">
            <v>28710000</v>
          </cell>
          <cell r="M33">
            <v>28710000</v>
          </cell>
          <cell r="N33">
            <v>28710000</v>
          </cell>
          <cell r="O33">
            <v>28710000</v>
          </cell>
          <cell r="P33">
            <v>28710000</v>
          </cell>
          <cell r="Q33">
            <v>28710000</v>
          </cell>
          <cell r="R33">
            <v>28710000</v>
          </cell>
          <cell r="S33">
            <v>28710000</v>
          </cell>
          <cell r="T33">
            <v>28710000</v>
          </cell>
          <cell r="U33">
            <v>28710000</v>
          </cell>
          <cell r="V33">
            <v>28710000</v>
          </cell>
          <cell r="W33">
            <v>28710000</v>
          </cell>
          <cell r="X33">
            <v>28710000</v>
          </cell>
          <cell r="Y33">
            <v>28710000</v>
          </cell>
          <cell r="Z33">
            <v>28710000</v>
          </cell>
          <cell r="AA33">
            <v>28710000</v>
          </cell>
          <cell r="AB33">
            <v>28710000</v>
          </cell>
          <cell r="AC33">
            <v>28710000</v>
          </cell>
          <cell r="AD33">
            <v>28710000</v>
          </cell>
          <cell r="AE33">
            <v>28710000</v>
          </cell>
          <cell r="AF33">
            <v>28710000</v>
          </cell>
          <cell r="AG33">
            <v>28710000</v>
          </cell>
          <cell r="AH33">
            <v>28710000</v>
          </cell>
          <cell r="AI33">
            <v>28710000</v>
          </cell>
          <cell r="AJ33">
            <v>28710000</v>
          </cell>
          <cell r="AK33">
            <v>28710000</v>
          </cell>
          <cell r="AL33">
            <v>28710000</v>
          </cell>
          <cell r="AM33">
            <v>28710000</v>
          </cell>
          <cell r="AN33">
            <v>28710000</v>
          </cell>
          <cell r="AO33">
            <v>28710000</v>
          </cell>
          <cell r="AP33">
            <v>28710000</v>
          </cell>
          <cell r="AQ33">
            <v>28710000</v>
          </cell>
          <cell r="AR33">
            <v>28710000</v>
          </cell>
          <cell r="AS33">
            <v>28710000</v>
          </cell>
          <cell r="AT33">
            <v>28710000</v>
          </cell>
          <cell r="AU33">
            <v>28710000</v>
          </cell>
          <cell r="AV33">
            <v>28710000</v>
          </cell>
          <cell r="AW33">
            <v>28710000</v>
          </cell>
          <cell r="AX33">
            <v>28710000</v>
          </cell>
          <cell r="AY33">
            <v>28710000</v>
          </cell>
          <cell r="AZ33">
            <v>28710000</v>
          </cell>
          <cell r="BA33">
            <v>28710000</v>
          </cell>
          <cell r="BB33">
            <v>28710000</v>
          </cell>
          <cell r="BC33">
            <v>28710000</v>
          </cell>
          <cell r="BD33">
            <v>28710000</v>
          </cell>
          <cell r="BE33">
            <v>28710000</v>
          </cell>
          <cell r="BF33">
            <v>28710000</v>
          </cell>
          <cell r="BG33">
            <v>28710000</v>
          </cell>
          <cell r="BH33">
            <v>28710000</v>
          </cell>
          <cell r="BI33">
            <v>28710000</v>
          </cell>
          <cell r="BJ33">
            <v>28710000</v>
          </cell>
          <cell r="BK33">
            <v>28710000</v>
          </cell>
          <cell r="BL33">
            <v>28710000</v>
          </cell>
          <cell r="BM33">
            <v>28710000</v>
          </cell>
          <cell r="BN33">
            <v>28710000</v>
          </cell>
          <cell r="BO33">
            <v>28710000</v>
          </cell>
          <cell r="BP33">
            <v>28710000</v>
          </cell>
          <cell r="BQ33">
            <v>28710000</v>
          </cell>
          <cell r="BR33">
            <v>28710000</v>
          </cell>
          <cell r="BS33">
            <v>28710000</v>
          </cell>
          <cell r="BT33">
            <v>28710000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708566.5</v>
          </cell>
          <cell r="CB33">
            <v>708566.5</v>
          </cell>
          <cell r="CC33">
            <v>708566.5</v>
          </cell>
          <cell r="CD33">
            <v>708566.5</v>
          </cell>
          <cell r="CE33">
            <v>708566.5</v>
          </cell>
          <cell r="CF33">
            <v>708566.5</v>
          </cell>
          <cell r="CG33">
            <v>708566.5</v>
          </cell>
          <cell r="CH33">
            <v>708566.5</v>
          </cell>
          <cell r="CI33">
            <v>708566.5</v>
          </cell>
          <cell r="CJ33">
            <v>708566.5</v>
          </cell>
          <cell r="CK33">
            <v>708566.5</v>
          </cell>
        </row>
        <row r="34">
          <cell r="J34">
            <v>708566.5</v>
          </cell>
          <cell r="K34">
            <v>708566.5</v>
          </cell>
          <cell r="L34">
            <v>708566.5</v>
          </cell>
          <cell r="M34">
            <v>708566.5</v>
          </cell>
          <cell r="N34">
            <v>708566.5</v>
          </cell>
          <cell r="O34">
            <v>708566.5</v>
          </cell>
          <cell r="P34">
            <v>708566.5</v>
          </cell>
          <cell r="Q34">
            <v>708566.5</v>
          </cell>
          <cell r="R34">
            <v>708566.5</v>
          </cell>
          <cell r="S34">
            <v>708566.5</v>
          </cell>
          <cell r="T34">
            <v>708566.5</v>
          </cell>
          <cell r="U34">
            <v>708566.5</v>
          </cell>
          <cell r="V34">
            <v>708566.5</v>
          </cell>
          <cell r="W34">
            <v>708566.5</v>
          </cell>
          <cell r="X34">
            <v>708566.5</v>
          </cell>
          <cell r="Y34">
            <v>708566.5</v>
          </cell>
          <cell r="Z34">
            <v>708566.5</v>
          </cell>
          <cell r="AA34">
            <v>708566.5</v>
          </cell>
          <cell r="AB34">
            <v>708566.5</v>
          </cell>
          <cell r="AC34">
            <v>708566.5</v>
          </cell>
          <cell r="AD34">
            <v>708566.5</v>
          </cell>
          <cell r="AE34">
            <v>708566.5</v>
          </cell>
          <cell r="AF34">
            <v>708566.5</v>
          </cell>
          <cell r="AG34">
            <v>708566.5</v>
          </cell>
          <cell r="AH34">
            <v>708566.5</v>
          </cell>
          <cell r="AI34">
            <v>708566.5</v>
          </cell>
          <cell r="AJ34">
            <v>708566.5</v>
          </cell>
          <cell r="AK34">
            <v>708566.5</v>
          </cell>
          <cell r="AL34">
            <v>708566.5</v>
          </cell>
          <cell r="AM34">
            <v>708566.5</v>
          </cell>
          <cell r="AN34">
            <v>708566.5</v>
          </cell>
          <cell r="AO34">
            <v>708566.5</v>
          </cell>
          <cell r="AP34">
            <v>708566.5</v>
          </cell>
          <cell r="AQ34">
            <v>708566.5</v>
          </cell>
          <cell r="AR34">
            <v>708566.5</v>
          </cell>
          <cell r="AS34">
            <v>708566.5</v>
          </cell>
          <cell r="AT34">
            <v>708566.5</v>
          </cell>
          <cell r="AU34">
            <v>708566.5</v>
          </cell>
          <cell r="AV34">
            <v>708566.5</v>
          </cell>
          <cell r="AW34">
            <v>708566.5</v>
          </cell>
          <cell r="AX34">
            <v>708566.5</v>
          </cell>
          <cell r="AY34">
            <v>708566.5</v>
          </cell>
          <cell r="AZ34">
            <v>708566.5</v>
          </cell>
          <cell r="BA34">
            <v>708566.5</v>
          </cell>
          <cell r="BB34">
            <v>708566.5</v>
          </cell>
          <cell r="BC34">
            <v>708566.5</v>
          </cell>
          <cell r="BD34">
            <v>708566.5</v>
          </cell>
          <cell r="BE34">
            <v>708566.5</v>
          </cell>
          <cell r="BF34">
            <v>708566.5</v>
          </cell>
          <cell r="BG34">
            <v>708566.5</v>
          </cell>
          <cell r="BH34">
            <v>708566.5</v>
          </cell>
          <cell r="BI34">
            <v>708566.5</v>
          </cell>
          <cell r="BJ34">
            <v>708566.5</v>
          </cell>
          <cell r="BK34">
            <v>708566.5</v>
          </cell>
          <cell r="BL34">
            <v>708566.5</v>
          </cell>
          <cell r="BM34">
            <v>708566.5</v>
          </cell>
          <cell r="BN34">
            <v>708566.5</v>
          </cell>
          <cell r="BO34">
            <v>708566.5</v>
          </cell>
          <cell r="BP34">
            <v>708566.5</v>
          </cell>
          <cell r="BQ34">
            <v>708566.5</v>
          </cell>
          <cell r="BR34">
            <v>708566.5</v>
          </cell>
          <cell r="BS34">
            <v>708566.5</v>
          </cell>
          <cell r="BT34">
            <v>708566.5</v>
          </cell>
          <cell r="BU34">
            <v>708566.5</v>
          </cell>
          <cell r="BV34">
            <v>708566.5</v>
          </cell>
          <cell r="BW34">
            <v>708566.5</v>
          </cell>
          <cell r="BX34">
            <v>708566.5</v>
          </cell>
          <cell r="BY34">
            <v>708566.5</v>
          </cell>
          <cell r="BZ34">
            <v>708566.5</v>
          </cell>
          <cell r="CA34">
            <v>708566.5</v>
          </cell>
          <cell r="CB34">
            <v>708566.5</v>
          </cell>
          <cell r="CC34">
            <v>708566.5</v>
          </cell>
          <cell r="CD34">
            <v>708566.5</v>
          </cell>
          <cell r="CE34">
            <v>708566.5</v>
          </cell>
          <cell r="CF34">
            <v>708566.5</v>
          </cell>
          <cell r="CG34">
            <v>708566.5</v>
          </cell>
          <cell r="CH34">
            <v>708566.5</v>
          </cell>
          <cell r="CI34">
            <v>708566.5</v>
          </cell>
          <cell r="CJ34">
            <v>708566.5</v>
          </cell>
          <cell r="CK34">
            <v>625400</v>
          </cell>
        </row>
        <row r="35">
          <cell r="J35">
            <v>625400</v>
          </cell>
          <cell r="K35">
            <v>625400</v>
          </cell>
          <cell r="L35">
            <v>625400</v>
          </cell>
          <cell r="M35">
            <v>625400</v>
          </cell>
          <cell r="N35">
            <v>625400</v>
          </cell>
          <cell r="O35">
            <v>625400</v>
          </cell>
          <cell r="P35">
            <v>625400</v>
          </cell>
          <cell r="Q35">
            <v>625400</v>
          </cell>
          <cell r="R35">
            <v>625400</v>
          </cell>
          <cell r="S35">
            <v>625400</v>
          </cell>
          <cell r="T35">
            <v>625400</v>
          </cell>
          <cell r="U35">
            <v>625400</v>
          </cell>
          <cell r="V35">
            <v>625400</v>
          </cell>
          <cell r="W35">
            <v>625400</v>
          </cell>
          <cell r="X35">
            <v>625400</v>
          </cell>
          <cell r="Y35">
            <v>625400</v>
          </cell>
          <cell r="Z35">
            <v>625400</v>
          </cell>
          <cell r="AA35">
            <v>625400</v>
          </cell>
          <cell r="AB35">
            <v>625400</v>
          </cell>
          <cell r="AC35">
            <v>625400</v>
          </cell>
          <cell r="AD35">
            <v>625400</v>
          </cell>
          <cell r="AE35">
            <v>625400</v>
          </cell>
          <cell r="AF35">
            <v>625400</v>
          </cell>
          <cell r="AG35">
            <v>625400</v>
          </cell>
          <cell r="AH35">
            <v>625400</v>
          </cell>
          <cell r="AI35">
            <v>625400</v>
          </cell>
          <cell r="AJ35">
            <v>625400</v>
          </cell>
          <cell r="AK35">
            <v>625400</v>
          </cell>
          <cell r="AL35">
            <v>625400</v>
          </cell>
          <cell r="AM35">
            <v>625400</v>
          </cell>
          <cell r="AN35">
            <v>625400</v>
          </cell>
          <cell r="AO35">
            <v>625400</v>
          </cell>
          <cell r="AP35">
            <v>625400</v>
          </cell>
          <cell r="AQ35">
            <v>625400</v>
          </cell>
          <cell r="AR35">
            <v>625400</v>
          </cell>
          <cell r="AS35">
            <v>625400</v>
          </cell>
          <cell r="AT35">
            <v>625400</v>
          </cell>
          <cell r="AU35">
            <v>625400</v>
          </cell>
          <cell r="AV35">
            <v>625400</v>
          </cell>
          <cell r="AW35">
            <v>625400</v>
          </cell>
          <cell r="AX35">
            <v>625400</v>
          </cell>
          <cell r="AY35">
            <v>625400</v>
          </cell>
          <cell r="AZ35">
            <v>625400</v>
          </cell>
          <cell r="BA35">
            <v>625400</v>
          </cell>
          <cell r="BB35">
            <v>625400</v>
          </cell>
          <cell r="BC35">
            <v>625400</v>
          </cell>
          <cell r="BD35">
            <v>625400</v>
          </cell>
          <cell r="BE35">
            <v>625400</v>
          </cell>
          <cell r="BF35">
            <v>625400</v>
          </cell>
          <cell r="BG35">
            <v>625400</v>
          </cell>
          <cell r="BH35">
            <v>625400</v>
          </cell>
          <cell r="BI35">
            <v>625400</v>
          </cell>
          <cell r="BJ35">
            <v>625400</v>
          </cell>
          <cell r="BK35">
            <v>625400</v>
          </cell>
          <cell r="BL35">
            <v>625400</v>
          </cell>
          <cell r="BM35">
            <v>625400</v>
          </cell>
          <cell r="BN35">
            <v>625400</v>
          </cell>
          <cell r="BO35">
            <v>625400</v>
          </cell>
          <cell r="BP35">
            <v>625400</v>
          </cell>
          <cell r="BQ35">
            <v>625400</v>
          </cell>
          <cell r="BR35">
            <v>625400</v>
          </cell>
          <cell r="BS35">
            <v>625400</v>
          </cell>
          <cell r="BT35">
            <v>625400</v>
          </cell>
          <cell r="BU35">
            <v>625400</v>
          </cell>
          <cell r="BV35">
            <v>625400</v>
          </cell>
          <cell r="BW35">
            <v>625400</v>
          </cell>
          <cell r="BX35">
            <v>625400</v>
          </cell>
          <cell r="BY35">
            <v>625400</v>
          </cell>
          <cell r="BZ35">
            <v>625400</v>
          </cell>
          <cell r="CA35">
            <v>625400</v>
          </cell>
          <cell r="CB35">
            <v>625400</v>
          </cell>
          <cell r="CC35">
            <v>625400</v>
          </cell>
          <cell r="CD35">
            <v>625400</v>
          </cell>
          <cell r="CE35">
            <v>625400</v>
          </cell>
          <cell r="CF35">
            <v>625400</v>
          </cell>
          <cell r="CG35">
            <v>625400</v>
          </cell>
          <cell r="CH35">
            <v>625400</v>
          </cell>
          <cell r="CI35">
            <v>625400</v>
          </cell>
          <cell r="CJ35">
            <v>625400</v>
          </cell>
          <cell r="CK35">
            <v>398000</v>
          </cell>
        </row>
        <row r="36">
          <cell r="J36">
            <v>398000</v>
          </cell>
          <cell r="K36">
            <v>398000</v>
          </cell>
          <cell r="L36">
            <v>398000</v>
          </cell>
          <cell r="M36">
            <v>398000</v>
          </cell>
          <cell r="N36">
            <v>398000</v>
          </cell>
          <cell r="O36">
            <v>398000</v>
          </cell>
          <cell r="P36">
            <v>398000</v>
          </cell>
          <cell r="Q36">
            <v>398000</v>
          </cell>
          <cell r="R36">
            <v>398000</v>
          </cell>
          <cell r="S36">
            <v>398000</v>
          </cell>
          <cell r="T36">
            <v>398000</v>
          </cell>
          <cell r="U36">
            <v>398000</v>
          </cell>
          <cell r="V36">
            <v>398000</v>
          </cell>
          <cell r="W36">
            <v>398000</v>
          </cell>
          <cell r="X36">
            <v>398000</v>
          </cell>
          <cell r="Y36">
            <v>398000</v>
          </cell>
          <cell r="Z36">
            <v>398000</v>
          </cell>
          <cell r="AA36">
            <v>398000</v>
          </cell>
          <cell r="AB36">
            <v>398000</v>
          </cell>
          <cell r="AC36">
            <v>398000</v>
          </cell>
          <cell r="AD36">
            <v>398000</v>
          </cell>
          <cell r="AE36">
            <v>398000</v>
          </cell>
          <cell r="AF36">
            <v>398000</v>
          </cell>
          <cell r="AG36">
            <v>398000</v>
          </cell>
          <cell r="AH36">
            <v>398000</v>
          </cell>
          <cell r="AI36">
            <v>398000</v>
          </cell>
          <cell r="AJ36">
            <v>398000</v>
          </cell>
          <cell r="AK36">
            <v>398000</v>
          </cell>
          <cell r="AL36">
            <v>398000</v>
          </cell>
          <cell r="AM36">
            <v>398000</v>
          </cell>
          <cell r="AN36">
            <v>398000</v>
          </cell>
          <cell r="AO36">
            <v>398000</v>
          </cell>
          <cell r="AP36">
            <v>398000</v>
          </cell>
          <cell r="AQ36">
            <v>398000</v>
          </cell>
          <cell r="AR36">
            <v>398000</v>
          </cell>
          <cell r="AS36">
            <v>398000</v>
          </cell>
          <cell r="AT36">
            <v>398000</v>
          </cell>
          <cell r="AU36">
            <v>398000</v>
          </cell>
          <cell r="AV36">
            <v>398000</v>
          </cell>
          <cell r="AW36">
            <v>398000</v>
          </cell>
          <cell r="AX36">
            <v>398000</v>
          </cell>
          <cell r="AY36">
            <v>398000</v>
          </cell>
          <cell r="AZ36">
            <v>398000</v>
          </cell>
          <cell r="BA36">
            <v>398000</v>
          </cell>
          <cell r="BB36">
            <v>398000</v>
          </cell>
          <cell r="BC36">
            <v>398000</v>
          </cell>
          <cell r="BD36">
            <v>398000</v>
          </cell>
          <cell r="BE36">
            <v>398000</v>
          </cell>
          <cell r="BF36">
            <v>398000</v>
          </cell>
          <cell r="BG36">
            <v>398000</v>
          </cell>
          <cell r="BH36">
            <v>398000</v>
          </cell>
          <cell r="BI36">
            <v>398000</v>
          </cell>
          <cell r="BJ36">
            <v>398000</v>
          </cell>
          <cell r="BK36">
            <v>398000</v>
          </cell>
          <cell r="BL36">
            <v>398000</v>
          </cell>
          <cell r="BM36">
            <v>398000</v>
          </cell>
          <cell r="BN36">
            <v>398000</v>
          </cell>
          <cell r="BO36">
            <v>398000</v>
          </cell>
          <cell r="BP36">
            <v>398000</v>
          </cell>
          <cell r="BQ36">
            <v>398000</v>
          </cell>
          <cell r="BR36">
            <v>398000</v>
          </cell>
          <cell r="BS36">
            <v>398000</v>
          </cell>
          <cell r="BT36">
            <v>398000</v>
          </cell>
          <cell r="BU36">
            <v>398000</v>
          </cell>
          <cell r="BV36">
            <v>398000</v>
          </cell>
          <cell r="BW36">
            <v>398000</v>
          </cell>
          <cell r="BX36">
            <v>398000</v>
          </cell>
          <cell r="BY36">
            <v>398000</v>
          </cell>
          <cell r="BZ36">
            <v>398000</v>
          </cell>
          <cell r="CA36">
            <v>398000</v>
          </cell>
          <cell r="CB36">
            <v>398000</v>
          </cell>
          <cell r="CC36">
            <v>398000</v>
          </cell>
          <cell r="CD36">
            <v>398000</v>
          </cell>
          <cell r="CE36">
            <v>398000</v>
          </cell>
          <cell r="CF36">
            <v>398000</v>
          </cell>
          <cell r="CG36">
            <v>398000</v>
          </cell>
          <cell r="CH36">
            <v>398000</v>
          </cell>
          <cell r="CI36">
            <v>398000</v>
          </cell>
          <cell r="CJ36">
            <v>398000</v>
          </cell>
          <cell r="CK36">
            <v>1015400</v>
          </cell>
        </row>
        <row r="37">
          <cell r="J37">
            <v>1015400</v>
          </cell>
          <cell r="K37">
            <v>1015400</v>
          </cell>
          <cell r="L37">
            <v>1015400</v>
          </cell>
          <cell r="M37">
            <v>1015400</v>
          </cell>
          <cell r="N37">
            <v>1015400</v>
          </cell>
          <cell r="O37">
            <v>1015400</v>
          </cell>
          <cell r="P37">
            <v>1015400</v>
          </cell>
          <cell r="Q37">
            <v>1015400</v>
          </cell>
          <cell r="R37">
            <v>1015400</v>
          </cell>
          <cell r="S37">
            <v>1015400</v>
          </cell>
          <cell r="T37">
            <v>1015400</v>
          </cell>
          <cell r="U37">
            <v>1015400</v>
          </cell>
          <cell r="V37">
            <v>1015400</v>
          </cell>
          <cell r="W37">
            <v>1015400</v>
          </cell>
          <cell r="X37">
            <v>1015400</v>
          </cell>
          <cell r="Y37">
            <v>1015400</v>
          </cell>
          <cell r="Z37">
            <v>1015400</v>
          </cell>
          <cell r="AA37">
            <v>1015400</v>
          </cell>
          <cell r="AB37">
            <v>1015400</v>
          </cell>
          <cell r="AC37">
            <v>1015400</v>
          </cell>
          <cell r="AD37">
            <v>1015400</v>
          </cell>
          <cell r="AE37">
            <v>1015400</v>
          </cell>
          <cell r="AF37">
            <v>1015400</v>
          </cell>
          <cell r="AG37">
            <v>1015400</v>
          </cell>
          <cell r="AH37">
            <v>1015400</v>
          </cell>
          <cell r="AI37">
            <v>1015400</v>
          </cell>
          <cell r="AJ37">
            <v>1015400</v>
          </cell>
          <cell r="AK37">
            <v>1015400</v>
          </cell>
          <cell r="AL37">
            <v>1015400</v>
          </cell>
          <cell r="AM37">
            <v>1015400</v>
          </cell>
          <cell r="AN37">
            <v>1015400</v>
          </cell>
          <cell r="AO37">
            <v>1015400</v>
          </cell>
          <cell r="AP37">
            <v>1015400</v>
          </cell>
          <cell r="AQ37">
            <v>1015400</v>
          </cell>
          <cell r="AR37">
            <v>1015400</v>
          </cell>
          <cell r="AS37">
            <v>1015400</v>
          </cell>
          <cell r="AT37">
            <v>1015400</v>
          </cell>
          <cell r="AU37">
            <v>1015400</v>
          </cell>
          <cell r="AV37">
            <v>1015400</v>
          </cell>
          <cell r="AW37">
            <v>1015400</v>
          </cell>
          <cell r="AX37">
            <v>1015400</v>
          </cell>
          <cell r="AY37">
            <v>1015400</v>
          </cell>
          <cell r="AZ37">
            <v>1015400</v>
          </cell>
          <cell r="BA37">
            <v>1015400</v>
          </cell>
          <cell r="BB37">
            <v>1015400</v>
          </cell>
          <cell r="BC37">
            <v>1015400</v>
          </cell>
          <cell r="BD37">
            <v>1015400</v>
          </cell>
          <cell r="BE37">
            <v>1015400</v>
          </cell>
          <cell r="BF37">
            <v>1015400</v>
          </cell>
          <cell r="BG37">
            <v>1015400</v>
          </cell>
          <cell r="BH37">
            <v>1015400</v>
          </cell>
          <cell r="BI37">
            <v>1015400</v>
          </cell>
          <cell r="BJ37">
            <v>1015400</v>
          </cell>
          <cell r="BK37">
            <v>1015400</v>
          </cell>
          <cell r="BL37">
            <v>1015400</v>
          </cell>
          <cell r="BM37">
            <v>1015400</v>
          </cell>
          <cell r="BN37">
            <v>1015400</v>
          </cell>
          <cell r="BO37">
            <v>1015400</v>
          </cell>
          <cell r="BP37">
            <v>1015400</v>
          </cell>
          <cell r="BQ37">
            <v>1015400</v>
          </cell>
          <cell r="BR37">
            <v>1015400</v>
          </cell>
          <cell r="BS37">
            <v>1015400</v>
          </cell>
          <cell r="BT37">
            <v>1015400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2200000</v>
          </cell>
          <cell r="CB37">
            <v>2200000</v>
          </cell>
          <cell r="CC37">
            <v>2200000</v>
          </cell>
          <cell r="CD37">
            <v>2200000</v>
          </cell>
          <cell r="CE37">
            <v>2200000</v>
          </cell>
          <cell r="CF37">
            <v>2200000</v>
          </cell>
          <cell r="CG37">
            <v>2200000</v>
          </cell>
          <cell r="CH37">
            <v>2200000</v>
          </cell>
          <cell r="CI37">
            <v>2200000</v>
          </cell>
          <cell r="CJ37">
            <v>2200000</v>
          </cell>
          <cell r="CK37">
            <v>2200000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5094-2003"/>
      <sheetName val="FINANCIERA"/>
      <sheetName val="PREACTA"/>
      <sheetName val="ESTADO VÍA-CRIT.TECNICO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1_Preliminares"/>
      <sheetName val="Insumos"/>
      <sheetName val="M.Obra"/>
      <sheetName val="BASE"/>
      <sheetName val="General"/>
      <sheetName val="Tablas"/>
      <sheetName val="ITEM"/>
      <sheetName val="Hoja6"/>
      <sheetName val="Civil work"/>
      <sheetName val="LISTADO AP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BASES"/>
      <sheetName val="Hoja1_(2)"/>
      <sheetName val="Hoja4_(2)"/>
      <sheetName val="Hoja4_(3)"/>
      <sheetName val="5094-2003"/>
      <sheetName val="AIU"/>
      <sheetName val="A. P. U."/>
      <sheetName val="item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COSTOS OFICINA"/>
      <sheetName val="Formatos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glvc"/>
      <sheetName val="UNITARIOS GENERALES"/>
      <sheetName val="PRECIOS"/>
      <sheetName val="UNITARIOS"/>
      <sheetName val="PE-02"/>
      <sheetName val="BASE"/>
      <sheetName val="PE_02"/>
      <sheetName val="DATOS GRAFICOS"/>
      <sheetName val="Estruc_ Tarif"/>
      <sheetName val="Listado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PESOS"/>
      <sheetName val="letra"/>
      <sheetName val="PRESUPUESTO"/>
      <sheetName val="5. MODIFICATORIA"/>
      <sheetName val="RECURSOS"/>
      <sheetName val="ANALISIS DE PRECIOS UNITARIOS"/>
      <sheetName val="CRA.MODI"/>
      <sheetName val="Anexo 13"/>
      <sheetName val="Insum"/>
      <sheetName val="Datos"/>
      <sheetName val="ACTA 1 INICIO"/>
      <sheetName val="\Documents and Settings\Adminis"/>
      <sheetName val="\Cofinanciacion\FICHAS Y FORMAT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A\Cofinanciacion\FICHAS Y FORM"/>
      <sheetName val="BASES"/>
      <sheetName val="Summary"/>
      <sheetName val="Hoja1"/>
      <sheetName val="MC SF GAVIONES"/>
      <sheetName val="civ_roma"/>
      <sheetName val="Sheet1"/>
      <sheetName val="UNITARIOS_GENERALES"/>
      <sheetName val="5__MODIFICATORIA"/>
      <sheetName val="AIUsan"/>
      <sheetName val="UNITARIOS%20GENERALES.xls"/>
      <sheetName val="ANEXO 9 (MATERIAL)"/>
      <sheetName val="PRESUP. RESUMEN"/>
      <sheetName val="Formato"/>
      <sheetName val="Parámetros"/>
      <sheetName val="Jorn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BASEDuitama-La Palmera"/>
      <sheetName val="Análisis de precios"/>
      <sheetName val="PROGR VER02"/>
      <sheetName val="acta"/>
      <sheetName val="Itemes Renovación"/>
      <sheetName val="Hoja1"/>
      <sheetName val="General"/>
      <sheetName val="PREACTA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FECHAS DE CORTE"/>
      <sheetName val="Informacion General"/>
      <sheetName val="PR_1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días habiles 2015"/>
      <sheetName val="INS"/>
      <sheetName val="Ppto"/>
      <sheetName val="Plan auditoría"/>
      <sheetName val="320.1"/>
      <sheetName val="330.2"/>
      <sheetName val="700.1"/>
      <sheetName val="ManoDeObra"/>
      <sheetName val="Precios"/>
      <sheetName val="Actual Data (MAP)"/>
      <sheetName val="Actual Data (STX)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0.28999996185302734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0.25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BANCOS"/>
      <sheetName val="CARGOS"/>
      <sheetName val="EPS"/>
      <sheetName val="PENSIONES"/>
      <sheetName val="PREACTA 10"/>
      <sheetName val="DATOS"/>
      <sheetName val="PREACTA 9"/>
      <sheetName val="PRECIOS"/>
      <sheetName val="PREACTA 6"/>
      <sheetName val="INSUMOS"/>
      <sheetName val="Res-Accide-10"/>
      <sheetName val="TARIFAS"/>
      <sheetName val="TABLA 2008"/>
      <sheetName val="ESTADO VÍA-CRIT.TECNICO"/>
      <sheetName val="SUB APU"/>
      <sheetName val="CLASIFICACION"/>
      <sheetName val="PRESUPUESTO"/>
      <sheetName val="Listas"/>
      <sheetName val="Excavación Mat. Común Estacione"/>
      <sheetName val="Demolición Pavimento"/>
      <sheetName val="Insum"/>
      <sheetName val="TRANSPORTE"/>
      <sheetName val="GCB2000"/>
      <sheetName val="PUNITARIOS%20PARA%20241201%202S"/>
      <sheetName val="Equipo"/>
      <sheetName val="RELACION MES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A. P. U.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materiales"/>
      <sheetName val="otr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ERSONAL"/>
      <sheetName val="Tarifa MT"/>
      <sheetName val="Bajadas"/>
      <sheetName val="OCTUBRE"/>
      <sheetName val="CODCONST"/>
      <sheetName val="PREACTA Y CONTRATISTAS"/>
      <sheetName val="5. ELECTRICO"/>
      <sheetName val="THE"/>
      <sheetName val="ATHE"/>
      <sheetName val="UNIT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NARIÑO"/>
      <sheetName val="TABLAS"/>
      <sheetName val="Hoja2"/>
      <sheetName val="Cuadr."/>
      <sheetName val="PUNITARIOS PARA 241201 2S.xls"/>
      <sheetName val="OBRAS SES"/>
      <sheetName val="Summary"/>
      <sheetName val="SALARIOS"/>
      <sheetName val="APU NO PREVISTO"/>
      <sheetName val="PPTA (3)"/>
      <sheetName val="PPTA (2)"/>
      <sheetName val="PPTA"/>
      <sheetName val="2,2,6,1 Pilotes 0,30"/>
      <sheetName val="Requisición1"/>
      <sheetName val="PLAN DE INVERSION ANTICIPO"/>
      <sheetName val="inv mensual"/>
      <sheetName val="borrador flujo inv"/>
      <sheetName val="social-ambiental"/>
      <sheetName val="AU"/>
      <sheetName val="inst"/>
      <sheetName val="7.1.8.1.1"/>
      <sheetName val="PREACTA_61"/>
      <sheetName val="A_P_U1"/>
      <sheetName val="A_P_U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>
        <row r="48">
          <cell r="E48">
            <v>0</v>
          </cell>
        </row>
      </sheetData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  <sheetName val="CRA.MODI"/>
      <sheetName val="Presup_Cancha"/>
      <sheetName val="1,01"/>
      <sheetName val="devdics"/>
      <sheetName val="UNIT."/>
      <sheetName val="Listas"/>
      <sheetName val="AASHTO"/>
      <sheetName val="INV"/>
      <sheetName val="glvc"/>
      <sheetName val="PROGR_2"/>
      <sheetName val="PROGR_3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/>
      <sheetData sheetId="33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desmonte"/>
      <sheetName val="A. P. U."/>
      <sheetName val="Unitarios"/>
      <sheetName val="[A MInformes M]__cceficiente_12"/>
      <sheetName val="[A MInformes M]__cceficiente__2"/>
      <sheetName val="[A MInformes M]__cceficiente__3"/>
      <sheetName val="[A MInformes M]__cceficiente__7"/>
      <sheetName val="[A MInformes M]__cceficiente__4"/>
      <sheetName val="[A MInformes M]//cceficiente.sh"/>
      <sheetName val="[A MInformes M]__cceficiente__5"/>
      <sheetName val="[A MInformes M]__cceficiente__6"/>
      <sheetName val="[A MInformes M]__cceficiente__8"/>
      <sheetName val="[A MInformes M]__cceficiente_10"/>
      <sheetName val="[A MInformes M]__cceficiente__9"/>
      <sheetName val="[A MInformes M]__cceficiente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N52"/>
  <sheetViews>
    <sheetView showGridLines="0" tabSelected="1" view="pageBreakPreview" topLeftCell="A22" zoomScale="55" zoomScaleNormal="55" zoomScaleSheetLayoutView="55" zoomScalePageLayoutView="70" workbookViewId="0">
      <selection activeCell="S40" sqref="S40"/>
    </sheetView>
  </sheetViews>
  <sheetFormatPr baseColWidth="10" defaultColWidth="11.42578125" defaultRowHeight="16.5"/>
  <cols>
    <col min="1" max="2" width="4.42578125" style="1" customWidth="1"/>
    <col min="3" max="3" width="8" style="1" bestFit="1" customWidth="1"/>
    <col min="4" max="4" width="14.85546875" style="1" customWidth="1"/>
    <col min="5" max="5" width="75.5703125" style="1" customWidth="1"/>
    <col min="6" max="6" width="10.140625" style="1" customWidth="1"/>
    <col min="7" max="7" width="18.85546875" style="1" customWidth="1"/>
    <col min="8" max="8" width="22" style="1" customWidth="1"/>
    <col min="9" max="9" width="26.85546875" style="1" customWidth="1"/>
    <col min="10" max="11" width="4.42578125" style="1" customWidth="1"/>
    <col min="12" max="12" width="15.7109375" style="1" customWidth="1"/>
    <col min="13" max="13" width="18.140625" style="1" customWidth="1"/>
    <col min="14" max="14" width="17.140625" style="1" customWidth="1"/>
    <col min="15" max="16384" width="11.42578125" style="1"/>
  </cols>
  <sheetData>
    <row r="1" spans="1:14" ht="17.25" thickBot="1">
      <c r="A1" s="4"/>
      <c r="B1" s="70"/>
      <c r="C1" s="71"/>
      <c r="D1" s="70"/>
      <c r="E1" s="4"/>
      <c r="F1" s="4"/>
      <c r="G1" s="4"/>
      <c r="H1" s="4"/>
      <c r="I1" s="4"/>
      <c r="J1" s="4"/>
      <c r="K1" s="4"/>
    </row>
    <row r="2" spans="1:14" ht="17.25" thickTop="1">
      <c r="A2" s="4"/>
      <c r="B2" s="300"/>
      <c r="C2" s="301"/>
      <c r="D2" s="301"/>
      <c r="E2" s="301"/>
      <c r="F2" s="301"/>
      <c r="G2" s="301"/>
      <c r="H2" s="301"/>
      <c r="I2" s="301"/>
      <c r="J2" s="302"/>
      <c r="K2" s="4"/>
    </row>
    <row r="3" spans="1:14">
      <c r="A3" s="4"/>
      <c r="B3" s="227"/>
      <c r="C3" s="194"/>
      <c r="D3" s="194"/>
      <c r="E3" s="194"/>
      <c r="F3" s="194"/>
      <c r="G3" s="194"/>
      <c r="H3" s="194"/>
      <c r="I3" s="194"/>
      <c r="J3" s="195"/>
      <c r="K3" s="4"/>
    </row>
    <row r="4" spans="1:14">
      <c r="A4" s="4"/>
      <c r="B4" s="227"/>
      <c r="C4" s="194"/>
      <c r="D4" s="194"/>
      <c r="E4" s="194"/>
      <c r="F4" s="194"/>
      <c r="G4" s="194"/>
      <c r="H4" s="194"/>
      <c r="I4" s="194"/>
      <c r="J4" s="195"/>
      <c r="K4" s="4"/>
    </row>
    <row r="5" spans="1:14">
      <c r="A5" s="4"/>
      <c r="B5" s="227"/>
      <c r="C5" s="194"/>
      <c r="D5" s="194"/>
      <c r="E5" s="194"/>
      <c r="F5" s="194"/>
      <c r="G5" s="194"/>
      <c r="H5" s="194"/>
      <c r="I5" s="194"/>
      <c r="J5" s="195"/>
      <c r="K5" s="4"/>
    </row>
    <row r="6" spans="1:14" ht="68.45" customHeight="1" thickBot="1">
      <c r="A6" s="4"/>
      <c r="B6" s="228"/>
      <c r="C6" s="70"/>
      <c r="D6" s="71"/>
      <c r="E6" s="4"/>
      <c r="F6" s="4"/>
      <c r="G6" s="4"/>
      <c r="H6" s="4"/>
      <c r="I6" s="4"/>
      <c r="J6" s="5"/>
      <c r="K6" s="4"/>
    </row>
    <row r="7" spans="1:14" ht="31.5" customHeight="1">
      <c r="A7" s="4"/>
      <c r="B7" s="228"/>
      <c r="C7" s="297" t="s">
        <v>2</v>
      </c>
      <c r="D7" s="298"/>
      <c r="E7" s="298"/>
      <c r="F7" s="298"/>
      <c r="G7" s="298"/>
      <c r="H7" s="298"/>
      <c r="I7" s="299"/>
      <c r="J7" s="5"/>
      <c r="K7" s="4"/>
    </row>
    <row r="8" spans="1:14">
      <c r="A8" s="4"/>
      <c r="B8" s="228"/>
      <c r="C8" s="303" t="s">
        <v>3</v>
      </c>
      <c r="D8" s="304"/>
      <c r="E8" s="304"/>
      <c r="F8" s="304"/>
      <c r="G8" s="304"/>
      <c r="H8" s="304"/>
      <c r="I8" s="305"/>
      <c r="J8" s="5"/>
      <c r="K8" s="4"/>
    </row>
    <row r="9" spans="1:14" s="59" customFormat="1" ht="19.899999999999999" customHeight="1">
      <c r="A9" s="58"/>
      <c r="B9" s="228"/>
      <c r="C9" s="314" t="s">
        <v>65</v>
      </c>
      <c r="D9" s="315"/>
      <c r="E9" s="315"/>
      <c r="F9" s="315"/>
      <c r="G9" s="315"/>
      <c r="H9" s="315"/>
      <c r="I9" s="316"/>
      <c r="J9" s="60"/>
      <c r="K9" s="58"/>
    </row>
    <row r="10" spans="1:14" ht="23.45" customHeight="1">
      <c r="A10" s="4"/>
      <c r="B10" s="228"/>
      <c r="C10" s="317"/>
      <c r="D10" s="318"/>
      <c r="E10" s="318"/>
      <c r="F10" s="318"/>
      <c r="G10" s="318"/>
      <c r="H10" s="318"/>
      <c r="I10" s="319"/>
      <c r="J10" s="5"/>
      <c r="K10" s="4"/>
    </row>
    <row r="11" spans="1:14" ht="43.9" customHeight="1" thickBot="1">
      <c r="A11" s="4"/>
      <c r="B11" s="228"/>
      <c r="C11" s="320" t="s">
        <v>4</v>
      </c>
      <c r="D11" s="321"/>
      <c r="E11" s="321"/>
      <c r="F11" s="321"/>
      <c r="G11" s="321"/>
      <c r="H11" s="321"/>
      <c r="I11" s="322"/>
      <c r="J11" s="5"/>
      <c r="K11" s="4"/>
    </row>
    <row r="12" spans="1:14" ht="30" customHeight="1">
      <c r="A12" s="4"/>
      <c r="B12" s="228"/>
      <c r="C12" s="312" t="s">
        <v>5</v>
      </c>
      <c r="D12" s="306" t="s">
        <v>6</v>
      </c>
      <c r="E12" s="312" t="s">
        <v>7</v>
      </c>
      <c r="F12" s="306" t="s">
        <v>8</v>
      </c>
      <c r="G12" s="306" t="s">
        <v>9</v>
      </c>
      <c r="H12" s="308" t="s">
        <v>10</v>
      </c>
      <c r="I12" s="310" t="s">
        <v>11</v>
      </c>
      <c r="J12" s="5"/>
      <c r="K12" s="4"/>
    </row>
    <row r="13" spans="1:14" ht="30" customHeight="1" thickBot="1">
      <c r="A13" s="4"/>
      <c r="B13" s="228"/>
      <c r="C13" s="313"/>
      <c r="D13" s="307"/>
      <c r="E13" s="313"/>
      <c r="F13" s="307"/>
      <c r="G13" s="307"/>
      <c r="H13" s="309"/>
      <c r="I13" s="311"/>
      <c r="J13" s="5"/>
      <c r="K13" s="4"/>
    </row>
    <row r="14" spans="1:14" ht="26.45" customHeight="1" thickBot="1">
      <c r="A14" s="4"/>
      <c r="B14" s="228"/>
      <c r="C14" s="260">
        <v>1</v>
      </c>
      <c r="D14" s="196" t="s">
        <v>83</v>
      </c>
      <c r="E14" s="196"/>
      <c r="F14" s="196"/>
      <c r="G14" s="196"/>
      <c r="H14" s="206" t="s">
        <v>12</v>
      </c>
      <c r="I14" s="207">
        <f>SUM(I15:I17)</f>
        <v>4007231.8800000004</v>
      </c>
      <c r="J14" s="5"/>
      <c r="K14" s="4"/>
    </row>
    <row r="15" spans="1:14" ht="34.5" customHeight="1">
      <c r="A15" s="4"/>
      <c r="B15" s="228"/>
      <c r="C15" s="197"/>
      <c r="D15" s="198">
        <v>1.01</v>
      </c>
      <c r="E15" s="268" t="s">
        <v>92</v>
      </c>
      <c r="F15" s="198" t="s">
        <v>80</v>
      </c>
      <c r="G15" s="199">
        <f>+'MEMORIAS DE CALCULO'!J15</f>
        <v>24</v>
      </c>
      <c r="H15" s="200">
        <f>+'INDICAR CÓDIGO DEL ITEM DE PAGO'!O66</f>
        <v>49428.36</v>
      </c>
      <c r="I15" s="201">
        <f>+H15*G15</f>
        <v>1186280.6400000001</v>
      </c>
      <c r="J15" s="5"/>
      <c r="K15" s="4"/>
      <c r="L15" s="236"/>
      <c r="M15" s="236"/>
      <c r="N15" s="236"/>
    </row>
    <row r="16" spans="1:14" ht="34.5" customHeight="1">
      <c r="A16" s="4"/>
      <c r="B16" s="228"/>
      <c r="C16" s="202"/>
      <c r="D16" s="6">
        <v>1.02</v>
      </c>
      <c r="E16" s="269" t="s">
        <v>97</v>
      </c>
      <c r="F16" s="6" t="s">
        <v>80</v>
      </c>
      <c r="G16" s="87">
        <f>+'MEMORIAS DE CALCULO'!J21</f>
        <v>24</v>
      </c>
      <c r="H16" s="7">
        <f>+'INDICAR CÓDIGO DEL ITEM DE PAGO'!O144</f>
        <v>69678.36</v>
      </c>
      <c r="I16" s="8">
        <f>+H16*G16</f>
        <v>1672280.6400000001</v>
      </c>
      <c r="J16" s="5"/>
      <c r="K16" s="4"/>
      <c r="L16" s="236"/>
      <c r="M16" s="236"/>
      <c r="N16" s="236"/>
    </row>
    <row r="17" spans="1:14" ht="34.5" customHeight="1" thickBot="1">
      <c r="A17" s="4"/>
      <c r="B17" s="228"/>
      <c r="C17" s="244"/>
      <c r="D17" s="245">
        <v>1.03</v>
      </c>
      <c r="E17" s="270" t="s">
        <v>131</v>
      </c>
      <c r="F17" s="245" t="s">
        <v>94</v>
      </c>
      <c r="G17" s="246">
        <f>+'MEMORIAS DE CALCULO'!J27</f>
        <v>60</v>
      </c>
      <c r="H17" s="247">
        <f>+'INDICAR CÓDIGO DEL ITEM DE PAGO'!O222</f>
        <v>19144.510000000002</v>
      </c>
      <c r="I17" s="8">
        <f>+H17*G17</f>
        <v>1148670.6000000001</v>
      </c>
      <c r="J17" s="5"/>
      <c r="K17" s="4"/>
      <c r="L17" s="236"/>
      <c r="M17" s="236"/>
      <c r="N17" s="236"/>
    </row>
    <row r="18" spans="1:14" ht="30" customHeight="1" thickBot="1">
      <c r="A18" s="4"/>
      <c r="B18" s="228"/>
      <c r="C18" s="251">
        <v>2</v>
      </c>
      <c r="D18" s="252" t="s">
        <v>79</v>
      </c>
      <c r="E18" s="252"/>
      <c r="F18" s="252"/>
      <c r="G18" s="252"/>
      <c r="H18" s="253" t="s">
        <v>12</v>
      </c>
      <c r="I18" s="254">
        <f>SUM(I19:I29)</f>
        <v>37383797.420000002</v>
      </c>
      <c r="J18" s="5"/>
      <c r="K18" s="4"/>
      <c r="L18" s="236"/>
      <c r="M18" s="236"/>
      <c r="N18" s="236"/>
    </row>
    <row r="19" spans="1:14" ht="41.25" customHeight="1">
      <c r="A19" s="4"/>
      <c r="B19" s="228"/>
      <c r="C19" s="197"/>
      <c r="D19" s="198">
        <v>2.0099999999999998</v>
      </c>
      <c r="E19" s="271" t="s">
        <v>96</v>
      </c>
      <c r="F19" s="198" t="s">
        <v>80</v>
      </c>
      <c r="G19" s="199">
        <f>+'MEMORIAS DE CALCULO'!J33</f>
        <v>24</v>
      </c>
      <c r="H19" s="200">
        <f>+'INDICAR CÓDIGO DEL ITEM DE PAGO'!O303</f>
        <v>422635.74</v>
      </c>
      <c r="I19" s="201">
        <f>+H19*G19</f>
        <v>10143257.76</v>
      </c>
      <c r="J19" s="5"/>
      <c r="K19" s="4"/>
      <c r="L19" s="236"/>
      <c r="M19" s="236"/>
      <c r="N19" s="236"/>
    </row>
    <row r="20" spans="1:14" ht="36" customHeight="1">
      <c r="A20" s="4"/>
      <c r="B20" s="228"/>
      <c r="C20" s="202"/>
      <c r="D20" s="6">
        <v>2.02</v>
      </c>
      <c r="E20" s="272" t="s">
        <v>95</v>
      </c>
      <c r="F20" s="6" t="s">
        <v>80</v>
      </c>
      <c r="G20" s="87">
        <f>+'MEMORIAS DE CALCULO'!J39</f>
        <v>24</v>
      </c>
      <c r="H20" s="7">
        <f>+'INDICAR CÓDIGO DEL ITEM DE PAGO'!O381</f>
        <v>188189.19</v>
      </c>
      <c r="I20" s="8">
        <f>+H20*G20</f>
        <v>4516540.5600000005</v>
      </c>
      <c r="J20" s="5"/>
      <c r="K20" s="4"/>
      <c r="L20" s="236"/>
      <c r="M20" s="236"/>
      <c r="N20" s="236"/>
    </row>
    <row r="21" spans="1:14" ht="33" customHeight="1">
      <c r="A21" s="4"/>
      <c r="B21" s="228"/>
      <c r="C21" s="202"/>
      <c r="D21" s="6">
        <v>2.0299999999999998</v>
      </c>
      <c r="E21" s="272" t="s">
        <v>135</v>
      </c>
      <c r="F21" s="6" t="s">
        <v>98</v>
      </c>
      <c r="G21" s="87">
        <f>+'MEMORIAS DE CALCULO'!J45</f>
        <v>50</v>
      </c>
      <c r="H21" s="7">
        <f>+'INDICAR CÓDIGO DEL ITEM DE PAGO'!O460</f>
        <v>92881.889999999985</v>
      </c>
      <c r="I21" s="8">
        <f t="shared" ref="I21:I22" si="0">+H21*G21</f>
        <v>4644094.4999999991</v>
      </c>
      <c r="J21" s="5"/>
      <c r="K21" s="4"/>
      <c r="L21" s="236"/>
      <c r="M21" s="236"/>
      <c r="N21" s="236"/>
    </row>
    <row r="22" spans="1:14" ht="33" customHeight="1">
      <c r="A22" s="4"/>
      <c r="B22" s="228"/>
      <c r="C22" s="202"/>
      <c r="D22" s="6">
        <v>2.04</v>
      </c>
      <c r="E22" s="272" t="s">
        <v>136</v>
      </c>
      <c r="F22" s="6" t="s">
        <v>94</v>
      </c>
      <c r="G22" s="87">
        <f>+'MEMORIAS DE CALCULO'!J49</f>
        <v>12</v>
      </c>
      <c r="H22" s="7">
        <f>+'INDICAR CÓDIGO DEL ITEM DE PAGO'!O538</f>
        <v>91729.8</v>
      </c>
      <c r="I22" s="8">
        <f t="shared" si="0"/>
        <v>1100757.6000000001</v>
      </c>
      <c r="J22" s="5"/>
      <c r="K22" s="4"/>
      <c r="L22" s="236"/>
      <c r="M22" s="236"/>
      <c r="N22" s="236"/>
    </row>
    <row r="23" spans="1:14" ht="33" customHeight="1">
      <c r="A23" s="4"/>
      <c r="B23" s="228"/>
      <c r="C23" s="202"/>
      <c r="D23" s="6">
        <v>2.0499999999999998</v>
      </c>
      <c r="E23" s="272" t="s">
        <v>134</v>
      </c>
      <c r="F23" s="6" t="s">
        <v>80</v>
      </c>
      <c r="G23" s="208">
        <f>+'MEMORIAS DE CALCULO'!J54</f>
        <v>24</v>
      </c>
      <c r="H23" s="7">
        <f>+'INDICAR CÓDIGO DEL ITEM DE PAGO'!O616</f>
        <v>39220.949999999997</v>
      </c>
      <c r="I23" s="8">
        <f>+H23*G23</f>
        <v>941302.79999999993</v>
      </c>
      <c r="J23" s="5"/>
      <c r="K23" s="4"/>
      <c r="L23" s="236"/>
      <c r="M23" s="236"/>
      <c r="N23" s="236"/>
    </row>
    <row r="24" spans="1:14" ht="41.25" customHeight="1">
      <c r="A24" s="4"/>
      <c r="B24" s="228"/>
      <c r="C24" s="202"/>
      <c r="D24" s="6">
        <v>2.06</v>
      </c>
      <c r="E24" s="272" t="s">
        <v>179</v>
      </c>
      <c r="F24" s="6" t="s">
        <v>94</v>
      </c>
      <c r="G24" s="87">
        <f>+'MEMORIAS DE CALCULO'!J60</f>
        <v>6</v>
      </c>
      <c r="H24" s="7">
        <f>+'INDICAR CÓDIGO DEL ITEM DE PAGO'!O694</f>
        <v>233638.02000000002</v>
      </c>
      <c r="I24" s="8">
        <f>+H24*G24</f>
        <v>1401828.12</v>
      </c>
      <c r="J24" s="5"/>
      <c r="K24" s="4"/>
      <c r="L24" s="236"/>
      <c r="M24" s="236"/>
      <c r="N24" s="236"/>
    </row>
    <row r="25" spans="1:14" ht="36" customHeight="1">
      <c r="A25" s="4"/>
      <c r="B25" s="228"/>
      <c r="C25" s="202"/>
      <c r="D25" s="6">
        <v>2.0699999999999998</v>
      </c>
      <c r="E25" s="272" t="s">
        <v>186</v>
      </c>
      <c r="F25" s="6" t="s">
        <v>94</v>
      </c>
      <c r="G25" s="87">
        <f>+'MEMORIAS DE CALCULO'!J64</f>
        <v>12</v>
      </c>
      <c r="H25" s="7">
        <f>+'INDICAR CÓDIGO DEL ITEM DE PAGO'!O770</f>
        <v>109247.94</v>
      </c>
      <c r="I25" s="8">
        <f>+H25*G25</f>
        <v>1310975.28</v>
      </c>
      <c r="J25" s="5"/>
      <c r="K25" s="4"/>
      <c r="L25" s="236"/>
      <c r="M25" s="236"/>
      <c r="N25" s="236"/>
    </row>
    <row r="26" spans="1:14" ht="36" customHeight="1">
      <c r="A26" s="4"/>
      <c r="B26" s="228"/>
      <c r="C26" s="202"/>
      <c r="D26" s="6">
        <v>2.08</v>
      </c>
      <c r="E26" s="272" t="s">
        <v>144</v>
      </c>
      <c r="F26" s="6" t="s">
        <v>98</v>
      </c>
      <c r="G26" s="87">
        <f>+'MEMORIAS DE CALCULO'!J68</f>
        <v>10</v>
      </c>
      <c r="H26" s="7">
        <f>+'INDICAR CÓDIGO DEL ITEM DE PAGO'!O848</f>
        <v>325346.53999999998</v>
      </c>
      <c r="I26" s="8">
        <f t="shared" ref="I26:I36" si="1">+H26*G26</f>
        <v>3253465.4</v>
      </c>
      <c r="J26" s="5"/>
      <c r="K26" s="4"/>
      <c r="L26" s="236"/>
      <c r="M26" s="236"/>
      <c r="N26" s="236"/>
    </row>
    <row r="27" spans="1:14" ht="33" customHeight="1">
      <c r="A27" s="4"/>
      <c r="B27" s="228"/>
      <c r="C27" s="202"/>
      <c r="D27" s="6">
        <v>2.09</v>
      </c>
      <c r="E27" s="272" t="s">
        <v>150</v>
      </c>
      <c r="F27" s="6" t="s">
        <v>80</v>
      </c>
      <c r="G27" s="87">
        <f>+'MEMORIAS DE CALCULO'!J72</f>
        <v>75</v>
      </c>
      <c r="H27" s="7">
        <f>+'INDICAR CÓDIGO DEL ITEM DE PAGO'!O926</f>
        <v>72643.95</v>
      </c>
      <c r="I27" s="8">
        <f t="shared" si="1"/>
        <v>5448296.25</v>
      </c>
      <c r="J27" s="5"/>
      <c r="K27" s="4"/>
      <c r="L27" s="236"/>
      <c r="M27" s="236"/>
      <c r="N27" s="236"/>
    </row>
    <row r="28" spans="1:14" ht="33" customHeight="1">
      <c r="A28" s="4"/>
      <c r="B28" s="228"/>
      <c r="C28" s="202"/>
      <c r="D28" s="6">
        <v>2.1</v>
      </c>
      <c r="E28" s="272" t="s">
        <v>100</v>
      </c>
      <c r="F28" s="6" t="s">
        <v>80</v>
      </c>
      <c r="G28" s="87">
        <f>'MEMORIAS DE CALCULO'!J76</f>
        <v>60</v>
      </c>
      <c r="H28" s="7">
        <f>+'INDICAR CÓDIGO DEL ITEM DE PAGO'!O1006</f>
        <v>39220.949999999997</v>
      </c>
      <c r="I28" s="8">
        <f t="shared" si="1"/>
        <v>2353257</v>
      </c>
      <c r="J28" s="5"/>
      <c r="K28" s="4"/>
      <c r="L28" s="236"/>
      <c r="M28" s="236"/>
      <c r="N28" s="236"/>
    </row>
    <row r="29" spans="1:14" ht="33" customHeight="1" thickBot="1">
      <c r="A29" s="4"/>
      <c r="B29" s="228"/>
      <c r="C29" s="202"/>
      <c r="D29" s="6">
        <v>2.11</v>
      </c>
      <c r="E29" s="272" t="s">
        <v>154</v>
      </c>
      <c r="F29" s="6" t="s">
        <v>80</v>
      </c>
      <c r="G29" s="87">
        <f>'MEMORIAS DE CALCULO'!J82</f>
        <v>95</v>
      </c>
      <c r="H29" s="7">
        <f>+'INDICAR CÓDIGO DEL ITEM DE PAGO'!O1084</f>
        <v>23894.97</v>
      </c>
      <c r="I29" s="8">
        <f t="shared" si="1"/>
        <v>2270022.15</v>
      </c>
      <c r="J29" s="5"/>
      <c r="K29" s="4"/>
      <c r="L29" s="236"/>
      <c r="M29" s="236"/>
      <c r="N29" s="236"/>
    </row>
    <row r="30" spans="1:14" ht="30" customHeight="1" thickBot="1">
      <c r="A30" s="4"/>
      <c r="B30" s="228"/>
      <c r="C30" s="255">
        <v>3</v>
      </c>
      <c r="D30" s="256" t="s">
        <v>126</v>
      </c>
      <c r="E30" s="256"/>
      <c r="F30" s="256"/>
      <c r="G30" s="256"/>
      <c r="H30" s="257" t="s">
        <v>12</v>
      </c>
      <c r="I30" s="258">
        <f>SUM(I31:I36)</f>
        <v>18669295.02</v>
      </c>
      <c r="J30" s="5"/>
      <c r="K30" s="4"/>
      <c r="L30" s="236"/>
      <c r="M30" s="236"/>
      <c r="N30" s="236"/>
    </row>
    <row r="31" spans="1:14" ht="47.25">
      <c r="A31" s="4"/>
      <c r="B31" s="228"/>
      <c r="C31" s="197"/>
      <c r="D31" s="198">
        <v>3.01</v>
      </c>
      <c r="E31" s="271" t="s">
        <v>164</v>
      </c>
      <c r="F31" s="198" t="s">
        <v>94</v>
      </c>
      <c r="G31" s="259">
        <f>+'MEMORIAS DE CALCULO'!J89</f>
        <v>60</v>
      </c>
      <c r="H31" s="200">
        <f>+'INDICAR CÓDIGO DEL ITEM DE PAGO'!O1161</f>
        <v>80619.079999999987</v>
      </c>
      <c r="I31" s="201">
        <f t="shared" si="1"/>
        <v>4837144.7999999989</v>
      </c>
      <c r="J31" s="5"/>
      <c r="K31" s="4"/>
      <c r="L31" s="236"/>
      <c r="M31" s="236"/>
      <c r="N31" s="236"/>
    </row>
    <row r="32" spans="1:14" ht="33" customHeight="1">
      <c r="A32" s="4"/>
      <c r="B32" s="228"/>
      <c r="C32" s="202"/>
      <c r="D32" s="6">
        <v>3.02</v>
      </c>
      <c r="E32" s="272" t="s">
        <v>129</v>
      </c>
      <c r="F32" s="6" t="s">
        <v>98</v>
      </c>
      <c r="G32" s="208">
        <f>+'MEMORIAS DE CALCULO'!J93</f>
        <v>4</v>
      </c>
      <c r="H32" s="7">
        <f>+'INDICAR CÓDIGO DEL ITEM DE PAGO'!O1238</f>
        <v>165724.38</v>
      </c>
      <c r="I32" s="8">
        <f t="shared" si="1"/>
        <v>662897.52</v>
      </c>
      <c r="J32" s="5"/>
      <c r="K32" s="4"/>
      <c r="L32" s="236"/>
      <c r="M32" s="236"/>
      <c r="N32" s="236"/>
    </row>
    <row r="33" spans="1:14" ht="33" customHeight="1">
      <c r="A33" s="4"/>
      <c r="B33" s="228"/>
      <c r="C33" s="202"/>
      <c r="D33" s="231">
        <v>3.03</v>
      </c>
      <c r="E33" s="272" t="s">
        <v>132</v>
      </c>
      <c r="F33" s="6" t="s">
        <v>99</v>
      </c>
      <c r="G33" s="208">
        <f>+'MEMORIAS DE CALCULO'!J97</f>
        <v>1</v>
      </c>
      <c r="H33" s="7">
        <f>+'INDICAR CÓDIGO DEL ITEM DE PAGO'!O1315</f>
        <v>1981940.4</v>
      </c>
      <c r="I33" s="8">
        <f t="shared" si="1"/>
        <v>1981940.4</v>
      </c>
      <c r="J33" s="5"/>
      <c r="K33" s="4"/>
      <c r="L33" s="236"/>
      <c r="M33" s="236"/>
      <c r="N33" s="236"/>
    </row>
    <row r="34" spans="1:14" ht="47.25">
      <c r="A34" s="4"/>
      <c r="B34" s="228"/>
      <c r="C34" s="202"/>
      <c r="D34" s="231">
        <v>3.04</v>
      </c>
      <c r="E34" s="272" t="s">
        <v>168</v>
      </c>
      <c r="F34" s="6" t="s">
        <v>94</v>
      </c>
      <c r="G34" s="208">
        <f>+'MEMORIAS DE CALCULO'!J101</f>
        <v>25</v>
      </c>
      <c r="H34" s="7">
        <f>+'INDICAR CÓDIGO DEL ITEM DE PAGO'!O1392</f>
        <v>225937.62</v>
      </c>
      <c r="I34" s="8">
        <f t="shared" si="1"/>
        <v>5648440.5</v>
      </c>
      <c r="J34" s="5"/>
      <c r="K34" s="4"/>
      <c r="L34" s="236"/>
      <c r="M34" s="236"/>
      <c r="N34" s="236"/>
    </row>
    <row r="35" spans="1:14" ht="31.5">
      <c r="A35" s="4"/>
      <c r="B35" s="228"/>
      <c r="C35" s="202"/>
      <c r="D35" s="231">
        <v>3.05</v>
      </c>
      <c r="E35" s="272" t="s">
        <v>170</v>
      </c>
      <c r="F35" s="6" t="s">
        <v>94</v>
      </c>
      <c r="G35" s="208">
        <f>+'MEMORIAS DE CALCULO'!J105</f>
        <v>60</v>
      </c>
      <c r="H35" s="7">
        <f>+'INDICAR CÓDIGO DEL ITEM DE PAGO'!O1469</f>
        <v>29250.45</v>
      </c>
      <c r="I35" s="8">
        <f t="shared" si="1"/>
        <v>1755027</v>
      </c>
      <c r="J35" s="5"/>
      <c r="K35" s="4"/>
      <c r="L35" s="236"/>
      <c r="M35" s="236"/>
      <c r="N35" s="236"/>
    </row>
    <row r="36" spans="1:14" ht="48" thickBot="1">
      <c r="A36" s="4"/>
      <c r="B36" s="228"/>
      <c r="C36" s="261"/>
      <c r="D36" s="262">
        <v>3.06</v>
      </c>
      <c r="E36" s="273" t="s">
        <v>185</v>
      </c>
      <c r="F36" s="263" t="s">
        <v>171</v>
      </c>
      <c r="G36" s="264">
        <f>+'MEMORIAS DE CALCULO'!J109</f>
        <v>1</v>
      </c>
      <c r="H36" s="265">
        <f>+'INDICAR CÓDIGO DEL ITEM DE PAGO'!O1546</f>
        <v>3783844.8</v>
      </c>
      <c r="I36" s="266">
        <f t="shared" si="1"/>
        <v>3783844.8</v>
      </c>
      <c r="J36" s="5"/>
      <c r="K36" s="4"/>
      <c r="L36" s="236"/>
      <c r="M36" s="236"/>
      <c r="N36" s="236"/>
    </row>
    <row r="37" spans="1:14" s="2" customFormat="1" ht="30" customHeight="1" thickBot="1">
      <c r="A37" s="9"/>
      <c r="B37" s="229"/>
      <c r="C37" s="291" t="s">
        <v>182</v>
      </c>
      <c r="D37" s="292"/>
      <c r="E37" s="292"/>
      <c r="F37" s="292"/>
      <c r="G37" s="292"/>
      <c r="H37" s="293"/>
      <c r="I37" s="267">
        <f>+I30+I18+I14</f>
        <v>60060324.32</v>
      </c>
      <c r="J37" s="10"/>
      <c r="K37" s="9"/>
      <c r="L37" s="123"/>
      <c r="M37" s="233"/>
      <c r="N37" s="123"/>
    </row>
    <row r="38" spans="1:14" s="2" customFormat="1" ht="25.15" customHeight="1" thickBot="1">
      <c r="A38" s="9"/>
      <c r="B38" s="229"/>
      <c r="C38" s="276"/>
      <c r="D38" s="277"/>
      <c r="E38" s="277"/>
      <c r="F38" s="277"/>
      <c r="G38" s="277"/>
      <c r="H38" s="277"/>
      <c r="I38" s="278"/>
      <c r="J38" s="10"/>
      <c r="K38" s="9"/>
      <c r="L38" s="123"/>
      <c r="M38" s="234"/>
    </row>
    <row r="39" spans="1:14" s="2" customFormat="1" ht="40.15" customHeight="1" thickBot="1">
      <c r="A39" s="9"/>
      <c r="B39" s="229"/>
      <c r="C39" s="294" t="s">
        <v>183</v>
      </c>
      <c r="D39" s="295"/>
      <c r="E39" s="295"/>
      <c r="F39" s="295"/>
      <c r="G39" s="295"/>
      <c r="H39" s="296"/>
      <c r="I39" s="274">
        <f>+I37</f>
        <v>60060324.32</v>
      </c>
      <c r="J39" s="10"/>
      <c r="K39" s="9"/>
      <c r="L39" s="123"/>
      <c r="M39" s="234"/>
    </row>
    <row r="40" spans="1:14" s="2" customFormat="1" ht="21" customHeight="1" thickBot="1">
      <c r="A40" s="9"/>
      <c r="B40" s="229"/>
      <c r="C40" s="279"/>
      <c r="D40" s="280"/>
      <c r="E40" s="280"/>
      <c r="F40" s="280"/>
      <c r="G40" s="280"/>
      <c r="H40" s="280"/>
      <c r="I40" s="281"/>
      <c r="J40" s="10"/>
      <c r="K40" s="9"/>
      <c r="L40" s="123"/>
      <c r="M40" s="234"/>
    </row>
    <row r="41" spans="1:14" s="2" customFormat="1" ht="30" customHeight="1" thickBot="1">
      <c r="A41" s="9"/>
      <c r="B41" s="229"/>
      <c r="C41" s="288" t="s">
        <v>184</v>
      </c>
      <c r="D41" s="289"/>
      <c r="E41" s="289"/>
      <c r="F41" s="289"/>
      <c r="G41" s="289"/>
      <c r="H41" s="290"/>
      <c r="I41" s="275">
        <f>+I39</f>
        <v>60060324.32</v>
      </c>
      <c r="J41" s="10"/>
      <c r="K41" s="9"/>
      <c r="L41" s="123"/>
      <c r="M41" s="234"/>
    </row>
    <row r="42" spans="1:14" s="2" customFormat="1" ht="15.75">
      <c r="A42" s="9"/>
      <c r="B42" s="229"/>
      <c r="C42" s="279"/>
      <c r="D42" s="280"/>
      <c r="E42" s="280"/>
      <c r="F42" s="280"/>
      <c r="G42" s="280"/>
      <c r="H42" s="280"/>
      <c r="I42" s="281"/>
      <c r="J42" s="10"/>
      <c r="K42" s="9"/>
      <c r="L42" s="123"/>
      <c r="M42" s="234"/>
    </row>
    <row r="43" spans="1:14" s="2" customFormat="1" thickBot="1">
      <c r="A43" s="9"/>
      <c r="B43" s="229"/>
      <c r="C43" s="282"/>
      <c r="D43" s="283"/>
      <c r="E43" s="284"/>
      <c r="F43" s="284"/>
      <c r="G43" s="285"/>
      <c r="H43" s="286"/>
      <c r="I43" s="287"/>
      <c r="J43" s="10"/>
      <c r="K43" s="9"/>
      <c r="M43" s="235"/>
    </row>
    <row r="44" spans="1:14" s="2" customFormat="1" ht="15.75">
      <c r="A44" s="9"/>
      <c r="B44" s="229"/>
      <c r="C44" s="11"/>
      <c r="D44" s="328"/>
      <c r="E44" s="328"/>
      <c r="F44" s="328"/>
      <c r="G44" s="328"/>
      <c r="H44" s="328"/>
      <c r="I44" s="329"/>
      <c r="J44" s="12"/>
      <c r="K44" s="9"/>
    </row>
    <row r="45" spans="1:14" s="2" customFormat="1" ht="46.5" customHeight="1">
      <c r="A45" s="9"/>
      <c r="B45" s="229"/>
      <c r="C45" s="323" t="s">
        <v>13</v>
      </c>
      <c r="D45" s="324"/>
      <c r="E45" s="325"/>
      <c r="F45" s="326" t="s">
        <v>7</v>
      </c>
      <c r="G45" s="326"/>
      <c r="H45" s="326"/>
      <c r="I45" s="84" t="s">
        <v>14</v>
      </c>
      <c r="J45" s="13"/>
      <c r="K45" s="9"/>
    </row>
    <row r="46" spans="1:14" s="2" customFormat="1" ht="32.25" customHeight="1">
      <c r="A46" s="9"/>
      <c r="B46" s="229"/>
      <c r="C46" s="323" t="s">
        <v>15</v>
      </c>
      <c r="D46" s="324"/>
      <c r="E46" s="325"/>
      <c r="F46" s="327" t="s">
        <v>16</v>
      </c>
      <c r="G46" s="327"/>
      <c r="H46" s="85" t="s">
        <v>17</v>
      </c>
      <c r="I46" s="86">
        <v>0.28999999999999998</v>
      </c>
      <c r="J46" s="13"/>
      <c r="K46" s="9"/>
    </row>
    <row r="47" spans="1:14" s="2" customFormat="1" ht="30" customHeight="1">
      <c r="A47" s="9"/>
      <c r="B47" s="229"/>
      <c r="C47" s="323" t="s">
        <v>18</v>
      </c>
      <c r="D47" s="324"/>
      <c r="E47" s="325"/>
      <c r="F47" s="332" t="s">
        <v>19</v>
      </c>
      <c r="G47" s="333"/>
      <c r="H47" s="85" t="s">
        <v>20</v>
      </c>
      <c r="I47" s="86">
        <v>0.01</v>
      </c>
      <c r="J47" s="13"/>
      <c r="K47" s="9"/>
    </row>
    <row r="48" spans="1:14" s="3" customFormat="1" ht="34.9" customHeight="1">
      <c r="A48" s="9"/>
      <c r="B48" s="229"/>
      <c r="C48" s="119"/>
      <c r="D48" s="120"/>
      <c r="E48" s="121"/>
      <c r="F48" s="334" t="s">
        <v>21</v>
      </c>
      <c r="G48" s="327"/>
      <c r="H48" s="85" t="s">
        <v>22</v>
      </c>
      <c r="I48" s="86">
        <v>0.05</v>
      </c>
      <c r="J48" s="10"/>
      <c r="K48" s="9"/>
    </row>
    <row r="49" spans="1:11" ht="39" customHeight="1">
      <c r="A49" s="4"/>
      <c r="B49" s="228"/>
      <c r="C49" s="338" t="s">
        <v>120</v>
      </c>
      <c r="D49" s="339"/>
      <c r="E49" s="340"/>
      <c r="F49" s="327" t="s">
        <v>23</v>
      </c>
      <c r="G49" s="327"/>
      <c r="H49" s="85" t="s">
        <v>24</v>
      </c>
      <c r="I49" s="88">
        <f>+I48+I47+I46</f>
        <v>0.35</v>
      </c>
      <c r="J49" s="5"/>
      <c r="K49" s="4"/>
    </row>
    <row r="50" spans="1:11" ht="47.25" customHeight="1" thickBot="1">
      <c r="A50" s="4"/>
      <c r="B50" s="228"/>
      <c r="C50" s="335" t="s">
        <v>72</v>
      </c>
      <c r="D50" s="336"/>
      <c r="E50" s="337"/>
      <c r="F50" s="330"/>
      <c r="G50" s="330"/>
      <c r="H50" s="330"/>
      <c r="I50" s="331"/>
      <c r="J50" s="5"/>
      <c r="K50" s="4"/>
    </row>
    <row r="51" spans="1:11" ht="17.25" thickBot="1">
      <c r="A51" s="4"/>
      <c r="B51" s="230"/>
      <c r="C51" s="78"/>
      <c r="D51" s="78"/>
      <c r="E51" s="79"/>
      <c r="F51" s="78"/>
      <c r="G51" s="78"/>
      <c r="H51" s="78"/>
      <c r="I51" s="78"/>
      <c r="J51" s="80"/>
      <c r="K51" s="4"/>
    </row>
    <row r="52" spans="1:11" ht="17.25" thickTop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</sheetData>
  <mergeCells count="27">
    <mergeCell ref="C45:E45"/>
    <mergeCell ref="F45:H45"/>
    <mergeCell ref="F46:G46"/>
    <mergeCell ref="D44:I44"/>
    <mergeCell ref="F50:I50"/>
    <mergeCell ref="F47:G47"/>
    <mergeCell ref="F48:G48"/>
    <mergeCell ref="F49:G49"/>
    <mergeCell ref="C46:E46"/>
    <mergeCell ref="C50:E50"/>
    <mergeCell ref="C49:E49"/>
    <mergeCell ref="C47:E47"/>
    <mergeCell ref="C41:H41"/>
    <mergeCell ref="C37:H37"/>
    <mergeCell ref="C39:H39"/>
    <mergeCell ref="C7:I7"/>
    <mergeCell ref="B2:J2"/>
    <mergeCell ref="C8:I8"/>
    <mergeCell ref="G12:G13"/>
    <mergeCell ref="H12:H13"/>
    <mergeCell ref="I12:I13"/>
    <mergeCell ref="C12:C13"/>
    <mergeCell ref="D12:D13"/>
    <mergeCell ref="E12:E13"/>
    <mergeCell ref="F12:F13"/>
    <mergeCell ref="C9:I10"/>
    <mergeCell ref="C11:I11"/>
  </mergeCells>
  <pageMargins left="0.11811023622047245" right="0.11811023622047245" top="0.15748031496062992" bottom="0.15748031496062992" header="0.31496062992125984" footer="0.31496062992125984"/>
  <pageSetup scale="35" orientation="portrait" horizontalDpi="1200" verticalDpi="1200" r:id="rId1"/>
  <rowBreaks count="1" manualBreakCount="1">
    <brk id="74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90"/>
  </sheetPr>
  <dimension ref="A1:Q116"/>
  <sheetViews>
    <sheetView showGridLines="0" view="pageBreakPreview" topLeftCell="B1" zoomScale="85" zoomScaleNormal="80" zoomScaleSheetLayoutView="85" workbookViewId="0">
      <selection activeCell="N9" sqref="N9"/>
    </sheetView>
  </sheetViews>
  <sheetFormatPr baseColWidth="10" defaultColWidth="12.140625" defaultRowHeight="12.75"/>
  <cols>
    <col min="1" max="1" width="5.5703125" customWidth="1"/>
    <col min="2" max="2" width="10.140625" customWidth="1"/>
    <col min="3" max="3" width="61" customWidth="1"/>
    <col min="4" max="4" width="24.5703125" customWidth="1"/>
    <col min="6" max="6" width="16.140625" customWidth="1"/>
    <col min="7" max="7" width="15.7109375" customWidth="1"/>
    <col min="8" max="8" width="16.28515625" customWidth="1"/>
    <col min="9" max="9" width="20.7109375" customWidth="1"/>
    <col min="10" max="10" width="17.140625" customWidth="1"/>
    <col min="11" max="11" width="5.28515625" customWidth="1"/>
    <col min="12" max="17" width="12.140625" customWidth="1"/>
  </cols>
  <sheetData>
    <row r="1" spans="1:17" ht="16.5" thickBot="1">
      <c r="B1" s="124"/>
      <c r="C1" s="125"/>
      <c r="D1" s="125"/>
      <c r="E1" s="125"/>
      <c r="F1" s="125"/>
      <c r="G1" s="125"/>
      <c r="H1" s="125"/>
      <c r="I1" s="125"/>
      <c r="J1" s="125"/>
      <c r="K1" s="125"/>
    </row>
    <row r="2" spans="1:17" ht="16.5" thickBot="1">
      <c r="B2" s="350" t="s">
        <v>93</v>
      </c>
      <c r="C2" s="351"/>
      <c r="D2" s="351"/>
      <c r="E2" s="351"/>
      <c r="F2" s="351"/>
      <c r="G2" s="351"/>
      <c r="H2" s="351"/>
      <c r="I2" s="351"/>
      <c r="J2" s="352"/>
      <c r="K2" s="125"/>
    </row>
    <row r="3" spans="1:17" ht="15.75">
      <c r="B3" s="353" t="s">
        <v>73</v>
      </c>
      <c r="C3" s="354"/>
      <c r="D3" s="354"/>
      <c r="E3" s="354"/>
      <c r="F3" s="354"/>
      <c r="G3" s="355"/>
      <c r="H3" s="126"/>
      <c r="I3" s="127"/>
      <c r="J3" s="128"/>
      <c r="K3" s="125"/>
    </row>
    <row r="4" spans="1:17" ht="15.75">
      <c r="B4" s="356" t="s">
        <v>74</v>
      </c>
      <c r="C4" s="357"/>
      <c r="D4" s="357"/>
      <c r="E4" s="357"/>
      <c r="F4" s="357"/>
      <c r="G4" s="358"/>
      <c r="H4" s="129"/>
      <c r="I4" s="172"/>
      <c r="J4" s="130"/>
      <c r="K4" s="125"/>
    </row>
    <row r="5" spans="1:17" ht="50.1" customHeight="1">
      <c r="B5" s="359" t="s">
        <v>180</v>
      </c>
      <c r="C5" s="360"/>
      <c r="D5" s="360"/>
      <c r="E5" s="360"/>
      <c r="F5" s="360"/>
      <c r="G5" s="361"/>
      <c r="H5" s="129"/>
      <c r="I5" s="172"/>
      <c r="J5" s="130"/>
      <c r="K5" s="125"/>
    </row>
    <row r="6" spans="1:17" ht="15.75">
      <c r="B6" s="356" t="s">
        <v>93</v>
      </c>
      <c r="C6" s="357"/>
      <c r="D6" s="357"/>
      <c r="E6" s="357"/>
      <c r="F6" s="357"/>
      <c r="G6" s="358"/>
      <c r="H6" s="129"/>
      <c r="I6" s="172"/>
      <c r="J6" s="130"/>
      <c r="K6" s="125"/>
    </row>
    <row r="7" spans="1:17" ht="16.5" thickBot="1">
      <c r="B7" s="362">
        <v>2026</v>
      </c>
      <c r="C7" s="363"/>
      <c r="D7" s="363"/>
      <c r="E7" s="363"/>
      <c r="F7" s="363"/>
      <c r="G7" s="364"/>
      <c r="H7" s="131"/>
      <c r="I7" s="132"/>
      <c r="J7" s="133"/>
      <c r="K7" s="125"/>
    </row>
    <row r="8" spans="1:17" ht="15.75">
      <c r="B8" s="203"/>
      <c r="C8" s="204"/>
      <c r="D8" s="204"/>
      <c r="E8" s="204"/>
      <c r="F8" s="204"/>
      <c r="G8" s="204"/>
      <c r="H8" s="205"/>
      <c r="I8" s="173"/>
      <c r="J8" s="135"/>
      <c r="K8" s="125"/>
    </row>
    <row r="9" spans="1:17" s="125" customFormat="1" ht="16.5" thickBot="1">
      <c r="B9" s="134"/>
      <c r="C9" s="173"/>
      <c r="D9" s="173"/>
      <c r="E9" s="173"/>
      <c r="F9" s="173"/>
      <c r="G9" s="173"/>
      <c r="H9" s="173"/>
      <c r="I9" s="173"/>
      <c r="J9" s="135"/>
    </row>
    <row r="10" spans="1:17" ht="16.5" thickBot="1">
      <c r="B10" s="365" t="e">
        <f>'PRESUPUESTO OFICIAL (Entidad)'!#REF!</f>
        <v>#REF!</v>
      </c>
      <c r="C10" s="366"/>
      <c r="D10" s="366"/>
      <c r="E10" s="366"/>
      <c r="F10" s="366"/>
      <c r="G10" s="366"/>
      <c r="H10" s="366"/>
      <c r="I10" s="366"/>
      <c r="J10" s="367"/>
      <c r="K10" s="125"/>
    </row>
    <row r="11" spans="1:17" ht="16.5" thickBot="1">
      <c r="B11" s="134"/>
      <c r="C11" s="173"/>
      <c r="D11" s="173"/>
      <c r="E11" s="173"/>
      <c r="F11" s="173"/>
      <c r="G11" s="173"/>
      <c r="H11" s="173"/>
      <c r="I11" s="173"/>
      <c r="J11" s="135"/>
      <c r="K11" s="125"/>
    </row>
    <row r="12" spans="1:17" s="125" customFormat="1" ht="16.5" thickBot="1">
      <c r="A12"/>
      <c r="B12" s="136">
        <f>'PRESUPUESTO OFICIAL (Entidad)'!C14</f>
        <v>1</v>
      </c>
      <c r="C12" s="137" t="str">
        <f>+'PRESUPUESTO OFICIAL (Entidad)'!D14</f>
        <v>PRELIMINARES</v>
      </c>
      <c r="D12" s="173"/>
      <c r="E12" s="173"/>
      <c r="F12" s="173"/>
      <c r="G12" s="173"/>
      <c r="H12" s="173"/>
      <c r="I12" s="173"/>
      <c r="J12" s="135"/>
      <c r="K12"/>
      <c r="L12"/>
      <c r="M12"/>
      <c r="N12"/>
      <c r="O12"/>
      <c r="P12"/>
      <c r="Q12"/>
    </row>
    <row r="13" spans="1:17" s="125" customFormat="1" ht="15.75">
      <c r="B13" s="134"/>
      <c r="C13" s="173"/>
      <c r="D13" s="173"/>
      <c r="E13" s="173"/>
      <c r="F13" s="173"/>
      <c r="G13" s="173"/>
      <c r="H13" s="173"/>
      <c r="I13" s="173"/>
      <c r="J13" s="135"/>
    </row>
    <row r="14" spans="1:17" s="125" customFormat="1" ht="15.75">
      <c r="A14"/>
      <c r="B14" s="138"/>
      <c r="C14" s="174"/>
      <c r="D14" s="175"/>
      <c r="E14" s="139" t="s">
        <v>103</v>
      </c>
      <c r="F14" s="140" t="s">
        <v>75</v>
      </c>
      <c r="G14" s="140" t="s">
        <v>101</v>
      </c>
      <c r="H14" s="140" t="s">
        <v>76</v>
      </c>
      <c r="I14" s="141" t="s">
        <v>77</v>
      </c>
      <c r="J14" s="142" t="s">
        <v>102</v>
      </c>
      <c r="K14"/>
      <c r="L14"/>
      <c r="M14"/>
      <c r="N14"/>
      <c r="O14"/>
      <c r="P14"/>
      <c r="Q14"/>
    </row>
    <row r="15" spans="1:17" s="125" customFormat="1" ht="15.75">
      <c r="A15"/>
      <c r="B15" s="156">
        <f>'PRESUPUESTO OFICIAL (Entidad)'!D15</f>
        <v>1.01</v>
      </c>
      <c r="C15" s="345" t="str">
        <f>'PRESUPUESTO OFICIAL (Entidad)'!E15</f>
        <v>Desmonte de cubierta de barro existente (incluye retiro de sobrantes)</v>
      </c>
      <c r="D15" s="346"/>
      <c r="E15" s="150"/>
      <c r="F15" s="151"/>
      <c r="G15" s="152"/>
      <c r="H15" s="153"/>
      <c r="I15" s="157">
        <f>ROUND(SUM(I16:I18),2)</f>
        <v>24</v>
      </c>
      <c r="J15" s="158">
        <f>SUM(J16:J18)</f>
        <v>24</v>
      </c>
      <c r="K15"/>
      <c r="L15"/>
      <c r="M15"/>
      <c r="N15"/>
      <c r="O15"/>
      <c r="P15"/>
      <c r="Q15"/>
    </row>
    <row r="16" spans="1:17" s="125" customFormat="1" ht="15.75">
      <c r="A16"/>
      <c r="B16" s="134"/>
      <c r="C16" s="341" t="s">
        <v>121</v>
      </c>
      <c r="D16" s="342"/>
      <c r="E16" s="146">
        <v>1</v>
      </c>
      <c r="F16" s="146">
        <v>3</v>
      </c>
      <c r="G16" s="147">
        <v>4</v>
      </c>
      <c r="H16" s="146"/>
      <c r="I16" s="148">
        <f>+G16*F16</f>
        <v>12</v>
      </c>
      <c r="J16" s="149">
        <f>+I16*E16</f>
        <v>12</v>
      </c>
      <c r="K16"/>
      <c r="L16"/>
      <c r="M16"/>
      <c r="N16"/>
      <c r="O16"/>
      <c r="P16"/>
      <c r="Q16"/>
    </row>
    <row r="17" spans="1:17" s="125" customFormat="1" ht="15.75">
      <c r="A17"/>
      <c r="B17" s="134"/>
      <c r="C17" s="192" t="s">
        <v>122</v>
      </c>
      <c r="D17" s="193"/>
      <c r="E17" s="146">
        <v>1</v>
      </c>
      <c r="F17" s="146">
        <v>6</v>
      </c>
      <c r="G17" s="147">
        <v>2</v>
      </c>
      <c r="H17" s="146"/>
      <c r="I17" s="148">
        <f t="shared" ref="I17:I18" si="0">+G17*F17</f>
        <v>12</v>
      </c>
      <c r="J17" s="149">
        <f t="shared" ref="J17:J18" si="1">+I17*E17</f>
        <v>12</v>
      </c>
      <c r="K17"/>
      <c r="L17"/>
      <c r="M17"/>
      <c r="N17"/>
      <c r="O17"/>
      <c r="P17"/>
      <c r="Q17"/>
    </row>
    <row r="18" spans="1:17" s="125" customFormat="1" ht="15.75">
      <c r="A18"/>
      <c r="B18" s="134"/>
      <c r="C18" s="347"/>
      <c r="D18" s="347"/>
      <c r="E18" s="146"/>
      <c r="F18" s="146"/>
      <c r="G18" s="147"/>
      <c r="H18" s="146"/>
      <c r="I18" s="148">
        <f t="shared" si="0"/>
        <v>0</v>
      </c>
      <c r="J18" s="149">
        <f t="shared" si="1"/>
        <v>0</v>
      </c>
      <c r="K18"/>
      <c r="L18"/>
      <c r="M18"/>
      <c r="N18"/>
      <c r="O18"/>
      <c r="P18"/>
      <c r="Q18"/>
    </row>
    <row r="19" spans="1:17" s="125" customFormat="1" ht="15.75">
      <c r="B19" s="134"/>
      <c r="C19" s="178"/>
      <c r="D19" s="178"/>
      <c r="E19" s="179"/>
      <c r="F19" s="179"/>
      <c r="G19" s="180"/>
      <c r="H19" s="179"/>
      <c r="I19" s="186"/>
      <c r="J19" s="168"/>
    </row>
    <row r="20" spans="1:17" s="125" customFormat="1" ht="15.75">
      <c r="B20" s="138"/>
      <c r="C20" s="174"/>
      <c r="D20" s="175"/>
      <c r="E20" s="139" t="s">
        <v>103</v>
      </c>
      <c r="F20" s="140" t="s">
        <v>75</v>
      </c>
      <c r="G20" s="140" t="s">
        <v>101</v>
      </c>
      <c r="H20" s="140" t="s">
        <v>76</v>
      </c>
      <c r="I20" s="141" t="s">
        <v>77</v>
      </c>
      <c r="J20" s="142" t="s">
        <v>102</v>
      </c>
    </row>
    <row r="21" spans="1:17" s="125" customFormat="1" ht="32.450000000000003" customHeight="1">
      <c r="B21" s="156">
        <f>'PRESUPUESTO OFICIAL (Entidad)'!D16</f>
        <v>1.02</v>
      </c>
      <c r="C21" s="345" t="str">
        <f>'PRESUPUESTO OFICIAL (Entidad)'!E16</f>
        <v>Desmonte de estructura de cubierta en caña brava y madera rolliza (incluye retiro de sobrantes)</v>
      </c>
      <c r="D21" s="346"/>
      <c r="E21" s="150"/>
      <c r="F21" s="151"/>
      <c r="G21" s="152"/>
      <c r="H21" s="153"/>
      <c r="I21" s="157">
        <f>ROUND(SUM(I22:I24),2)</f>
        <v>24</v>
      </c>
      <c r="J21" s="158">
        <f>SUM(J22:J24)</f>
        <v>24</v>
      </c>
    </row>
    <row r="22" spans="1:17" s="125" customFormat="1" ht="15.75">
      <c r="B22" s="134"/>
      <c r="C22" s="341" t="s">
        <v>121</v>
      </c>
      <c r="D22" s="342"/>
      <c r="E22" s="146">
        <v>1</v>
      </c>
      <c r="F22" s="146">
        <v>3</v>
      </c>
      <c r="G22" s="147">
        <v>4</v>
      </c>
      <c r="H22" s="146"/>
      <c r="I22" s="148">
        <f>+G22*F22</f>
        <v>12</v>
      </c>
      <c r="J22" s="149">
        <f>+I22*E22</f>
        <v>12</v>
      </c>
    </row>
    <row r="23" spans="1:17" s="125" customFormat="1" ht="15.75">
      <c r="B23" s="134"/>
      <c r="C23" s="192" t="s">
        <v>122</v>
      </c>
      <c r="D23" s="193"/>
      <c r="E23" s="146">
        <v>1</v>
      </c>
      <c r="F23" s="146">
        <v>6</v>
      </c>
      <c r="G23" s="147">
        <v>2</v>
      </c>
      <c r="H23" s="146"/>
      <c r="I23" s="148">
        <f t="shared" ref="I23:I24" si="2">+G23*F23</f>
        <v>12</v>
      </c>
      <c r="J23" s="149">
        <f t="shared" ref="J23:J24" si="3">+I23*E23</f>
        <v>12</v>
      </c>
    </row>
    <row r="24" spans="1:17" s="125" customFormat="1" ht="15.75">
      <c r="B24" s="134"/>
      <c r="C24" s="347"/>
      <c r="D24" s="347"/>
      <c r="E24" s="146"/>
      <c r="F24" s="146"/>
      <c r="G24" s="147"/>
      <c r="H24" s="146"/>
      <c r="I24" s="148">
        <f t="shared" si="2"/>
        <v>0</v>
      </c>
      <c r="J24" s="149">
        <f t="shared" si="3"/>
        <v>0</v>
      </c>
    </row>
    <row r="25" spans="1:17" s="125" customFormat="1" ht="15.75">
      <c r="B25" s="134"/>
      <c r="C25" s="178"/>
      <c r="D25" s="178"/>
      <c r="E25" s="179"/>
      <c r="F25" s="179"/>
      <c r="G25" s="180"/>
      <c r="H25" s="179"/>
      <c r="I25" s="186"/>
      <c r="J25" s="168"/>
    </row>
    <row r="26" spans="1:17" s="125" customFormat="1" ht="15.75">
      <c r="B26" s="138"/>
      <c r="C26" s="174"/>
      <c r="D26" s="175"/>
      <c r="E26" s="139" t="s">
        <v>103</v>
      </c>
      <c r="F26" s="140" t="s">
        <v>75</v>
      </c>
      <c r="G26" s="140" t="s">
        <v>101</v>
      </c>
      <c r="H26" s="140" t="s">
        <v>76</v>
      </c>
      <c r="I26" s="141" t="s">
        <v>124</v>
      </c>
      <c r="J26" s="142" t="s">
        <v>125</v>
      </c>
    </row>
    <row r="27" spans="1:17" s="125" customFormat="1" ht="32.450000000000003" customHeight="1">
      <c r="B27" s="156">
        <f>+'PRESUPUESTO OFICIAL (Entidad)'!D17</f>
        <v>1.03</v>
      </c>
      <c r="C27" s="345" t="str">
        <f>+'PRESUPUESTO OFICIAL (Entidad)'!E17</f>
        <v>Desinstalación de acometida eléctrica, conducción existente y desconexión de conectores (incluye retiro de sobrantes)</v>
      </c>
      <c r="D27" s="346"/>
      <c r="E27" s="150"/>
      <c r="F27" s="151"/>
      <c r="G27" s="152"/>
      <c r="H27" s="153"/>
      <c r="I27" s="157">
        <f>ROUND(SUM(I28:I30),2)</f>
        <v>60</v>
      </c>
      <c r="J27" s="158">
        <f>SUM(J28:J30)</f>
        <v>60</v>
      </c>
    </row>
    <row r="28" spans="1:17" s="125" customFormat="1" ht="15.75">
      <c r="B28" s="134"/>
      <c r="C28" s="341" t="s">
        <v>123</v>
      </c>
      <c r="D28" s="342"/>
      <c r="E28" s="146">
        <v>1</v>
      </c>
      <c r="F28" s="146">
        <v>60</v>
      </c>
      <c r="G28" s="147"/>
      <c r="H28" s="146"/>
      <c r="I28" s="148">
        <f>+F28*E28</f>
        <v>60</v>
      </c>
      <c r="J28" s="149">
        <f>+I28*E28</f>
        <v>60</v>
      </c>
    </row>
    <row r="29" spans="1:17" s="125" customFormat="1" ht="15.75">
      <c r="B29" s="134"/>
      <c r="C29" s="192"/>
      <c r="D29" s="193"/>
      <c r="E29" s="146"/>
      <c r="F29" s="146"/>
      <c r="G29" s="147"/>
      <c r="H29" s="146"/>
      <c r="I29" s="148">
        <f t="shared" ref="I29" si="4">+G29*F29</f>
        <v>0</v>
      </c>
      <c r="J29" s="149">
        <f t="shared" ref="J29" si="5">+I29*E29</f>
        <v>0</v>
      </c>
    </row>
    <row r="30" spans="1:17" s="125" customFormat="1" ht="16.149999999999999" customHeight="1" thickBot="1">
      <c r="A30"/>
      <c r="B30" s="134"/>
      <c r="C30" s="173"/>
      <c r="D30" s="173"/>
      <c r="E30" s="173"/>
      <c r="F30" s="173"/>
      <c r="G30" s="173"/>
      <c r="H30" s="173"/>
      <c r="I30" s="173"/>
      <c r="J30" s="135"/>
      <c r="K30"/>
      <c r="L30"/>
      <c r="M30"/>
      <c r="N30"/>
      <c r="O30"/>
      <c r="P30"/>
      <c r="Q30"/>
    </row>
    <row r="31" spans="1:17" s="125" customFormat="1" ht="16.149999999999999" customHeight="1" thickBot="1">
      <c r="A31"/>
      <c r="B31" s="136">
        <f>+'PRESUPUESTO OFICIAL (Entidad)'!C18</f>
        <v>2</v>
      </c>
      <c r="C31" s="137" t="str">
        <f>+'PRESUPUESTO OFICIAL (Entidad)'!D18</f>
        <v>OBRA CIVIL</v>
      </c>
      <c r="D31" s="173"/>
      <c r="E31" s="173"/>
      <c r="F31" s="173"/>
      <c r="G31" s="173"/>
      <c r="H31" s="173"/>
      <c r="I31" s="173"/>
      <c r="J31" s="135"/>
      <c r="K31"/>
      <c r="L31"/>
      <c r="M31"/>
      <c r="N31"/>
      <c r="O31"/>
      <c r="P31"/>
      <c r="Q31"/>
    </row>
    <row r="32" spans="1:17" s="125" customFormat="1" ht="15.75">
      <c r="A32"/>
      <c r="B32" s="159"/>
      <c r="C32" s="174"/>
      <c r="D32" s="175"/>
      <c r="E32" s="139" t="s">
        <v>103</v>
      </c>
      <c r="F32" s="140" t="s">
        <v>75</v>
      </c>
      <c r="G32" s="140" t="s">
        <v>101</v>
      </c>
      <c r="H32" s="140" t="s">
        <v>76</v>
      </c>
      <c r="I32" s="141" t="s">
        <v>77</v>
      </c>
      <c r="J32" s="142" t="s">
        <v>102</v>
      </c>
      <c r="K32"/>
      <c r="L32"/>
      <c r="M32"/>
      <c r="N32"/>
      <c r="O32"/>
      <c r="P32"/>
      <c r="Q32"/>
    </row>
    <row r="33" spans="1:17" s="125" customFormat="1" ht="15.75">
      <c r="A33"/>
      <c r="B33" s="159">
        <f>+'PRESUPUESTO OFICIAL (Entidad)'!D19</f>
        <v>2.0099999999999998</v>
      </c>
      <c r="C33" s="343" t="str">
        <f>+'PRESUPUESTO OFICIAL (Entidad)'!E19</f>
        <v>Suministro e instalación de estructura de cubierta en caña brava y madera rolliza</v>
      </c>
      <c r="D33" s="344"/>
      <c r="E33" s="151"/>
      <c r="F33" s="151"/>
      <c r="G33" s="160"/>
      <c r="H33" s="161"/>
      <c r="I33" s="162">
        <f>+SUM(I34:I36)</f>
        <v>24</v>
      </c>
      <c r="J33" s="154">
        <f>SUM(J34:J36)</f>
        <v>24</v>
      </c>
      <c r="K33"/>
      <c r="L33"/>
      <c r="M33"/>
      <c r="N33"/>
      <c r="O33"/>
      <c r="P33"/>
      <c r="Q33"/>
    </row>
    <row r="34" spans="1:17" s="125" customFormat="1" ht="15.75">
      <c r="A34"/>
      <c r="B34" s="134"/>
      <c r="C34" s="341" t="s">
        <v>121</v>
      </c>
      <c r="D34" s="342"/>
      <c r="E34" s="146">
        <v>1</v>
      </c>
      <c r="F34" s="146">
        <v>3</v>
      </c>
      <c r="G34" s="147">
        <v>4</v>
      </c>
      <c r="H34" s="146"/>
      <c r="I34" s="148">
        <f>+G34*F34</f>
        <v>12</v>
      </c>
      <c r="J34" s="149">
        <f>+I34*E34</f>
        <v>12</v>
      </c>
      <c r="K34"/>
      <c r="L34"/>
      <c r="M34"/>
      <c r="N34"/>
      <c r="O34"/>
      <c r="P34"/>
      <c r="Q34"/>
    </row>
    <row r="35" spans="1:17" s="125" customFormat="1" ht="15.75">
      <c r="A35"/>
      <c r="B35" s="134"/>
      <c r="C35" s="192" t="s">
        <v>122</v>
      </c>
      <c r="D35" s="193"/>
      <c r="E35" s="146">
        <v>1</v>
      </c>
      <c r="F35" s="146">
        <v>6</v>
      </c>
      <c r="G35" s="147">
        <v>2</v>
      </c>
      <c r="H35" s="146"/>
      <c r="I35" s="148">
        <f t="shared" ref="I35:I36" si="6">+G35*F35</f>
        <v>12</v>
      </c>
      <c r="J35" s="149">
        <f t="shared" ref="J35:J36" si="7">+I35*E35</f>
        <v>12</v>
      </c>
      <c r="K35"/>
      <c r="L35"/>
      <c r="M35"/>
      <c r="N35"/>
      <c r="O35"/>
      <c r="P35"/>
      <c r="Q35"/>
    </row>
    <row r="36" spans="1:17" s="125" customFormat="1" ht="15.75">
      <c r="B36" s="134"/>
      <c r="C36" s="347"/>
      <c r="D36" s="347"/>
      <c r="E36" s="146"/>
      <c r="F36" s="146"/>
      <c r="G36" s="147"/>
      <c r="H36" s="146"/>
      <c r="I36" s="148">
        <f t="shared" si="6"/>
        <v>0</v>
      </c>
      <c r="J36" s="149">
        <f t="shared" si="7"/>
        <v>0</v>
      </c>
    </row>
    <row r="37" spans="1:17" s="125" customFormat="1" ht="15.75">
      <c r="B37" s="134"/>
      <c r="C37" s="173"/>
      <c r="D37" s="173"/>
      <c r="E37" s="173"/>
      <c r="F37" s="173"/>
      <c r="G37" s="173"/>
      <c r="H37" s="173"/>
      <c r="I37" s="173"/>
      <c r="J37" s="135"/>
    </row>
    <row r="38" spans="1:17" s="125" customFormat="1" ht="15.75">
      <c r="B38" s="138"/>
      <c r="C38" s="174"/>
      <c r="D38" s="175"/>
      <c r="E38" s="139" t="s">
        <v>103</v>
      </c>
      <c r="F38" s="140" t="s">
        <v>75</v>
      </c>
      <c r="G38" s="140" t="s">
        <v>101</v>
      </c>
      <c r="H38" s="140" t="s">
        <v>76</v>
      </c>
      <c r="I38" s="141" t="s">
        <v>77</v>
      </c>
      <c r="J38" s="142" t="s">
        <v>102</v>
      </c>
    </row>
    <row r="39" spans="1:17" s="125" customFormat="1" ht="15.75">
      <c r="B39" s="138">
        <f>+'PRESUPUESTO OFICIAL (Entidad)'!D20</f>
        <v>2.02</v>
      </c>
      <c r="C39" s="348" t="str">
        <f>+'PRESUPUESTO OFICIAL (Entidad)'!E20</f>
        <v>Suministro e instalación de cubierta de teja de barro</v>
      </c>
      <c r="D39" s="349"/>
      <c r="E39" s="143"/>
      <c r="F39" s="144"/>
      <c r="G39" s="176"/>
      <c r="H39" s="177"/>
      <c r="I39" s="187">
        <f>ROUND(SUM(I40:I40),2)</f>
        <v>12</v>
      </c>
      <c r="J39" s="145">
        <f>SUM(J40:J42)</f>
        <v>24</v>
      </c>
    </row>
    <row r="40" spans="1:17" s="125" customFormat="1" ht="15.75">
      <c r="B40" s="134"/>
      <c r="C40" s="341" t="s">
        <v>121</v>
      </c>
      <c r="D40" s="342"/>
      <c r="E40" s="146">
        <v>1</v>
      </c>
      <c r="F40" s="146">
        <v>3</v>
      </c>
      <c r="G40" s="147">
        <v>4</v>
      </c>
      <c r="H40" s="146"/>
      <c r="I40" s="148">
        <f>+G40*F40</f>
        <v>12</v>
      </c>
      <c r="J40" s="149">
        <f>+I40*E40</f>
        <v>12</v>
      </c>
    </row>
    <row r="41" spans="1:17" s="125" customFormat="1" ht="15.75">
      <c r="B41" s="134"/>
      <c r="C41" s="192" t="s">
        <v>122</v>
      </c>
      <c r="D41" s="193"/>
      <c r="E41" s="146">
        <v>1</v>
      </c>
      <c r="F41" s="146">
        <v>6</v>
      </c>
      <c r="G41" s="147">
        <v>2</v>
      </c>
      <c r="H41" s="146"/>
      <c r="I41" s="148">
        <f t="shared" ref="I41:I42" si="8">+G41*F41</f>
        <v>12</v>
      </c>
      <c r="J41" s="149">
        <f t="shared" ref="J41:J42" si="9">+I41*E41</f>
        <v>12</v>
      </c>
    </row>
    <row r="42" spans="1:17" s="125" customFormat="1" ht="15.75">
      <c r="B42" s="134"/>
      <c r="C42" s="347"/>
      <c r="D42" s="347"/>
      <c r="E42" s="146"/>
      <c r="F42" s="146"/>
      <c r="G42" s="147"/>
      <c r="H42" s="146"/>
      <c r="I42" s="148">
        <f t="shared" si="8"/>
        <v>0</v>
      </c>
      <c r="J42" s="149">
        <f t="shared" si="9"/>
        <v>0</v>
      </c>
    </row>
    <row r="43" spans="1:17" s="125" customFormat="1" ht="15.75">
      <c r="B43" s="134"/>
      <c r="C43" s="173"/>
      <c r="D43" s="173"/>
      <c r="E43" s="173"/>
      <c r="F43" s="173"/>
      <c r="G43" s="173"/>
      <c r="H43" s="173"/>
      <c r="I43" s="173"/>
      <c r="J43" s="135"/>
    </row>
    <row r="44" spans="1:17" s="125" customFormat="1" ht="15.75">
      <c r="B44" s="138"/>
      <c r="C44" s="174"/>
      <c r="D44" s="175"/>
      <c r="E44" s="139" t="s">
        <v>103</v>
      </c>
      <c r="F44" s="140" t="s">
        <v>75</v>
      </c>
      <c r="G44" s="140" t="s">
        <v>101</v>
      </c>
      <c r="H44" s="140" t="s">
        <v>76</v>
      </c>
      <c r="I44" s="141" t="s">
        <v>77</v>
      </c>
      <c r="J44" s="142" t="s">
        <v>102</v>
      </c>
    </row>
    <row r="45" spans="1:17" s="125" customFormat="1" ht="15.75">
      <c r="B45" s="138">
        <f>+'PRESUPUESTO OFICIAL (Entidad)'!D21</f>
        <v>2.0299999999999998</v>
      </c>
      <c r="C45" s="343" t="str">
        <f>+'PRESUPUESTO OFICIAL (Entidad)'!E21</f>
        <v>Mantenimiento de cubierta de madera rolliza, caña y teja de barro</v>
      </c>
      <c r="D45" s="344"/>
      <c r="E45" s="143"/>
      <c r="F45" s="144"/>
      <c r="G45" s="176"/>
      <c r="H45" s="177"/>
      <c r="I45" s="187">
        <f>ROUND(SUM(I46:I46),2)</f>
        <v>50</v>
      </c>
      <c r="J45" s="145">
        <f>SUM(J46:J46)</f>
        <v>50</v>
      </c>
    </row>
    <row r="46" spans="1:17" s="125" customFormat="1" ht="15.75">
      <c r="B46" s="134"/>
      <c r="C46" s="341" t="s">
        <v>135</v>
      </c>
      <c r="D46" s="342"/>
      <c r="E46" s="146">
        <v>1</v>
      </c>
      <c r="F46" s="146">
        <v>50</v>
      </c>
      <c r="G46" s="147">
        <v>1</v>
      </c>
      <c r="H46" s="171"/>
      <c r="I46" s="148">
        <f t="shared" ref="I46" si="10">+G46*F46</f>
        <v>50</v>
      </c>
      <c r="J46" s="188">
        <f>+I46*E46</f>
        <v>50</v>
      </c>
    </row>
    <row r="47" spans="1:17" s="125" customFormat="1" ht="15.75">
      <c r="B47" s="134"/>
      <c r="C47" s="183"/>
      <c r="D47" s="183"/>
      <c r="E47" s="184"/>
      <c r="F47" s="185"/>
      <c r="G47" s="185"/>
      <c r="H47" s="185"/>
      <c r="I47" s="186"/>
      <c r="J47" s="168"/>
    </row>
    <row r="48" spans="1:17" s="125" customFormat="1" ht="15.75">
      <c r="B48" s="138"/>
      <c r="C48" s="174"/>
      <c r="D48" s="175"/>
      <c r="E48" s="139" t="s">
        <v>103</v>
      </c>
      <c r="F48" s="140" t="s">
        <v>75</v>
      </c>
      <c r="G48" s="140" t="s">
        <v>101</v>
      </c>
      <c r="H48" s="140" t="s">
        <v>76</v>
      </c>
      <c r="I48" s="141" t="s">
        <v>77</v>
      </c>
      <c r="J48" s="142" t="s">
        <v>102</v>
      </c>
    </row>
    <row r="49" spans="1:17" s="125" customFormat="1" ht="15.75">
      <c r="B49" s="138">
        <f>+'PRESUPUESTO OFICIAL (Entidad)'!D22</f>
        <v>2.04</v>
      </c>
      <c r="C49" s="348" t="str">
        <f>+'PRESUPUESTO OFICIAL (Entidad)'!E22</f>
        <v>Relleno y resane de muros en concreto dilatados</v>
      </c>
      <c r="D49" s="349"/>
      <c r="E49" s="143"/>
      <c r="F49" s="144"/>
      <c r="G49" s="176"/>
      <c r="H49" s="177"/>
      <c r="I49" s="187">
        <f>ROUND(SUM(I50:I50),2)</f>
        <v>12</v>
      </c>
      <c r="J49" s="145">
        <f>SUM(J50:J52)</f>
        <v>12</v>
      </c>
    </row>
    <row r="50" spans="1:17" s="125" customFormat="1" ht="15.75">
      <c r="B50" s="134"/>
      <c r="C50" s="341" t="s">
        <v>137</v>
      </c>
      <c r="D50" s="342"/>
      <c r="E50" s="146">
        <v>1</v>
      </c>
      <c r="F50" s="146">
        <v>12</v>
      </c>
      <c r="G50" s="147">
        <v>1</v>
      </c>
      <c r="H50" s="146"/>
      <c r="I50" s="148">
        <f>+G50*F50</f>
        <v>12</v>
      </c>
      <c r="J50" s="149">
        <f>+I50*E50</f>
        <v>12</v>
      </c>
    </row>
    <row r="51" spans="1:17" s="125" customFormat="1" ht="15.75">
      <c r="B51" s="134"/>
      <c r="C51" s="192"/>
      <c r="D51" s="193"/>
      <c r="E51" s="146"/>
      <c r="F51" s="146"/>
      <c r="G51" s="147"/>
      <c r="H51" s="146"/>
      <c r="I51" s="148">
        <f t="shared" ref="I51" si="11">+G51*F51</f>
        <v>0</v>
      </c>
      <c r="J51" s="149">
        <f t="shared" ref="J51" si="12">+I51*E51</f>
        <v>0</v>
      </c>
    </row>
    <row r="52" spans="1:17" s="125" customFormat="1" ht="15.75">
      <c r="B52" s="134"/>
      <c r="C52" s="178"/>
      <c r="D52" s="178"/>
      <c r="E52" s="179"/>
      <c r="F52" s="179"/>
      <c r="G52" s="180"/>
      <c r="H52" s="181"/>
      <c r="I52" s="182"/>
      <c r="J52" s="155"/>
    </row>
    <row r="53" spans="1:17" s="125" customFormat="1" ht="15.75">
      <c r="B53" s="138"/>
      <c r="C53" s="174"/>
      <c r="D53" s="175"/>
      <c r="E53" s="139" t="s">
        <v>103</v>
      </c>
      <c r="F53" s="140" t="s">
        <v>75</v>
      </c>
      <c r="G53" s="140" t="s">
        <v>101</v>
      </c>
      <c r="H53" s="140" t="s">
        <v>76</v>
      </c>
      <c r="I53" s="141" t="s">
        <v>77</v>
      </c>
      <c r="J53" s="142" t="s">
        <v>102</v>
      </c>
    </row>
    <row r="54" spans="1:17" s="125" customFormat="1" ht="15.75">
      <c r="B54" s="138">
        <f>+'PRESUPUESTO OFICIAL (Entidad)'!D23</f>
        <v>2.0499999999999998</v>
      </c>
      <c r="C54" s="348" t="str">
        <f>+'PRESUPUESTO OFICIAL (Entidad)'!E23</f>
        <v xml:space="preserve">Pintura vinilo blanco tipo 1 a dos manos - Pañete de techo </v>
      </c>
      <c r="D54" s="349"/>
      <c r="E54" s="143"/>
      <c r="F54" s="144"/>
      <c r="G54" s="176"/>
      <c r="H54" s="177"/>
      <c r="I54" s="187">
        <f>ROUND(SUM(I55:I55),2)</f>
        <v>12</v>
      </c>
      <c r="J54" s="145">
        <f>SUM(J55:J57)</f>
        <v>24</v>
      </c>
    </row>
    <row r="55" spans="1:17" s="125" customFormat="1" ht="15.75">
      <c r="B55" s="134"/>
      <c r="C55" s="341" t="s">
        <v>121</v>
      </c>
      <c r="D55" s="342"/>
      <c r="E55" s="146">
        <v>1</v>
      </c>
      <c r="F55" s="146">
        <v>3</v>
      </c>
      <c r="G55" s="147">
        <v>4</v>
      </c>
      <c r="H55" s="146"/>
      <c r="I55" s="148">
        <f>+G55*F55</f>
        <v>12</v>
      </c>
      <c r="J55" s="149">
        <f>+I55*E55</f>
        <v>12</v>
      </c>
    </row>
    <row r="56" spans="1:17" s="125" customFormat="1" ht="15.75">
      <c r="B56" s="134"/>
      <c r="C56" s="192" t="s">
        <v>122</v>
      </c>
      <c r="D56" s="193"/>
      <c r="E56" s="146">
        <v>1</v>
      </c>
      <c r="F56" s="146">
        <v>6</v>
      </c>
      <c r="G56" s="147">
        <v>2</v>
      </c>
      <c r="H56" s="146"/>
      <c r="I56" s="148">
        <f t="shared" ref="I56" si="13">+G56*F56</f>
        <v>12</v>
      </c>
      <c r="J56" s="149">
        <f t="shared" ref="J56" si="14">+I56*E56</f>
        <v>12</v>
      </c>
    </row>
    <row r="57" spans="1:17" s="125" customFormat="1" ht="15.75">
      <c r="B57" s="134"/>
      <c r="C57" s="178"/>
      <c r="D57" s="178"/>
      <c r="E57" s="179"/>
      <c r="F57" s="179"/>
      <c r="G57" s="180"/>
      <c r="H57" s="179"/>
      <c r="I57" s="186"/>
      <c r="J57" s="168"/>
    </row>
    <row r="58" spans="1:17" s="125" customFormat="1" ht="15.75">
      <c r="B58" s="134"/>
      <c r="C58" s="173"/>
      <c r="D58" s="173"/>
      <c r="E58" s="173"/>
      <c r="F58" s="173"/>
      <c r="G58" s="173"/>
      <c r="H58" s="173"/>
      <c r="I58" s="173"/>
      <c r="J58" s="135"/>
    </row>
    <row r="59" spans="1:17" s="125" customFormat="1" ht="15.75">
      <c r="A59"/>
      <c r="B59" s="138"/>
      <c r="C59" s="174"/>
      <c r="D59" s="175"/>
      <c r="E59" s="139" t="s">
        <v>103</v>
      </c>
      <c r="F59" s="140" t="s">
        <v>75</v>
      </c>
      <c r="G59" s="140" t="s">
        <v>101</v>
      </c>
      <c r="H59" s="140" t="s">
        <v>76</v>
      </c>
      <c r="I59" s="141" t="s">
        <v>124</v>
      </c>
      <c r="J59" s="142" t="s">
        <v>125</v>
      </c>
      <c r="K59"/>
      <c r="L59"/>
      <c r="M59"/>
      <c r="N59"/>
      <c r="O59"/>
      <c r="P59"/>
      <c r="Q59"/>
    </row>
    <row r="60" spans="1:17" s="125" customFormat="1" ht="26.1" customHeight="1">
      <c r="A60"/>
      <c r="B60" s="156">
        <f>+'PRESUPUESTO OFICIAL (Entidad)'!D24</f>
        <v>2.06</v>
      </c>
      <c r="C60" s="345" t="str">
        <f>+'PRESUPUESTO OFICIAL (Entidad)'!E24</f>
        <v>Suministro e instalación de canal en lámina galvanizada cal.20. Incluye soportes de fijación y desagüe, pintura color verde</v>
      </c>
      <c r="D60" s="346"/>
      <c r="E60" s="150"/>
      <c r="F60" s="151"/>
      <c r="G60" s="152"/>
      <c r="H60" s="153"/>
      <c r="I60" s="157">
        <f>ROUND(SUM(I61:I61),2)</f>
        <v>6</v>
      </c>
      <c r="J60" s="158">
        <f>SUM(J61:J61)</f>
        <v>6</v>
      </c>
      <c r="K60"/>
      <c r="L60"/>
      <c r="M60"/>
      <c r="N60"/>
      <c r="O60"/>
      <c r="P60"/>
      <c r="Q60"/>
    </row>
    <row r="61" spans="1:17" s="125" customFormat="1" ht="15.75">
      <c r="A61"/>
      <c r="B61" s="134"/>
      <c r="C61" s="341" t="s">
        <v>139</v>
      </c>
      <c r="D61" s="342"/>
      <c r="E61" s="146">
        <v>1</v>
      </c>
      <c r="F61" s="146">
        <v>6</v>
      </c>
      <c r="G61" s="147">
        <v>1</v>
      </c>
      <c r="H61" s="146"/>
      <c r="I61" s="148">
        <f>+G61*F61</f>
        <v>6</v>
      </c>
      <c r="J61" s="149">
        <f>+I61</f>
        <v>6</v>
      </c>
      <c r="K61"/>
      <c r="L61"/>
      <c r="M61"/>
      <c r="N61"/>
      <c r="O61"/>
      <c r="P61"/>
      <c r="Q61"/>
    </row>
    <row r="62" spans="1:17" s="125" customFormat="1" ht="15.75">
      <c r="B62" s="134"/>
      <c r="C62" s="178"/>
      <c r="D62" s="178"/>
      <c r="E62" s="179"/>
      <c r="F62" s="179"/>
      <c r="G62" s="180"/>
      <c r="H62" s="179"/>
      <c r="I62" s="186"/>
      <c r="J62" s="168"/>
    </row>
    <row r="63" spans="1:17" s="125" customFormat="1" ht="15.75">
      <c r="A63"/>
      <c r="B63" s="138"/>
      <c r="C63" s="174"/>
      <c r="D63" s="175"/>
      <c r="E63" s="139" t="s">
        <v>103</v>
      </c>
      <c r="F63" s="140" t="s">
        <v>75</v>
      </c>
      <c r="G63" s="140" t="s">
        <v>101</v>
      </c>
      <c r="H63" s="140" t="s">
        <v>76</v>
      </c>
      <c r="I63" s="141" t="s">
        <v>124</v>
      </c>
      <c r="J63" s="142" t="s">
        <v>125</v>
      </c>
      <c r="K63"/>
      <c r="L63"/>
      <c r="M63"/>
      <c r="N63"/>
      <c r="O63"/>
      <c r="P63"/>
      <c r="Q63"/>
    </row>
    <row r="64" spans="1:17" s="125" customFormat="1" ht="27.6" customHeight="1">
      <c r="A64"/>
      <c r="B64" s="156">
        <f>+'PRESUPUESTO OFICIAL (Entidad)'!D25</f>
        <v>2.0699999999999998</v>
      </c>
      <c r="C64" s="345" t="str">
        <f>+'PRESUPUESTO OFICIAL (Entidad)'!E25</f>
        <v>Mantenimiento de canales en lamina galvanizada, incluye soportes de fijación y adecuación de desagüe</v>
      </c>
      <c r="D64" s="346"/>
      <c r="E64" s="150"/>
      <c r="F64" s="151"/>
      <c r="G64" s="152"/>
      <c r="H64" s="153"/>
      <c r="I64" s="157">
        <f>ROUND(SUM(I65:I65),2)</f>
        <v>12</v>
      </c>
      <c r="J64" s="158">
        <f>SUM(J65:J65)</f>
        <v>12</v>
      </c>
      <c r="K64"/>
      <c r="L64"/>
      <c r="M64"/>
      <c r="N64"/>
      <c r="O64"/>
      <c r="P64"/>
      <c r="Q64"/>
    </row>
    <row r="65" spans="1:17" s="125" customFormat="1" ht="15.75">
      <c r="A65"/>
      <c r="B65" s="134"/>
      <c r="C65" s="341" t="s">
        <v>139</v>
      </c>
      <c r="D65" s="342"/>
      <c r="E65" s="146">
        <v>1</v>
      </c>
      <c r="F65" s="146">
        <v>12</v>
      </c>
      <c r="G65" s="147">
        <v>1</v>
      </c>
      <c r="H65" s="146"/>
      <c r="I65" s="148">
        <f>+G65*F65</f>
        <v>12</v>
      </c>
      <c r="J65" s="149">
        <f>+I65</f>
        <v>12</v>
      </c>
      <c r="K65"/>
      <c r="L65"/>
      <c r="M65"/>
      <c r="N65"/>
      <c r="O65"/>
      <c r="P65"/>
      <c r="Q65"/>
    </row>
    <row r="66" spans="1:17" s="125" customFormat="1" ht="15.75">
      <c r="B66" s="134"/>
      <c r="C66" s="178"/>
      <c r="D66" s="178"/>
      <c r="E66" s="179"/>
      <c r="F66" s="179"/>
      <c r="G66" s="180"/>
      <c r="H66" s="179"/>
      <c r="I66" s="186"/>
      <c r="J66" s="168"/>
    </row>
    <row r="67" spans="1:17" s="125" customFormat="1" ht="15.75">
      <c r="A67"/>
      <c r="B67" s="138"/>
      <c r="C67" s="174"/>
      <c r="D67" s="175"/>
      <c r="E67" s="139" t="s">
        <v>103</v>
      </c>
      <c r="F67" s="140" t="s">
        <v>75</v>
      </c>
      <c r="G67" s="140" t="s">
        <v>101</v>
      </c>
      <c r="H67" s="140" t="s">
        <v>76</v>
      </c>
      <c r="I67" s="141" t="s">
        <v>146</v>
      </c>
      <c r="J67" s="142" t="s">
        <v>147</v>
      </c>
      <c r="K67"/>
      <c r="L67"/>
      <c r="M67"/>
      <c r="N67"/>
      <c r="O67"/>
      <c r="P67"/>
      <c r="Q67"/>
    </row>
    <row r="68" spans="1:17" s="125" customFormat="1" ht="15.75">
      <c r="A68"/>
      <c r="B68" s="156">
        <f>+'PRESUPUESTO OFICIAL (Entidad)'!D26</f>
        <v>2.08</v>
      </c>
      <c r="C68" s="345" t="str">
        <f>+'PRESUPUESTO OFICIAL (Entidad)'!E26</f>
        <v>Pintura en esmalte verde y mantenimiento a friso a puestos de mercado</v>
      </c>
      <c r="D68" s="346"/>
      <c r="E68" s="150"/>
      <c r="F68" s="151"/>
      <c r="G68" s="152"/>
      <c r="H68" s="153"/>
      <c r="I68" s="157">
        <f>ROUND(SUM(I69:I69),2)</f>
        <v>1</v>
      </c>
      <c r="J68" s="158">
        <f>SUM(J69:J69)</f>
        <v>10</v>
      </c>
      <c r="K68"/>
      <c r="L68"/>
      <c r="M68"/>
      <c r="N68"/>
      <c r="O68"/>
      <c r="P68"/>
      <c r="Q68"/>
    </row>
    <row r="69" spans="1:17" s="125" customFormat="1" ht="15.75">
      <c r="A69"/>
      <c r="B69" s="134"/>
      <c r="C69" s="341" t="s">
        <v>145</v>
      </c>
      <c r="D69" s="342"/>
      <c r="E69" s="146">
        <v>10</v>
      </c>
      <c r="F69" s="146">
        <v>1</v>
      </c>
      <c r="G69" s="147">
        <v>1</v>
      </c>
      <c r="H69" s="146"/>
      <c r="I69" s="148">
        <f>+G69*F69</f>
        <v>1</v>
      </c>
      <c r="J69" s="149">
        <f>+I69*E69</f>
        <v>10</v>
      </c>
      <c r="K69"/>
      <c r="L69"/>
      <c r="M69"/>
      <c r="N69"/>
      <c r="O69"/>
      <c r="P69"/>
      <c r="Q69"/>
    </row>
    <row r="70" spans="1:17" s="125" customFormat="1" ht="15.75">
      <c r="B70" s="134"/>
      <c r="C70" s="178"/>
      <c r="D70" s="178"/>
      <c r="E70" s="179"/>
      <c r="F70" s="179"/>
      <c r="G70" s="180"/>
      <c r="H70" s="179"/>
      <c r="I70" s="186"/>
      <c r="J70" s="168"/>
    </row>
    <row r="71" spans="1:17" s="125" customFormat="1" ht="15.75">
      <c r="A71"/>
      <c r="B71" s="138"/>
      <c r="C71" s="174"/>
      <c r="D71" s="175"/>
      <c r="E71" s="139" t="s">
        <v>103</v>
      </c>
      <c r="F71" s="140" t="s">
        <v>75</v>
      </c>
      <c r="G71" s="140" t="s">
        <v>101</v>
      </c>
      <c r="H71" s="140" t="s">
        <v>76</v>
      </c>
      <c r="I71" s="141" t="s">
        <v>77</v>
      </c>
      <c r="J71" s="142" t="s">
        <v>102</v>
      </c>
      <c r="K71"/>
      <c r="L71"/>
      <c r="M71"/>
      <c r="N71"/>
      <c r="O71"/>
      <c r="P71"/>
      <c r="Q71"/>
    </row>
    <row r="72" spans="1:17" s="125" customFormat="1" ht="33" customHeight="1">
      <c r="A72"/>
      <c r="B72" s="156">
        <f>+'PRESUPUESTO OFICIAL (Entidad)'!D27</f>
        <v>2.09</v>
      </c>
      <c r="C72" s="345" t="str">
        <f>+'PRESUPUESTO OFICIAL (Entidad)'!E27</f>
        <v xml:space="preserve">Pintura esmalte epoxica color blanca semibrillante </v>
      </c>
      <c r="D72" s="346"/>
      <c r="E72" s="150"/>
      <c r="F72" s="151"/>
      <c r="G72" s="152"/>
      <c r="H72" s="153"/>
      <c r="I72" s="157">
        <f>ROUND(SUM(I73:I73),2)</f>
        <v>75</v>
      </c>
      <c r="J72" s="158">
        <f>SUM(J73:J73)</f>
        <v>75</v>
      </c>
      <c r="K72"/>
      <c r="L72"/>
      <c r="M72"/>
      <c r="N72"/>
      <c r="O72"/>
      <c r="P72"/>
      <c r="Q72"/>
    </row>
    <row r="73" spans="1:17" s="125" customFormat="1" ht="15.75">
      <c r="A73"/>
      <c r="B73" s="134"/>
      <c r="C73" s="341" t="s">
        <v>151</v>
      </c>
      <c r="D73" s="342"/>
      <c r="E73" s="146">
        <v>1</v>
      </c>
      <c r="F73" s="146">
        <v>25</v>
      </c>
      <c r="G73" s="147">
        <v>3</v>
      </c>
      <c r="H73" s="146"/>
      <c r="I73" s="148">
        <f>+G73*F73</f>
        <v>75</v>
      </c>
      <c r="J73" s="149">
        <f>+I73*E73</f>
        <v>75</v>
      </c>
      <c r="K73"/>
      <c r="L73"/>
      <c r="M73"/>
      <c r="N73"/>
      <c r="O73"/>
      <c r="P73"/>
      <c r="Q73"/>
    </row>
    <row r="74" spans="1:17" s="125" customFormat="1" ht="15.75">
      <c r="A74"/>
      <c r="B74" s="134"/>
      <c r="C74" s="178"/>
      <c r="D74" s="178"/>
      <c r="E74" s="179"/>
      <c r="F74" s="179"/>
      <c r="G74" s="180"/>
      <c r="H74" s="179"/>
      <c r="I74" s="186"/>
      <c r="J74" s="168"/>
      <c r="K74"/>
      <c r="L74"/>
      <c r="M74"/>
      <c r="N74"/>
      <c r="O74"/>
      <c r="P74"/>
      <c r="Q74"/>
    </row>
    <row r="75" spans="1:17" s="125" customFormat="1" ht="15.75">
      <c r="B75" s="138"/>
      <c r="C75" s="174"/>
      <c r="D75" s="175"/>
      <c r="E75" s="139" t="s">
        <v>103</v>
      </c>
      <c r="F75" s="140" t="s">
        <v>75</v>
      </c>
      <c r="G75" s="140" t="s">
        <v>101</v>
      </c>
      <c r="H75" s="140" t="s">
        <v>76</v>
      </c>
      <c r="I75" s="141" t="s">
        <v>77</v>
      </c>
      <c r="J75" s="142" t="s">
        <v>102</v>
      </c>
    </row>
    <row r="76" spans="1:17" s="125" customFormat="1" ht="15.75">
      <c r="B76" s="138">
        <f>+'PRESUPUESTO OFICIAL (Entidad)'!D28</f>
        <v>2.1</v>
      </c>
      <c r="C76" s="348" t="str">
        <f>+'PRESUPUESTO OFICIAL (Entidad)'!E28</f>
        <v>Pintura vinilo blanco tipo 1 a dos manos</v>
      </c>
      <c r="D76" s="349"/>
      <c r="E76" s="143"/>
      <c r="F76" s="144"/>
      <c r="G76" s="176"/>
      <c r="H76" s="177"/>
      <c r="I76" s="187">
        <f>ROUND(SUM(I77:I77),2)</f>
        <v>60</v>
      </c>
      <c r="J76" s="145">
        <f>SUM(J77:J79)</f>
        <v>60</v>
      </c>
    </row>
    <row r="77" spans="1:17" s="125" customFormat="1" ht="15.75">
      <c r="B77" s="134"/>
      <c r="C77" s="341" t="s">
        <v>153</v>
      </c>
      <c r="D77" s="342"/>
      <c r="E77" s="146">
        <v>1</v>
      </c>
      <c r="F77" s="146">
        <v>20</v>
      </c>
      <c r="G77" s="147">
        <v>3</v>
      </c>
      <c r="H77" s="146"/>
      <c r="I77" s="148">
        <f>+G77*F77</f>
        <v>60</v>
      </c>
      <c r="J77" s="149">
        <f>+I77*E77</f>
        <v>60</v>
      </c>
    </row>
    <row r="78" spans="1:17" s="125" customFormat="1" ht="15.75">
      <c r="B78" s="134"/>
      <c r="C78" s="341"/>
      <c r="D78" s="342"/>
      <c r="E78" s="146"/>
      <c r="F78" s="146"/>
      <c r="G78" s="147"/>
      <c r="H78" s="146"/>
      <c r="I78" s="148"/>
      <c r="J78" s="149">
        <f>+I78*E78</f>
        <v>0</v>
      </c>
    </row>
    <row r="79" spans="1:17" s="125" customFormat="1" ht="15.75">
      <c r="B79" s="134"/>
      <c r="C79" s="341"/>
      <c r="D79" s="342"/>
      <c r="E79" s="146"/>
      <c r="F79" s="146"/>
      <c r="G79" s="147"/>
      <c r="H79" s="146"/>
      <c r="I79" s="148"/>
      <c r="J79" s="149">
        <f>+I79*E79</f>
        <v>0</v>
      </c>
    </row>
    <row r="80" spans="1:17" s="125" customFormat="1" ht="15.75">
      <c r="A80"/>
      <c r="B80" s="163"/>
      <c r="J80" s="164"/>
      <c r="K80"/>
      <c r="L80"/>
      <c r="M80"/>
      <c r="N80"/>
      <c r="O80"/>
      <c r="P80"/>
      <c r="Q80"/>
    </row>
    <row r="81" spans="1:17" s="125" customFormat="1" ht="15.75">
      <c r="B81" s="138"/>
      <c r="C81" s="174"/>
      <c r="D81" s="175"/>
      <c r="E81" s="139" t="s">
        <v>103</v>
      </c>
      <c r="F81" s="140" t="s">
        <v>75</v>
      </c>
      <c r="G81" s="140" t="s">
        <v>101</v>
      </c>
      <c r="H81" s="140" t="s">
        <v>76</v>
      </c>
      <c r="I81" s="141" t="s">
        <v>77</v>
      </c>
      <c r="J81" s="142" t="s">
        <v>102</v>
      </c>
    </row>
    <row r="82" spans="1:17" s="125" customFormat="1" ht="15.75">
      <c r="B82" s="138">
        <f>+'PRESUPUESTO OFICIAL (Entidad)'!D29</f>
        <v>2.11</v>
      </c>
      <c r="C82" s="348" t="str">
        <f>+'PRESUPUESTO OFICIAL (Entidad)'!E29</f>
        <v>Limpieza y mantenimiento de pisos en cerámica</v>
      </c>
      <c r="D82" s="349"/>
      <c r="E82" s="143"/>
      <c r="F82" s="144"/>
      <c r="G82" s="176"/>
      <c r="H82" s="177"/>
      <c r="I82" s="187">
        <f>ROUND(SUM(I83:I84),2)</f>
        <v>95</v>
      </c>
      <c r="J82" s="145">
        <f>SUM(J83:J84)</f>
        <v>95</v>
      </c>
    </row>
    <row r="83" spans="1:17" s="125" customFormat="1" ht="15.75">
      <c r="B83" s="134"/>
      <c r="C83" s="341" t="s">
        <v>155</v>
      </c>
      <c r="D83" s="342"/>
      <c r="E83" s="146">
        <v>1</v>
      </c>
      <c r="F83" s="146">
        <v>9</v>
      </c>
      <c r="G83" s="147">
        <v>5</v>
      </c>
      <c r="H83" s="146"/>
      <c r="I83" s="148">
        <f>+G83*F83</f>
        <v>45</v>
      </c>
      <c r="J83" s="149">
        <f>+I83*E83</f>
        <v>45</v>
      </c>
    </row>
    <row r="84" spans="1:17" s="125" customFormat="1" ht="15.75">
      <c r="B84" s="134"/>
      <c r="C84" s="341" t="s">
        <v>156</v>
      </c>
      <c r="D84" s="342"/>
      <c r="E84" s="146">
        <v>1</v>
      </c>
      <c r="F84" s="146">
        <v>10</v>
      </c>
      <c r="G84" s="147">
        <v>5</v>
      </c>
      <c r="H84" s="146"/>
      <c r="I84" s="148">
        <f>+G84*F84</f>
        <v>50</v>
      </c>
      <c r="J84" s="149">
        <f>+I84*E84</f>
        <v>50</v>
      </c>
    </row>
    <row r="85" spans="1:17" s="125" customFormat="1" ht="15.75">
      <c r="A85"/>
      <c r="B85" s="163"/>
      <c r="J85" s="164"/>
      <c r="K85"/>
      <c r="L85"/>
      <c r="M85"/>
      <c r="N85"/>
      <c r="O85"/>
      <c r="P85"/>
      <c r="Q85"/>
    </row>
    <row r="86" spans="1:17" ht="16.5" thickBot="1">
      <c r="B86" s="238"/>
      <c r="C86" s="173"/>
      <c r="D86" s="173"/>
      <c r="E86" s="173"/>
      <c r="F86" s="173"/>
      <c r="G86" s="173"/>
      <c r="H86" s="173"/>
      <c r="I86" s="173"/>
      <c r="J86" s="135"/>
      <c r="K86" s="125"/>
    </row>
    <row r="87" spans="1:17" ht="15.75" thickBot="1">
      <c r="B87" s="239">
        <v>3</v>
      </c>
      <c r="C87" s="137" t="s">
        <v>126</v>
      </c>
      <c r="D87" s="173"/>
      <c r="E87" s="173"/>
      <c r="F87" s="173"/>
      <c r="G87" s="173"/>
      <c r="H87" s="173"/>
      <c r="I87" s="173"/>
      <c r="J87" s="135"/>
    </row>
    <row r="88" spans="1:17" ht="15">
      <c r="B88" s="240"/>
      <c r="C88" s="174"/>
      <c r="D88" s="175"/>
      <c r="E88" s="139" t="s">
        <v>103</v>
      </c>
      <c r="F88" s="140" t="s">
        <v>75</v>
      </c>
      <c r="G88" s="140" t="s">
        <v>101</v>
      </c>
      <c r="H88" s="140" t="s">
        <v>76</v>
      </c>
      <c r="I88" s="141" t="s">
        <v>84</v>
      </c>
      <c r="J88" s="142" t="s">
        <v>85</v>
      </c>
    </row>
    <row r="89" spans="1:17" ht="15">
      <c r="B89" s="240">
        <f>+'PRESUPUESTO OFICIAL (Entidad)'!D31</f>
        <v>3.01</v>
      </c>
      <c r="C89" s="343" t="str">
        <f>+'PRESUPUESTO OFICIAL (Entidad)'!E31</f>
        <v>Suministro e instalación de acometida eléctrica trifásica en cable 3xNo 8 Cu-THHN + 1xN°8 Cu-THHN + 1 T No 10.  Incluye cinta de colores, cinta aislante, amarres y los elementos necesarios para su correcta instalación.</v>
      </c>
      <c r="D89" s="344"/>
      <c r="E89" s="151"/>
      <c r="F89" s="151"/>
      <c r="G89" s="160"/>
      <c r="H89" s="161"/>
      <c r="I89" s="162">
        <f>+I90</f>
        <v>60</v>
      </c>
      <c r="J89" s="154">
        <f>+J90</f>
        <v>60</v>
      </c>
      <c r="M89" t="s">
        <v>127</v>
      </c>
    </row>
    <row r="90" spans="1:17" ht="15">
      <c r="B90" s="238"/>
      <c r="C90" s="341" t="s">
        <v>169</v>
      </c>
      <c r="D90" s="342"/>
      <c r="E90" s="146">
        <v>1</v>
      </c>
      <c r="F90" s="146">
        <v>60</v>
      </c>
      <c r="G90" s="147">
        <v>1</v>
      </c>
      <c r="H90" s="146"/>
      <c r="I90" s="148">
        <f>+F90*E90</f>
        <v>60</v>
      </c>
      <c r="J90" s="149">
        <f>+I90</f>
        <v>60</v>
      </c>
      <c r="M90" t="s">
        <v>129</v>
      </c>
    </row>
    <row r="91" spans="1:17" ht="15.75">
      <c r="A91" s="125"/>
      <c r="B91" s="238"/>
      <c r="C91" s="173"/>
      <c r="D91" s="173"/>
      <c r="E91" s="173"/>
      <c r="F91" s="173"/>
      <c r="G91" s="173"/>
      <c r="H91" s="173"/>
      <c r="I91" s="173"/>
      <c r="J91" s="135"/>
      <c r="K91" s="125"/>
      <c r="L91" s="125"/>
      <c r="M91" s="125" t="s">
        <v>132</v>
      </c>
      <c r="N91" s="125"/>
      <c r="O91" s="125"/>
      <c r="P91" s="125"/>
      <c r="Q91" s="125"/>
    </row>
    <row r="92" spans="1:17" ht="15">
      <c r="B92" s="240"/>
      <c r="C92" s="174"/>
      <c r="D92" s="175"/>
      <c r="E92" s="139" t="s">
        <v>103</v>
      </c>
      <c r="F92" s="140" t="s">
        <v>75</v>
      </c>
      <c r="G92" s="140" t="s">
        <v>101</v>
      </c>
      <c r="H92" s="140" t="s">
        <v>76</v>
      </c>
      <c r="I92" s="141" t="s">
        <v>84</v>
      </c>
      <c r="J92" s="142" t="s">
        <v>85</v>
      </c>
    </row>
    <row r="93" spans="1:17" ht="15">
      <c r="B93" s="240">
        <f>+'PRESUPUESTO OFICIAL (Entidad)'!D32</f>
        <v>3.02</v>
      </c>
      <c r="C93" s="343" t="str">
        <f>+'PRESUPUESTO OFICIAL (Entidad)'!E32</f>
        <v>Suministro e instalación de empalme de derivación en gel de 2 a 2/0</v>
      </c>
      <c r="D93" s="344"/>
      <c r="E93" s="151"/>
      <c r="F93" s="151"/>
      <c r="G93" s="160"/>
      <c r="H93" s="161"/>
      <c r="I93" s="162">
        <f>+I94</f>
        <v>4</v>
      </c>
      <c r="J93" s="154">
        <f>+J94</f>
        <v>4</v>
      </c>
    </row>
    <row r="94" spans="1:17" ht="15">
      <c r="B94" s="238"/>
      <c r="C94" s="341" t="s">
        <v>130</v>
      </c>
      <c r="D94" s="342"/>
      <c r="E94" s="146">
        <v>1</v>
      </c>
      <c r="F94" s="146">
        <v>4</v>
      </c>
      <c r="G94" s="147">
        <v>1</v>
      </c>
      <c r="H94" s="146"/>
      <c r="I94" s="148">
        <f>+F94*E94</f>
        <v>4</v>
      </c>
      <c r="J94" s="149">
        <f>+I94</f>
        <v>4</v>
      </c>
    </row>
    <row r="95" spans="1:17" ht="15.75">
      <c r="A95" s="125"/>
      <c r="B95" s="238"/>
      <c r="C95" s="178"/>
      <c r="D95" s="178"/>
      <c r="E95" s="179"/>
      <c r="F95" s="179"/>
      <c r="G95" s="180"/>
      <c r="H95" s="179"/>
      <c r="I95" s="186"/>
      <c r="J95" s="168"/>
      <c r="K95" s="125"/>
      <c r="L95" s="125"/>
      <c r="M95" s="125"/>
      <c r="N95" s="125"/>
      <c r="O95" s="125"/>
      <c r="P95" s="125"/>
      <c r="Q95" s="125"/>
    </row>
    <row r="96" spans="1:17" ht="15">
      <c r="B96" s="240"/>
      <c r="C96" s="174"/>
      <c r="D96" s="175"/>
      <c r="E96" s="139" t="s">
        <v>103</v>
      </c>
      <c r="F96" s="140" t="s">
        <v>75</v>
      </c>
      <c r="G96" s="140" t="s">
        <v>101</v>
      </c>
      <c r="H96" s="140" t="s">
        <v>76</v>
      </c>
      <c r="I96" s="141" t="s">
        <v>84</v>
      </c>
      <c r="J96" s="142" t="s">
        <v>85</v>
      </c>
    </row>
    <row r="97" spans="1:17" ht="15">
      <c r="B97" s="240">
        <f>+'PRESUPUESTO OFICIAL (Entidad)'!D33</f>
        <v>3.03</v>
      </c>
      <c r="C97" s="343" t="str">
        <f>+'PRESUPUESTO OFICIAL (Entidad)'!E33</f>
        <v>Mantenimiento de red eléctrica, balanceo de circuitos y cargas en tableros de distribución</v>
      </c>
      <c r="D97" s="344"/>
      <c r="E97" s="151"/>
      <c r="F97" s="151"/>
      <c r="G97" s="160"/>
      <c r="H97" s="161"/>
      <c r="I97" s="162">
        <f>+I98</f>
        <v>1</v>
      </c>
      <c r="J97" s="154">
        <f>+J98</f>
        <v>1</v>
      </c>
    </row>
    <row r="98" spans="1:17" ht="15">
      <c r="B98" s="238"/>
      <c r="C98" s="341" t="s">
        <v>133</v>
      </c>
      <c r="D98" s="342"/>
      <c r="E98" s="146">
        <v>1</v>
      </c>
      <c r="F98" s="146">
        <v>1</v>
      </c>
      <c r="G98" s="147">
        <v>1</v>
      </c>
      <c r="H98" s="146"/>
      <c r="I98" s="148">
        <f>+F98*E98</f>
        <v>1</v>
      </c>
      <c r="J98" s="149">
        <f>+I98</f>
        <v>1</v>
      </c>
    </row>
    <row r="99" spans="1:17" ht="15.75">
      <c r="A99" s="125"/>
      <c r="B99" s="238"/>
      <c r="C99" s="173"/>
      <c r="D99" s="173"/>
      <c r="E99" s="173"/>
      <c r="F99" s="173"/>
      <c r="G99" s="173"/>
      <c r="H99" s="173"/>
      <c r="I99" s="173"/>
      <c r="J99" s="135"/>
      <c r="K99" s="125"/>
      <c r="L99" s="125"/>
      <c r="M99" s="125" t="s">
        <v>132</v>
      </c>
      <c r="N99" s="125"/>
      <c r="O99" s="125"/>
      <c r="P99" s="125"/>
      <c r="Q99" s="125"/>
    </row>
    <row r="100" spans="1:17" ht="15">
      <c r="B100" s="240"/>
      <c r="C100" s="174"/>
      <c r="D100" s="175"/>
      <c r="E100" s="139" t="s">
        <v>103</v>
      </c>
      <c r="F100" s="140" t="s">
        <v>75</v>
      </c>
      <c r="G100" s="140" t="s">
        <v>101</v>
      </c>
      <c r="H100" s="140" t="s">
        <v>76</v>
      </c>
      <c r="I100" s="141" t="s">
        <v>84</v>
      </c>
      <c r="J100" s="142" t="s">
        <v>85</v>
      </c>
    </row>
    <row r="101" spans="1:17" ht="15">
      <c r="B101" s="240">
        <f>+'PRESUPUESTO OFICIAL (Entidad)'!D34</f>
        <v>3.04</v>
      </c>
      <c r="C101" s="343" t="str">
        <f>+'PRESUPUESTO OFICIAL (Entidad)'!E34</f>
        <v>Suministro e instalación de acometida trifásica en cable 3xTHHN-THWN N°2 AWG + 1N N°2 AWG + (1T N°8),  incluye cinta de colores, cinta aislante, amarres y los elementos necesarios para su correcta instalación.</v>
      </c>
      <c r="D101" s="344"/>
      <c r="E101" s="151"/>
      <c r="F101" s="151"/>
      <c r="G101" s="160"/>
      <c r="H101" s="161"/>
      <c r="I101" s="162">
        <f>+I102</f>
        <v>25</v>
      </c>
      <c r="J101" s="154">
        <f>+J102</f>
        <v>25</v>
      </c>
    </row>
    <row r="102" spans="1:17" ht="15">
      <c r="B102" s="238"/>
      <c r="C102" s="341" t="s">
        <v>128</v>
      </c>
      <c r="D102" s="342"/>
      <c r="E102" s="146">
        <v>1</v>
      </c>
      <c r="F102" s="146">
        <v>25</v>
      </c>
      <c r="G102" s="147">
        <v>1</v>
      </c>
      <c r="H102" s="146"/>
      <c r="I102" s="148">
        <f>+F102*E102</f>
        <v>25</v>
      </c>
      <c r="J102" s="149">
        <f>+I102</f>
        <v>25</v>
      </c>
    </row>
    <row r="103" spans="1:17" ht="15.75">
      <c r="A103" s="125"/>
      <c r="B103" s="238"/>
      <c r="C103" s="178"/>
      <c r="D103" s="178"/>
      <c r="E103" s="179"/>
      <c r="F103" s="179"/>
      <c r="G103" s="180"/>
      <c r="H103" s="179"/>
      <c r="I103" s="186"/>
      <c r="J103" s="168"/>
      <c r="K103" s="125"/>
      <c r="L103" s="125"/>
      <c r="M103" s="125"/>
      <c r="N103" s="125"/>
      <c r="O103" s="125"/>
      <c r="P103" s="125"/>
      <c r="Q103" s="125"/>
    </row>
    <row r="104" spans="1:17" ht="15">
      <c r="B104" s="240"/>
      <c r="C104" s="174"/>
      <c r="D104" s="175"/>
      <c r="E104" s="139" t="s">
        <v>103</v>
      </c>
      <c r="F104" s="140" t="s">
        <v>75</v>
      </c>
      <c r="G104" s="140" t="s">
        <v>101</v>
      </c>
      <c r="H104" s="140" t="s">
        <v>76</v>
      </c>
      <c r="I104" s="141" t="s">
        <v>84</v>
      </c>
      <c r="J104" s="142" t="s">
        <v>85</v>
      </c>
    </row>
    <row r="105" spans="1:17" ht="15">
      <c r="B105" s="240">
        <f>+'PRESUPUESTO OFICIAL (Entidad)'!D35</f>
        <v>3.05</v>
      </c>
      <c r="C105" s="343" t="str">
        <f>+'PRESUPUESTO OFICIAL (Entidad)'!E35</f>
        <v>Suministro e instalación de tubería PVC SCH40 1 1/4", incluye tubo PVC, grapa, chazos, tornillos y todos los elementos necesarios para su correcta instalación.</v>
      </c>
      <c r="D105" s="344"/>
      <c r="E105" s="151"/>
      <c r="F105" s="151"/>
      <c r="G105" s="160"/>
      <c r="H105" s="161"/>
      <c r="I105" s="162">
        <f>+I106</f>
        <v>60</v>
      </c>
      <c r="J105" s="154">
        <f>+J106</f>
        <v>60</v>
      </c>
    </row>
    <row r="106" spans="1:17" ht="15">
      <c r="B106" s="238"/>
      <c r="C106" s="341" t="s">
        <v>172</v>
      </c>
      <c r="D106" s="342"/>
      <c r="E106" s="146">
        <v>1</v>
      </c>
      <c r="F106" s="146">
        <v>60</v>
      </c>
      <c r="G106" s="147">
        <v>1</v>
      </c>
      <c r="H106" s="146"/>
      <c r="I106" s="148">
        <f>+F106*E106</f>
        <v>60</v>
      </c>
      <c r="J106" s="149">
        <f>+I106</f>
        <v>60</v>
      </c>
    </row>
    <row r="107" spans="1:17" ht="15.75">
      <c r="A107" s="125"/>
      <c r="B107" s="238"/>
      <c r="C107" s="178"/>
      <c r="D107" s="178"/>
      <c r="E107" s="179"/>
      <c r="F107" s="179"/>
      <c r="G107" s="180"/>
      <c r="H107" s="179"/>
      <c r="I107" s="186"/>
      <c r="J107" s="168"/>
      <c r="K107" s="125"/>
      <c r="L107" s="125"/>
      <c r="M107" s="125"/>
      <c r="N107" s="125"/>
      <c r="O107" s="125"/>
      <c r="P107" s="125"/>
      <c r="Q107" s="125"/>
    </row>
    <row r="108" spans="1:17" ht="15">
      <c r="B108" s="240"/>
      <c r="C108" s="174"/>
      <c r="D108" s="175"/>
      <c r="E108" s="139" t="s">
        <v>103</v>
      </c>
      <c r="F108" s="140" t="s">
        <v>75</v>
      </c>
      <c r="G108" s="140" t="s">
        <v>101</v>
      </c>
      <c r="H108" s="140" t="s">
        <v>76</v>
      </c>
      <c r="I108" s="141" t="s">
        <v>84</v>
      </c>
      <c r="J108" s="142" t="s">
        <v>85</v>
      </c>
    </row>
    <row r="109" spans="1:17" ht="15">
      <c r="B109" s="240">
        <f>+'PRESUPUESTO OFICIAL (Entidad)'!D36</f>
        <v>3.06</v>
      </c>
      <c r="C109" s="343" t="str">
        <f>+'PRESUPUESTO OFICIAL (Entidad)'!E36</f>
        <v>Mantenimiento correctivo a cuarto frio casa de mercado (revisión de compresor, reparación de fugas, soldadura, recarga de gas) limpieza técnica del evaporador y condensador, revisión de contactores y controlador de temperatura.</v>
      </c>
      <c r="D109" s="344"/>
      <c r="E109" s="151"/>
      <c r="F109" s="151"/>
      <c r="G109" s="160"/>
      <c r="H109" s="161"/>
      <c r="I109" s="162">
        <f>+I110</f>
        <v>1</v>
      </c>
      <c r="J109" s="154">
        <f>+J110</f>
        <v>1</v>
      </c>
    </row>
    <row r="110" spans="1:17" ht="15">
      <c r="B110" s="238"/>
      <c r="C110" s="341" t="s">
        <v>173</v>
      </c>
      <c r="D110" s="342"/>
      <c r="E110" s="146">
        <v>1</v>
      </c>
      <c r="F110" s="146">
        <v>1</v>
      </c>
      <c r="G110" s="147">
        <v>1</v>
      </c>
      <c r="H110" s="146"/>
      <c r="I110" s="148">
        <f>+F110*E110</f>
        <v>1</v>
      </c>
      <c r="J110" s="149">
        <f>+I110</f>
        <v>1</v>
      </c>
    </row>
    <row r="111" spans="1:17" ht="15.75">
      <c r="B111" s="241"/>
      <c r="C111" s="125"/>
      <c r="D111" s="125"/>
      <c r="E111" s="125"/>
      <c r="F111" s="125"/>
      <c r="G111" s="125"/>
      <c r="H111" s="125"/>
      <c r="I111" s="125"/>
      <c r="J111" s="164"/>
    </row>
    <row r="112" spans="1:17" ht="15.75">
      <c r="B112" s="134"/>
      <c r="C112" s="242" t="s">
        <v>78</v>
      </c>
      <c r="D112" s="183"/>
      <c r="E112" s="184"/>
      <c r="F112" s="185"/>
      <c r="G112" s="185"/>
      <c r="H112" s="185"/>
      <c r="I112" s="186"/>
      <c r="J112" s="168"/>
    </row>
    <row r="113" spans="2:10" ht="18">
      <c r="B113" s="163"/>
      <c r="C113" s="97" t="s">
        <v>120</v>
      </c>
      <c r="D113" s="125"/>
      <c r="E113" s="125"/>
      <c r="F113" s="125"/>
      <c r="G113" s="125"/>
      <c r="H113" s="125"/>
      <c r="I113" s="125"/>
      <c r="J113" s="164"/>
    </row>
    <row r="114" spans="2:10" ht="15.75">
      <c r="B114" s="163"/>
      <c r="C114" s="243" t="s">
        <v>82</v>
      </c>
      <c r="D114" s="125"/>
      <c r="E114" s="125"/>
      <c r="F114" s="125"/>
      <c r="G114" s="125"/>
      <c r="H114" s="125"/>
      <c r="I114" s="125"/>
      <c r="J114" s="164"/>
    </row>
    <row r="115" spans="2:10" ht="15.75">
      <c r="B115" s="163"/>
      <c r="C115" s="243"/>
      <c r="D115" s="125"/>
      <c r="E115" s="125"/>
      <c r="F115" s="125"/>
      <c r="G115" s="125"/>
      <c r="H115" s="125"/>
      <c r="I115" s="125"/>
      <c r="J115" s="164"/>
    </row>
    <row r="116" spans="2:10" ht="16.5" thickBot="1">
      <c r="B116" s="165"/>
      <c r="C116" s="166"/>
      <c r="D116" s="166"/>
      <c r="E116" s="166"/>
      <c r="F116" s="166"/>
      <c r="G116" s="166"/>
      <c r="H116" s="166"/>
      <c r="I116" s="166"/>
      <c r="J116" s="167"/>
    </row>
  </sheetData>
  <mergeCells count="54">
    <mergeCell ref="C110:D110"/>
    <mergeCell ref="C101:D101"/>
    <mergeCell ref="C102:D102"/>
    <mergeCell ref="C105:D105"/>
    <mergeCell ref="C106:D106"/>
    <mergeCell ref="C109:D109"/>
    <mergeCell ref="B7:G7"/>
    <mergeCell ref="C16:D16"/>
    <mergeCell ref="C21:D21"/>
    <mergeCell ref="C22:D22"/>
    <mergeCell ref="B10:J10"/>
    <mergeCell ref="C15:D15"/>
    <mergeCell ref="C18:D18"/>
    <mergeCell ref="B2:J2"/>
    <mergeCell ref="B3:G3"/>
    <mergeCell ref="B4:G4"/>
    <mergeCell ref="B5:G5"/>
    <mergeCell ref="B6:G6"/>
    <mergeCell ref="C68:D68"/>
    <mergeCell ref="C69:D69"/>
    <mergeCell ref="C82:D82"/>
    <mergeCell ref="C83:D83"/>
    <mergeCell ref="C54:D54"/>
    <mergeCell ref="C55:D55"/>
    <mergeCell ref="C72:D72"/>
    <mergeCell ref="C73:D73"/>
    <mergeCell ref="C78:D78"/>
    <mergeCell ref="C79:D79"/>
    <mergeCell ref="C76:D76"/>
    <mergeCell ref="C77:D77"/>
    <mergeCell ref="C60:D60"/>
    <mergeCell ref="C61:D61"/>
    <mergeCell ref="C27:D27"/>
    <mergeCell ref="C28:D28"/>
    <mergeCell ref="C24:D24"/>
    <mergeCell ref="C64:D64"/>
    <mergeCell ref="C65:D65"/>
    <mergeCell ref="C50:D50"/>
    <mergeCell ref="C39:D39"/>
    <mergeCell ref="C40:D40"/>
    <mergeCell ref="C42:D42"/>
    <mergeCell ref="C45:D45"/>
    <mergeCell ref="C46:D46"/>
    <mergeCell ref="C36:D36"/>
    <mergeCell ref="C33:D33"/>
    <mergeCell ref="C34:D34"/>
    <mergeCell ref="C49:D49"/>
    <mergeCell ref="C84:D84"/>
    <mergeCell ref="C89:D89"/>
    <mergeCell ref="C90:D90"/>
    <mergeCell ref="C98:D98"/>
    <mergeCell ref="C93:D93"/>
    <mergeCell ref="C94:D94"/>
    <mergeCell ref="C97:D97"/>
  </mergeCells>
  <printOptions horizontalCentered="1" verticalCentered="1"/>
  <pageMargins left="0.75000000000000011" right="0.75000000000000011" top="1" bottom="1" header="0.5" footer="0.5"/>
  <pageSetup scale="31" fitToWidth="0" orientation="landscape" horizontalDpi="360" verticalDpi="360" r:id="rId1"/>
  <rowBreaks count="1" manualBreakCount="1">
    <brk id="74" max="1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58"/>
  <sheetViews>
    <sheetView view="pageBreakPreview" topLeftCell="A640" zoomScaleNormal="100" zoomScaleSheetLayoutView="100" workbookViewId="0">
      <selection activeCell="R1546" sqref="R1546"/>
    </sheetView>
  </sheetViews>
  <sheetFormatPr baseColWidth="10" defaultRowHeight="12.75"/>
  <cols>
    <col min="1" max="1" width="5.42578125" customWidth="1"/>
    <col min="2" max="2" width="5.5703125" customWidth="1"/>
    <col min="15" max="15" width="13.85546875" bestFit="1" customWidth="1"/>
    <col min="16" max="16" width="4.7109375" customWidth="1"/>
    <col min="17" max="17" width="5.7109375" customWidth="1"/>
    <col min="24" max="26" width="0" hidden="1" customWidth="1"/>
  </cols>
  <sheetData>
    <row r="1" spans="1:16" ht="13.5" thickBot="1"/>
    <row r="2" spans="1:16" ht="19.149999999999999" customHeight="1" thickTop="1">
      <c r="A2" s="14"/>
      <c r="B2" s="443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5"/>
    </row>
    <row r="3" spans="1:16">
      <c r="A3" s="14"/>
      <c r="B3" s="81"/>
      <c r="C3" s="70"/>
      <c r="D3" s="71"/>
      <c r="E3" s="70"/>
      <c r="F3" s="71"/>
      <c r="G3" s="14"/>
      <c r="H3" s="14"/>
      <c r="I3" s="14"/>
      <c r="J3" s="14"/>
      <c r="K3" s="14"/>
      <c r="L3" s="14"/>
      <c r="M3" s="14"/>
      <c r="N3" s="14"/>
      <c r="O3" s="14"/>
      <c r="P3" s="62"/>
    </row>
    <row r="4" spans="1:16" ht="13.5" thickBot="1">
      <c r="A4" s="14"/>
      <c r="B4" s="61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62"/>
    </row>
    <row r="5" spans="1:16">
      <c r="A5" s="14"/>
      <c r="B5" s="61"/>
      <c r="C5" s="446"/>
      <c r="D5" s="447"/>
      <c r="E5" s="452"/>
      <c r="F5" s="452"/>
      <c r="G5" s="452"/>
      <c r="H5" s="452"/>
      <c r="I5" s="452"/>
      <c r="J5" s="452"/>
      <c r="K5" s="453"/>
      <c r="L5" s="454"/>
      <c r="M5" s="455"/>
      <c r="N5" s="455"/>
      <c r="O5" s="456"/>
      <c r="P5" s="62"/>
    </row>
    <row r="6" spans="1:16">
      <c r="A6" s="14"/>
      <c r="B6" s="61"/>
      <c r="C6" s="448"/>
      <c r="D6" s="449"/>
      <c r="E6" s="460" t="s">
        <v>66</v>
      </c>
      <c r="F6" s="460"/>
      <c r="G6" s="460"/>
      <c r="H6" s="460"/>
      <c r="I6" s="460"/>
      <c r="J6" s="460"/>
      <c r="K6" s="461"/>
      <c r="L6" s="457"/>
      <c r="M6" s="458"/>
      <c r="N6" s="458"/>
      <c r="O6" s="459"/>
      <c r="P6" s="62"/>
    </row>
    <row r="7" spans="1:16" ht="13.5">
      <c r="A7" s="14"/>
      <c r="B7" s="61"/>
      <c r="C7" s="448"/>
      <c r="D7" s="449"/>
      <c r="E7" s="462"/>
      <c r="F7" s="462"/>
      <c r="G7" s="462"/>
      <c r="H7" s="462"/>
      <c r="I7" s="462"/>
      <c r="J7" s="462"/>
      <c r="K7" s="463"/>
      <c r="L7" s="464" t="s">
        <v>25</v>
      </c>
      <c r="M7" s="466"/>
      <c r="N7" s="467"/>
      <c r="O7" s="468"/>
      <c r="P7" s="62"/>
    </row>
    <row r="8" spans="1:16">
      <c r="A8" s="14"/>
      <c r="B8" s="61"/>
      <c r="C8" s="448"/>
      <c r="D8" s="449"/>
      <c r="E8" s="460"/>
      <c r="F8" s="460"/>
      <c r="G8" s="460"/>
      <c r="H8" s="460"/>
      <c r="I8" s="460"/>
      <c r="J8" s="460"/>
      <c r="K8" s="461"/>
      <c r="L8" s="465"/>
      <c r="M8" s="469"/>
      <c r="N8" s="470"/>
      <c r="O8" s="471"/>
      <c r="P8" s="62"/>
    </row>
    <row r="9" spans="1:16">
      <c r="A9" s="14"/>
      <c r="B9" s="61"/>
      <c r="C9" s="448"/>
      <c r="D9" s="449"/>
      <c r="E9" s="472"/>
      <c r="F9" s="472"/>
      <c r="G9" s="472"/>
      <c r="H9" s="472"/>
      <c r="I9" s="472"/>
      <c r="J9" s="472"/>
      <c r="K9" s="473"/>
      <c r="L9" s="464" t="s">
        <v>26</v>
      </c>
      <c r="M9" s="464">
        <v>1</v>
      </c>
      <c r="N9" s="464" t="s">
        <v>27</v>
      </c>
      <c r="O9" s="418">
        <v>18</v>
      </c>
      <c r="P9" s="62"/>
    </row>
    <row r="10" spans="1:16">
      <c r="A10" s="14"/>
      <c r="B10" s="61"/>
      <c r="C10" s="448"/>
      <c r="D10" s="449"/>
      <c r="E10" s="472"/>
      <c r="F10" s="472"/>
      <c r="G10" s="472"/>
      <c r="H10" s="472"/>
      <c r="I10" s="472"/>
      <c r="J10" s="472"/>
      <c r="K10" s="473"/>
      <c r="L10" s="474"/>
      <c r="M10" s="474"/>
      <c r="N10" s="474"/>
      <c r="O10" s="419"/>
      <c r="P10" s="62"/>
    </row>
    <row r="11" spans="1:16">
      <c r="A11" s="14"/>
      <c r="B11" s="61"/>
      <c r="C11" s="450"/>
      <c r="D11" s="451"/>
      <c r="E11" s="475" t="s">
        <v>28</v>
      </c>
      <c r="F11" s="475"/>
      <c r="G11" s="475"/>
      <c r="H11" s="475"/>
      <c r="I11" s="475"/>
      <c r="J11" s="475"/>
      <c r="K11" s="476"/>
      <c r="L11" s="474"/>
      <c r="M11" s="474"/>
      <c r="N11" s="474"/>
      <c r="O11" s="419"/>
      <c r="P11" s="62"/>
    </row>
    <row r="12" spans="1:16" ht="14.25" thickBot="1">
      <c r="A12" s="14"/>
      <c r="B12" s="61"/>
      <c r="C12" s="57"/>
      <c r="D12" s="56"/>
      <c r="E12" s="56"/>
      <c r="F12" s="56"/>
      <c r="G12" s="56"/>
      <c r="H12" s="56"/>
      <c r="I12" s="56"/>
      <c r="J12" s="56"/>
      <c r="K12" s="56"/>
      <c r="L12" s="56"/>
      <c r="M12" s="55"/>
      <c r="N12" s="55"/>
      <c r="O12" s="54"/>
      <c r="P12" s="62"/>
    </row>
    <row r="13" spans="1:16" ht="13.5">
      <c r="A13" s="14"/>
      <c r="B13" s="61"/>
      <c r="C13" s="53"/>
      <c r="D13" s="52"/>
      <c r="E13" s="52"/>
      <c r="F13" s="52"/>
      <c r="G13" s="52"/>
      <c r="H13" s="52"/>
      <c r="I13" s="52"/>
      <c r="J13" s="52"/>
      <c r="K13" s="52"/>
      <c r="L13" s="51" t="s">
        <v>29</v>
      </c>
      <c r="M13" s="50" t="s">
        <v>30</v>
      </c>
      <c r="N13" s="50" t="s">
        <v>31</v>
      </c>
      <c r="O13" s="49" t="s">
        <v>32</v>
      </c>
      <c r="P13" s="62"/>
    </row>
    <row r="14" spans="1:16" ht="13.5">
      <c r="A14" s="14"/>
      <c r="B14" s="61"/>
      <c r="C14" s="20"/>
      <c r="D14" s="222"/>
      <c r="E14" s="222"/>
      <c r="F14" s="222"/>
      <c r="G14" s="222"/>
      <c r="H14" s="222"/>
      <c r="I14" s="222"/>
      <c r="J14" s="222"/>
      <c r="K14" s="222"/>
      <c r="L14" s="63"/>
      <c r="M14" s="48">
        <v>6</v>
      </c>
      <c r="N14" s="48">
        <v>2</v>
      </c>
      <c r="O14" s="48">
        <v>2026</v>
      </c>
      <c r="P14" s="62"/>
    </row>
    <row r="15" spans="1:16" ht="13.5">
      <c r="A15" s="14"/>
      <c r="B15" s="61"/>
      <c r="C15" s="47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5"/>
      <c r="P15" s="62"/>
    </row>
    <row r="16" spans="1:16" ht="13.5" thickBot="1">
      <c r="A16" s="14"/>
      <c r="B16" s="61"/>
      <c r="C16" s="216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44"/>
      <c r="P16" s="62"/>
    </row>
    <row r="17" spans="1:16" ht="13.5" thickBot="1">
      <c r="A17" s="14"/>
      <c r="B17" s="61"/>
      <c r="C17" s="25"/>
      <c r="D17" s="24"/>
      <c r="E17" s="24"/>
      <c r="F17" s="24"/>
      <c r="G17" s="24"/>
      <c r="H17" s="24"/>
      <c r="I17" s="14"/>
      <c r="J17" s="14"/>
      <c r="K17" s="24"/>
      <c r="L17" s="24"/>
      <c r="M17" s="24"/>
      <c r="N17" s="24"/>
      <c r="O17" s="23"/>
      <c r="P17" s="62"/>
    </row>
    <row r="18" spans="1:16" ht="13.5">
      <c r="A18" s="14"/>
      <c r="B18" s="61"/>
      <c r="C18" s="420" t="s">
        <v>33</v>
      </c>
      <c r="D18" s="421"/>
      <c r="E18" s="421"/>
      <c r="F18" s="421"/>
      <c r="G18" s="421"/>
      <c r="H18" s="421"/>
      <c r="I18" s="421"/>
      <c r="J18" s="421"/>
      <c r="K18" s="421"/>
      <c r="L18" s="421"/>
      <c r="M18" s="421"/>
      <c r="N18" s="421"/>
      <c r="O18" s="422"/>
      <c r="P18" s="62"/>
    </row>
    <row r="19" spans="1:16" ht="13.5" thickBot="1">
      <c r="A19" s="14"/>
      <c r="B19" s="61"/>
      <c r="C19" s="18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7"/>
      <c r="P19" s="62"/>
    </row>
    <row r="20" spans="1:16">
      <c r="A20" s="14"/>
      <c r="B20" s="61"/>
      <c r="C20" s="89" t="s">
        <v>34</v>
      </c>
      <c r="D20" s="423" t="s">
        <v>35</v>
      </c>
      <c r="E20" s="424"/>
      <c r="F20" s="424"/>
      <c r="G20" s="424"/>
      <c r="H20" s="424"/>
      <c r="I20" s="424"/>
      <c r="J20" s="424"/>
      <c r="K20" s="424"/>
      <c r="L20" s="425"/>
      <c r="M20" s="426" t="s">
        <v>36</v>
      </c>
      <c r="N20" s="427"/>
      <c r="O20" s="89" t="s">
        <v>9</v>
      </c>
      <c r="P20" s="62"/>
    </row>
    <row r="21" spans="1:16" ht="13.5" thickBot="1">
      <c r="A21" s="14"/>
      <c r="B21" s="61"/>
      <c r="C21" s="90">
        <f>+'PRESUPUESTO OFICIAL (Entidad)'!D15</f>
        <v>1.01</v>
      </c>
      <c r="D21" s="433" t="str">
        <f>+'PRESUPUESTO OFICIAL (Entidad)'!E15</f>
        <v>Desmonte de cubierta de barro existente (incluye retiro de sobrantes)</v>
      </c>
      <c r="E21" s="434"/>
      <c r="F21" s="434"/>
      <c r="G21" s="434"/>
      <c r="H21" s="434"/>
      <c r="I21" s="434"/>
      <c r="J21" s="434"/>
      <c r="K21" s="434"/>
      <c r="L21" s="435"/>
      <c r="M21" s="433" t="str">
        <f>+VLOOKUP(C21,'PRESUPUESTO OFICIAL (Entidad)'!D$14:H$33,3,0)</f>
        <v>M2</v>
      </c>
      <c r="N21" s="435"/>
      <c r="O21" s="91">
        <f>+VLOOKUP(C21,'PRESUPUESTO OFICIAL (Entidad)'!D$14:H$33,4,0)</f>
        <v>24</v>
      </c>
      <c r="P21" s="62"/>
    </row>
    <row r="22" spans="1:16">
      <c r="A22" s="14"/>
      <c r="B22" s="61"/>
      <c r="C22" s="381" t="s">
        <v>37</v>
      </c>
      <c r="D22" s="382"/>
      <c r="E22" s="382"/>
      <c r="F22" s="382"/>
      <c r="G22" s="382"/>
      <c r="H22" s="382"/>
      <c r="I22" s="382"/>
      <c r="J22" s="382"/>
      <c r="K22" s="382"/>
      <c r="L22" s="382"/>
      <c r="M22" s="382"/>
      <c r="N22" s="382"/>
      <c r="O22" s="383"/>
      <c r="P22" s="62"/>
    </row>
    <row r="23" spans="1:16">
      <c r="A23" s="14"/>
      <c r="B23" s="61"/>
      <c r="C23" s="384"/>
      <c r="D23" s="385"/>
      <c r="E23" s="385"/>
      <c r="F23" s="385"/>
      <c r="G23" s="385"/>
      <c r="H23" s="385"/>
      <c r="I23" s="385"/>
      <c r="J23" s="385"/>
      <c r="K23" s="385"/>
      <c r="L23" s="385"/>
      <c r="M23" s="385"/>
      <c r="N23" s="385"/>
      <c r="O23" s="386"/>
      <c r="P23" s="62"/>
    </row>
    <row r="24" spans="1:16" ht="13.5" thickBot="1">
      <c r="A24" s="14"/>
      <c r="B24" s="61"/>
      <c r="C24" s="387"/>
      <c r="D24" s="388"/>
      <c r="E24" s="388"/>
      <c r="F24" s="388"/>
      <c r="G24" s="388"/>
      <c r="H24" s="388"/>
      <c r="I24" s="388"/>
      <c r="J24" s="388"/>
      <c r="K24" s="388"/>
      <c r="L24" s="388"/>
      <c r="M24" s="388"/>
      <c r="N24" s="388"/>
      <c r="O24" s="389"/>
      <c r="P24" s="62"/>
    </row>
    <row r="25" spans="1:16" ht="13.5">
      <c r="A25" s="14"/>
      <c r="B25" s="61"/>
      <c r="C25" s="402" t="s">
        <v>35</v>
      </c>
      <c r="D25" s="436"/>
      <c r="E25" s="436"/>
      <c r="F25" s="436"/>
      <c r="G25" s="437"/>
      <c r="H25" s="410" t="s">
        <v>38</v>
      </c>
      <c r="I25" s="436"/>
      <c r="J25" s="438" t="s">
        <v>39</v>
      </c>
      <c r="K25" s="439"/>
      <c r="L25" s="223" t="s">
        <v>40</v>
      </c>
      <c r="M25" s="410" t="s">
        <v>41</v>
      </c>
      <c r="N25" s="411"/>
      <c r="O25" s="92" t="s">
        <v>42</v>
      </c>
      <c r="P25" s="62"/>
    </row>
    <row r="26" spans="1:16">
      <c r="A26" s="14"/>
      <c r="B26" s="61"/>
      <c r="C26" s="406" t="s">
        <v>70</v>
      </c>
      <c r="D26" s="407"/>
      <c r="E26" s="407"/>
      <c r="F26" s="407"/>
      <c r="G26" s="412"/>
      <c r="H26" s="413"/>
      <c r="I26" s="412"/>
      <c r="J26" s="414" t="s">
        <v>71</v>
      </c>
      <c r="K26" s="415"/>
      <c r="L26" s="102">
        <f>+O54</f>
        <v>31256.47</v>
      </c>
      <c r="M26" s="416">
        <v>0.02</v>
      </c>
      <c r="N26" s="417"/>
      <c r="O26" s="103">
        <f>+ROUND(L26*M26,2)</f>
        <v>625.13</v>
      </c>
      <c r="P26" s="62"/>
    </row>
    <row r="27" spans="1:16">
      <c r="A27" s="14"/>
      <c r="B27" s="61"/>
      <c r="C27" s="32" t="s">
        <v>86</v>
      </c>
      <c r="D27" s="19"/>
      <c r="E27" s="19"/>
      <c r="F27" s="19"/>
      <c r="G27" s="42"/>
      <c r="H27" s="43"/>
      <c r="I27" s="42"/>
      <c r="J27" s="414" t="s">
        <v>87</v>
      </c>
      <c r="K27" s="415"/>
      <c r="L27" s="102">
        <v>13000</v>
      </c>
      <c r="M27" s="396">
        <v>0.1</v>
      </c>
      <c r="N27" s="397"/>
      <c r="O27" s="103">
        <f>+ROUND(L27*M27,2)</f>
        <v>1300</v>
      </c>
      <c r="P27" s="62"/>
    </row>
    <row r="28" spans="1:16" ht="13.5" thickBot="1">
      <c r="A28" s="14"/>
      <c r="B28" s="61"/>
      <c r="C28" s="398"/>
      <c r="D28" s="399"/>
      <c r="E28" s="399"/>
      <c r="F28" s="399"/>
      <c r="G28" s="428"/>
      <c r="H28" s="440"/>
      <c r="I28" s="428"/>
      <c r="J28" s="400"/>
      <c r="K28" s="401"/>
      <c r="L28" s="190"/>
      <c r="M28" s="441"/>
      <c r="N28" s="442"/>
      <c r="O28" s="103"/>
      <c r="P28" s="62"/>
    </row>
    <row r="29" spans="1:16" ht="14.25" thickBot="1">
      <c r="A29" s="14"/>
      <c r="B29" s="61"/>
      <c r="C29" s="370" t="s">
        <v>43</v>
      </c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2"/>
      <c r="O29" s="104">
        <f>SUM(O26:O28)</f>
        <v>1925.13</v>
      </c>
      <c r="P29" s="62"/>
    </row>
    <row r="30" spans="1:16">
      <c r="A30" s="14"/>
      <c r="B30" s="61"/>
      <c r="C30" s="381" t="s">
        <v>44</v>
      </c>
      <c r="D30" s="382"/>
      <c r="E30" s="382"/>
      <c r="F30" s="382"/>
      <c r="G30" s="382"/>
      <c r="H30" s="382"/>
      <c r="I30" s="382"/>
      <c r="J30" s="382"/>
      <c r="K30" s="382"/>
      <c r="L30" s="382"/>
      <c r="M30" s="382"/>
      <c r="N30" s="382"/>
      <c r="O30" s="383"/>
      <c r="P30" s="62"/>
    </row>
    <row r="31" spans="1:16">
      <c r="A31" s="14"/>
      <c r="B31" s="61"/>
      <c r="C31" s="384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86"/>
      <c r="P31" s="62"/>
    </row>
    <row r="32" spans="1:16" ht="13.5" thickBot="1">
      <c r="A32" s="14"/>
      <c r="B32" s="61"/>
      <c r="C32" s="387"/>
      <c r="D32" s="388"/>
      <c r="E32" s="388"/>
      <c r="F32" s="388"/>
      <c r="G32" s="388"/>
      <c r="H32" s="388"/>
      <c r="I32" s="388"/>
      <c r="J32" s="388"/>
      <c r="K32" s="388"/>
      <c r="L32" s="388"/>
      <c r="M32" s="388"/>
      <c r="N32" s="388"/>
      <c r="O32" s="389"/>
      <c r="P32" s="62"/>
    </row>
    <row r="33" spans="1:19" ht="13.5">
      <c r="A33" s="14"/>
      <c r="B33" s="61"/>
      <c r="C33" s="402" t="s">
        <v>35</v>
      </c>
      <c r="D33" s="403"/>
      <c r="E33" s="403"/>
      <c r="F33" s="403"/>
      <c r="G33" s="403"/>
      <c r="H33" s="403"/>
      <c r="I33" s="403"/>
      <c r="J33" s="411"/>
      <c r="K33" s="220" t="s">
        <v>36</v>
      </c>
      <c r="L33" s="223" t="s">
        <v>9</v>
      </c>
      <c r="M33" s="410" t="s">
        <v>45</v>
      </c>
      <c r="N33" s="411"/>
      <c r="O33" s="92" t="s">
        <v>42</v>
      </c>
      <c r="P33" s="62"/>
    </row>
    <row r="34" spans="1:19">
      <c r="A34" s="14"/>
      <c r="B34" s="61"/>
      <c r="C34" s="406"/>
      <c r="D34" s="407"/>
      <c r="E34" s="407"/>
      <c r="F34" s="407"/>
      <c r="G34" s="407"/>
      <c r="H34" s="407"/>
      <c r="I34" s="407"/>
      <c r="J34" s="412"/>
      <c r="K34" s="105"/>
      <c r="L34" s="107"/>
      <c r="M34" s="408"/>
      <c r="N34" s="409"/>
      <c r="O34" s="103"/>
      <c r="P34" s="62"/>
    </row>
    <row r="35" spans="1:19">
      <c r="A35" s="14"/>
      <c r="B35" s="61"/>
      <c r="C35" s="32"/>
      <c r="D35" s="169"/>
      <c r="E35" s="169"/>
      <c r="F35" s="169"/>
      <c r="G35" s="169"/>
      <c r="H35" s="169"/>
      <c r="I35" s="169"/>
      <c r="J35" s="170"/>
      <c r="K35" s="191"/>
      <c r="L35" s="122"/>
      <c r="M35" s="408"/>
      <c r="N35" s="409"/>
      <c r="O35" s="103"/>
      <c r="P35" s="62"/>
    </row>
    <row r="36" spans="1:19">
      <c r="A36" s="14"/>
      <c r="B36" s="61"/>
      <c r="C36" s="32"/>
      <c r="D36" s="169"/>
      <c r="E36" s="169"/>
      <c r="F36" s="169"/>
      <c r="G36" s="169"/>
      <c r="H36" s="169"/>
      <c r="I36" s="169"/>
      <c r="J36" s="170"/>
      <c r="K36" s="191"/>
      <c r="L36" s="122"/>
      <c r="M36" s="408"/>
      <c r="N36" s="409"/>
      <c r="O36" s="103"/>
      <c r="P36" s="62"/>
    </row>
    <row r="37" spans="1:19" ht="13.5" thickBot="1">
      <c r="A37" s="14"/>
      <c r="B37" s="61"/>
      <c r="C37" s="398"/>
      <c r="D37" s="399"/>
      <c r="E37" s="399"/>
      <c r="F37" s="399"/>
      <c r="G37" s="399"/>
      <c r="H37" s="399"/>
      <c r="I37" s="399"/>
      <c r="J37" s="428"/>
      <c r="K37" s="106"/>
      <c r="L37" s="108"/>
      <c r="M37" s="429"/>
      <c r="N37" s="430"/>
      <c r="O37" s="103"/>
      <c r="P37" s="62"/>
    </row>
    <row r="38" spans="1:19" ht="14.25" thickBot="1">
      <c r="A38" s="14"/>
      <c r="B38" s="61"/>
      <c r="C38" s="370" t="s">
        <v>43</v>
      </c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2"/>
      <c r="O38" s="109">
        <f>SUM(O34:O37)</f>
        <v>0</v>
      </c>
      <c r="P38" s="62"/>
    </row>
    <row r="39" spans="1:19">
      <c r="A39" s="14"/>
      <c r="B39" s="61"/>
      <c r="C39" s="381" t="s">
        <v>46</v>
      </c>
      <c r="D39" s="382"/>
      <c r="E39" s="382"/>
      <c r="F39" s="382"/>
      <c r="G39" s="382"/>
      <c r="H39" s="382"/>
      <c r="I39" s="382"/>
      <c r="J39" s="382"/>
      <c r="K39" s="382"/>
      <c r="L39" s="382"/>
      <c r="M39" s="382"/>
      <c r="N39" s="382"/>
      <c r="O39" s="383"/>
      <c r="P39" s="62"/>
    </row>
    <row r="40" spans="1:19">
      <c r="A40" s="14"/>
      <c r="B40" s="61"/>
      <c r="C40" s="384"/>
      <c r="D40" s="385"/>
      <c r="E40" s="385"/>
      <c r="F40" s="385"/>
      <c r="G40" s="385"/>
      <c r="H40" s="385"/>
      <c r="I40" s="385"/>
      <c r="J40" s="385"/>
      <c r="K40" s="385"/>
      <c r="L40" s="385"/>
      <c r="M40" s="385"/>
      <c r="N40" s="385"/>
      <c r="O40" s="386"/>
      <c r="P40" s="62"/>
    </row>
    <row r="41" spans="1:19" ht="13.5" thickBot="1">
      <c r="A41" s="14"/>
      <c r="B41" s="61"/>
      <c r="C41" s="387"/>
      <c r="D41" s="388"/>
      <c r="E41" s="388"/>
      <c r="F41" s="388"/>
      <c r="G41" s="388"/>
      <c r="H41" s="388"/>
      <c r="I41" s="388"/>
      <c r="J41" s="388"/>
      <c r="K41" s="388"/>
      <c r="L41" s="388"/>
      <c r="M41" s="388"/>
      <c r="N41" s="388"/>
      <c r="O41" s="389"/>
      <c r="P41" s="62"/>
    </row>
    <row r="42" spans="1:19" ht="13.5">
      <c r="A42" s="14"/>
      <c r="B42" s="61"/>
      <c r="C42" s="402" t="s">
        <v>47</v>
      </c>
      <c r="D42" s="403"/>
      <c r="E42" s="403"/>
      <c r="F42" s="403"/>
      <c r="G42" s="403"/>
      <c r="H42" s="403"/>
      <c r="I42" s="403"/>
      <c r="J42" s="223" t="s">
        <v>48</v>
      </c>
      <c r="K42" s="218" t="s">
        <v>49</v>
      </c>
      <c r="L42" s="93" t="s">
        <v>50</v>
      </c>
      <c r="M42" s="410" t="s">
        <v>51</v>
      </c>
      <c r="N42" s="411"/>
      <c r="O42" s="92" t="s">
        <v>42</v>
      </c>
      <c r="P42" s="62"/>
    </row>
    <row r="43" spans="1:19">
      <c r="A43" s="14"/>
      <c r="B43" s="61"/>
      <c r="C43" s="406" t="s">
        <v>90</v>
      </c>
      <c r="D43" s="407"/>
      <c r="E43" s="407"/>
      <c r="F43" s="407"/>
      <c r="G43" s="407"/>
      <c r="H43" s="407"/>
      <c r="I43" s="407"/>
      <c r="J43" s="39">
        <v>0.1</v>
      </c>
      <c r="K43" s="40">
        <v>22</v>
      </c>
      <c r="L43" s="39" t="s">
        <v>88</v>
      </c>
      <c r="M43" s="431">
        <f>+S43</f>
        <v>1560</v>
      </c>
      <c r="N43" s="432"/>
      <c r="O43" s="103">
        <f>+M43*K43*J43</f>
        <v>3432</v>
      </c>
      <c r="P43" s="62"/>
      <c r="S43">
        <v>1560</v>
      </c>
    </row>
    <row r="44" spans="1:19" ht="13.5" thickBot="1">
      <c r="A44" s="14"/>
      <c r="B44" s="61"/>
      <c r="C44" s="398"/>
      <c r="D44" s="399"/>
      <c r="E44" s="399"/>
      <c r="F44" s="399"/>
      <c r="G44" s="399"/>
      <c r="H44" s="399"/>
      <c r="I44" s="399"/>
      <c r="J44" s="34"/>
      <c r="K44" s="224"/>
      <c r="L44" s="34"/>
      <c r="M44" s="400"/>
      <c r="N44" s="401"/>
      <c r="O44" s="118"/>
      <c r="P44" s="62"/>
    </row>
    <row r="45" spans="1:19" ht="14.25" thickBot="1">
      <c r="A45" s="14"/>
      <c r="B45" s="61"/>
      <c r="C45" s="370" t="s">
        <v>43</v>
      </c>
      <c r="D45" s="371"/>
      <c r="E45" s="371"/>
      <c r="F45" s="371"/>
      <c r="G45" s="371"/>
      <c r="H45" s="371"/>
      <c r="I45" s="371"/>
      <c r="J45" s="371"/>
      <c r="K45" s="371"/>
      <c r="L45" s="371"/>
      <c r="M45" s="371"/>
      <c r="N45" s="372"/>
      <c r="O45" s="104">
        <f>SUM(O43:O44)</f>
        <v>3432</v>
      </c>
      <c r="P45" s="62"/>
    </row>
    <row r="46" spans="1:19">
      <c r="A46" s="14"/>
      <c r="B46" s="61"/>
      <c r="C46" s="381" t="s">
        <v>52</v>
      </c>
      <c r="D46" s="382"/>
      <c r="E46" s="382"/>
      <c r="F46" s="382"/>
      <c r="G46" s="382"/>
      <c r="H46" s="382"/>
      <c r="I46" s="382"/>
      <c r="J46" s="382"/>
      <c r="K46" s="382"/>
      <c r="L46" s="382"/>
      <c r="M46" s="382"/>
      <c r="N46" s="382"/>
      <c r="O46" s="383"/>
      <c r="P46" s="62"/>
    </row>
    <row r="47" spans="1:19">
      <c r="A47" s="14"/>
      <c r="B47" s="61"/>
      <c r="C47" s="384"/>
      <c r="D47" s="385"/>
      <c r="E47" s="385"/>
      <c r="F47" s="385"/>
      <c r="G47" s="385"/>
      <c r="H47" s="385"/>
      <c r="I47" s="385"/>
      <c r="J47" s="385"/>
      <c r="K47" s="385"/>
      <c r="L47" s="385"/>
      <c r="M47" s="385"/>
      <c r="N47" s="385"/>
      <c r="O47" s="386"/>
      <c r="P47" s="62"/>
    </row>
    <row r="48" spans="1:19" ht="13.5" thickBot="1">
      <c r="A48" s="14"/>
      <c r="B48" s="61"/>
      <c r="C48" s="387"/>
      <c r="D48" s="388"/>
      <c r="E48" s="388"/>
      <c r="F48" s="388"/>
      <c r="G48" s="388"/>
      <c r="H48" s="388"/>
      <c r="I48" s="388"/>
      <c r="J48" s="388"/>
      <c r="K48" s="388"/>
      <c r="L48" s="388"/>
      <c r="M48" s="388"/>
      <c r="N48" s="388"/>
      <c r="O48" s="389"/>
      <c r="P48" s="62"/>
    </row>
    <row r="49" spans="1:18">
      <c r="A49" s="14"/>
      <c r="B49" s="61"/>
      <c r="C49" s="390" t="s">
        <v>53</v>
      </c>
      <c r="D49" s="391"/>
      <c r="E49" s="391"/>
      <c r="F49" s="391"/>
      <c r="G49" s="391"/>
      <c r="H49" s="391"/>
      <c r="I49" s="391"/>
      <c r="J49" s="110" t="s">
        <v>54</v>
      </c>
      <c r="K49" s="111" t="s">
        <v>55</v>
      </c>
      <c r="L49" s="112" t="s">
        <v>56</v>
      </c>
      <c r="M49" s="392" t="s">
        <v>41</v>
      </c>
      <c r="N49" s="393"/>
      <c r="O49" s="113" t="s">
        <v>42</v>
      </c>
      <c r="P49" s="62"/>
    </row>
    <row r="50" spans="1:18">
      <c r="A50" s="14"/>
      <c r="B50" s="61"/>
      <c r="C50" s="225" t="s">
        <v>105</v>
      </c>
      <c r="D50" s="226"/>
      <c r="E50" s="226"/>
      <c r="F50" s="226"/>
      <c r="G50" s="226"/>
      <c r="H50" s="226"/>
      <c r="I50" s="226"/>
      <c r="J50" s="221">
        <f>+R50</f>
        <v>295200</v>
      </c>
      <c r="K50" s="114">
        <v>1.8</v>
      </c>
      <c r="L50" s="115">
        <f>ROUND(K50*J50,2)</f>
        <v>531360</v>
      </c>
      <c r="M50" s="394">
        <v>17</v>
      </c>
      <c r="N50" s="395"/>
      <c r="O50" s="116">
        <f>+ROUND(L50/M50,2)</f>
        <v>31256.47</v>
      </c>
      <c r="P50" s="62"/>
      <c r="R50">
        <v>295200</v>
      </c>
    </row>
    <row r="51" spans="1:18">
      <c r="A51" s="14"/>
      <c r="B51" s="61"/>
      <c r="C51" s="225"/>
      <c r="D51" s="226"/>
      <c r="E51" s="226"/>
      <c r="F51" s="226"/>
      <c r="G51" s="226"/>
      <c r="H51" s="226"/>
      <c r="I51" s="226"/>
      <c r="J51" s="221"/>
      <c r="K51" s="114"/>
      <c r="L51" s="115"/>
      <c r="M51" s="394"/>
      <c r="N51" s="395"/>
      <c r="O51" s="116"/>
      <c r="P51" s="62"/>
    </row>
    <row r="52" spans="1:18">
      <c r="A52" s="14"/>
      <c r="B52" s="61"/>
      <c r="C52" s="225"/>
      <c r="D52" s="226"/>
      <c r="E52" s="226"/>
      <c r="F52" s="226"/>
      <c r="G52" s="226"/>
      <c r="H52" s="226"/>
      <c r="I52" s="226"/>
      <c r="J52" s="38"/>
      <c r="K52" s="37"/>
      <c r="L52" s="36"/>
      <c r="M52" s="396"/>
      <c r="N52" s="397"/>
      <c r="O52" s="35"/>
      <c r="P52" s="62"/>
    </row>
    <row r="53" spans="1:18" ht="13.5" thickBot="1">
      <c r="A53" s="14"/>
      <c r="B53" s="61"/>
      <c r="C53" s="398"/>
      <c r="D53" s="399"/>
      <c r="E53" s="399"/>
      <c r="F53" s="399"/>
      <c r="G53" s="399"/>
      <c r="H53" s="399"/>
      <c r="I53" s="399"/>
      <c r="J53" s="34"/>
      <c r="K53" s="224"/>
      <c r="L53" s="34"/>
      <c r="M53" s="400"/>
      <c r="N53" s="401"/>
      <c r="O53" s="33"/>
      <c r="P53" s="62"/>
    </row>
    <row r="54" spans="1:18" ht="14.25" thickBot="1">
      <c r="A54" s="14"/>
      <c r="B54" s="61"/>
      <c r="C54" s="370" t="s">
        <v>43</v>
      </c>
      <c r="D54" s="371"/>
      <c r="E54" s="371"/>
      <c r="F54" s="371"/>
      <c r="G54" s="371"/>
      <c r="H54" s="371"/>
      <c r="I54" s="371"/>
      <c r="J54" s="371"/>
      <c r="K54" s="371"/>
      <c r="L54" s="371"/>
      <c r="M54" s="371"/>
      <c r="N54" s="372"/>
      <c r="O54" s="109">
        <f>SUM(O50:O53)</f>
        <v>31256.47</v>
      </c>
      <c r="P54" s="62"/>
    </row>
    <row r="55" spans="1:18" ht="13.5" thickBot="1">
      <c r="A55" s="14"/>
      <c r="B55" s="61"/>
      <c r="C55" s="18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7"/>
      <c r="P55" s="62"/>
    </row>
    <row r="56" spans="1:18" ht="13.5" thickBot="1">
      <c r="A56" s="14"/>
      <c r="B56" s="61"/>
      <c r="C56" s="373" t="s">
        <v>57</v>
      </c>
      <c r="D56" s="374"/>
      <c r="E56" s="374"/>
      <c r="F56" s="374"/>
      <c r="G56" s="374"/>
      <c r="H56" s="374"/>
      <c r="I56" s="374"/>
      <c r="J56" s="374"/>
      <c r="K56" s="374"/>
      <c r="L56" s="374"/>
      <c r="M56" s="374"/>
      <c r="N56" s="375"/>
      <c r="O56" s="117">
        <f>ROUND(O54+O45+O38+O29,2)</f>
        <v>36613.599999999999</v>
      </c>
      <c r="P56" s="62"/>
    </row>
    <row r="57" spans="1:18">
      <c r="A57" s="14"/>
      <c r="B57" s="61"/>
      <c r="C57" s="381" t="s">
        <v>58</v>
      </c>
      <c r="D57" s="382"/>
      <c r="E57" s="382"/>
      <c r="F57" s="382"/>
      <c r="G57" s="382"/>
      <c r="H57" s="382"/>
      <c r="I57" s="382"/>
      <c r="J57" s="382"/>
      <c r="K57" s="382"/>
      <c r="L57" s="382"/>
      <c r="M57" s="382"/>
      <c r="N57" s="382"/>
      <c r="O57" s="383"/>
      <c r="P57" s="62"/>
    </row>
    <row r="58" spans="1:18">
      <c r="A58" s="14"/>
      <c r="B58" s="61"/>
      <c r="C58" s="384"/>
      <c r="D58" s="385"/>
      <c r="E58" s="385"/>
      <c r="F58" s="385"/>
      <c r="G58" s="385"/>
      <c r="H58" s="385"/>
      <c r="I58" s="385"/>
      <c r="J58" s="385"/>
      <c r="K58" s="385"/>
      <c r="L58" s="385"/>
      <c r="M58" s="385"/>
      <c r="N58" s="385"/>
      <c r="O58" s="386"/>
      <c r="P58" s="62"/>
    </row>
    <row r="59" spans="1:18" ht="13.5" thickBot="1">
      <c r="A59" s="14"/>
      <c r="B59" s="61"/>
      <c r="C59" s="387"/>
      <c r="D59" s="388"/>
      <c r="E59" s="388"/>
      <c r="F59" s="388"/>
      <c r="G59" s="388"/>
      <c r="H59" s="388"/>
      <c r="I59" s="388"/>
      <c r="J59" s="388"/>
      <c r="K59" s="388"/>
      <c r="L59" s="388"/>
      <c r="M59" s="388"/>
      <c r="N59" s="388"/>
      <c r="O59" s="389"/>
      <c r="P59" s="62"/>
    </row>
    <row r="60" spans="1:18" ht="13.5">
      <c r="A60" s="14"/>
      <c r="B60" s="61"/>
      <c r="C60" s="402" t="s">
        <v>59</v>
      </c>
      <c r="D60" s="403"/>
      <c r="E60" s="403"/>
      <c r="F60" s="403"/>
      <c r="G60" s="403"/>
      <c r="H60" s="403"/>
      <c r="I60" s="403"/>
      <c r="J60" s="218"/>
      <c r="K60" s="219"/>
      <c r="L60" s="94" t="s">
        <v>60</v>
      </c>
      <c r="M60" s="404" t="s">
        <v>61</v>
      </c>
      <c r="N60" s="405"/>
      <c r="O60" s="95"/>
      <c r="P60" s="62"/>
    </row>
    <row r="61" spans="1:18">
      <c r="A61" s="14"/>
      <c r="B61" s="61"/>
      <c r="C61" s="406" t="s">
        <v>16</v>
      </c>
      <c r="D61" s="407"/>
      <c r="E61" s="407"/>
      <c r="F61" s="407"/>
      <c r="G61" s="407"/>
      <c r="H61" s="407"/>
      <c r="I61" s="407"/>
      <c r="J61" s="31"/>
      <c r="K61" s="30"/>
      <c r="L61" s="27">
        <v>0.28999999999999998</v>
      </c>
      <c r="M61" s="408">
        <f>+ROUND(O56*L61,2)</f>
        <v>10617.94</v>
      </c>
      <c r="N61" s="409"/>
      <c r="O61" s="26"/>
      <c r="P61" s="62"/>
    </row>
    <row r="62" spans="1:18">
      <c r="A62" s="14"/>
      <c r="B62" s="61"/>
      <c r="C62" s="32" t="s">
        <v>62</v>
      </c>
      <c r="D62" s="19"/>
      <c r="E62" s="19"/>
      <c r="F62" s="19"/>
      <c r="G62" s="19"/>
      <c r="H62" s="19"/>
      <c r="I62" s="19"/>
      <c r="J62" s="31"/>
      <c r="K62" s="30"/>
      <c r="L62" s="27">
        <v>0.01</v>
      </c>
      <c r="M62" s="408">
        <f>+ROUND(O56*L62,2)</f>
        <v>366.14</v>
      </c>
      <c r="N62" s="409"/>
      <c r="O62" s="26"/>
      <c r="P62" s="62"/>
    </row>
    <row r="63" spans="1:18" ht="13.5" thickBot="1">
      <c r="A63" s="14"/>
      <c r="B63" s="61"/>
      <c r="C63" s="216" t="s">
        <v>63</v>
      </c>
      <c r="D63" s="217"/>
      <c r="E63" s="217"/>
      <c r="F63" s="217"/>
      <c r="G63" s="217"/>
      <c r="H63" s="217"/>
      <c r="I63" s="217"/>
      <c r="J63" s="29"/>
      <c r="K63" s="28"/>
      <c r="L63" s="27">
        <v>0.05</v>
      </c>
      <c r="M63" s="368">
        <f>+ROUND(O56*L63,2)</f>
        <v>1830.68</v>
      </c>
      <c r="N63" s="369"/>
      <c r="O63" s="26"/>
      <c r="P63" s="62"/>
    </row>
    <row r="64" spans="1:18" ht="14.25" thickBot="1">
      <c r="A64" s="14"/>
      <c r="B64" s="61"/>
      <c r="C64" s="370" t="s">
        <v>43</v>
      </c>
      <c r="D64" s="371"/>
      <c r="E64" s="371"/>
      <c r="F64" s="371"/>
      <c r="G64" s="371"/>
      <c r="H64" s="371"/>
      <c r="I64" s="371"/>
      <c r="J64" s="371"/>
      <c r="K64" s="371"/>
      <c r="L64" s="371"/>
      <c r="M64" s="371"/>
      <c r="N64" s="372"/>
      <c r="O64" s="104">
        <f>SUM(M61:N63)</f>
        <v>12814.76</v>
      </c>
      <c r="P64" s="62"/>
    </row>
    <row r="65" spans="1:18" ht="13.5" thickBot="1">
      <c r="A65" s="14"/>
      <c r="B65" s="61"/>
      <c r="C65" s="18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7"/>
      <c r="P65" s="62"/>
    </row>
    <row r="66" spans="1:18" ht="17.25" thickBot="1">
      <c r="A66" s="14"/>
      <c r="B66" s="61"/>
      <c r="C66" s="373" t="s">
        <v>64</v>
      </c>
      <c r="D66" s="374"/>
      <c r="E66" s="374"/>
      <c r="F66" s="374"/>
      <c r="G66" s="374"/>
      <c r="H66" s="374"/>
      <c r="I66" s="374"/>
      <c r="J66" s="374"/>
      <c r="K66" s="374"/>
      <c r="L66" s="374"/>
      <c r="M66" s="374"/>
      <c r="N66" s="375"/>
      <c r="O66" s="117">
        <f>+O64+O56</f>
        <v>49428.36</v>
      </c>
      <c r="P66" s="62"/>
      <c r="R66" s="236"/>
    </row>
    <row r="67" spans="1:18">
      <c r="A67" s="14"/>
      <c r="B67" s="61"/>
      <c r="C67" s="25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3"/>
      <c r="P67" s="62"/>
    </row>
    <row r="68" spans="1:18">
      <c r="A68" s="14"/>
      <c r="B68" s="61"/>
      <c r="C68" s="18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7"/>
      <c r="P68" s="62"/>
    </row>
    <row r="69" spans="1:18">
      <c r="A69" s="14"/>
      <c r="B69" s="61"/>
      <c r="C69" s="18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7"/>
      <c r="P69" s="62"/>
    </row>
    <row r="70" spans="1:18" ht="18">
      <c r="A70" s="14"/>
      <c r="B70" s="61"/>
      <c r="C70" s="18"/>
      <c r="D70" s="14"/>
      <c r="E70" s="14"/>
      <c r="F70" s="14"/>
      <c r="G70" s="14"/>
      <c r="H70" s="96" t="s">
        <v>67</v>
      </c>
      <c r="I70" s="14"/>
      <c r="J70" s="14"/>
      <c r="K70" s="14"/>
      <c r="L70" s="14"/>
      <c r="M70" s="14"/>
      <c r="N70" s="14"/>
      <c r="O70" s="17"/>
      <c r="P70" s="62"/>
    </row>
    <row r="71" spans="1:18" ht="18">
      <c r="A71" s="14"/>
      <c r="B71" s="61"/>
      <c r="C71" s="22"/>
      <c r="D71" s="64"/>
      <c r="E71" s="64"/>
      <c r="F71" s="64"/>
      <c r="G71" s="64"/>
      <c r="H71" s="96"/>
      <c r="I71" s="64"/>
      <c r="J71" s="64"/>
      <c r="K71" s="64"/>
      <c r="L71" s="64"/>
      <c r="M71" s="64"/>
      <c r="N71" s="64"/>
      <c r="O71" s="21"/>
      <c r="P71" s="62"/>
    </row>
    <row r="72" spans="1:18" ht="18">
      <c r="A72" s="14"/>
      <c r="B72" s="61"/>
      <c r="C72" s="22"/>
      <c r="D72" s="64"/>
      <c r="E72" s="64"/>
      <c r="F72" s="64"/>
      <c r="G72" s="64"/>
      <c r="H72" s="96"/>
      <c r="I72" s="14"/>
      <c r="J72" s="14"/>
      <c r="K72" s="64"/>
      <c r="L72" s="64"/>
      <c r="M72" s="64"/>
      <c r="N72" s="64"/>
      <c r="O72" s="21"/>
      <c r="P72" s="62"/>
    </row>
    <row r="73" spans="1:18" ht="18">
      <c r="A73" s="14"/>
      <c r="B73" s="61"/>
      <c r="C73" s="20"/>
      <c r="D73" s="65"/>
      <c r="E73" s="65"/>
      <c r="F73" s="65"/>
      <c r="G73" s="65"/>
      <c r="H73" s="96" t="s">
        <v>68</v>
      </c>
      <c r="I73" s="65"/>
      <c r="J73" s="65"/>
      <c r="K73" s="65"/>
      <c r="L73" s="65"/>
      <c r="M73" s="65"/>
      <c r="N73" s="65"/>
      <c r="O73" s="16"/>
      <c r="P73" s="62"/>
    </row>
    <row r="74" spans="1:18" ht="18">
      <c r="A74" s="14"/>
      <c r="B74" s="61"/>
      <c r="C74" s="18"/>
      <c r="D74" s="14"/>
      <c r="E74" s="14"/>
      <c r="F74" s="14"/>
      <c r="G74" s="14"/>
      <c r="H74" s="97" t="s">
        <v>120</v>
      </c>
      <c r="I74" s="14"/>
      <c r="J74" s="14"/>
      <c r="K74" s="14"/>
      <c r="L74" s="14"/>
      <c r="M74" s="14"/>
      <c r="N74" s="14"/>
      <c r="O74" s="17"/>
      <c r="P74" s="62"/>
    </row>
    <row r="75" spans="1:18" ht="18">
      <c r="A75" s="14"/>
      <c r="B75" s="61"/>
      <c r="C75" s="15"/>
      <c r="D75" s="66"/>
      <c r="E75" s="66"/>
      <c r="F75" s="14"/>
      <c r="G75" s="14"/>
      <c r="H75" s="96" t="s">
        <v>69</v>
      </c>
      <c r="I75" s="14"/>
      <c r="J75" s="14"/>
      <c r="K75" s="98"/>
      <c r="L75" s="98"/>
      <c r="M75" s="98"/>
      <c r="N75" s="98"/>
      <c r="O75" s="99"/>
      <c r="P75" s="62"/>
    </row>
    <row r="76" spans="1:18" ht="16.5" thickBot="1">
      <c r="A76" s="14"/>
      <c r="B76" s="61"/>
      <c r="C76" s="376"/>
      <c r="D76" s="377"/>
      <c r="E76" s="377"/>
      <c r="F76" s="224"/>
      <c r="G76" s="224"/>
      <c r="H76" s="224"/>
      <c r="I76" s="224"/>
      <c r="J76" s="224"/>
      <c r="K76" s="100"/>
      <c r="L76" s="100"/>
      <c r="M76" s="100"/>
      <c r="N76" s="100"/>
      <c r="O76" s="101"/>
      <c r="P76" s="62"/>
    </row>
    <row r="77" spans="1:18" ht="13.5" thickBot="1">
      <c r="A77" s="14"/>
      <c r="B77" s="67"/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  <c r="O77" s="68"/>
      <c r="P77" s="69"/>
    </row>
    <row r="78" spans="1:18" ht="13.5" thickTop="1"/>
    <row r="79" spans="1:18" ht="13.5" thickBot="1"/>
    <row r="80" spans="1:18" ht="13.5" thickTop="1">
      <c r="A80" s="14"/>
      <c r="B80" s="443"/>
      <c r="C80" s="444"/>
      <c r="D80" s="444"/>
      <c r="E80" s="444"/>
      <c r="F80" s="444"/>
      <c r="G80" s="444"/>
      <c r="H80" s="444"/>
      <c r="I80" s="444"/>
      <c r="J80" s="444"/>
      <c r="K80" s="444"/>
      <c r="L80" s="444"/>
      <c r="M80" s="444"/>
      <c r="N80" s="444"/>
      <c r="O80" s="444"/>
      <c r="P80" s="445"/>
    </row>
    <row r="81" spans="1:16">
      <c r="A81" s="14"/>
      <c r="B81" s="81"/>
      <c r="C81" s="70"/>
      <c r="D81" s="71"/>
      <c r="E81" s="70"/>
      <c r="F81" s="71"/>
      <c r="G81" s="14"/>
      <c r="H81" s="14"/>
      <c r="I81" s="14"/>
      <c r="J81" s="14"/>
      <c r="K81" s="14"/>
      <c r="L81" s="14"/>
      <c r="M81" s="14"/>
      <c r="N81" s="14"/>
      <c r="O81" s="14"/>
      <c r="P81" s="62"/>
    </row>
    <row r="82" spans="1:16" ht="13.5" thickBot="1">
      <c r="A82" s="14"/>
      <c r="B82" s="61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62"/>
    </row>
    <row r="83" spans="1:16">
      <c r="A83" s="14"/>
      <c r="B83" s="61"/>
      <c r="C83" s="446"/>
      <c r="D83" s="447"/>
      <c r="E83" s="452"/>
      <c r="F83" s="452"/>
      <c r="G83" s="452"/>
      <c r="H83" s="452"/>
      <c r="I83" s="452"/>
      <c r="J83" s="452"/>
      <c r="K83" s="453"/>
      <c r="L83" s="454"/>
      <c r="M83" s="455"/>
      <c r="N83" s="455"/>
      <c r="O83" s="456"/>
      <c r="P83" s="62"/>
    </row>
    <row r="84" spans="1:16">
      <c r="A84" s="14"/>
      <c r="B84" s="61"/>
      <c r="C84" s="448"/>
      <c r="D84" s="449"/>
      <c r="E84" s="460" t="s">
        <v>66</v>
      </c>
      <c r="F84" s="460"/>
      <c r="G84" s="460"/>
      <c r="H84" s="460"/>
      <c r="I84" s="460"/>
      <c r="J84" s="460"/>
      <c r="K84" s="461"/>
      <c r="L84" s="457"/>
      <c r="M84" s="458"/>
      <c r="N84" s="458"/>
      <c r="O84" s="459"/>
      <c r="P84" s="62"/>
    </row>
    <row r="85" spans="1:16" ht="13.5">
      <c r="A85" s="14"/>
      <c r="B85" s="61"/>
      <c r="C85" s="448"/>
      <c r="D85" s="449"/>
      <c r="E85" s="462"/>
      <c r="F85" s="462"/>
      <c r="G85" s="462"/>
      <c r="H85" s="462"/>
      <c r="I85" s="462"/>
      <c r="J85" s="462"/>
      <c r="K85" s="463"/>
      <c r="L85" s="464" t="s">
        <v>25</v>
      </c>
      <c r="M85" s="466"/>
      <c r="N85" s="467"/>
      <c r="O85" s="468"/>
      <c r="P85" s="62"/>
    </row>
    <row r="86" spans="1:16">
      <c r="A86" s="14"/>
      <c r="B86" s="61"/>
      <c r="C86" s="448"/>
      <c r="D86" s="449"/>
      <c r="E86" s="460"/>
      <c r="F86" s="460"/>
      <c r="G86" s="460"/>
      <c r="H86" s="460"/>
      <c r="I86" s="460"/>
      <c r="J86" s="460"/>
      <c r="K86" s="461"/>
      <c r="L86" s="465"/>
      <c r="M86" s="469"/>
      <c r="N86" s="470"/>
      <c r="O86" s="471"/>
      <c r="P86" s="62"/>
    </row>
    <row r="87" spans="1:16">
      <c r="A87" s="14"/>
      <c r="B87" s="61"/>
      <c r="C87" s="448"/>
      <c r="D87" s="449"/>
      <c r="E87" s="472"/>
      <c r="F87" s="472"/>
      <c r="G87" s="472"/>
      <c r="H87" s="472"/>
      <c r="I87" s="472"/>
      <c r="J87" s="472"/>
      <c r="K87" s="473"/>
      <c r="L87" s="464" t="s">
        <v>26</v>
      </c>
      <c r="M87" s="464">
        <v>2</v>
      </c>
      <c r="N87" s="464" t="s">
        <v>27</v>
      </c>
      <c r="O87" s="418">
        <v>18</v>
      </c>
      <c r="P87" s="62"/>
    </row>
    <row r="88" spans="1:16">
      <c r="A88" s="14"/>
      <c r="B88" s="61"/>
      <c r="C88" s="448"/>
      <c r="D88" s="449"/>
      <c r="E88" s="472"/>
      <c r="F88" s="472"/>
      <c r="G88" s="472"/>
      <c r="H88" s="472"/>
      <c r="I88" s="472"/>
      <c r="J88" s="472"/>
      <c r="K88" s="473"/>
      <c r="L88" s="474"/>
      <c r="M88" s="474"/>
      <c r="N88" s="474"/>
      <c r="O88" s="419"/>
      <c r="P88" s="62"/>
    </row>
    <row r="89" spans="1:16">
      <c r="A89" s="14"/>
      <c r="B89" s="61"/>
      <c r="C89" s="450"/>
      <c r="D89" s="451"/>
      <c r="E89" s="475" t="s">
        <v>28</v>
      </c>
      <c r="F89" s="475"/>
      <c r="G89" s="475"/>
      <c r="H89" s="475"/>
      <c r="I89" s="475"/>
      <c r="J89" s="475"/>
      <c r="K89" s="476"/>
      <c r="L89" s="474"/>
      <c r="M89" s="474"/>
      <c r="N89" s="474"/>
      <c r="O89" s="419"/>
      <c r="P89" s="62"/>
    </row>
    <row r="90" spans="1:16" ht="14.25" thickBot="1">
      <c r="A90" s="14"/>
      <c r="B90" s="61"/>
      <c r="C90" s="57"/>
      <c r="D90" s="56"/>
      <c r="E90" s="56"/>
      <c r="F90" s="56"/>
      <c r="G90" s="56"/>
      <c r="H90" s="56"/>
      <c r="I90" s="56"/>
      <c r="J90" s="56"/>
      <c r="K90" s="56"/>
      <c r="L90" s="56"/>
      <c r="M90" s="55"/>
      <c r="N90" s="55"/>
      <c r="O90" s="54"/>
      <c r="P90" s="62"/>
    </row>
    <row r="91" spans="1:16" ht="13.5">
      <c r="A91" s="14"/>
      <c r="B91" s="61"/>
      <c r="C91" s="53"/>
      <c r="D91" s="52"/>
      <c r="E91" s="52"/>
      <c r="F91" s="52"/>
      <c r="G91" s="52"/>
      <c r="H91" s="52"/>
      <c r="I91" s="52"/>
      <c r="J91" s="52"/>
      <c r="K91" s="52"/>
      <c r="L91" s="51" t="s">
        <v>29</v>
      </c>
      <c r="M91" s="50" t="s">
        <v>30</v>
      </c>
      <c r="N91" s="50" t="s">
        <v>31</v>
      </c>
      <c r="O91" s="49" t="s">
        <v>32</v>
      </c>
      <c r="P91" s="62"/>
    </row>
    <row r="92" spans="1:16" ht="13.5">
      <c r="A92" s="14"/>
      <c r="B92" s="61"/>
      <c r="C92" s="20"/>
      <c r="D92" s="222"/>
      <c r="E92" s="222"/>
      <c r="F92" s="222"/>
      <c r="G92" s="222"/>
      <c r="H92" s="222"/>
      <c r="I92" s="222"/>
      <c r="J92" s="222"/>
      <c r="K92" s="222"/>
      <c r="L92" s="63"/>
      <c r="M92" s="48">
        <v>6</v>
      </c>
      <c r="N92" s="48">
        <v>2</v>
      </c>
      <c r="O92" s="48">
        <v>2026</v>
      </c>
      <c r="P92" s="62"/>
    </row>
    <row r="93" spans="1:16" ht="13.5">
      <c r="A93" s="14"/>
      <c r="B93" s="61"/>
      <c r="C93" s="47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5"/>
      <c r="P93" s="62"/>
    </row>
    <row r="94" spans="1:16" ht="13.5" thickBot="1">
      <c r="A94" s="14"/>
      <c r="B94" s="61"/>
      <c r="C94" s="216"/>
      <c r="D94" s="217"/>
      <c r="E94" s="217"/>
      <c r="F94" s="217"/>
      <c r="G94" s="217"/>
      <c r="H94" s="217"/>
      <c r="I94" s="217"/>
      <c r="J94" s="217"/>
      <c r="K94" s="217"/>
      <c r="L94" s="217"/>
      <c r="M94" s="217"/>
      <c r="N94" s="217"/>
      <c r="O94" s="44"/>
      <c r="P94" s="62"/>
    </row>
    <row r="95" spans="1:16" ht="13.5" thickBot="1">
      <c r="A95" s="14"/>
      <c r="B95" s="61"/>
      <c r="C95" s="25"/>
      <c r="D95" s="24"/>
      <c r="E95" s="24"/>
      <c r="F95" s="24"/>
      <c r="G95" s="24"/>
      <c r="H95" s="24"/>
      <c r="I95" s="14"/>
      <c r="J95" s="14"/>
      <c r="K95" s="24"/>
      <c r="L95" s="24"/>
      <c r="M95" s="24"/>
      <c r="N95" s="24"/>
      <c r="O95" s="23"/>
      <c r="P95" s="62"/>
    </row>
    <row r="96" spans="1:16" ht="13.5">
      <c r="A96" s="14"/>
      <c r="B96" s="61"/>
      <c r="C96" s="420" t="s">
        <v>33</v>
      </c>
      <c r="D96" s="421"/>
      <c r="E96" s="421"/>
      <c r="F96" s="421"/>
      <c r="G96" s="421"/>
      <c r="H96" s="421"/>
      <c r="I96" s="421"/>
      <c r="J96" s="421"/>
      <c r="K96" s="421"/>
      <c r="L96" s="421"/>
      <c r="M96" s="421"/>
      <c r="N96" s="421"/>
      <c r="O96" s="422"/>
      <c r="P96" s="62"/>
    </row>
    <row r="97" spans="1:16" ht="13.5" thickBot="1">
      <c r="A97" s="14"/>
      <c r="B97" s="61"/>
      <c r="C97" s="18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7"/>
      <c r="P97" s="62"/>
    </row>
    <row r="98" spans="1:16">
      <c r="A98" s="14"/>
      <c r="B98" s="61"/>
      <c r="C98" s="89" t="s">
        <v>34</v>
      </c>
      <c r="D98" s="423" t="s">
        <v>35</v>
      </c>
      <c r="E98" s="424"/>
      <c r="F98" s="424"/>
      <c r="G98" s="424"/>
      <c r="H98" s="424"/>
      <c r="I98" s="424"/>
      <c r="J98" s="424"/>
      <c r="K98" s="424"/>
      <c r="L98" s="425"/>
      <c r="M98" s="426" t="s">
        <v>36</v>
      </c>
      <c r="N98" s="427"/>
      <c r="O98" s="89" t="s">
        <v>9</v>
      </c>
      <c r="P98" s="62"/>
    </row>
    <row r="99" spans="1:16" ht="13.5" thickBot="1">
      <c r="A99" s="14"/>
      <c r="B99" s="61"/>
      <c r="C99" s="90">
        <f>+'PRESUPUESTO OFICIAL (Entidad)'!D16</f>
        <v>1.02</v>
      </c>
      <c r="D99" s="433" t="str">
        <f>+VLOOKUP(C99,'PRESUPUESTO OFICIAL (Entidad)'!D$14:H$33,2,0)</f>
        <v>Desmonte de estructura de cubierta en caña brava y madera rolliza (incluye retiro de sobrantes)</v>
      </c>
      <c r="E99" s="434"/>
      <c r="F99" s="434"/>
      <c r="G99" s="434"/>
      <c r="H99" s="434"/>
      <c r="I99" s="434"/>
      <c r="J99" s="434"/>
      <c r="K99" s="434"/>
      <c r="L99" s="435"/>
      <c r="M99" s="433" t="str">
        <f>+VLOOKUP(C99,'PRESUPUESTO OFICIAL (Entidad)'!D$14:H$33,3,0)</f>
        <v>M2</v>
      </c>
      <c r="N99" s="435"/>
      <c r="O99" s="91">
        <f>+VLOOKUP(C99,'PRESUPUESTO OFICIAL (Entidad)'!D$14:H$33,4,0)</f>
        <v>24</v>
      </c>
      <c r="P99" s="62"/>
    </row>
    <row r="100" spans="1:16">
      <c r="A100" s="14"/>
      <c r="B100" s="61"/>
      <c r="C100" s="381" t="s">
        <v>37</v>
      </c>
      <c r="D100" s="382"/>
      <c r="E100" s="382"/>
      <c r="F100" s="382"/>
      <c r="G100" s="382"/>
      <c r="H100" s="382"/>
      <c r="I100" s="382"/>
      <c r="J100" s="382"/>
      <c r="K100" s="382"/>
      <c r="L100" s="382"/>
      <c r="M100" s="382"/>
      <c r="N100" s="382"/>
      <c r="O100" s="383"/>
      <c r="P100" s="62"/>
    </row>
    <row r="101" spans="1:16">
      <c r="A101" s="14"/>
      <c r="B101" s="61"/>
      <c r="C101" s="384"/>
      <c r="D101" s="385"/>
      <c r="E101" s="385"/>
      <c r="F101" s="385"/>
      <c r="G101" s="385"/>
      <c r="H101" s="385"/>
      <c r="I101" s="385"/>
      <c r="J101" s="385"/>
      <c r="K101" s="385"/>
      <c r="L101" s="385"/>
      <c r="M101" s="385"/>
      <c r="N101" s="385"/>
      <c r="O101" s="386"/>
      <c r="P101" s="62"/>
    </row>
    <row r="102" spans="1:16" ht="13.5" thickBot="1">
      <c r="A102" s="14"/>
      <c r="B102" s="61"/>
      <c r="C102" s="387"/>
      <c r="D102" s="388"/>
      <c r="E102" s="388"/>
      <c r="F102" s="388"/>
      <c r="G102" s="388"/>
      <c r="H102" s="388"/>
      <c r="I102" s="388"/>
      <c r="J102" s="388"/>
      <c r="K102" s="388"/>
      <c r="L102" s="388"/>
      <c r="M102" s="388"/>
      <c r="N102" s="388"/>
      <c r="O102" s="389"/>
      <c r="P102" s="62"/>
    </row>
    <row r="103" spans="1:16" ht="13.5">
      <c r="A103" s="14"/>
      <c r="B103" s="61"/>
      <c r="C103" s="402" t="s">
        <v>35</v>
      </c>
      <c r="D103" s="436"/>
      <c r="E103" s="436"/>
      <c r="F103" s="436"/>
      <c r="G103" s="437"/>
      <c r="H103" s="410" t="s">
        <v>38</v>
      </c>
      <c r="I103" s="436"/>
      <c r="J103" s="438" t="s">
        <v>39</v>
      </c>
      <c r="K103" s="439"/>
      <c r="L103" s="223" t="s">
        <v>40</v>
      </c>
      <c r="M103" s="410" t="s">
        <v>41</v>
      </c>
      <c r="N103" s="411"/>
      <c r="O103" s="92" t="s">
        <v>42</v>
      </c>
      <c r="P103" s="62"/>
    </row>
    <row r="104" spans="1:16">
      <c r="A104" s="14"/>
      <c r="B104" s="61"/>
      <c r="C104" s="406" t="s">
        <v>70</v>
      </c>
      <c r="D104" s="407"/>
      <c r="E104" s="407"/>
      <c r="F104" s="407"/>
      <c r="G104" s="412"/>
      <c r="H104" s="413"/>
      <c r="I104" s="412"/>
      <c r="J104" s="414" t="s">
        <v>71</v>
      </c>
      <c r="K104" s="415"/>
      <c r="L104" s="102">
        <f>+O132</f>
        <v>44280</v>
      </c>
      <c r="M104" s="416">
        <v>0.02</v>
      </c>
      <c r="N104" s="417"/>
      <c r="O104" s="103">
        <f>+ROUND(L104*M104,2)</f>
        <v>885.6</v>
      </c>
      <c r="P104" s="62"/>
    </row>
    <row r="105" spans="1:16">
      <c r="A105" s="14"/>
      <c r="B105" s="61"/>
      <c r="C105" s="32" t="s">
        <v>86</v>
      </c>
      <c r="D105" s="19"/>
      <c r="E105" s="19"/>
      <c r="F105" s="19"/>
      <c r="G105" s="42"/>
      <c r="H105" s="43"/>
      <c r="I105" s="42"/>
      <c r="J105" s="414" t="s">
        <v>87</v>
      </c>
      <c r="K105" s="415"/>
      <c r="L105" s="102">
        <v>13000</v>
      </c>
      <c r="M105" s="396">
        <v>0.1</v>
      </c>
      <c r="N105" s="397"/>
      <c r="O105" s="103">
        <f>+ROUND(L105*M105,2)</f>
        <v>1300</v>
      </c>
      <c r="P105" s="62"/>
    </row>
    <row r="106" spans="1:16" ht="13.5" thickBot="1">
      <c r="A106" s="14"/>
      <c r="B106" s="61"/>
      <c r="C106" s="398"/>
      <c r="D106" s="399"/>
      <c r="E106" s="399"/>
      <c r="F106" s="399"/>
      <c r="G106" s="428"/>
      <c r="H106" s="440"/>
      <c r="I106" s="428"/>
      <c r="J106" s="400"/>
      <c r="K106" s="401"/>
      <c r="L106" s="190"/>
      <c r="M106" s="441"/>
      <c r="N106" s="442"/>
      <c r="O106" s="103"/>
      <c r="P106" s="62"/>
    </row>
    <row r="107" spans="1:16" ht="14.25" thickBot="1">
      <c r="A107" s="14"/>
      <c r="B107" s="61"/>
      <c r="C107" s="370" t="s">
        <v>43</v>
      </c>
      <c r="D107" s="371"/>
      <c r="E107" s="371"/>
      <c r="F107" s="371"/>
      <c r="G107" s="371"/>
      <c r="H107" s="371"/>
      <c r="I107" s="371"/>
      <c r="J107" s="371"/>
      <c r="K107" s="371"/>
      <c r="L107" s="371"/>
      <c r="M107" s="371"/>
      <c r="N107" s="372"/>
      <c r="O107" s="104">
        <f>SUM(O104:O106)</f>
        <v>2185.6</v>
      </c>
      <c r="P107" s="62"/>
    </row>
    <row r="108" spans="1:16">
      <c r="A108" s="14"/>
      <c r="B108" s="61"/>
      <c r="C108" s="381" t="s">
        <v>44</v>
      </c>
      <c r="D108" s="382"/>
      <c r="E108" s="382"/>
      <c r="F108" s="382"/>
      <c r="G108" s="382"/>
      <c r="H108" s="382"/>
      <c r="I108" s="382"/>
      <c r="J108" s="382"/>
      <c r="K108" s="382"/>
      <c r="L108" s="382"/>
      <c r="M108" s="382"/>
      <c r="N108" s="382"/>
      <c r="O108" s="383"/>
      <c r="P108" s="62"/>
    </row>
    <row r="109" spans="1:16">
      <c r="A109" s="14"/>
      <c r="B109" s="61"/>
      <c r="C109" s="384"/>
      <c r="D109" s="385"/>
      <c r="E109" s="385"/>
      <c r="F109" s="385"/>
      <c r="G109" s="385"/>
      <c r="H109" s="385"/>
      <c r="I109" s="385"/>
      <c r="J109" s="385"/>
      <c r="K109" s="385"/>
      <c r="L109" s="385"/>
      <c r="M109" s="385"/>
      <c r="N109" s="385"/>
      <c r="O109" s="386"/>
      <c r="P109" s="62"/>
    </row>
    <row r="110" spans="1:16" ht="13.5" thickBot="1">
      <c r="A110" s="14"/>
      <c r="B110" s="61"/>
      <c r="C110" s="387"/>
      <c r="D110" s="388"/>
      <c r="E110" s="388"/>
      <c r="F110" s="388"/>
      <c r="G110" s="388"/>
      <c r="H110" s="388"/>
      <c r="I110" s="388"/>
      <c r="J110" s="388"/>
      <c r="K110" s="388"/>
      <c r="L110" s="388"/>
      <c r="M110" s="388"/>
      <c r="N110" s="388"/>
      <c r="O110" s="389"/>
      <c r="P110" s="62"/>
    </row>
    <row r="111" spans="1:16" ht="13.5">
      <c r="A111" s="14"/>
      <c r="B111" s="61"/>
      <c r="C111" s="402" t="s">
        <v>35</v>
      </c>
      <c r="D111" s="403"/>
      <c r="E111" s="403"/>
      <c r="F111" s="403"/>
      <c r="G111" s="403"/>
      <c r="H111" s="403"/>
      <c r="I111" s="403"/>
      <c r="J111" s="411"/>
      <c r="K111" s="220" t="s">
        <v>36</v>
      </c>
      <c r="L111" s="223" t="s">
        <v>9</v>
      </c>
      <c r="M111" s="410" t="s">
        <v>45</v>
      </c>
      <c r="N111" s="411"/>
      <c r="O111" s="92" t="s">
        <v>42</v>
      </c>
      <c r="P111" s="62"/>
    </row>
    <row r="112" spans="1:16">
      <c r="A112" s="14"/>
      <c r="B112" s="61"/>
      <c r="C112" s="406"/>
      <c r="D112" s="407"/>
      <c r="E112" s="407"/>
      <c r="F112" s="407"/>
      <c r="G112" s="407"/>
      <c r="H112" s="407"/>
      <c r="I112" s="407"/>
      <c r="J112" s="412"/>
      <c r="K112" s="105"/>
      <c r="L112" s="107"/>
      <c r="M112" s="408"/>
      <c r="N112" s="409"/>
      <c r="O112" s="103"/>
      <c r="P112" s="62"/>
    </row>
    <row r="113" spans="1:19">
      <c r="A113" s="14"/>
      <c r="B113" s="61"/>
      <c r="C113" s="32"/>
      <c r="D113" s="169"/>
      <c r="E113" s="169"/>
      <c r="F113" s="169"/>
      <c r="G113" s="169"/>
      <c r="H113" s="169"/>
      <c r="I113" s="169"/>
      <c r="J113" s="170"/>
      <c r="K113" s="191"/>
      <c r="L113" s="122"/>
      <c r="M113" s="408"/>
      <c r="N113" s="409"/>
      <c r="O113" s="103"/>
      <c r="P113" s="62"/>
    </row>
    <row r="114" spans="1:19">
      <c r="A114" s="14"/>
      <c r="B114" s="61"/>
      <c r="C114" s="32"/>
      <c r="D114" s="169"/>
      <c r="E114" s="169"/>
      <c r="F114" s="169"/>
      <c r="G114" s="169"/>
      <c r="H114" s="169"/>
      <c r="I114" s="169"/>
      <c r="J114" s="170"/>
      <c r="K114" s="191"/>
      <c r="L114" s="122"/>
      <c r="M114" s="408"/>
      <c r="N114" s="409"/>
      <c r="O114" s="103"/>
      <c r="P114" s="62"/>
    </row>
    <row r="115" spans="1:19" ht="13.5" thickBot="1">
      <c r="A115" s="14"/>
      <c r="B115" s="61"/>
      <c r="C115" s="398"/>
      <c r="D115" s="399"/>
      <c r="E115" s="399"/>
      <c r="F115" s="399"/>
      <c r="G115" s="399"/>
      <c r="H115" s="399"/>
      <c r="I115" s="399"/>
      <c r="J115" s="428"/>
      <c r="K115" s="106"/>
      <c r="L115" s="108"/>
      <c r="M115" s="429"/>
      <c r="N115" s="430"/>
      <c r="O115" s="103"/>
      <c r="P115" s="62"/>
    </row>
    <row r="116" spans="1:19" ht="14.25" thickBot="1">
      <c r="A116" s="14"/>
      <c r="B116" s="61"/>
      <c r="C116" s="370" t="s">
        <v>43</v>
      </c>
      <c r="D116" s="371"/>
      <c r="E116" s="371"/>
      <c r="F116" s="371"/>
      <c r="G116" s="371"/>
      <c r="H116" s="371"/>
      <c r="I116" s="371"/>
      <c r="J116" s="371"/>
      <c r="K116" s="371"/>
      <c r="L116" s="371"/>
      <c r="M116" s="371"/>
      <c r="N116" s="372"/>
      <c r="O116" s="109">
        <f>SUM(O112:O115)</f>
        <v>0</v>
      </c>
      <c r="P116" s="62"/>
    </row>
    <row r="117" spans="1:19">
      <c r="A117" s="14"/>
      <c r="B117" s="61"/>
      <c r="C117" s="381" t="s">
        <v>46</v>
      </c>
      <c r="D117" s="382"/>
      <c r="E117" s="382"/>
      <c r="F117" s="382"/>
      <c r="G117" s="382"/>
      <c r="H117" s="382"/>
      <c r="I117" s="382"/>
      <c r="J117" s="382"/>
      <c r="K117" s="382"/>
      <c r="L117" s="382"/>
      <c r="M117" s="382"/>
      <c r="N117" s="382"/>
      <c r="O117" s="383"/>
      <c r="P117" s="62"/>
    </row>
    <row r="118" spans="1:19">
      <c r="A118" s="14"/>
      <c r="B118" s="61"/>
      <c r="C118" s="384"/>
      <c r="D118" s="385"/>
      <c r="E118" s="385"/>
      <c r="F118" s="385"/>
      <c r="G118" s="385"/>
      <c r="H118" s="385"/>
      <c r="I118" s="385"/>
      <c r="J118" s="385"/>
      <c r="K118" s="385"/>
      <c r="L118" s="385"/>
      <c r="M118" s="385"/>
      <c r="N118" s="385"/>
      <c r="O118" s="386"/>
      <c r="P118" s="62"/>
    </row>
    <row r="119" spans="1:19" ht="13.5" thickBot="1">
      <c r="A119" s="14"/>
      <c r="B119" s="61"/>
      <c r="C119" s="387"/>
      <c r="D119" s="388"/>
      <c r="E119" s="388"/>
      <c r="F119" s="388"/>
      <c r="G119" s="388"/>
      <c r="H119" s="388"/>
      <c r="I119" s="388"/>
      <c r="J119" s="388"/>
      <c r="K119" s="388"/>
      <c r="L119" s="388"/>
      <c r="M119" s="388"/>
      <c r="N119" s="388"/>
      <c r="O119" s="389"/>
      <c r="P119" s="62"/>
    </row>
    <row r="120" spans="1:19" ht="13.5">
      <c r="A120" s="14"/>
      <c r="B120" s="61"/>
      <c r="C120" s="402" t="s">
        <v>47</v>
      </c>
      <c r="D120" s="403"/>
      <c r="E120" s="403"/>
      <c r="F120" s="403"/>
      <c r="G120" s="403"/>
      <c r="H120" s="403"/>
      <c r="I120" s="403"/>
      <c r="J120" s="223" t="s">
        <v>48</v>
      </c>
      <c r="K120" s="218" t="s">
        <v>49</v>
      </c>
      <c r="L120" s="93" t="s">
        <v>50</v>
      </c>
      <c r="M120" s="410" t="s">
        <v>51</v>
      </c>
      <c r="N120" s="411"/>
      <c r="O120" s="92" t="s">
        <v>42</v>
      </c>
      <c r="P120" s="62"/>
    </row>
    <row r="121" spans="1:19">
      <c r="A121" s="14"/>
      <c r="B121" s="61"/>
      <c r="C121" s="406" t="s">
        <v>90</v>
      </c>
      <c r="D121" s="407"/>
      <c r="E121" s="407"/>
      <c r="F121" s="407"/>
      <c r="G121" s="407"/>
      <c r="H121" s="407"/>
      <c r="I121" s="407"/>
      <c r="J121" s="39">
        <v>0.15</v>
      </c>
      <c r="K121" s="40">
        <v>22</v>
      </c>
      <c r="L121" s="39" t="s">
        <v>88</v>
      </c>
      <c r="M121" s="431">
        <f>+S121</f>
        <v>1560</v>
      </c>
      <c r="N121" s="432"/>
      <c r="O121" s="103">
        <f>+M121*K121*J121</f>
        <v>5148</v>
      </c>
      <c r="P121" s="62"/>
      <c r="S121">
        <v>1560</v>
      </c>
    </row>
    <row r="122" spans="1:19" ht="13.5" thickBot="1">
      <c r="A122" s="14"/>
      <c r="B122" s="61"/>
      <c r="C122" s="398"/>
      <c r="D122" s="399"/>
      <c r="E122" s="399"/>
      <c r="F122" s="399"/>
      <c r="G122" s="399"/>
      <c r="H122" s="399"/>
      <c r="I122" s="399"/>
      <c r="J122" s="34"/>
      <c r="K122" s="224"/>
      <c r="L122" s="34"/>
      <c r="M122" s="400"/>
      <c r="N122" s="401"/>
      <c r="O122" s="118"/>
      <c r="P122" s="62"/>
    </row>
    <row r="123" spans="1:19" ht="14.25" thickBot="1">
      <c r="A123" s="14"/>
      <c r="B123" s="61"/>
      <c r="C123" s="370" t="s">
        <v>43</v>
      </c>
      <c r="D123" s="371"/>
      <c r="E123" s="371"/>
      <c r="F123" s="371"/>
      <c r="G123" s="371"/>
      <c r="H123" s="371"/>
      <c r="I123" s="371"/>
      <c r="J123" s="371"/>
      <c r="K123" s="371"/>
      <c r="L123" s="371"/>
      <c r="M123" s="371"/>
      <c r="N123" s="372"/>
      <c r="O123" s="104">
        <f>SUM(O121:O122)</f>
        <v>5148</v>
      </c>
      <c r="P123" s="62"/>
    </row>
    <row r="124" spans="1:19">
      <c r="A124" s="14"/>
      <c r="B124" s="61"/>
      <c r="C124" s="381" t="s">
        <v>52</v>
      </c>
      <c r="D124" s="382"/>
      <c r="E124" s="382"/>
      <c r="F124" s="382"/>
      <c r="G124" s="382"/>
      <c r="H124" s="382"/>
      <c r="I124" s="382"/>
      <c r="J124" s="382"/>
      <c r="K124" s="382"/>
      <c r="L124" s="382"/>
      <c r="M124" s="382"/>
      <c r="N124" s="382"/>
      <c r="O124" s="383"/>
      <c r="P124" s="62"/>
    </row>
    <row r="125" spans="1:19">
      <c r="A125" s="14"/>
      <c r="B125" s="61"/>
      <c r="C125" s="384"/>
      <c r="D125" s="385"/>
      <c r="E125" s="385"/>
      <c r="F125" s="385"/>
      <c r="G125" s="385"/>
      <c r="H125" s="385"/>
      <c r="I125" s="385"/>
      <c r="J125" s="385"/>
      <c r="K125" s="385"/>
      <c r="L125" s="385"/>
      <c r="M125" s="385"/>
      <c r="N125" s="385"/>
      <c r="O125" s="386"/>
      <c r="P125" s="62"/>
    </row>
    <row r="126" spans="1:19" ht="13.5" thickBot="1">
      <c r="A126" s="14"/>
      <c r="B126" s="61"/>
      <c r="C126" s="387"/>
      <c r="D126" s="388"/>
      <c r="E126" s="388"/>
      <c r="F126" s="388"/>
      <c r="G126" s="388"/>
      <c r="H126" s="388"/>
      <c r="I126" s="388"/>
      <c r="J126" s="388"/>
      <c r="K126" s="388"/>
      <c r="L126" s="388"/>
      <c r="M126" s="388"/>
      <c r="N126" s="388"/>
      <c r="O126" s="389"/>
      <c r="P126" s="62"/>
    </row>
    <row r="127" spans="1:19">
      <c r="A127" s="14"/>
      <c r="B127" s="61"/>
      <c r="C127" s="390" t="s">
        <v>53</v>
      </c>
      <c r="D127" s="391"/>
      <c r="E127" s="391"/>
      <c r="F127" s="391"/>
      <c r="G127" s="391"/>
      <c r="H127" s="391"/>
      <c r="I127" s="391"/>
      <c r="J127" s="110" t="s">
        <v>54</v>
      </c>
      <c r="K127" s="111" t="s">
        <v>55</v>
      </c>
      <c r="L127" s="112" t="s">
        <v>56</v>
      </c>
      <c r="M127" s="392" t="s">
        <v>41</v>
      </c>
      <c r="N127" s="393"/>
      <c r="O127" s="113" t="s">
        <v>42</v>
      </c>
      <c r="P127" s="62"/>
    </row>
    <row r="128" spans="1:19">
      <c r="A128" s="14"/>
      <c r="B128" s="61"/>
      <c r="C128" s="225" t="s">
        <v>105</v>
      </c>
      <c r="D128" s="226"/>
      <c r="E128" s="226"/>
      <c r="F128" s="226"/>
      <c r="G128" s="226"/>
      <c r="H128" s="226"/>
      <c r="I128" s="226"/>
      <c r="J128" s="221">
        <f>+R128</f>
        <v>295200</v>
      </c>
      <c r="K128" s="114">
        <v>1.8</v>
      </c>
      <c r="L128" s="115">
        <f>ROUND(K128*J128,2)</f>
        <v>531360</v>
      </c>
      <c r="M128" s="394">
        <v>12</v>
      </c>
      <c r="N128" s="395"/>
      <c r="O128" s="116">
        <f>+ROUND(L128/M128,2)</f>
        <v>44280</v>
      </c>
      <c r="P128" s="62"/>
      <c r="R128">
        <v>295200</v>
      </c>
    </row>
    <row r="129" spans="1:16">
      <c r="A129" s="14"/>
      <c r="B129" s="61"/>
      <c r="C129" s="225"/>
      <c r="D129" s="226"/>
      <c r="E129" s="226"/>
      <c r="F129" s="226"/>
      <c r="G129" s="226"/>
      <c r="H129" s="226"/>
      <c r="I129" s="226"/>
      <c r="J129" s="221"/>
      <c r="K129" s="114"/>
      <c r="L129" s="115"/>
      <c r="M129" s="394"/>
      <c r="N129" s="395"/>
      <c r="O129" s="116"/>
      <c r="P129" s="62"/>
    </row>
    <row r="130" spans="1:16">
      <c r="A130" s="14"/>
      <c r="B130" s="61"/>
      <c r="C130" s="225"/>
      <c r="D130" s="226"/>
      <c r="E130" s="226"/>
      <c r="F130" s="226"/>
      <c r="G130" s="226"/>
      <c r="H130" s="226"/>
      <c r="I130" s="226"/>
      <c r="J130" s="38"/>
      <c r="K130" s="37"/>
      <c r="L130" s="36"/>
      <c r="M130" s="396"/>
      <c r="N130" s="397"/>
      <c r="O130" s="35"/>
      <c r="P130" s="62"/>
    </row>
    <row r="131" spans="1:16" ht="13.5" thickBot="1">
      <c r="A131" s="14"/>
      <c r="B131" s="61"/>
      <c r="C131" s="398"/>
      <c r="D131" s="399"/>
      <c r="E131" s="399"/>
      <c r="F131" s="399"/>
      <c r="G131" s="399"/>
      <c r="H131" s="399"/>
      <c r="I131" s="399"/>
      <c r="J131" s="34"/>
      <c r="K131" s="224"/>
      <c r="L131" s="34"/>
      <c r="M131" s="400"/>
      <c r="N131" s="401"/>
      <c r="O131" s="33"/>
      <c r="P131" s="62"/>
    </row>
    <row r="132" spans="1:16" ht="14.25" thickBot="1">
      <c r="A132" s="14"/>
      <c r="B132" s="61"/>
      <c r="C132" s="370" t="s">
        <v>43</v>
      </c>
      <c r="D132" s="371"/>
      <c r="E132" s="371"/>
      <c r="F132" s="371"/>
      <c r="G132" s="371"/>
      <c r="H132" s="371"/>
      <c r="I132" s="371"/>
      <c r="J132" s="371"/>
      <c r="K132" s="371"/>
      <c r="L132" s="371"/>
      <c r="M132" s="371"/>
      <c r="N132" s="372"/>
      <c r="O132" s="109">
        <f>SUM(O128:O131)</f>
        <v>44280</v>
      </c>
      <c r="P132" s="62"/>
    </row>
    <row r="133" spans="1:16" ht="13.5" thickBot="1">
      <c r="A133" s="14"/>
      <c r="B133" s="61"/>
      <c r="C133" s="18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7"/>
      <c r="P133" s="62"/>
    </row>
    <row r="134" spans="1:16" ht="13.5" thickBot="1">
      <c r="A134" s="14"/>
      <c r="B134" s="61"/>
      <c r="C134" s="373" t="s">
        <v>57</v>
      </c>
      <c r="D134" s="374"/>
      <c r="E134" s="374"/>
      <c r="F134" s="374"/>
      <c r="G134" s="374"/>
      <c r="H134" s="374"/>
      <c r="I134" s="374"/>
      <c r="J134" s="374"/>
      <c r="K134" s="374"/>
      <c r="L134" s="374"/>
      <c r="M134" s="374"/>
      <c r="N134" s="375"/>
      <c r="O134" s="117">
        <f>ROUND(O132+O123+O116+O107,2)</f>
        <v>51613.599999999999</v>
      </c>
      <c r="P134" s="62"/>
    </row>
    <row r="135" spans="1:16">
      <c r="A135" s="14"/>
      <c r="B135" s="61"/>
      <c r="C135" s="381" t="s">
        <v>58</v>
      </c>
      <c r="D135" s="382"/>
      <c r="E135" s="382"/>
      <c r="F135" s="382"/>
      <c r="G135" s="382"/>
      <c r="H135" s="382"/>
      <c r="I135" s="382"/>
      <c r="J135" s="382"/>
      <c r="K135" s="382"/>
      <c r="L135" s="382"/>
      <c r="M135" s="382"/>
      <c r="N135" s="382"/>
      <c r="O135" s="383"/>
      <c r="P135" s="62"/>
    </row>
    <row r="136" spans="1:16">
      <c r="A136" s="14"/>
      <c r="B136" s="61"/>
      <c r="C136" s="384"/>
      <c r="D136" s="385"/>
      <c r="E136" s="385"/>
      <c r="F136" s="385"/>
      <c r="G136" s="385"/>
      <c r="H136" s="385"/>
      <c r="I136" s="385"/>
      <c r="J136" s="385"/>
      <c r="K136" s="385"/>
      <c r="L136" s="385"/>
      <c r="M136" s="385"/>
      <c r="N136" s="385"/>
      <c r="O136" s="386"/>
      <c r="P136" s="62"/>
    </row>
    <row r="137" spans="1:16" ht="13.5" thickBot="1">
      <c r="A137" s="14"/>
      <c r="B137" s="61"/>
      <c r="C137" s="387"/>
      <c r="D137" s="388"/>
      <c r="E137" s="388"/>
      <c r="F137" s="388"/>
      <c r="G137" s="388"/>
      <c r="H137" s="388"/>
      <c r="I137" s="388"/>
      <c r="J137" s="388"/>
      <c r="K137" s="388"/>
      <c r="L137" s="388"/>
      <c r="M137" s="388"/>
      <c r="N137" s="388"/>
      <c r="O137" s="389"/>
      <c r="P137" s="62"/>
    </row>
    <row r="138" spans="1:16" ht="13.5">
      <c r="A138" s="14"/>
      <c r="B138" s="61"/>
      <c r="C138" s="402" t="s">
        <v>59</v>
      </c>
      <c r="D138" s="403"/>
      <c r="E138" s="403"/>
      <c r="F138" s="403"/>
      <c r="G138" s="403"/>
      <c r="H138" s="403"/>
      <c r="I138" s="403"/>
      <c r="J138" s="218"/>
      <c r="K138" s="219"/>
      <c r="L138" s="94" t="s">
        <v>60</v>
      </c>
      <c r="M138" s="404" t="s">
        <v>61</v>
      </c>
      <c r="N138" s="405"/>
      <c r="O138" s="95"/>
      <c r="P138" s="62"/>
    </row>
    <row r="139" spans="1:16">
      <c r="A139" s="14"/>
      <c r="B139" s="61"/>
      <c r="C139" s="406" t="s">
        <v>16</v>
      </c>
      <c r="D139" s="407"/>
      <c r="E139" s="407"/>
      <c r="F139" s="407"/>
      <c r="G139" s="407"/>
      <c r="H139" s="407"/>
      <c r="I139" s="407"/>
      <c r="J139" s="31"/>
      <c r="K139" s="30"/>
      <c r="L139" s="27">
        <v>0.28999999999999998</v>
      </c>
      <c r="M139" s="408">
        <f>+ROUND(O134*L139,2)</f>
        <v>14967.94</v>
      </c>
      <c r="N139" s="409"/>
      <c r="O139" s="26"/>
      <c r="P139" s="62"/>
    </row>
    <row r="140" spans="1:16">
      <c r="A140" s="14"/>
      <c r="B140" s="61"/>
      <c r="C140" s="32" t="s">
        <v>62</v>
      </c>
      <c r="D140" s="19"/>
      <c r="E140" s="19"/>
      <c r="F140" s="19"/>
      <c r="G140" s="19"/>
      <c r="H140" s="19"/>
      <c r="I140" s="19"/>
      <c r="J140" s="31"/>
      <c r="K140" s="30"/>
      <c r="L140" s="27">
        <v>0.01</v>
      </c>
      <c r="M140" s="408">
        <f>+ROUND(O134*L140,2)</f>
        <v>516.14</v>
      </c>
      <c r="N140" s="409"/>
      <c r="O140" s="26"/>
      <c r="P140" s="62"/>
    </row>
    <row r="141" spans="1:16" ht="13.5" thickBot="1">
      <c r="A141" s="14"/>
      <c r="B141" s="61"/>
      <c r="C141" s="216" t="s">
        <v>63</v>
      </c>
      <c r="D141" s="217"/>
      <c r="E141" s="217"/>
      <c r="F141" s="217"/>
      <c r="G141" s="217"/>
      <c r="H141" s="217"/>
      <c r="I141" s="217"/>
      <c r="J141" s="29"/>
      <c r="K141" s="28"/>
      <c r="L141" s="27">
        <v>0.05</v>
      </c>
      <c r="M141" s="368">
        <f>+ROUND(O134*L141,2)</f>
        <v>2580.6799999999998</v>
      </c>
      <c r="N141" s="369"/>
      <c r="O141" s="26"/>
      <c r="P141" s="62"/>
    </row>
    <row r="142" spans="1:16" ht="14.25" thickBot="1">
      <c r="A142" s="14"/>
      <c r="B142" s="61"/>
      <c r="C142" s="370" t="s">
        <v>43</v>
      </c>
      <c r="D142" s="371"/>
      <c r="E142" s="371"/>
      <c r="F142" s="371"/>
      <c r="G142" s="371"/>
      <c r="H142" s="371"/>
      <c r="I142" s="371"/>
      <c r="J142" s="371"/>
      <c r="K142" s="371"/>
      <c r="L142" s="371"/>
      <c r="M142" s="371"/>
      <c r="N142" s="372"/>
      <c r="O142" s="104">
        <f>SUM(M139:N141)</f>
        <v>18064.759999999998</v>
      </c>
      <c r="P142" s="62"/>
    </row>
    <row r="143" spans="1:16" ht="13.5" thickBot="1">
      <c r="A143" s="14"/>
      <c r="B143" s="61"/>
      <c r="C143" s="18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7"/>
      <c r="P143" s="62"/>
    </row>
    <row r="144" spans="1:16" ht="13.5" thickBot="1">
      <c r="A144" s="14"/>
      <c r="B144" s="61"/>
      <c r="C144" s="373" t="s">
        <v>64</v>
      </c>
      <c r="D144" s="374"/>
      <c r="E144" s="374"/>
      <c r="F144" s="374"/>
      <c r="G144" s="374"/>
      <c r="H144" s="374"/>
      <c r="I144" s="374"/>
      <c r="J144" s="374"/>
      <c r="K144" s="374"/>
      <c r="L144" s="374"/>
      <c r="M144" s="374"/>
      <c r="N144" s="375"/>
      <c r="O144" s="117">
        <f>+O142+O134</f>
        <v>69678.36</v>
      </c>
      <c r="P144" s="62"/>
    </row>
    <row r="145" spans="1:16">
      <c r="A145" s="14"/>
      <c r="B145" s="61"/>
      <c r="C145" s="25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3"/>
      <c r="P145" s="62"/>
    </row>
    <row r="146" spans="1:16">
      <c r="A146" s="14"/>
      <c r="B146" s="61"/>
      <c r="C146" s="18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7"/>
      <c r="P146" s="62"/>
    </row>
    <row r="147" spans="1:16">
      <c r="A147" s="14"/>
      <c r="B147" s="61"/>
      <c r="C147" s="18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7"/>
      <c r="P147" s="62"/>
    </row>
    <row r="148" spans="1:16" ht="18">
      <c r="A148" s="14"/>
      <c r="B148" s="61"/>
      <c r="C148" s="18"/>
      <c r="D148" s="14"/>
      <c r="E148" s="14"/>
      <c r="F148" s="14"/>
      <c r="G148" s="14"/>
      <c r="H148" s="96" t="s">
        <v>67</v>
      </c>
      <c r="I148" s="14"/>
      <c r="J148" s="14"/>
      <c r="K148" s="14"/>
      <c r="L148" s="14"/>
      <c r="M148" s="14"/>
      <c r="N148" s="14"/>
      <c r="O148" s="17"/>
      <c r="P148" s="62"/>
    </row>
    <row r="149" spans="1:16" ht="18">
      <c r="A149" s="14"/>
      <c r="B149" s="61"/>
      <c r="C149" s="22"/>
      <c r="D149" s="64"/>
      <c r="E149" s="64"/>
      <c r="F149" s="64"/>
      <c r="G149" s="64"/>
      <c r="H149" s="96"/>
      <c r="I149" s="64"/>
      <c r="J149" s="64"/>
      <c r="K149" s="64"/>
      <c r="L149" s="64"/>
      <c r="M149" s="64"/>
      <c r="N149" s="64"/>
      <c r="O149" s="21"/>
      <c r="P149" s="62"/>
    </row>
    <row r="150" spans="1:16" ht="18">
      <c r="A150" s="14"/>
      <c r="B150" s="61"/>
      <c r="C150" s="22"/>
      <c r="D150" s="64"/>
      <c r="E150" s="64"/>
      <c r="F150" s="64"/>
      <c r="G150" s="64"/>
      <c r="H150" s="96"/>
      <c r="I150" s="14"/>
      <c r="J150" s="14"/>
      <c r="K150" s="64"/>
      <c r="L150" s="64"/>
      <c r="M150" s="64"/>
      <c r="N150" s="64"/>
      <c r="O150" s="21"/>
      <c r="P150" s="62"/>
    </row>
    <row r="151" spans="1:16" ht="18">
      <c r="A151" s="14"/>
      <c r="B151" s="61"/>
      <c r="C151" s="20"/>
      <c r="D151" s="65"/>
      <c r="E151" s="65"/>
      <c r="F151" s="65"/>
      <c r="G151" s="65"/>
      <c r="H151" s="96" t="s">
        <v>68</v>
      </c>
      <c r="I151" s="65"/>
      <c r="J151" s="65"/>
      <c r="K151" s="65"/>
      <c r="L151" s="65"/>
      <c r="M151" s="65"/>
      <c r="N151" s="65"/>
      <c r="O151" s="16"/>
      <c r="P151" s="62"/>
    </row>
    <row r="152" spans="1:16" ht="18">
      <c r="A152" s="14"/>
      <c r="B152" s="61"/>
      <c r="C152" s="18"/>
      <c r="D152" s="14"/>
      <c r="E152" s="14"/>
      <c r="F152" s="14"/>
      <c r="G152" s="14"/>
      <c r="H152" s="97" t="s">
        <v>120</v>
      </c>
      <c r="I152" s="14"/>
      <c r="J152" s="14"/>
      <c r="K152" s="14"/>
      <c r="L152" s="14"/>
      <c r="M152" s="14"/>
      <c r="N152" s="14"/>
      <c r="O152" s="17"/>
      <c r="P152" s="62"/>
    </row>
    <row r="153" spans="1:16" ht="18">
      <c r="A153" s="14"/>
      <c r="B153" s="61"/>
      <c r="C153" s="15"/>
      <c r="D153" s="66"/>
      <c r="E153" s="66"/>
      <c r="F153" s="14"/>
      <c r="G153" s="14"/>
      <c r="H153" s="96" t="s">
        <v>69</v>
      </c>
      <c r="I153" s="14"/>
      <c r="J153" s="14"/>
      <c r="K153" s="98"/>
      <c r="L153" s="98"/>
      <c r="M153" s="98"/>
      <c r="N153" s="98"/>
      <c r="O153" s="99"/>
      <c r="P153" s="62"/>
    </row>
    <row r="154" spans="1:16" ht="16.5" thickBot="1">
      <c r="A154" s="14"/>
      <c r="B154" s="61"/>
      <c r="C154" s="376"/>
      <c r="D154" s="377"/>
      <c r="E154" s="377"/>
      <c r="F154" s="224"/>
      <c r="G154" s="224"/>
      <c r="H154" s="224"/>
      <c r="I154" s="224"/>
      <c r="J154" s="224"/>
      <c r="K154" s="100"/>
      <c r="L154" s="100"/>
      <c r="M154" s="100"/>
      <c r="N154" s="100"/>
      <c r="O154" s="101"/>
      <c r="P154" s="62"/>
    </row>
    <row r="155" spans="1:16" ht="13.5" thickBot="1">
      <c r="A155" s="14"/>
      <c r="B155" s="67"/>
      <c r="C155" s="68"/>
      <c r="D155" s="68"/>
      <c r="E155" s="68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9"/>
    </row>
    <row r="156" spans="1:16" ht="13.5" thickTop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</row>
    <row r="157" spans="1:16" ht="13.5" thickBot="1"/>
    <row r="158" spans="1:16" ht="13.5" thickTop="1">
      <c r="A158" s="14"/>
      <c r="B158" s="443"/>
      <c r="C158" s="444"/>
      <c r="D158" s="444"/>
      <c r="E158" s="444"/>
      <c r="F158" s="444"/>
      <c r="G158" s="444"/>
      <c r="H158" s="444"/>
      <c r="I158" s="444"/>
      <c r="J158" s="444"/>
      <c r="K158" s="444"/>
      <c r="L158" s="444"/>
      <c r="M158" s="444"/>
      <c r="N158" s="444"/>
      <c r="O158" s="444"/>
      <c r="P158" s="445"/>
    </row>
    <row r="159" spans="1:16">
      <c r="A159" s="14"/>
      <c r="B159" s="81"/>
      <c r="C159" s="70"/>
      <c r="D159" s="71"/>
      <c r="E159" s="70"/>
      <c r="F159" s="71"/>
      <c r="G159" s="14"/>
      <c r="H159" s="14"/>
      <c r="I159" s="14"/>
      <c r="J159" s="14"/>
      <c r="K159" s="14"/>
      <c r="L159" s="14"/>
      <c r="M159" s="14"/>
      <c r="N159" s="14"/>
      <c r="O159" s="14"/>
      <c r="P159" s="62"/>
    </row>
    <row r="160" spans="1:16" ht="13.5" thickBot="1">
      <c r="A160" s="14"/>
      <c r="B160" s="61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62"/>
    </row>
    <row r="161" spans="1:16">
      <c r="A161" s="14"/>
      <c r="B161" s="61"/>
      <c r="C161" s="446"/>
      <c r="D161" s="447"/>
      <c r="E161" s="452"/>
      <c r="F161" s="452"/>
      <c r="G161" s="452"/>
      <c r="H161" s="452"/>
      <c r="I161" s="452"/>
      <c r="J161" s="452"/>
      <c r="K161" s="453"/>
      <c r="L161" s="454"/>
      <c r="M161" s="455"/>
      <c r="N161" s="455"/>
      <c r="O161" s="456"/>
      <c r="P161" s="62"/>
    </row>
    <row r="162" spans="1:16">
      <c r="A162" s="14"/>
      <c r="B162" s="61"/>
      <c r="C162" s="448"/>
      <c r="D162" s="449"/>
      <c r="E162" s="460" t="s">
        <v>66</v>
      </c>
      <c r="F162" s="460"/>
      <c r="G162" s="460"/>
      <c r="H162" s="460"/>
      <c r="I162" s="460"/>
      <c r="J162" s="460"/>
      <c r="K162" s="461"/>
      <c r="L162" s="457"/>
      <c r="M162" s="458"/>
      <c r="N162" s="458"/>
      <c r="O162" s="459"/>
      <c r="P162" s="62"/>
    </row>
    <row r="163" spans="1:16" ht="13.5">
      <c r="A163" s="14"/>
      <c r="B163" s="61"/>
      <c r="C163" s="448"/>
      <c r="D163" s="449"/>
      <c r="E163" s="462"/>
      <c r="F163" s="462"/>
      <c r="G163" s="462"/>
      <c r="H163" s="462"/>
      <c r="I163" s="462"/>
      <c r="J163" s="462"/>
      <c r="K163" s="463"/>
      <c r="L163" s="464" t="s">
        <v>25</v>
      </c>
      <c r="M163" s="466"/>
      <c r="N163" s="467"/>
      <c r="O163" s="468"/>
      <c r="P163" s="62"/>
    </row>
    <row r="164" spans="1:16">
      <c r="A164" s="14"/>
      <c r="B164" s="61"/>
      <c r="C164" s="448"/>
      <c r="D164" s="449"/>
      <c r="E164" s="460"/>
      <c r="F164" s="460"/>
      <c r="G164" s="460"/>
      <c r="H164" s="460"/>
      <c r="I164" s="460"/>
      <c r="J164" s="460"/>
      <c r="K164" s="461"/>
      <c r="L164" s="465"/>
      <c r="M164" s="469"/>
      <c r="N164" s="470"/>
      <c r="O164" s="471"/>
      <c r="P164" s="62"/>
    </row>
    <row r="165" spans="1:16">
      <c r="A165" s="14"/>
      <c r="B165" s="61"/>
      <c r="C165" s="448"/>
      <c r="D165" s="449"/>
      <c r="E165" s="472"/>
      <c r="F165" s="472"/>
      <c r="G165" s="472"/>
      <c r="H165" s="472"/>
      <c r="I165" s="472"/>
      <c r="J165" s="472"/>
      <c r="K165" s="473"/>
      <c r="L165" s="464" t="s">
        <v>26</v>
      </c>
      <c r="M165" s="464">
        <v>3</v>
      </c>
      <c r="N165" s="464" t="s">
        <v>27</v>
      </c>
      <c r="O165" s="418">
        <v>18</v>
      </c>
      <c r="P165" s="62"/>
    </row>
    <row r="166" spans="1:16">
      <c r="A166" s="14"/>
      <c r="B166" s="61"/>
      <c r="C166" s="448"/>
      <c r="D166" s="449"/>
      <c r="E166" s="472"/>
      <c r="F166" s="472"/>
      <c r="G166" s="472"/>
      <c r="H166" s="472"/>
      <c r="I166" s="472"/>
      <c r="J166" s="472"/>
      <c r="K166" s="473"/>
      <c r="L166" s="474"/>
      <c r="M166" s="474"/>
      <c r="N166" s="474"/>
      <c r="O166" s="419"/>
      <c r="P166" s="62"/>
    </row>
    <row r="167" spans="1:16">
      <c r="A167" s="14"/>
      <c r="B167" s="61"/>
      <c r="C167" s="450"/>
      <c r="D167" s="451"/>
      <c r="E167" s="475" t="s">
        <v>28</v>
      </c>
      <c r="F167" s="475"/>
      <c r="G167" s="475"/>
      <c r="H167" s="475"/>
      <c r="I167" s="475"/>
      <c r="J167" s="475"/>
      <c r="K167" s="476"/>
      <c r="L167" s="474"/>
      <c r="M167" s="474"/>
      <c r="N167" s="474"/>
      <c r="O167" s="419"/>
      <c r="P167" s="62"/>
    </row>
    <row r="168" spans="1:16" ht="14.25" thickBot="1">
      <c r="A168" s="14"/>
      <c r="B168" s="61"/>
      <c r="C168" s="57"/>
      <c r="D168" s="56"/>
      <c r="E168" s="56"/>
      <c r="F168" s="56"/>
      <c r="G168" s="56"/>
      <c r="H168" s="56"/>
      <c r="I168" s="56"/>
      <c r="J168" s="56"/>
      <c r="K168" s="56"/>
      <c r="L168" s="56"/>
      <c r="M168" s="55"/>
      <c r="N168" s="55"/>
      <c r="O168" s="54"/>
      <c r="P168" s="62"/>
    </row>
    <row r="169" spans="1:16" ht="13.5">
      <c r="A169" s="14"/>
      <c r="B169" s="61"/>
      <c r="C169" s="53"/>
      <c r="D169" s="52"/>
      <c r="E169" s="52"/>
      <c r="F169" s="52"/>
      <c r="G169" s="52"/>
      <c r="H169" s="52"/>
      <c r="I169" s="52"/>
      <c r="J169" s="52"/>
      <c r="K169" s="52"/>
      <c r="L169" s="51" t="s">
        <v>29</v>
      </c>
      <c r="M169" s="50" t="s">
        <v>30</v>
      </c>
      <c r="N169" s="50" t="s">
        <v>31</v>
      </c>
      <c r="O169" s="49" t="s">
        <v>32</v>
      </c>
      <c r="P169" s="62"/>
    </row>
    <row r="170" spans="1:16" ht="13.5">
      <c r="A170" s="14"/>
      <c r="B170" s="61"/>
      <c r="C170" s="20"/>
      <c r="D170" s="222"/>
      <c r="E170" s="222"/>
      <c r="F170" s="222"/>
      <c r="G170" s="222"/>
      <c r="H170" s="222"/>
      <c r="I170" s="222"/>
      <c r="J170" s="222"/>
      <c r="K170" s="222"/>
      <c r="L170" s="63"/>
      <c r="M170" s="48">
        <v>6</v>
      </c>
      <c r="N170" s="48">
        <v>2</v>
      </c>
      <c r="O170" s="48">
        <v>2026</v>
      </c>
      <c r="P170" s="62"/>
    </row>
    <row r="171" spans="1:16" ht="13.5">
      <c r="A171" s="14"/>
      <c r="B171" s="61"/>
      <c r="C171" s="47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5"/>
      <c r="P171" s="62"/>
    </row>
    <row r="172" spans="1:16" ht="13.5" thickBot="1">
      <c r="A172" s="14"/>
      <c r="B172" s="61"/>
      <c r="C172" s="216"/>
      <c r="D172" s="217"/>
      <c r="E172" s="217"/>
      <c r="F172" s="217"/>
      <c r="G172" s="217"/>
      <c r="H172" s="217"/>
      <c r="I172" s="217"/>
      <c r="J172" s="217"/>
      <c r="K172" s="217"/>
      <c r="L172" s="217"/>
      <c r="M172" s="217"/>
      <c r="N172" s="217"/>
      <c r="O172" s="44"/>
      <c r="P172" s="62"/>
    </row>
    <row r="173" spans="1:16" ht="13.5" thickBot="1">
      <c r="A173" s="14"/>
      <c r="B173" s="61"/>
      <c r="C173" s="25"/>
      <c r="D173" s="24"/>
      <c r="E173" s="24"/>
      <c r="F173" s="24"/>
      <c r="G173" s="24"/>
      <c r="H173" s="24"/>
      <c r="I173" s="14"/>
      <c r="J173" s="14"/>
      <c r="K173" s="24"/>
      <c r="L173" s="24"/>
      <c r="M173" s="24"/>
      <c r="N173" s="24"/>
      <c r="O173" s="23"/>
      <c r="P173" s="62"/>
    </row>
    <row r="174" spans="1:16" ht="13.5">
      <c r="A174" s="14"/>
      <c r="B174" s="61"/>
      <c r="C174" s="420" t="s">
        <v>33</v>
      </c>
      <c r="D174" s="421"/>
      <c r="E174" s="421"/>
      <c r="F174" s="421"/>
      <c r="G174" s="421"/>
      <c r="H174" s="421"/>
      <c r="I174" s="421"/>
      <c r="J174" s="421"/>
      <c r="K174" s="421"/>
      <c r="L174" s="421"/>
      <c r="M174" s="421"/>
      <c r="N174" s="421"/>
      <c r="O174" s="422"/>
      <c r="P174" s="62"/>
    </row>
    <row r="175" spans="1:16" ht="13.5" thickBot="1">
      <c r="A175" s="14"/>
      <c r="B175" s="61"/>
      <c r="C175" s="18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7"/>
      <c r="P175" s="62"/>
    </row>
    <row r="176" spans="1:16">
      <c r="A176" s="14"/>
      <c r="B176" s="61"/>
      <c r="C176" s="89" t="s">
        <v>34</v>
      </c>
      <c r="D176" s="423" t="s">
        <v>35</v>
      </c>
      <c r="E176" s="424"/>
      <c r="F176" s="424"/>
      <c r="G176" s="424"/>
      <c r="H176" s="424"/>
      <c r="I176" s="424"/>
      <c r="J176" s="424"/>
      <c r="K176" s="424"/>
      <c r="L176" s="425"/>
      <c r="M176" s="426" t="s">
        <v>36</v>
      </c>
      <c r="N176" s="427"/>
      <c r="O176" s="89" t="s">
        <v>9</v>
      </c>
      <c r="P176" s="62"/>
    </row>
    <row r="177" spans="1:16" ht="13.5" thickBot="1">
      <c r="A177" s="14"/>
      <c r="B177" s="61"/>
      <c r="C177" s="90">
        <f>+'PRESUPUESTO OFICIAL (Entidad)'!D17</f>
        <v>1.03</v>
      </c>
      <c r="D177" s="433" t="str">
        <f>+VLOOKUP(C177,'PRESUPUESTO OFICIAL (Entidad)'!D$14:H$33,2,0)</f>
        <v>Desinstalación de acometida eléctrica, conducción existente y desconexión de conectores (incluye retiro de sobrantes)</v>
      </c>
      <c r="E177" s="434"/>
      <c r="F177" s="434"/>
      <c r="G177" s="434"/>
      <c r="H177" s="434"/>
      <c r="I177" s="434"/>
      <c r="J177" s="434"/>
      <c r="K177" s="434"/>
      <c r="L177" s="435"/>
      <c r="M177" s="433" t="str">
        <f>+VLOOKUP(C177,'PRESUPUESTO OFICIAL (Entidad)'!D$14:H$33,3,0)</f>
        <v>ML</v>
      </c>
      <c r="N177" s="435"/>
      <c r="O177" s="91">
        <f>+VLOOKUP(C177,'PRESUPUESTO OFICIAL (Entidad)'!D$14:H$33,4,0)</f>
        <v>60</v>
      </c>
      <c r="P177" s="62"/>
    </row>
    <row r="178" spans="1:16">
      <c r="A178" s="14"/>
      <c r="B178" s="61"/>
      <c r="C178" s="381" t="s">
        <v>37</v>
      </c>
      <c r="D178" s="382"/>
      <c r="E178" s="382"/>
      <c r="F178" s="382"/>
      <c r="G178" s="382"/>
      <c r="H178" s="382"/>
      <c r="I178" s="382"/>
      <c r="J178" s="382"/>
      <c r="K178" s="382"/>
      <c r="L178" s="382"/>
      <c r="M178" s="382"/>
      <c r="N178" s="382"/>
      <c r="O178" s="383"/>
      <c r="P178" s="62"/>
    </row>
    <row r="179" spans="1:16">
      <c r="A179" s="14"/>
      <c r="B179" s="61"/>
      <c r="C179" s="384"/>
      <c r="D179" s="385"/>
      <c r="E179" s="385"/>
      <c r="F179" s="385"/>
      <c r="G179" s="385"/>
      <c r="H179" s="385"/>
      <c r="I179" s="385"/>
      <c r="J179" s="385"/>
      <c r="K179" s="385"/>
      <c r="L179" s="385"/>
      <c r="M179" s="385"/>
      <c r="N179" s="385"/>
      <c r="O179" s="386"/>
      <c r="P179" s="62"/>
    </row>
    <row r="180" spans="1:16" ht="13.5" thickBot="1">
      <c r="A180" s="14"/>
      <c r="B180" s="61"/>
      <c r="C180" s="387"/>
      <c r="D180" s="388"/>
      <c r="E180" s="388"/>
      <c r="F180" s="388"/>
      <c r="G180" s="388"/>
      <c r="H180" s="388"/>
      <c r="I180" s="388"/>
      <c r="J180" s="388"/>
      <c r="K180" s="388"/>
      <c r="L180" s="388"/>
      <c r="M180" s="388"/>
      <c r="N180" s="388"/>
      <c r="O180" s="389"/>
      <c r="P180" s="62"/>
    </row>
    <row r="181" spans="1:16" ht="13.5">
      <c r="A181" s="14"/>
      <c r="B181" s="61"/>
      <c r="C181" s="402" t="s">
        <v>35</v>
      </c>
      <c r="D181" s="436"/>
      <c r="E181" s="436"/>
      <c r="F181" s="436"/>
      <c r="G181" s="437"/>
      <c r="H181" s="410" t="s">
        <v>38</v>
      </c>
      <c r="I181" s="436"/>
      <c r="J181" s="438" t="s">
        <v>39</v>
      </c>
      <c r="K181" s="439"/>
      <c r="L181" s="223" t="s">
        <v>40</v>
      </c>
      <c r="M181" s="410" t="s">
        <v>41</v>
      </c>
      <c r="N181" s="411"/>
      <c r="O181" s="92" t="s">
        <v>42</v>
      </c>
      <c r="P181" s="62"/>
    </row>
    <row r="182" spans="1:16">
      <c r="A182" s="14"/>
      <c r="B182" s="61"/>
      <c r="C182" s="406" t="s">
        <v>70</v>
      </c>
      <c r="D182" s="407"/>
      <c r="E182" s="407"/>
      <c r="F182" s="407"/>
      <c r="G182" s="412"/>
      <c r="H182" s="413"/>
      <c r="I182" s="412"/>
      <c r="J182" s="414" t="s">
        <v>71</v>
      </c>
      <c r="K182" s="415"/>
      <c r="L182" s="102">
        <f>+O210</f>
        <v>8856</v>
      </c>
      <c r="M182" s="416">
        <v>0.02</v>
      </c>
      <c r="N182" s="417"/>
      <c r="O182" s="103">
        <f>+ROUND(L182*M182,2)</f>
        <v>177.12</v>
      </c>
      <c r="P182" s="62"/>
    </row>
    <row r="183" spans="1:16">
      <c r="A183" s="14"/>
      <c r="B183" s="61"/>
      <c r="C183" s="32"/>
      <c r="D183" s="19"/>
      <c r="E183" s="19"/>
      <c r="F183" s="19"/>
      <c r="G183" s="42"/>
      <c r="H183" s="43"/>
      <c r="I183" s="42"/>
      <c r="J183" s="414"/>
      <c r="K183" s="415"/>
      <c r="L183" s="102"/>
      <c r="M183" s="396"/>
      <c r="N183" s="397"/>
      <c r="O183" s="103"/>
      <c r="P183" s="62"/>
    </row>
    <row r="184" spans="1:16" ht="13.5" thickBot="1">
      <c r="A184" s="14"/>
      <c r="B184" s="61"/>
      <c r="C184" s="398"/>
      <c r="D184" s="399"/>
      <c r="E184" s="399"/>
      <c r="F184" s="399"/>
      <c r="G184" s="428"/>
      <c r="H184" s="440"/>
      <c r="I184" s="428"/>
      <c r="J184" s="400"/>
      <c r="K184" s="401"/>
      <c r="L184" s="190"/>
      <c r="M184" s="441"/>
      <c r="N184" s="442"/>
      <c r="O184" s="103"/>
      <c r="P184" s="62"/>
    </row>
    <row r="185" spans="1:16" ht="14.25" thickBot="1">
      <c r="A185" s="14"/>
      <c r="B185" s="61"/>
      <c r="C185" s="370" t="s">
        <v>43</v>
      </c>
      <c r="D185" s="371"/>
      <c r="E185" s="371"/>
      <c r="F185" s="371"/>
      <c r="G185" s="371"/>
      <c r="H185" s="371"/>
      <c r="I185" s="371"/>
      <c r="J185" s="371"/>
      <c r="K185" s="371"/>
      <c r="L185" s="371"/>
      <c r="M185" s="371"/>
      <c r="N185" s="372"/>
      <c r="O185" s="104">
        <f>SUM(O182:O184)</f>
        <v>177.12</v>
      </c>
      <c r="P185" s="62"/>
    </row>
    <row r="186" spans="1:16">
      <c r="A186" s="14"/>
      <c r="B186" s="61"/>
      <c r="C186" s="381" t="s">
        <v>44</v>
      </c>
      <c r="D186" s="382"/>
      <c r="E186" s="382"/>
      <c r="F186" s="382"/>
      <c r="G186" s="382"/>
      <c r="H186" s="382"/>
      <c r="I186" s="382"/>
      <c r="J186" s="382"/>
      <c r="K186" s="382"/>
      <c r="L186" s="382"/>
      <c r="M186" s="382"/>
      <c r="N186" s="382"/>
      <c r="O186" s="383"/>
      <c r="P186" s="62"/>
    </row>
    <row r="187" spans="1:16">
      <c r="A187" s="14"/>
      <c r="B187" s="61"/>
      <c r="C187" s="384"/>
      <c r="D187" s="385"/>
      <c r="E187" s="385"/>
      <c r="F187" s="385"/>
      <c r="G187" s="385"/>
      <c r="H187" s="385"/>
      <c r="I187" s="385"/>
      <c r="J187" s="385"/>
      <c r="K187" s="385"/>
      <c r="L187" s="385"/>
      <c r="M187" s="385"/>
      <c r="N187" s="385"/>
      <c r="O187" s="386"/>
      <c r="P187" s="62"/>
    </row>
    <row r="188" spans="1:16" ht="13.5" thickBot="1">
      <c r="A188" s="14"/>
      <c r="B188" s="61"/>
      <c r="C188" s="387"/>
      <c r="D188" s="388"/>
      <c r="E188" s="388"/>
      <c r="F188" s="388"/>
      <c r="G188" s="388"/>
      <c r="H188" s="388"/>
      <c r="I188" s="388"/>
      <c r="J188" s="388"/>
      <c r="K188" s="388"/>
      <c r="L188" s="388"/>
      <c r="M188" s="388"/>
      <c r="N188" s="388"/>
      <c r="O188" s="389"/>
      <c r="P188" s="62"/>
    </row>
    <row r="189" spans="1:16" ht="13.5">
      <c r="A189" s="14"/>
      <c r="B189" s="61"/>
      <c r="C189" s="402" t="s">
        <v>35</v>
      </c>
      <c r="D189" s="403"/>
      <c r="E189" s="403"/>
      <c r="F189" s="403"/>
      <c r="G189" s="403"/>
      <c r="H189" s="403"/>
      <c r="I189" s="403"/>
      <c r="J189" s="411"/>
      <c r="K189" s="220" t="s">
        <v>36</v>
      </c>
      <c r="L189" s="223" t="s">
        <v>9</v>
      </c>
      <c r="M189" s="410" t="s">
        <v>45</v>
      </c>
      <c r="N189" s="411"/>
      <c r="O189" s="92" t="s">
        <v>42</v>
      </c>
      <c r="P189" s="62"/>
    </row>
    <row r="190" spans="1:16">
      <c r="A190" s="14"/>
      <c r="B190" s="61"/>
      <c r="C190" s="406"/>
      <c r="D190" s="407"/>
      <c r="E190" s="407"/>
      <c r="F190" s="407"/>
      <c r="G190" s="407"/>
      <c r="H190" s="407"/>
      <c r="I190" s="407"/>
      <c r="J190" s="412"/>
      <c r="K190" s="105"/>
      <c r="L190" s="107"/>
      <c r="M190" s="408"/>
      <c r="N190" s="409"/>
      <c r="O190" s="103"/>
      <c r="P190" s="62"/>
    </row>
    <row r="191" spans="1:16">
      <c r="A191" s="14"/>
      <c r="B191" s="61"/>
      <c r="C191" s="32"/>
      <c r="D191" s="169"/>
      <c r="E191" s="169"/>
      <c r="F191" s="169"/>
      <c r="G191" s="169"/>
      <c r="H191" s="169"/>
      <c r="I191" s="169"/>
      <c r="J191" s="170"/>
      <c r="K191" s="191"/>
      <c r="L191" s="122"/>
      <c r="M191" s="408"/>
      <c r="N191" s="409"/>
      <c r="O191" s="103"/>
      <c r="P191" s="62"/>
    </row>
    <row r="192" spans="1:16">
      <c r="A192" s="14"/>
      <c r="B192" s="61"/>
      <c r="C192" s="32"/>
      <c r="D192" s="169"/>
      <c r="E192" s="169"/>
      <c r="F192" s="169"/>
      <c r="G192" s="169"/>
      <c r="H192" s="169"/>
      <c r="I192" s="169"/>
      <c r="J192" s="170"/>
      <c r="K192" s="191"/>
      <c r="L192" s="122"/>
      <c r="M192" s="408"/>
      <c r="N192" s="409"/>
      <c r="O192" s="103"/>
      <c r="P192" s="62"/>
    </row>
    <row r="193" spans="1:19" ht="13.5" thickBot="1">
      <c r="A193" s="14"/>
      <c r="B193" s="61"/>
      <c r="C193" s="398"/>
      <c r="D193" s="399"/>
      <c r="E193" s="399"/>
      <c r="F193" s="399"/>
      <c r="G193" s="399"/>
      <c r="H193" s="399"/>
      <c r="I193" s="399"/>
      <c r="J193" s="428"/>
      <c r="K193" s="106"/>
      <c r="L193" s="108"/>
      <c r="M193" s="429"/>
      <c r="N193" s="430"/>
      <c r="O193" s="103"/>
      <c r="P193" s="62"/>
    </row>
    <row r="194" spans="1:19" ht="14.25" thickBot="1">
      <c r="A194" s="14"/>
      <c r="B194" s="61"/>
      <c r="C194" s="370" t="s">
        <v>43</v>
      </c>
      <c r="D194" s="371"/>
      <c r="E194" s="371"/>
      <c r="F194" s="371"/>
      <c r="G194" s="371"/>
      <c r="H194" s="371"/>
      <c r="I194" s="371"/>
      <c r="J194" s="371"/>
      <c r="K194" s="371"/>
      <c r="L194" s="371"/>
      <c r="M194" s="371"/>
      <c r="N194" s="372"/>
      <c r="O194" s="109">
        <f>SUM(O190:O193)</f>
        <v>0</v>
      </c>
      <c r="P194" s="62"/>
    </row>
    <row r="195" spans="1:19">
      <c r="A195" s="14"/>
      <c r="B195" s="61"/>
      <c r="C195" s="381" t="s">
        <v>46</v>
      </c>
      <c r="D195" s="382"/>
      <c r="E195" s="382"/>
      <c r="F195" s="382"/>
      <c r="G195" s="382"/>
      <c r="H195" s="382"/>
      <c r="I195" s="382"/>
      <c r="J195" s="382"/>
      <c r="K195" s="382"/>
      <c r="L195" s="382"/>
      <c r="M195" s="382"/>
      <c r="N195" s="382"/>
      <c r="O195" s="383"/>
      <c r="P195" s="62"/>
    </row>
    <row r="196" spans="1:19">
      <c r="A196" s="14"/>
      <c r="B196" s="61"/>
      <c r="C196" s="384"/>
      <c r="D196" s="385"/>
      <c r="E196" s="385"/>
      <c r="F196" s="385"/>
      <c r="G196" s="385"/>
      <c r="H196" s="385"/>
      <c r="I196" s="385"/>
      <c r="J196" s="385"/>
      <c r="K196" s="385"/>
      <c r="L196" s="385"/>
      <c r="M196" s="385"/>
      <c r="N196" s="385"/>
      <c r="O196" s="386"/>
      <c r="P196" s="62"/>
    </row>
    <row r="197" spans="1:19" ht="13.5" thickBot="1">
      <c r="A197" s="14"/>
      <c r="B197" s="61"/>
      <c r="C197" s="387"/>
      <c r="D197" s="388"/>
      <c r="E197" s="388"/>
      <c r="F197" s="388"/>
      <c r="G197" s="388"/>
      <c r="H197" s="388"/>
      <c r="I197" s="388"/>
      <c r="J197" s="388"/>
      <c r="K197" s="388"/>
      <c r="L197" s="388"/>
      <c r="M197" s="388"/>
      <c r="N197" s="388"/>
      <c r="O197" s="389"/>
      <c r="P197" s="62"/>
    </row>
    <row r="198" spans="1:19" ht="13.5">
      <c r="A198" s="14"/>
      <c r="B198" s="61"/>
      <c r="C198" s="402" t="s">
        <v>47</v>
      </c>
      <c r="D198" s="403"/>
      <c r="E198" s="403"/>
      <c r="F198" s="403"/>
      <c r="G198" s="403"/>
      <c r="H198" s="403"/>
      <c r="I198" s="403"/>
      <c r="J198" s="223" t="s">
        <v>48</v>
      </c>
      <c r="K198" s="218" t="s">
        <v>49</v>
      </c>
      <c r="L198" s="93" t="s">
        <v>50</v>
      </c>
      <c r="M198" s="410" t="s">
        <v>51</v>
      </c>
      <c r="N198" s="411"/>
      <c r="O198" s="92" t="s">
        <v>42</v>
      </c>
      <c r="P198" s="62"/>
    </row>
    <row r="199" spans="1:19">
      <c r="A199" s="14"/>
      <c r="B199" s="61"/>
      <c r="C199" s="406" t="s">
        <v>90</v>
      </c>
      <c r="D199" s="407"/>
      <c r="E199" s="407"/>
      <c r="F199" s="407"/>
      <c r="G199" s="407"/>
      <c r="H199" s="407"/>
      <c r="I199" s="407"/>
      <c r="J199" s="39">
        <v>0.15</v>
      </c>
      <c r="K199" s="40">
        <v>22</v>
      </c>
      <c r="L199" s="39" t="s">
        <v>88</v>
      </c>
      <c r="M199" s="431">
        <f>+S199</f>
        <v>1560</v>
      </c>
      <c r="N199" s="432"/>
      <c r="O199" s="103">
        <f>+M199*K199*J199</f>
        <v>5148</v>
      </c>
      <c r="P199" s="62"/>
      <c r="S199">
        <v>1560</v>
      </c>
    </row>
    <row r="200" spans="1:19" ht="13.5" thickBot="1">
      <c r="A200" s="14"/>
      <c r="B200" s="61"/>
      <c r="C200" s="398"/>
      <c r="D200" s="399"/>
      <c r="E200" s="399"/>
      <c r="F200" s="399"/>
      <c r="G200" s="399"/>
      <c r="H200" s="399"/>
      <c r="I200" s="399"/>
      <c r="J200" s="34"/>
      <c r="K200" s="224"/>
      <c r="L200" s="34"/>
      <c r="M200" s="400"/>
      <c r="N200" s="401"/>
      <c r="O200" s="118"/>
      <c r="P200" s="62"/>
    </row>
    <row r="201" spans="1:19" ht="14.25" thickBot="1">
      <c r="A201" s="14"/>
      <c r="B201" s="61"/>
      <c r="C201" s="370" t="s">
        <v>43</v>
      </c>
      <c r="D201" s="371"/>
      <c r="E201" s="371"/>
      <c r="F201" s="371"/>
      <c r="G201" s="371"/>
      <c r="H201" s="371"/>
      <c r="I201" s="371"/>
      <c r="J201" s="371"/>
      <c r="K201" s="371"/>
      <c r="L201" s="371"/>
      <c r="M201" s="371"/>
      <c r="N201" s="372"/>
      <c r="O201" s="104">
        <f>SUM(O199:O200)</f>
        <v>5148</v>
      </c>
      <c r="P201" s="62"/>
    </row>
    <row r="202" spans="1:19">
      <c r="A202" s="14"/>
      <c r="B202" s="61"/>
      <c r="C202" s="381" t="s">
        <v>52</v>
      </c>
      <c r="D202" s="382"/>
      <c r="E202" s="382"/>
      <c r="F202" s="382"/>
      <c r="G202" s="382"/>
      <c r="H202" s="382"/>
      <c r="I202" s="382"/>
      <c r="J202" s="382"/>
      <c r="K202" s="382"/>
      <c r="L202" s="382"/>
      <c r="M202" s="382"/>
      <c r="N202" s="382"/>
      <c r="O202" s="383"/>
      <c r="P202" s="62"/>
    </row>
    <row r="203" spans="1:19">
      <c r="A203" s="14"/>
      <c r="B203" s="61"/>
      <c r="C203" s="384"/>
      <c r="D203" s="385"/>
      <c r="E203" s="385"/>
      <c r="F203" s="385"/>
      <c r="G203" s="385"/>
      <c r="H203" s="385"/>
      <c r="I203" s="385"/>
      <c r="J203" s="385"/>
      <c r="K203" s="385"/>
      <c r="L203" s="385"/>
      <c r="M203" s="385"/>
      <c r="N203" s="385"/>
      <c r="O203" s="386"/>
      <c r="P203" s="62"/>
    </row>
    <row r="204" spans="1:19" ht="13.5" thickBot="1">
      <c r="A204" s="14"/>
      <c r="B204" s="61"/>
      <c r="C204" s="387"/>
      <c r="D204" s="388"/>
      <c r="E204" s="388"/>
      <c r="F204" s="388"/>
      <c r="G204" s="388"/>
      <c r="H204" s="388"/>
      <c r="I204" s="388"/>
      <c r="J204" s="388"/>
      <c r="K204" s="388"/>
      <c r="L204" s="388"/>
      <c r="M204" s="388"/>
      <c r="N204" s="388"/>
      <c r="O204" s="389"/>
      <c r="P204" s="62"/>
    </row>
    <row r="205" spans="1:19">
      <c r="A205" s="14"/>
      <c r="B205" s="61"/>
      <c r="C205" s="390" t="s">
        <v>53</v>
      </c>
      <c r="D205" s="391"/>
      <c r="E205" s="391"/>
      <c r="F205" s="391"/>
      <c r="G205" s="391"/>
      <c r="H205" s="391"/>
      <c r="I205" s="391"/>
      <c r="J205" s="110" t="s">
        <v>54</v>
      </c>
      <c r="K205" s="111" t="s">
        <v>55</v>
      </c>
      <c r="L205" s="112" t="s">
        <v>56</v>
      </c>
      <c r="M205" s="392" t="s">
        <v>41</v>
      </c>
      <c r="N205" s="393"/>
      <c r="O205" s="113" t="s">
        <v>42</v>
      </c>
      <c r="P205" s="62"/>
    </row>
    <row r="206" spans="1:19">
      <c r="A206" s="14"/>
      <c r="B206" s="61"/>
      <c r="C206" s="225" t="s">
        <v>105</v>
      </c>
      <c r="D206" s="226"/>
      <c r="E206" s="226"/>
      <c r="F206" s="226"/>
      <c r="G206" s="226"/>
      <c r="H206" s="226"/>
      <c r="I206" s="226"/>
      <c r="J206" s="221">
        <f>+R206</f>
        <v>295200</v>
      </c>
      <c r="K206" s="114">
        <v>1.8</v>
      </c>
      <c r="L206" s="115">
        <f>ROUND(K206*J206,2)</f>
        <v>531360</v>
      </c>
      <c r="M206" s="394">
        <v>60</v>
      </c>
      <c r="N206" s="395"/>
      <c r="O206" s="116">
        <f>+ROUND(L206/M206,2)</f>
        <v>8856</v>
      </c>
      <c r="P206" s="62"/>
      <c r="R206">
        <v>295200</v>
      </c>
    </row>
    <row r="207" spans="1:19">
      <c r="A207" s="14"/>
      <c r="B207" s="61"/>
      <c r="C207" s="225"/>
      <c r="D207" s="226"/>
      <c r="E207" s="226"/>
      <c r="F207" s="226"/>
      <c r="G207" s="226"/>
      <c r="H207" s="226"/>
      <c r="I207" s="226"/>
      <c r="J207" s="221"/>
      <c r="K207" s="114"/>
      <c r="L207" s="115"/>
      <c r="M207" s="394"/>
      <c r="N207" s="395"/>
      <c r="O207" s="116"/>
      <c r="P207" s="62"/>
    </row>
    <row r="208" spans="1:19">
      <c r="A208" s="14"/>
      <c r="B208" s="61"/>
      <c r="C208" s="225"/>
      <c r="D208" s="226"/>
      <c r="E208" s="226"/>
      <c r="F208" s="226"/>
      <c r="G208" s="226"/>
      <c r="H208" s="226"/>
      <c r="I208" s="226"/>
      <c r="J208" s="38"/>
      <c r="K208" s="37"/>
      <c r="L208" s="36"/>
      <c r="M208" s="396"/>
      <c r="N208" s="397"/>
      <c r="O208" s="35"/>
      <c r="P208" s="62"/>
    </row>
    <row r="209" spans="1:16" ht="13.5" thickBot="1">
      <c r="A209" s="14"/>
      <c r="B209" s="61"/>
      <c r="C209" s="398"/>
      <c r="D209" s="399"/>
      <c r="E209" s="399"/>
      <c r="F209" s="399"/>
      <c r="G209" s="399"/>
      <c r="H209" s="399"/>
      <c r="I209" s="399"/>
      <c r="J209" s="34"/>
      <c r="K209" s="224"/>
      <c r="L209" s="34"/>
      <c r="M209" s="400"/>
      <c r="N209" s="401"/>
      <c r="O209" s="33"/>
      <c r="P209" s="62"/>
    </row>
    <row r="210" spans="1:16" ht="14.25" thickBot="1">
      <c r="A210" s="14"/>
      <c r="B210" s="61"/>
      <c r="C210" s="370" t="s">
        <v>43</v>
      </c>
      <c r="D210" s="371"/>
      <c r="E210" s="371"/>
      <c r="F210" s="371"/>
      <c r="G210" s="371"/>
      <c r="H210" s="371"/>
      <c r="I210" s="371"/>
      <c r="J210" s="371"/>
      <c r="K210" s="371"/>
      <c r="L210" s="371"/>
      <c r="M210" s="371"/>
      <c r="N210" s="372"/>
      <c r="O210" s="109">
        <f>SUM(O206:O209)</f>
        <v>8856</v>
      </c>
      <c r="P210" s="62"/>
    </row>
    <row r="211" spans="1:16" ht="13.5" thickBot="1">
      <c r="A211" s="14"/>
      <c r="B211" s="61"/>
      <c r="C211" s="18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7"/>
      <c r="P211" s="62"/>
    </row>
    <row r="212" spans="1:16" ht="13.5" thickBot="1">
      <c r="A212" s="14"/>
      <c r="B212" s="61"/>
      <c r="C212" s="373" t="s">
        <v>57</v>
      </c>
      <c r="D212" s="374"/>
      <c r="E212" s="374"/>
      <c r="F212" s="374"/>
      <c r="G212" s="374"/>
      <c r="H212" s="374"/>
      <c r="I212" s="374"/>
      <c r="J212" s="374"/>
      <c r="K212" s="374"/>
      <c r="L212" s="374"/>
      <c r="M212" s="374"/>
      <c r="N212" s="375"/>
      <c r="O212" s="117">
        <f>ROUND(O210+O201+O194+O185,2)</f>
        <v>14181.12</v>
      </c>
      <c r="P212" s="62"/>
    </row>
    <row r="213" spans="1:16">
      <c r="A213" s="14"/>
      <c r="B213" s="61"/>
      <c r="C213" s="381" t="s">
        <v>58</v>
      </c>
      <c r="D213" s="382"/>
      <c r="E213" s="382"/>
      <c r="F213" s="382"/>
      <c r="G213" s="382"/>
      <c r="H213" s="382"/>
      <c r="I213" s="382"/>
      <c r="J213" s="382"/>
      <c r="K213" s="382"/>
      <c r="L213" s="382"/>
      <c r="M213" s="382"/>
      <c r="N213" s="382"/>
      <c r="O213" s="383"/>
      <c r="P213" s="62"/>
    </row>
    <row r="214" spans="1:16">
      <c r="A214" s="14"/>
      <c r="B214" s="61"/>
      <c r="C214" s="384"/>
      <c r="D214" s="385"/>
      <c r="E214" s="385"/>
      <c r="F214" s="385"/>
      <c r="G214" s="385"/>
      <c r="H214" s="385"/>
      <c r="I214" s="385"/>
      <c r="J214" s="385"/>
      <c r="K214" s="385"/>
      <c r="L214" s="385"/>
      <c r="M214" s="385"/>
      <c r="N214" s="385"/>
      <c r="O214" s="386"/>
      <c r="P214" s="62"/>
    </row>
    <row r="215" spans="1:16" ht="13.5" thickBot="1">
      <c r="A215" s="14"/>
      <c r="B215" s="61"/>
      <c r="C215" s="387"/>
      <c r="D215" s="388"/>
      <c r="E215" s="388"/>
      <c r="F215" s="388"/>
      <c r="G215" s="388"/>
      <c r="H215" s="388"/>
      <c r="I215" s="388"/>
      <c r="J215" s="388"/>
      <c r="K215" s="388"/>
      <c r="L215" s="388"/>
      <c r="M215" s="388"/>
      <c r="N215" s="388"/>
      <c r="O215" s="389"/>
      <c r="P215" s="62"/>
    </row>
    <row r="216" spans="1:16" ht="13.5">
      <c r="A216" s="14"/>
      <c r="B216" s="61"/>
      <c r="C216" s="402" t="s">
        <v>59</v>
      </c>
      <c r="D216" s="403"/>
      <c r="E216" s="403"/>
      <c r="F216" s="403"/>
      <c r="G216" s="403"/>
      <c r="H216" s="403"/>
      <c r="I216" s="403"/>
      <c r="J216" s="218"/>
      <c r="K216" s="219"/>
      <c r="L216" s="94" t="s">
        <v>60</v>
      </c>
      <c r="M216" s="404" t="s">
        <v>61</v>
      </c>
      <c r="N216" s="405"/>
      <c r="O216" s="95"/>
      <c r="P216" s="62"/>
    </row>
    <row r="217" spans="1:16">
      <c r="A217" s="14"/>
      <c r="B217" s="61"/>
      <c r="C217" s="406" t="s">
        <v>16</v>
      </c>
      <c r="D217" s="407"/>
      <c r="E217" s="407"/>
      <c r="F217" s="407"/>
      <c r="G217" s="407"/>
      <c r="H217" s="407"/>
      <c r="I217" s="407"/>
      <c r="J217" s="31"/>
      <c r="K217" s="30"/>
      <c r="L217" s="27">
        <v>0.28999999999999998</v>
      </c>
      <c r="M217" s="408">
        <f>+ROUND(O212*L217,2)</f>
        <v>4112.5200000000004</v>
      </c>
      <c r="N217" s="409"/>
      <c r="O217" s="26"/>
      <c r="P217" s="62"/>
    </row>
    <row r="218" spans="1:16">
      <c r="A218" s="14"/>
      <c r="B218" s="61"/>
      <c r="C218" s="32" t="s">
        <v>62</v>
      </c>
      <c r="D218" s="19"/>
      <c r="E218" s="19"/>
      <c r="F218" s="19"/>
      <c r="G218" s="19"/>
      <c r="H218" s="19"/>
      <c r="I218" s="19"/>
      <c r="J218" s="31"/>
      <c r="K218" s="30"/>
      <c r="L218" s="27">
        <v>0.01</v>
      </c>
      <c r="M218" s="408">
        <f>+ROUND(O212*L218,2)</f>
        <v>141.81</v>
      </c>
      <c r="N218" s="409"/>
      <c r="O218" s="26"/>
      <c r="P218" s="62"/>
    </row>
    <row r="219" spans="1:16" ht="13.5" thickBot="1">
      <c r="A219" s="14"/>
      <c r="B219" s="61"/>
      <c r="C219" s="216" t="s">
        <v>63</v>
      </c>
      <c r="D219" s="217"/>
      <c r="E219" s="217"/>
      <c r="F219" s="217"/>
      <c r="G219" s="217"/>
      <c r="H219" s="217"/>
      <c r="I219" s="217"/>
      <c r="J219" s="29"/>
      <c r="K219" s="28"/>
      <c r="L219" s="27">
        <v>0.05</v>
      </c>
      <c r="M219" s="368">
        <f>+ROUND(O212*L219,2)</f>
        <v>709.06</v>
      </c>
      <c r="N219" s="369"/>
      <c r="O219" s="26"/>
      <c r="P219" s="62"/>
    </row>
    <row r="220" spans="1:16" ht="14.25" thickBot="1">
      <c r="A220" s="14"/>
      <c r="B220" s="61"/>
      <c r="C220" s="370" t="s">
        <v>43</v>
      </c>
      <c r="D220" s="371"/>
      <c r="E220" s="371"/>
      <c r="F220" s="371"/>
      <c r="G220" s="371"/>
      <c r="H220" s="371"/>
      <c r="I220" s="371"/>
      <c r="J220" s="371"/>
      <c r="K220" s="371"/>
      <c r="L220" s="371"/>
      <c r="M220" s="371"/>
      <c r="N220" s="372"/>
      <c r="O220" s="104">
        <f>SUM(M217:N219)</f>
        <v>4963.3900000000012</v>
      </c>
      <c r="P220" s="62"/>
    </row>
    <row r="221" spans="1:16" ht="13.5" thickBot="1">
      <c r="A221" s="14"/>
      <c r="B221" s="61"/>
      <c r="C221" s="18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7"/>
      <c r="P221" s="62"/>
    </row>
    <row r="222" spans="1:16" ht="13.5" thickBot="1">
      <c r="A222" s="14"/>
      <c r="B222" s="61"/>
      <c r="C222" s="373" t="s">
        <v>64</v>
      </c>
      <c r="D222" s="374"/>
      <c r="E222" s="374"/>
      <c r="F222" s="374"/>
      <c r="G222" s="374"/>
      <c r="H222" s="374"/>
      <c r="I222" s="374"/>
      <c r="J222" s="374"/>
      <c r="K222" s="374"/>
      <c r="L222" s="374"/>
      <c r="M222" s="374"/>
      <c r="N222" s="375"/>
      <c r="O222" s="117">
        <f>+O220+O212</f>
        <v>19144.510000000002</v>
      </c>
      <c r="P222" s="62"/>
    </row>
    <row r="223" spans="1:16">
      <c r="A223" s="14"/>
      <c r="B223" s="61"/>
      <c r="C223" s="25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3"/>
      <c r="P223" s="62"/>
    </row>
    <row r="224" spans="1:16">
      <c r="A224" s="14"/>
      <c r="B224" s="61"/>
      <c r="C224" s="18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7"/>
      <c r="P224" s="62"/>
    </row>
    <row r="225" spans="1:16">
      <c r="A225" s="14"/>
      <c r="B225" s="61"/>
      <c r="C225" s="18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7"/>
      <c r="P225" s="62"/>
    </row>
    <row r="226" spans="1:16" ht="18">
      <c r="A226" s="14"/>
      <c r="B226" s="61"/>
      <c r="C226" s="18"/>
      <c r="D226" s="14"/>
      <c r="E226" s="14"/>
      <c r="F226" s="14"/>
      <c r="G226" s="14"/>
      <c r="H226" s="96" t="s">
        <v>67</v>
      </c>
      <c r="I226" s="14"/>
      <c r="J226" s="14"/>
      <c r="K226" s="14"/>
      <c r="L226" s="14"/>
      <c r="M226" s="14"/>
      <c r="N226" s="14"/>
      <c r="O226" s="17"/>
      <c r="P226" s="62"/>
    </row>
    <row r="227" spans="1:16" ht="18">
      <c r="A227" s="14"/>
      <c r="B227" s="61"/>
      <c r="C227" s="22"/>
      <c r="D227" s="64"/>
      <c r="E227" s="64"/>
      <c r="F227" s="64"/>
      <c r="G227" s="64"/>
      <c r="H227" s="96"/>
      <c r="I227" s="64"/>
      <c r="J227" s="64"/>
      <c r="K227" s="64"/>
      <c r="L227" s="64"/>
      <c r="M227" s="64"/>
      <c r="N227" s="64"/>
      <c r="O227" s="21"/>
      <c r="P227" s="62"/>
    </row>
    <row r="228" spans="1:16" ht="18">
      <c r="A228" s="14"/>
      <c r="B228" s="61"/>
      <c r="C228" s="22"/>
      <c r="D228" s="64"/>
      <c r="E228" s="64"/>
      <c r="F228" s="64"/>
      <c r="G228" s="64"/>
      <c r="H228" s="96"/>
      <c r="I228" s="14"/>
      <c r="J228" s="14"/>
      <c r="K228" s="64"/>
      <c r="L228" s="64"/>
      <c r="M228" s="64"/>
      <c r="N228" s="64"/>
      <c r="O228" s="21"/>
      <c r="P228" s="62"/>
    </row>
    <row r="229" spans="1:16" ht="18">
      <c r="A229" s="14"/>
      <c r="B229" s="61"/>
      <c r="C229" s="20"/>
      <c r="D229" s="65"/>
      <c r="E229" s="65"/>
      <c r="F229" s="65"/>
      <c r="G229" s="65"/>
      <c r="H229" s="96" t="s">
        <v>68</v>
      </c>
      <c r="I229" s="65"/>
      <c r="J229" s="65"/>
      <c r="K229" s="65"/>
      <c r="L229" s="65"/>
      <c r="M229" s="65"/>
      <c r="N229" s="65"/>
      <c r="O229" s="16"/>
      <c r="P229" s="62"/>
    </row>
    <row r="230" spans="1:16" ht="18">
      <c r="A230" s="14"/>
      <c r="B230" s="61"/>
      <c r="C230" s="18"/>
      <c r="D230" s="14"/>
      <c r="E230" s="14"/>
      <c r="F230" s="14"/>
      <c r="G230" s="14"/>
      <c r="H230" s="97" t="s">
        <v>120</v>
      </c>
      <c r="I230" s="14"/>
      <c r="J230" s="14"/>
      <c r="K230" s="14"/>
      <c r="L230" s="14"/>
      <c r="M230" s="14"/>
      <c r="N230" s="14"/>
      <c r="O230" s="17"/>
      <c r="P230" s="62"/>
    </row>
    <row r="231" spans="1:16" ht="18">
      <c r="A231" s="14"/>
      <c r="B231" s="61"/>
      <c r="C231" s="15"/>
      <c r="D231" s="66"/>
      <c r="E231" s="66"/>
      <c r="F231" s="14"/>
      <c r="G231" s="14"/>
      <c r="H231" s="96" t="s">
        <v>69</v>
      </c>
      <c r="I231" s="14"/>
      <c r="J231" s="14"/>
      <c r="K231" s="98"/>
      <c r="L231" s="98"/>
      <c r="M231" s="98"/>
      <c r="N231" s="98"/>
      <c r="O231" s="99"/>
      <c r="P231" s="62"/>
    </row>
    <row r="232" spans="1:16" ht="16.5" thickBot="1">
      <c r="A232" s="14"/>
      <c r="B232" s="61"/>
      <c r="C232" s="376"/>
      <c r="D232" s="377"/>
      <c r="E232" s="377"/>
      <c r="F232" s="224"/>
      <c r="G232" s="224"/>
      <c r="H232" s="224"/>
      <c r="I232" s="224"/>
      <c r="J232" s="224"/>
      <c r="K232" s="100"/>
      <c r="L232" s="100"/>
      <c r="M232" s="100"/>
      <c r="N232" s="100"/>
      <c r="O232" s="101"/>
      <c r="P232" s="62"/>
    </row>
    <row r="233" spans="1:16" ht="13.5" thickBot="1">
      <c r="A233" s="14"/>
      <c r="B233" s="67"/>
      <c r="C233" s="68"/>
      <c r="D233" s="68"/>
      <c r="E233" s="68"/>
      <c r="F233" s="68"/>
      <c r="G233" s="68"/>
      <c r="H233" s="68"/>
      <c r="I233" s="68"/>
      <c r="J233" s="68"/>
      <c r="K233" s="68"/>
      <c r="L233" s="68"/>
      <c r="M233" s="68"/>
      <c r="N233" s="68"/>
      <c r="O233" s="68"/>
      <c r="P233" s="69"/>
    </row>
    <row r="234" spans="1:16" ht="13.5" thickTop="1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</row>
    <row r="235" spans="1:16" ht="13.5" thickBot="1"/>
    <row r="236" spans="1:16" ht="13.5" thickTop="1">
      <c r="A236" s="14"/>
      <c r="B236" s="443"/>
      <c r="C236" s="444"/>
      <c r="D236" s="444"/>
      <c r="E236" s="444"/>
      <c r="F236" s="444"/>
      <c r="G236" s="444"/>
      <c r="H236" s="444"/>
      <c r="I236" s="444"/>
      <c r="J236" s="444"/>
      <c r="K236" s="444"/>
      <c r="L236" s="444"/>
      <c r="M236" s="444"/>
      <c r="N236" s="444"/>
      <c r="O236" s="444"/>
      <c r="P236" s="445"/>
    </row>
    <row r="237" spans="1:16">
      <c r="A237" s="14"/>
      <c r="B237" s="81"/>
      <c r="C237" s="70"/>
      <c r="D237" s="71"/>
      <c r="E237" s="70"/>
      <c r="F237" s="71"/>
      <c r="G237" s="14"/>
      <c r="H237" s="14"/>
      <c r="I237" s="14"/>
      <c r="J237" s="14"/>
      <c r="K237" s="14"/>
      <c r="L237" s="14"/>
      <c r="M237" s="14"/>
      <c r="N237" s="14"/>
      <c r="O237" s="14"/>
      <c r="P237" s="62"/>
    </row>
    <row r="238" spans="1:16" ht="13.5" thickBot="1">
      <c r="A238" s="14"/>
      <c r="B238" s="61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62"/>
    </row>
    <row r="239" spans="1:16">
      <c r="A239" s="14"/>
      <c r="B239" s="61"/>
      <c r="C239" s="446"/>
      <c r="D239" s="447"/>
      <c r="E239" s="452"/>
      <c r="F239" s="452"/>
      <c r="G239" s="452"/>
      <c r="H239" s="452"/>
      <c r="I239" s="452"/>
      <c r="J239" s="452"/>
      <c r="K239" s="453"/>
      <c r="L239" s="454"/>
      <c r="M239" s="455"/>
      <c r="N239" s="455"/>
      <c r="O239" s="456"/>
      <c r="P239" s="62"/>
    </row>
    <row r="240" spans="1:16">
      <c r="A240" s="14"/>
      <c r="B240" s="61"/>
      <c r="C240" s="448"/>
      <c r="D240" s="449"/>
      <c r="E240" s="460" t="s">
        <v>66</v>
      </c>
      <c r="F240" s="460"/>
      <c r="G240" s="460"/>
      <c r="H240" s="460"/>
      <c r="I240" s="460"/>
      <c r="J240" s="460"/>
      <c r="K240" s="461"/>
      <c r="L240" s="457"/>
      <c r="M240" s="458"/>
      <c r="N240" s="458"/>
      <c r="O240" s="459"/>
      <c r="P240" s="62"/>
    </row>
    <row r="241" spans="1:16" ht="13.5">
      <c r="A241" s="14"/>
      <c r="B241" s="61"/>
      <c r="C241" s="448"/>
      <c r="D241" s="449"/>
      <c r="E241" s="462"/>
      <c r="F241" s="462"/>
      <c r="G241" s="462"/>
      <c r="H241" s="462"/>
      <c r="I241" s="462"/>
      <c r="J241" s="462"/>
      <c r="K241" s="463"/>
      <c r="L241" s="464" t="s">
        <v>25</v>
      </c>
      <c r="M241" s="466"/>
      <c r="N241" s="467"/>
      <c r="O241" s="468"/>
      <c r="P241" s="62"/>
    </row>
    <row r="242" spans="1:16">
      <c r="A242" s="14"/>
      <c r="B242" s="61"/>
      <c r="C242" s="448"/>
      <c r="D242" s="449"/>
      <c r="E242" s="460"/>
      <c r="F242" s="460"/>
      <c r="G242" s="460"/>
      <c r="H242" s="460"/>
      <c r="I242" s="460"/>
      <c r="J242" s="460"/>
      <c r="K242" s="461"/>
      <c r="L242" s="465"/>
      <c r="M242" s="469"/>
      <c r="N242" s="470"/>
      <c r="O242" s="471"/>
      <c r="P242" s="62"/>
    </row>
    <row r="243" spans="1:16">
      <c r="A243" s="14"/>
      <c r="B243" s="61"/>
      <c r="C243" s="448"/>
      <c r="D243" s="449"/>
      <c r="E243" s="472"/>
      <c r="F243" s="472"/>
      <c r="G243" s="472"/>
      <c r="H243" s="472"/>
      <c r="I243" s="472"/>
      <c r="J243" s="472"/>
      <c r="K243" s="473"/>
      <c r="L243" s="464" t="s">
        <v>26</v>
      </c>
      <c r="M243" s="464">
        <v>4</v>
      </c>
      <c r="N243" s="464" t="s">
        <v>27</v>
      </c>
      <c r="O243" s="418">
        <v>18</v>
      </c>
      <c r="P243" s="62"/>
    </row>
    <row r="244" spans="1:16">
      <c r="A244" s="14"/>
      <c r="B244" s="61"/>
      <c r="C244" s="448"/>
      <c r="D244" s="449"/>
      <c r="E244" s="472"/>
      <c r="F244" s="472"/>
      <c r="G244" s="472"/>
      <c r="H244" s="472"/>
      <c r="I244" s="472"/>
      <c r="J244" s="472"/>
      <c r="K244" s="473"/>
      <c r="L244" s="474"/>
      <c r="M244" s="474"/>
      <c r="N244" s="474"/>
      <c r="O244" s="419"/>
      <c r="P244" s="62"/>
    </row>
    <row r="245" spans="1:16">
      <c r="A245" s="14"/>
      <c r="B245" s="61"/>
      <c r="C245" s="450"/>
      <c r="D245" s="451"/>
      <c r="E245" s="475" t="s">
        <v>28</v>
      </c>
      <c r="F245" s="475"/>
      <c r="G245" s="475"/>
      <c r="H245" s="475"/>
      <c r="I245" s="475"/>
      <c r="J245" s="475"/>
      <c r="K245" s="476"/>
      <c r="L245" s="474"/>
      <c r="M245" s="474"/>
      <c r="N245" s="474"/>
      <c r="O245" s="419"/>
      <c r="P245" s="62"/>
    </row>
    <row r="246" spans="1:16" ht="14.25" thickBot="1">
      <c r="A246" s="14"/>
      <c r="B246" s="61"/>
      <c r="C246" s="57"/>
      <c r="D246" s="56"/>
      <c r="E246" s="56"/>
      <c r="F246" s="56"/>
      <c r="G246" s="56"/>
      <c r="H246" s="56"/>
      <c r="I246" s="56"/>
      <c r="J246" s="56"/>
      <c r="K246" s="56"/>
      <c r="L246" s="56"/>
      <c r="M246" s="55"/>
      <c r="N246" s="55"/>
      <c r="O246" s="54"/>
      <c r="P246" s="62"/>
    </row>
    <row r="247" spans="1:16" ht="13.5">
      <c r="A247" s="14"/>
      <c r="B247" s="61"/>
      <c r="C247" s="53"/>
      <c r="D247" s="52"/>
      <c r="E247" s="52"/>
      <c r="F247" s="52"/>
      <c r="G247" s="52"/>
      <c r="H247" s="52"/>
      <c r="I247" s="52"/>
      <c r="J247" s="52"/>
      <c r="K247" s="52"/>
      <c r="L247" s="51" t="s">
        <v>29</v>
      </c>
      <c r="M247" s="50" t="s">
        <v>30</v>
      </c>
      <c r="N247" s="50" t="s">
        <v>31</v>
      </c>
      <c r="O247" s="49" t="s">
        <v>32</v>
      </c>
      <c r="P247" s="62"/>
    </row>
    <row r="248" spans="1:16" ht="13.5">
      <c r="A248" s="14"/>
      <c r="B248" s="61"/>
      <c r="C248" s="20"/>
      <c r="D248" s="222"/>
      <c r="E248" s="222"/>
      <c r="F248" s="222"/>
      <c r="G248" s="222"/>
      <c r="H248" s="222"/>
      <c r="I248" s="222"/>
      <c r="J248" s="222"/>
      <c r="K248" s="222"/>
      <c r="L248" s="63"/>
      <c r="M248" s="48">
        <v>6</v>
      </c>
      <c r="N248" s="48">
        <v>2</v>
      </c>
      <c r="O248" s="48">
        <v>2026</v>
      </c>
      <c r="P248" s="62"/>
    </row>
    <row r="249" spans="1:16" ht="13.5">
      <c r="A249" s="14"/>
      <c r="B249" s="61"/>
      <c r="C249" s="47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5"/>
      <c r="P249" s="62"/>
    </row>
    <row r="250" spans="1:16" ht="13.5" thickBot="1">
      <c r="A250" s="14"/>
      <c r="B250" s="61"/>
      <c r="C250" s="216"/>
      <c r="D250" s="217"/>
      <c r="E250" s="217"/>
      <c r="F250" s="217"/>
      <c r="G250" s="217"/>
      <c r="H250" s="217"/>
      <c r="I250" s="217"/>
      <c r="J250" s="217"/>
      <c r="K250" s="217"/>
      <c r="L250" s="217"/>
      <c r="M250" s="217"/>
      <c r="N250" s="217"/>
      <c r="O250" s="44"/>
      <c r="P250" s="62"/>
    </row>
    <row r="251" spans="1:16" ht="13.5" thickBot="1">
      <c r="A251" s="14"/>
      <c r="B251" s="61"/>
      <c r="C251" s="25"/>
      <c r="D251" s="24"/>
      <c r="E251" s="24"/>
      <c r="F251" s="24"/>
      <c r="G251" s="24"/>
      <c r="H251" s="24"/>
      <c r="I251" s="14"/>
      <c r="J251" s="14"/>
      <c r="K251" s="24"/>
      <c r="L251" s="24"/>
      <c r="M251" s="24"/>
      <c r="N251" s="24"/>
      <c r="O251" s="23"/>
      <c r="P251" s="62"/>
    </row>
    <row r="252" spans="1:16" ht="13.5">
      <c r="A252" s="14"/>
      <c r="B252" s="61"/>
      <c r="C252" s="420" t="s">
        <v>33</v>
      </c>
      <c r="D252" s="421"/>
      <c r="E252" s="421"/>
      <c r="F252" s="421"/>
      <c r="G252" s="421"/>
      <c r="H252" s="421"/>
      <c r="I252" s="421"/>
      <c r="J252" s="421"/>
      <c r="K252" s="421"/>
      <c r="L252" s="421"/>
      <c r="M252" s="421"/>
      <c r="N252" s="421"/>
      <c r="O252" s="422"/>
      <c r="P252" s="62"/>
    </row>
    <row r="253" spans="1:16" ht="13.5" thickBot="1">
      <c r="A253" s="14"/>
      <c r="B253" s="61"/>
      <c r="C253" s="18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7"/>
      <c r="P253" s="62"/>
    </row>
    <row r="254" spans="1:16">
      <c r="A254" s="14"/>
      <c r="B254" s="61"/>
      <c r="C254" s="89" t="s">
        <v>34</v>
      </c>
      <c r="D254" s="423" t="s">
        <v>35</v>
      </c>
      <c r="E254" s="424"/>
      <c r="F254" s="424"/>
      <c r="G254" s="424"/>
      <c r="H254" s="424"/>
      <c r="I254" s="424"/>
      <c r="J254" s="424"/>
      <c r="K254" s="424"/>
      <c r="L254" s="425"/>
      <c r="M254" s="426" t="s">
        <v>36</v>
      </c>
      <c r="N254" s="427"/>
      <c r="O254" s="89" t="s">
        <v>9</v>
      </c>
      <c r="P254" s="62"/>
    </row>
    <row r="255" spans="1:16" ht="13.5" thickBot="1">
      <c r="A255" s="14"/>
      <c r="B255" s="61"/>
      <c r="C255" s="90">
        <f>+'PRESUPUESTO OFICIAL (Entidad)'!D19</f>
        <v>2.0099999999999998</v>
      </c>
      <c r="D255" s="433" t="str">
        <f>+VLOOKUP(C255,'PRESUPUESTO OFICIAL (Entidad)'!D$14:H$33,2,0)</f>
        <v>Suministro e instalación de estructura de cubierta en caña brava y madera rolliza</v>
      </c>
      <c r="E255" s="434"/>
      <c r="F255" s="434"/>
      <c r="G255" s="434"/>
      <c r="H255" s="434"/>
      <c r="I255" s="434"/>
      <c r="J255" s="434"/>
      <c r="K255" s="434"/>
      <c r="L255" s="435"/>
      <c r="M255" s="433" t="str">
        <f>+VLOOKUP(C255,'PRESUPUESTO OFICIAL (Entidad)'!D$14:H$33,3,0)</f>
        <v>M2</v>
      </c>
      <c r="N255" s="435"/>
      <c r="O255" s="91">
        <f>+VLOOKUP(C255,'PRESUPUESTO OFICIAL (Entidad)'!D$14:H$33,4,0)</f>
        <v>24</v>
      </c>
      <c r="P255" s="62"/>
    </row>
    <row r="256" spans="1:16">
      <c r="A256" s="14"/>
      <c r="B256" s="61"/>
      <c r="C256" s="381" t="s">
        <v>37</v>
      </c>
      <c r="D256" s="382"/>
      <c r="E256" s="382"/>
      <c r="F256" s="382"/>
      <c r="G256" s="382"/>
      <c r="H256" s="382"/>
      <c r="I256" s="382"/>
      <c r="J256" s="382"/>
      <c r="K256" s="382"/>
      <c r="L256" s="382"/>
      <c r="M256" s="382"/>
      <c r="N256" s="382"/>
      <c r="O256" s="383"/>
      <c r="P256" s="62"/>
    </row>
    <row r="257" spans="1:19">
      <c r="A257" s="14"/>
      <c r="B257" s="61"/>
      <c r="C257" s="384"/>
      <c r="D257" s="385"/>
      <c r="E257" s="385"/>
      <c r="F257" s="385"/>
      <c r="G257" s="385"/>
      <c r="H257" s="385"/>
      <c r="I257" s="385"/>
      <c r="J257" s="385"/>
      <c r="K257" s="385"/>
      <c r="L257" s="385"/>
      <c r="M257" s="385"/>
      <c r="N257" s="385"/>
      <c r="O257" s="386"/>
      <c r="P257" s="62"/>
    </row>
    <row r="258" spans="1:19" ht="13.5" thickBot="1">
      <c r="A258" s="14"/>
      <c r="B258" s="61"/>
      <c r="C258" s="387"/>
      <c r="D258" s="388"/>
      <c r="E258" s="388"/>
      <c r="F258" s="388"/>
      <c r="G258" s="388"/>
      <c r="H258" s="388"/>
      <c r="I258" s="388"/>
      <c r="J258" s="388"/>
      <c r="K258" s="388"/>
      <c r="L258" s="388"/>
      <c r="M258" s="388"/>
      <c r="N258" s="388"/>
      <c r="O258" s="389"/>
      <c r="P258" s="62"/>
    </row>
    <row r="259" spans="1:19" ht="13.5">
      <c r="A259" s="14"/>
      <c r="B259" s="61"/>
      <c r="C259" s="402" t="s">
        <v>35</v>
      </c>
      <c r="D259" s="436"/>
      <c r="E259" s="436"/>
      <c r="F259" s="436"/>
      <c r="G259" s="437"/>
      <c r="H259" s="410" t="s">
        <v>38</v>
      </c>
      <c r="I259" s="436"/>
      <c r="J259" s="438" t="s">
        <v>39</v>
      </c>
      <c r="K259" s="439"/>
      <c r="L259" s="223" t="s">
        <v>40</v>
      </c>
      <c r="M259" s="410" t="s">
        <v>41</v>
      </c>
      <c r="N259" s="411"/>
      <c r="O259" s="92" t="s">
        <v>42</v>
      </c>
      <c r="P259" s="62"/>
    </row>
    <row r="260" spans="1:19">
      <c r="A260" s="14"/>
      <c r="B260" s="61"/>
      <c r="C260" s="406" t="s">
        <v>70</v>
      </c>
      <c r="D260" s="407"/>
      <c r="E260" s="407"/>
      <c r="F260" s="407"/>
      <c r="G260" s="412"/>
      <c r="H260" s="413"/>
      <c r="I260" s="412"/>
      <c r="J260" s="414" t="s">
        <v>71</v>
      </c>
      <c r="K260" s="415"/>
      <c r="L260" s="102">
        <f>+O291</f>
        <v>132840</v>
      </c>
      <c r="M260" s="416">
        <v>0.1</v>
      </c>
      <c r="N260" s="417"/>
      <c r="O260" s="103">
        <f>+ROUND(L260*M260,2)</f>
        <v>13284</v>
      </c>
      <c r="P260" s="62"/>
    </row>
    <row r="261" spans="1:19">
      <c r="A261" s="14"/>
      <c r="B261" s="61"/>
      <c r="C261" s="32" t="s">
        <v>86</v>
      </c>
      <c r="D261" s="19"/>
      <c r="E261" s="19"/>
      <c r="F261" s="19"/>
      <c r="G261" s="42"/>
      <c r="H261" s="43"/>
      <c r="I261" s="42"/>
      <c r="J261" s="414" t="s">
        <v>87</v>
      </c>
      <c r="K261" s="415"/>
      <c r="L261" s="102">
        <v>13000</v>
      </c>
      <c r="M261" s="396">
        <v>0.15</v>
      </c>
      <c r="N261" s="397"/>
      <c r="O261" s="103">
        <f>+ROUND(L261*M261,2)</f>
        <v>1950</v>
      </c>
      <c r="P261" s="62"/>
    </row>
    <row r="262" spans="1:19" ht="13.5" thickBot="1">
      <c r="A262" s="14"/>
      <c r="B262" s="61"/>
      <c r="C262" s="398"/>
      <c r="D262" s="399"/>
      <c r="E262" s="399"/>
      <c r="F262" s="399"/>
      <c r="G262" s="428"/>
      <c r="H262" s="440"/>
      <c r="I262" s="428"/>
      <c r="J262" s="400"/>
      <c r="K262" s="401"/>
      <c r="L262" s="190"/>
      <c r="M262" s="441"/>
      <c r="N262" s="442"/>
      <c r="O262" s="103"/>
      <c r="P262" s="62"/>
    </row>
    <row r="263" spans="1:19" ht="14.25" thickBot="1">
      <c r="A263" s="14"/>
      <c r="B263" s="61"/>
      <c r="C263" s="370" t="s">
        <v>43</v>
      </c>
      <c r="D263" s="371"/>
      <c r="E263" s="371"/>
      <c r="F263" s="371"/>
      <c r="G263" s="371"/>
      <c r="H263" s="371"/>
      <c r="I263" s="371"/>
      <c r="J263" s="371"/>
      <c r="K263" s="371"/>
      <c r="L263" s="371"/>
      <c r="M263" s="371"/>
      <c r="N263" s="372"/>
      <c r="O263" s="104">
        <f>SUM(O260:O262)</f>
        <v>15234</v>
      </c>
      <c r="P263" s="62"/>
    </row>
    <row r="264" spans="1:19">
      <c r="A264" s="14"/>
      <c r="B264" s="61"/>
      <c r="C264" s="381" t="s">
        <v>44</v>
      </c>
      <c r="D264" s="382"/>
      <c r="E264" s="382"/>
      <c r="F264" s="382"/>
      <c r="G264" s="382"/>
      <c r="H264" s="382"/>
      <c r="I264" s="382"/>
      <c r="J264" s="382"/>
      <c r="K264" s="382"/>
      <c r="L264" s="382"/>
      <c r="M264" s="382"/>
      <c r="N264" s="382"/>
      <c r="O264" s="383"/>
      <c r="P264" s="62"/>
    </row>
    <row r="265" spans="1:19">
      <c r="A265" s="14"/>
      <c r="B265" s="61"/>
      <c r="C265" s="384"/>
      <c r="D265" s="385"/>
      <c r="E265" s="385"/>
      <c r="F265" s="385"/>
      <c r="G265" s="385"/>
      <c r="H265" s="385"/>
      <c r="I265" s="385"/>
      <c r="J265" s="385"/>
      <c r="K265" s="385"/>
      <c r="L265" s="385"/>
      <c r="M265" s="385"/>
      <c r="N265" s="385"/>
      <c r="O265" s="386"/>
      <c r="P265" s="62"/>
    </row>
    <row r="266" spans="1:19" ht="13.5" thickBot="1">
      <c r="A266" s="14"/>
      <c r="B266" s="61"/>
      <c r="C266" s="387"/>
      <c r="D266" s="388"/>
      <c r="E266" s="388"/>
      <c r="F266" s="388"/>
      <c r="G266" s="388"/>
      <c r="H266" s="388"/>
      <c r="I266" s="388"/>
      <c r="J266" s="388"/>
      <c r="K266" s="388"/>
      <c r="L266" s="388"/>
      <c r="M266" s="388"/>
      <c r="N266" s="388"/>
      <c r="O266" s="389"/>
      <c r="P266" s="62"/>
    </row>
    <row r="267" spans="1:19" ht="13.5">
      <c r="A267" s="14"/>
      <c r="B267" s="61"/>
      <c r="C267" s="402" t="s">
        <v>35</v>
      </c>
      <c r="D267" s="403"/>
      <c r="E267" s="403"/>
      <c r="F267" s="403"/>
      <c r="G267" s="403"/>
      <c r="H267" s="403"/>
      <c r="I267" s="403"/>
      <c r="J267" s="411"/>
      <c r="K267" s="220" t="s">
        <v>36</v>
      </c>
      <c r="L267" s="223" t="s">
        <v>9</v>
      </c>
      <c r="M267" s="410" t="s">
        <v>45</v>
      </c>
      <c r="N267" s="411"/>
      <c r="O267" s="92" t="s">
        <v>42</v>
      </c>
      <c r="P267" s="62"/>
    </row>
    <row r="268" spans="1:19">
      <c r="A268" s="14"/>
      <c r="B268" s="61"/>
      <c r="C268" s="406" t="s">
        <v>111</v>
      </c>
      <c r="D268" s="407"/>
      <c r="E268" s="407"/>
      <c r="F268" s="407"/>
      <c r="G268" s="407"/>
      <c r="H268" s="407"/>
      <c r="I268" s="407"/>
      <c r="J268" s="412"/>
      <c r="K268" s="105" t="s">
        <v>94</v>
      </c>
      <c r="L268" s="107">
        <v>25</v>
      </c>
      <c r="M268" s="431">
        <f t="shared" ref="M268:M274" si="0">+S268</f>
        <v>910</v>
      </c>
      <c r="N268" s="432"/>
      <c r="O268" s="103">
        <f>+M268*L268</f>
        <v>22750</v>
      </c>
      <c r="P268" s="62"/>
      <c r="S268">
        <v>910</v>
      </c>
    </row>
    <row r="269" spans="1:19">
      <c r="A269" s="14"/>
      <c r="B269" s="61"/>
      <c r="C269" s="32" t="s">
        <v>112</v>
      </c>
      <c r="D269" s="169"/>
      <c r="E269" s="169"/>
      <c r="F269" s="169"/>
      <c r="G269" s="169"/>
      <c r="H269" s="169"/>
      <c r="I269" s="169"/>
      <c r="J269" s="170"/>
      <c r="K269" s="191" t="s">
        <v>94</v>
      </c>
      <c r="L269" s="122">
        <v>3</v>
      </c>
      <c r="M269" s="431">
        <f t="shared" si="0"/>
        <v>13000</v>
      </c>
      <c r="N269" s="432"/>
      <c r="O269" s="103">
        <f>+M269*L269</f>
        <v>39000</v>
      </c>
      <c r="P269" s="62"/>
      <c r="S269">
        <v>13000</v>
      </c>
    </row>
    <row r="270" spans="1:19">
      <c r="A270" s="14"/>
      <c r="B270" s="61"/>
      <c r="C270" s="32" t="s">
        <v>113</v>
      </c>
      <c r="D270" s="169"/>
      <c r="E270" s="169"/>
      <c r="F270" s="169"/>
      <c r="G270" s="169"/>
      <c r="H270" s="169"/>
      <c r="I270" s="169"/>
      <c r="J270" s="170"/>
      <c r="K270" s="191" t="s">
        <v>94</v>
      </c>
      <c r="L270" s="122">
        <v>1.5</v>
      </c>
      <c r="M270" s="431">
        <f t="shared" si="0"/>
        <v>32500</v>
      </c>
      <c r="N270" s="432"/>
      <c r="O270" s="103">
        <f>+M270*L270</f>
        <v>48750</v>
      </c>
      <c r="P270" s="62"/>
      <c r="S270">
        <v>32500</v>
      </c>
    </row>
    <row r="271" spans="1:19">
      <c r="A271" s="14"/>
      <c r="B271" s="61"/>
      <c r="C271" s="32" t="s">
        <v>118</v>
      </c>
      <c r="D271" s="169"/>
      <c r="E271" s="169"/>
      <c r="F271" s="169"/>
      <c r="G271" s="169"/>
      <c r="H271" s="169"/>
      <c r="I271" s="169"/>
      <c r="J271" s="170"/>
      <c r="K271" s="191" t="s">
        <v>98</v>
      </c>
      <c r="L271" s="122">
        <v>0.15</v>
      </c>
      <c r="M271" s="431">
        <f t="shared" si="0"/>
        <v>273000</v>
      </c>
      <c r="N271" s="432"/>
      <c r="O271" s="103">
        <f>+M271*L271</f>
        <v>40950</v>
      </c>
      <c r="P271" s="62"/>
      <c r="S271">
        <v>273000</v>
      </c>
    </row>
    <row r="272" spans="1:19">
      <c r="A272" s="14"/>
      <c r="B272" s="61"/>
      <c r="C272" s="32" t="s">
        <v>114</v>
      </c>
      <c r="D272" s="169"/>
      <c r="E272" s="169"/>
      <c r="F272" s="169"/>
      <c r="G272" s="169"/>
      <c r="H272" s="169"/>
      <c r="I272" s="169"/>
      <c r="J272" s="170"/>
      <c r="K272" s="191" t="s">
        <v>117</v>
      </c>
      <c r="L272" s="122">
        <v>0.3</v>
      </c>
      <c r="M272" s="431">
        <f t="shared" si="0"/>
        <v>6240</v>
      </c>
      <c r="N272" s="432"/>
      <c r="O272" s="103">
        <f t="shared" ref="O272:O274" si="1">+M272*L272</f>
        <v>1872</v>
      </c>
      <c r="P272" s="62"/>
      <c r="S272">
        <v>6240</v>
      </c>
    </row>
    <row r="273" spans="1:19">
      <c r="A273" s="14"/>
      <c r="B273" s="61"/>
      <c r="C273" s="32" t="s">
        <v>115</v>
      </c>
      <c r="D273" s="169"/>
      <c r="E273" s="169"/>
      <c r="F273" s="169"/>
      <c r="G273" s="169"/>
      <c r="H273" s="169"/>
      <c r="I273" s="169"/>
      <c r="J273" s="170"/>
      <c r="K273" s="191" t="s">
        <v>117</v>
      </c>
      <c r="L273" s="122">
        <v>0.15</v>
      </c>
      <c r="M273" s="431">
        <f t="shared" si="0"/>
        <v>6500</v>
      </c>
      <c r="N273" s="432"/>
      <c r="O273" s="103">
        <f t="shared" si="1"/>
        <v>975</v>
      </c>
      <c r="P273" s="62"/>
      <c r="S273">
        <v>6500</v>
      </c>
    </row>
    <row r="274" spans="1:19" ht="13.5" thickBot="1">
      <c r="A274" s="14"/>
      <c r="B274" s="61"/>
      <c r="C274" s="398" t="s">
        <v>116</v>
      </c>
      <c r="D274" s="399"/>
      <c r="E274" s="399"/>
      <c r="F274" s="399"/>
      <c r="G274" s="399"/>
      <c r="H274" s="399"/>
      <c r="I274" s="399"/>
      <c r="J274" s="428"/>
      <c r="K274" s="106" t="s">
        <v>80</v>
      </c>
      <c r="L274" s="108">
        <v>1</v>
      </c>
      <c r="M274" s="431">
        <f t="shared" si="0"/>
        <v>3828.5</v>
      </c>
      <c r="N274" s="432"/>
      <c r="O274" s="103">
        <f t="shared" si="1"/>
        <v>3828.5</v>
      </c>
      <c r="P274" s="62"/>
      <c r="S274">
        <v>3828.5</v>
      </c>
    </row>
    <row r="275" spans="1:19" ht="14.25" thickBot="1">
      <c r="A275" s="14"/>
      <c r="B275" s="61"/>
      <c r="C275" s="370" t="s">
        <v>43</v>
      </c>
      <c r="D275" s="371"/>
      <c r="E275" s="371"/>
      <c r="F275" s="371"/>
      <c r="G275" s="371"/>
      <c r="H275" s="371"/>
      <c r="I275" s="371"/>
      <c r="J275" s="371"/>
      <c r="K275" s="371"/>
      <c r="L275" s="371"/>
      <c r="M275" s="371"/>
      <c r="N275" s="372"/>
      <c r="O275" s="109">
        <f>SUM(O268:O274)</f>
        <v>158125.5</v>
      </c>
      <c r="P275" s="62"/>
    </row>
    <row r="276" spans="1:19">
      <c r="A276" s="14"/>
      <c r="B276" s="61"/>
      <c r="C276" s="381" t="s">
        <v>46</v>
      </c>
      <c r="D276" s="382"/>
      <c r="E276" s="382"/>
      <c r="F276" s="382"/>
      <c r="G276" s="382"/>
      <c r="H276" s="382"/>
      <c r="I276" s="382"/>
      <c r="J276" s="382"/>
      <c r="K276" s="382"/>
      <c r="L276" s="382"/>
      <c r="M276" s="382"/>
      <c r="N276" s="382"/>
      <c r="O276" s="383"/>
      <c r="P276" s="62"/>
    </row>
    <row r="277" spans="1:19">
      <c r="A277" s="14"/>
      <c r="B277" s="61"/>
      <c r="C277" s="384"/>
      <c r="D277" s="385"/>
      <c r="E277" s="385"/>
      <c r="F277" s="385"/>
      <c r="G277" s="385"/>
      <c r="H277" s="385"/>
      <c r="I277" s="385"/>
      <c r="J277" s="385"/>
      <c r="K277" s="385"/>
      <c r="L277" s="385"/>
      <c r="M277" s="385"/>
      <c r="N277" s="385"/>
      <c r="O277" s="386"/>
      <c r="P277" s="62"/>
    </row>
    <row r="278" spans="1:19" ht="13.5" thickBot="1">
      <c r="A278" s="14"/>
      <c r="B278" s="61"/>
      <c r="C278" s="387"/>
      <c r="D278" s="388"/>
      <c r="E278" s="388"/>
      <c r="F278" s="388"/>
      <c r="G278" s="388"/>
      <c r="H278" s="388"/>
      <c r="I278" s="388"/>
      <c r="J278" s="388"/>
      <c r="K278" s="388"/>
      <c r="L278" s="388"/>
      <c r="M278" s="388"/>
      <c r="N278" s="388"/>
      <c r="O278" s="389"/>
      <c r="P278" s="62"/>
    </row>
    <row r="279" spans="1:19" ht="13.5">
      <c r="A279" s="14"/>
      <c r="B279" s="61"/>
      <c r="C279" s="402" t="s">
        <v>47</v>
      </c>
      <c r="D279" s="403"/>
      <c r="E279" s="403"/>
      <c r="F279" s="403"/>
      <c r="G279" s="403"/>
      <c r="H279" s="403"/>
      <c r="I279" s="403"/>
      <c r="J279" s="223" t="s">
        <v>48</v>
      </c>
      <c r="K279" s="218" t="s">
        <v>49</v>
      </c>
      <c r="L279" s="93" t="s">
        <v>50</v>
      </c>
      <c r="M279" s="410" t="s">
        <v>51</v>
      </c>
      <c r="N279" s="411"/>
      <c r="O279" s="92" t="s">
        <v>42</v>
      </c>
      <c r="P279" s="62"/>
    </row>
    <row r="280" spans="1:19">
      <c r="A280" s="14"/>
      <c r="B280" s="61"/>
      <c r="C280" s="406" t="s">
        <v>90</v>
      </c>
      <c r="D280" s="407"/>
      <c r="E280" s="407"/>
      <c r="F280" s="407"/>
      <c r="G280" s="407"/>
      <c r="H280" s="407"/>
      <c r="I280" s="407"/>
      <c r="J280" s="39">
        <v>0.2</v>
      </c>
      <c r="K280" s="40">
        <v>22</v>
      </c>
      <c r="L280" s="39" t="s">
        <v>88</v>
      </c>
      <c r="M280" s="431">
        <f>+S280</f>
        <v>1560</v>
      </c>
      <c r="N280" s="432"/>
      <c r="O280" s="103">
        <f>+M280*K280*J280</f>
        <v>6864</v>
      </c>
      <c r="P280" s="62"/>
      <c r="S280">
        <v>1560</v>
      </c>
    </row>
    <row r="281" spans="1:19" ht="13.5" thickBot="1">
      <c r="A281" s="14"/>
      <c r="B281" s="61"/>
      <c r="C281" s="398"/>
      <c r="D281" s="399"/>
      <c r="E281" s="399"/>
      <c r="F281" s="399"/>
      <c r="G281" s="399"/>
      <c r="H281" s="399"/>
      <c r="I281" s="399"/>
      <c r="J281" s="34"/>
      <c r="K281" s="224"/>
      <c r="L281" s="34"/>
      <c r="M281" s="400"/>
      <c r="N281" s="401"/>
      <c r="O281" s="118"/>
      <c r="P281" s="62"/>
    </row>
    <row r="282" spans="1:19" ht="14.25" thickBot="1">
      <c r="A282" s="14"/>
      <c r="B282" s="61"/>
      <c r="C282" s="370" t="s">
        <v>43</v>
      </c>
      <c r="D282" s="371"/>
      <c r="E282" s="371"/>
      <c r="F282" s="371"/>
      <c r="G282" s="371"/>
      <c r="H282" s="371"/>
      <c r="I282" s="371"/>
      <c r="J282" s="371"/>
      <c r="K282" s="371"/>
      <c r="L282" s="371"/>
      <c r="M282" s="371"/>
      <c r="N282" s="372"/>
      <c r="O282" s="104">
        <f>SUM(O280:O281)</f>
        <v>6864</v>
      </c>
      <c r="P282" s="62"/>
    </row>
    <row r="283" spans="1:19">
      <c r="A283" s="14"/>
      <c r="B283" s="61"/>
      <c r="C283" s="381" t="s">
        <v>52</v>
      </c>
      <c r="D283" s="382"/>
      <c r="E283" s="382"/>
      <c r="F283" s="382"/>
      <c r="G283" s="382"/>
      <c r="H283" s="382"/>
      <c r="I283" s="382"/>
      <c r="J283" s="382"/>
      <c r="K283" s="382"/>
      <c r="L283" s="382"/>
      <c r="M283" s="382"/>
      <c r="N283" s="382"/>
      <c r="O283" s="383"/>
      <c r="P283" s="62"/>
    </row>
    <row r="284" spans="1:19">
      <c r="A284" s="14"/>
      <c r="B284" s="61"/>
      <c r="C284" s="384"/>
      <c r="D284" s="385"/>
      <c r="E284" s="385"/>
      <c r="F284" s="385"/>
      <c r="G284" s="385"/>
      <c r="H284" s="385"/>
      <c r="I284" s="385"/>
      <c r="J284" s="385"/>
      <c r="K284" s="385"/>
      <c r="L284" s="385"/>
      <c r="M284" s="385"/>
      <c r="N284" s="385"/>
      <c r="O284" s="386"/>
      <c r="P284" s="62"/>
    </row>
    <row r="285" spans="1:19" ht="13.5" thickBot="1">
      <c r="A285" s="14"/>
      <c r="B285" s="61"/>
      <c r="C285" s="387"/>
      <c r="D285" s="388"/>
      <c r="E285" s="388"/>
      <c r="F285" s="388"/>
      <c r="G285" s="388"/>
      <c r="H285" s="388"/>
      <c r="I285" s="388"/>
      <c r="J285" s="388"/>
      <c r="K285" s="388"/>
      <c r="L285" s="388"/>
      <c r="M285" s="388"/>
      <c r="N285" s="388"/>
      <c r="O285" s="389"/>
      <c r="P285" s="62"/>
    </row>
    <row r="286" spans="1:19">
      <c r="A286" s="14"/>
      <c r="B286" s="61"/>
      <c r="C286" s="390" t="s">
        <v>53</v>
      </c>
      <c r="D286" s="391"/>
      <c r="E286" s="391"/>
      <c r="F286" s="391"/>
      <c r="G286" s="391"/>
      <c r="H286" s="391"/>
      <c r="I286" s="391"/>
      <c r="J286" s="110" t="s">
        <v>54</v>
      </c>
      <c r="K286" s="111" t="s">
        <v>55</v>
      </c>
      <c r="L286" s="112" t="s">
        <v>56</v>
      </c>
      <c r="M286" s="392" t="s">
        <v>41</v>
      </c>
      <c r="N286" s="393"/>
      <c r="O286" s="113" t="s">
        <v>42</v>
      </c>
      <c r="P286" s="62"/>
    </row>
    <row r="287" spans="1:19">
      <c r="A287" s="14"/>
      <c r="B287" s="61"/>
      <c r="C287" s="225" t="s">
        <v>105</v>
      </c>
      <c r="D287" s="226"/>
      <c r="E287" s="226"/>
      <c r="F287" s="226"/>
      <c r="G287" s="226"/>
      <c r="H287" s="226"/>
      <c r="I287" s="226"/>
      <c r="J287" s="221">
        <f>+R287</f>
        <v>295200</v>
      </c>
      <c r="K287" s="114">
        <v>1.8</v>
      </c>
      <c r="L287" s="115">
        <f>ROUND(K287*J287,2)</f>
        <v>531360</v>
      </c>
      <c r="M287" s="394">
        <v>4</v>
      </c>
      <c r="N287" s="395"/>
      <c r="O287" s="116">
        <f>+ROUND(L287/M287,2)</f>
        <v>132840</v>
      </c>
      <c r="P287" s="62"/>
      <c r="R287">
        <v>295200</v>
      </c>
    </row>
    <row r="288" spans="1:19">
      <c r="A288" s="14"/>
      <c r="B288" s="61"/>
      <c r="C288" s="225"/>
      <c r="D288" s="226"/>
      <c r="E288" s="226"/>
      <c r="F288" s="226"/>
      <c r="G288" s="226"/>
      <c r="H288" s="226"/>
      <c r="I288" s="226"/>
      <c r="J288" s="221"/>
      <c r="K288" s="114"/>
      <c r="L288" s="115"/>
      <c r="M288" s="394"/>
      <c r="N288" s="395"/>
      <c r="O288" s="116"/>
      <c r="P288" s="62"/>
    </row>
    <row r="289" spans="1:16">
      <c r="A289" s="14"/>
      <c r="B289" s="61"/>
      <c r="C289" s="225"/>
      <c r="D289" s="226"/>
      <c r="E289" s="226"/>
      <c r="F289" s="226"/>
      <c r="G289" s="226"/>
      <c r="H289" s="226"/>
      <c r="I289" s="226"/>
      <c r="J289" s="38"/>
      <c r="K289" s="37"/>
      <c r="L289" s="36"/>
      <c r="M289" s="396"/>
      <c r="N289" s="397"/>
      <c r="O289" s="35"/>
      <c r="P289" s="62"/>
    </row>
    <row r="290" spans="1:16" ht="13.5" thickBot="1">
      <c r="A290" s="14"/>
      <c r="B290" s="61"/>
      <c r="C290" s="398"/>
      <c r="D290" s="399"/>
      <c r="E290" s="399"/>
      <c r="F290" s="399"/>
      <c r="G290" s="399"/>
      <c r="H290" s="399"/>
      <c r="I290" s="399"/>
      <c r="J290" s="34"/>
      <c r="K290" s="224"/>
      <c r="L290" s="34"/>
      <c r="M290" s="400"/>
      <c r="N290" s="401"/>
      <c r="O290" s="33"/>
      <c r="P290" s="62"/>
    </row>
    <row r="291" spans="1:16" ht="14.25" thickBot="1">
      <c r="A291" s="14"/>
      <c r="B291" s="61"/>
      <c r="C291" s="370" t="s">
        <v>43</v>
      </c>
      <c r="D291" s="371"/>
      <c r="E291" s="371"/>
      <c r="F291" s="371"/>
      <c r="G291" s="371"/>
      <c r="H291" s="371"/>
      <c r="I291" s="371"/>
      <c r="J291" s="371"/>
      <c r="K291" s="371"/>
      <c r="L291" s="371"/>
      <c r="M291" s="371"/>
      <c r="N291" s="372"/>
      <c r="O291" s="109">
        <f>SUM(O287:O290)</f>
        <v>132840</v>
      </c>
      <c r="P291" s="62"/>
    </row>
    <row r="292" spans="1:16" ht="13.5" thickBot="1">
      <c r="A292" s="14"/>
      <c r="B292" s="61"/>
      <c r="C292" s="18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7"/>
      <c r="P292" s="62"/>
    </row>
    <row r="293" spans="1:16" ht="13.5" thickBot="1">
      <c r="A293" s="14"/>
      <c r="B293" s="61"/>
      <c r="C293" s="373" t="s">
        <v>57</v>
      </c>
      <c r="D293" s="374"/>
      <c r="E293" s="374"/>
      <c r="F293" s="374"/>
      <c r="G293" s="374"/>
      <c r="H293" s="374"/>
      <c r="I293" s="374"/>
      <c r="J293" s="374"/>
      <c r="K293" s="374"/>
      <c r="L293" s="374"/>
      <c r="M293" s="374"/>
      <c r="N293" s="375"/>
      <c r="O293" s="117">
        <f>ROUND(O291+O282+O275+O263,2)</f>
        <v>313063.5</v>
      </c>
      <c r="P293" s="62"/>
    </row>
    <row r="294" spans="1:16">
      <c r="A294" s="14"/>
      <c r="B294" s="61"/>
      <c r="C294" s="381" t="s">
        <v>58</v>
      </c>
      <c r="D294" s="382"/>
      <c r="E294" s="382"/>
      <c r="F294" s="382"/>
      <c r="G294" s="382"/>
      <c r="H294" s="382"/>
      <c r="I294" s="382"/>
      <c r="J294" s="382"/>
      <c r="K294" s="382"/>
      <c r="L294" s="382"/>
      <c r="M294" s="382"/>
      <c r="N294" s="382"/>
      <c r="O294" s="383"/>
      <c r="P294" s="62"/>
    </row>
    <row r="295" spans="1:16">
      <c r="A295" s="14"/>
      <c r="B295" s="61"/>
      <c r="C295" s="384"/>
      <c r="D295" s="385"/>
      <c r="E295" s="385"/>
      <c r="F295" s="385"/>
      <c r="G295" s="385"/>
      <c r="H295" s="385"/>
      <c r="I295" s="385"/>
      <c r="J295" s="385"/>
      <c r="K295" s="385"/>
      <c r="L295" s="385"/>
      <c r="M295" s="385"/>
      <c r="N295" s="385"/>
      <c r="O295" s="386"/>
      <c r="P295" s="62"/>
    </row>
    <row r="296" spans="1:16" ht="13.5" thickBot="1">
      <c r="A296" s="14"/>
      <c r="B296" s="61"/>
      <c r="C296" s="387"/>
      <c r="D296" s="388"/>
      <c r="E296" s="388"/>
      <c r="F296" s="388"/>
      <c r="G296" s="388"/>
      <c r="H296" s="388"/>
      <c r="I296" s="388"/>
      <c r="J296" s="388"/>
      <c r="K296" s="388"/>
      <c r="L296" s="388"/>
      <c r="M296" s="388"/>
      <c r="N296" s="388"/>
      <c r="O296" s="389"/>
      <c r="P296" s="62"/>
    </row>
    <row r="297" spans="1:16" ht="13.5">
      <c r="A297" s="14"/>
      <c r="B297" s="61"/>
      <c r="C297" s="402" t="s">
        <v>59</v>
      </c>
      <c r="D297" s="403"/>
      <c r="E297" s="403"/>
      <c r="F297" s="403"/>
      <c r="G297" s="403"/>
      <c r="H297" s="403"/>
      <c r="I297" s="403"/>
      <c r="J297" s="218"/>
      <c r="K297" s="219"/>
      <c r="L297" s="94" t="s">
        <v>60</v>
      </c>
      <c r="M297" s="404" t="s">
        <v>61</v>
      </c>
      <c r="N297" s="405"/>
      <c r="O297" s="95"/>
      <c r="P297" s="62"/>
    </row>
    <row r="298" spans="1:16">
      <c r="A298" s="14"/>
      <c r="B298" s="61"/>
      <c r="C298" s="406" t="s">
        <v>16</v>
      </c>
      <c r="D298" s="407"/>
      <c r="E298" s="407"/>
      <c r="F298" s="407"/>
      <c r="G298" s="407"/>
      <c r="H298" s="407"/>
      <c r="I298" s="407"/>
      <c r="J298" s="31"/>
      <c r="K298" s="30"/>
      <c r="L298" s="27">
        <v>0.28999999999999998</v>
      </c>
      <c r="M298" s="408">
        <f>+ROUND(O293*L298,2)</f>
        <v>90788.42</v>
      </c>
      <c r="N298" s="409"/>
      <c r="O298" s="26"/>
      <c r="P298" s="62"/>
    </row>
    <row r="299" spans="1:16">
      <c r="A299" s="14"/>
      <c r="B299" s="61"/>
      <c r="C299" s="32" t="s">
        <v>62</v>
      </c>
      <c r="D299" s="19"/>
      <c r="E299" s="19"/>
      <c r="F299" s="19"/>
      <c r="G299" s="19"/>
      <c r="H299" s="19"/>
      <c r="I299" s="19"/>
      <c r="J299" s="31"/>
      <c r="K299" s="30"/>
      <c r="L299" s="27">
        <v>0.01</v>
      </c>
      <c r="M299" s="408">
        <f>+ROUND(O293*L299,2)</f>
        <v>3130.64</v>
      </c>
      <c r="N299" s="409"/>
      <c r="O299" s="26"/>
      <c r="P299" s="62"/>
    </row>
    <row r="300" spans="1:16" ht="13.5" thickBot="1">
      <c r="A300" s="14"/>
      <c r="B300" s="61"/>
      <c r="C300" s="216" t="s">
        <v>63</v>
      </c>
      <c r="D300" s="217"/>
      <c r="E300" s="217"/>
      <c r="F300" s="217"/>
      <c r="G300" s="217"/>
      <c r="H300" s="217"/>
      <c r="I300" s="217"/>
      <c r="J300" s="29"/>
      <c r="K300" s="28"/>
      <c r="L300" s="27">
        <v>0.05</v>
      </c>
      <c r="M300" s="368">
        <f>+ROUND(O293*L300,2)</f>
        <v>15653.18</v>
      </c>
      <c r="N300" s="369"/>
      <c r="O300" s="26"/>
      <c r="P300" s="62"/>
    </row>
    <row r="301" spans="1:16" ht="14.25" thickBot="1">
      <c r="A301" s="14"/>
      <c r="B301" s="61"/>
      <c r="C301" s="370" t="s">
        <v>43</v>
      </c>
      <c r="D301" s="371"/>
      <c r="E301" s="371"/>
      <c r="F301" s="371"/>
      <c r="G301" s="371"/>
      <c r="H301" s="371"/>
      <c r="I301" s="371"/>
      <c r="J301" s="371"/>
      <c r="K301" s="371"/>
      <c r="L301" s="371"/>
      <c r="M301" s="371"/>
      <c r="N301" s="372"/>
      <c r="O301" s="104">
        <f>SUM(M298:N300)</f>
        <v>109572.23999999999</v>
      </c>
      <c r="P301" s="62"/>
    </row>
    <row r="302" spans="1:16" ht="13.5" thickBot="1">
      <c r="A302" s="14"/>
      <c r="B302" s="61"/>
      <c r="C302" s="18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7"/>
      <c r="P302" s="62"/>
    </row>
    <row r="303" spans="1:16" ht="13.5" thickBot="1">
      <c r="A303" s="14"/>
      <c r="B303" s="61"/>
      <c r="C303" s="373" t="s">
        <v>64</v>
      </c>
      <c r="D303" s="374"/>
      <c r="E303" s="374"/>
      <c r="F303" s="374"/>
      <c r="G303" s="374"/>
      <c r="H303" s="374"/>
      <c r="I303" s="374"/>
      <c r="J303" s="374"/>
      <c r="K303" s="374"/>
      <c r="L303" s="374"/>
      <c r="M303" s="374"/>
      <c r="N303" s="375"/>
      <c r="O303" s="117">
        <f>+O301+O293</f>
        <v>422635.74</v>
      </c>
      <c r="P303" s="62"/>
    </row>
    <row r="304" spans="1:16">
      <c r="A304" s="14"/>
      <c r="B304" s="61"/>
      <c r="C304" s="25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3"/>
      <c r="P304" s="62"/>
    </row>
    <row r="305" spans="1:17">
      <c r="A305" s="14"/>
      <c r="B305" s="61"/>
      <c r="C305" s="18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7"/>
      <c r="P305" s="62"/>
    </row>
    <row r="306" spans="1:17">
      <c r="A306" s="14"/>
      <c r="B306" s="61"/>
      <c r="C306" s="18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7"/>
      <c r="P306" s="62"/>
    </row>
    <row r="307" spans="1:17" ht="18">
      <c r="A307" s="14"/>
      <c r="B307" s="61"/>
      <c r="C307" s="18"/>
      <c r="D307" s="14"/>
      <c r="E307" s="14"/>
      <c r="F307" s="14"/>
      <c r="G307" s="14"/>
      <c r="H307" s="96" t="s">
        <v>67</v>
      </c>
      <c r="I307" s="14"/>
      <c r="J307" s="14"/>
      <c r="K307" s="14"/>
      <c r="L307" s="14"/>
      <c r="M307" s="14"/>
      <c r="N307" s="14"/>
      <c r="O307" s="17"/>
      <c r="P307" s="62"/>
    </row>
    <row r="308" spans="1:17" ht="18">
      <c r="A308" s="14"/>
      <c r="B308" s="61"/>
      <c r="C308" s="22"/>
      <c r="D308" s="64"/>
      <c r="E308" s="64"/>
      <c r="F308" s="64"/>
      <c r="G308" s="64"/>
      <c r="H308" s="96"/>
      <c r="I308" s="64"/>
      <c r="J308" s="64"/>
      <c r="K308" s="64"/>
      <c r="L308" s="64"/>
      <c r="M308" s="64"/>
      <c r="N308" s="64"/>
      <c r="O308" s="21"/>
      <c r="P308" s="62"/>
    </row>
    <row r="309" spans="1:17" ht="18">
      <c r="A309" s="14"/>
      <c r="B309" s="61"/>
      <c r="C309" s="22"/>
      <c r="D309" s="64"/>
      <c r="E309" s="64"/>
      <c r="F309" s="64"/>
      <c r="G309" s="64"/>
      <c r="H309" s="96"/>
      <c r="I309" s="14"/>
      <c r="J309" s="14"/>
      <c r="K309" s="64"/>
      <c r="L309" s="64"/>
      <c r="M309" s="64"/>
      <c r="N309" s="64"/>
      <c r="O309" s="21"/>
      <c r="P309" s="62"/>
    </row>
    <row r="310" spans="1:17" ht="18">
      <c r="A310" s="14"/>
      <c r="B310" s="61"/>
      <c r="C310" s="20"/>
      <c r="D310" s="65"/>
      <c r="E310" s="65"/>
      <c r="F310" s="65"/>
      <c r="G310" s="65"/>
      <c r="H310" s="96" t="s">
        <v>68</v>
      </c>
      <c r="I310" s="65"/>
      <c r="J310" s="65"/>
      <c r="K310" s="65"/>
      <c r="L310" s="65"/>
      <c r="M310" s="65"/>
      <c r="N310" s="65"/>
      <c r="O310" s="16"/>
      <c r="P310" s="62"/>
    </row>
    <row r="311" spans="1:17" ht="18">
      <c r="A311" s="14"/>
      <c r="B311" s="61"/>
      <c r="C311" s="18"/>
      <c r="D311" s="14"/>
      <c r="E311" s="14"/>
      <c r="F311" s="14"/>
      <c r="G311" s="14"/>
      <c r="H311" s="97" t="s">
        <v>120</v>
      </c>
      <c r="I311" s="14"/>
      <c r="J311" s="14"/>
      <c r="K311" s="14"/>
      <c r="L311" s="14"/>
      <c r="M311" s="14"/>
      <c r="N311" s="14"/>
      <c r="O311" s="17"/>
      <c r="P311" s="62"/>
    </row>
    <row r="312" spans="1:17" ht="18">
      <c r="A312" s="14"/>
      <c r="B312" s="61"/>
      <c r="C312" s="15"/>
      <c r="D312" s="66"/>
      <c r="E312" s="66"/>
      <c r="F312" s="14"/>
      <c r="G312" s="14"/>
      <c r="H312" s="96" t="s">
        <v>69</v>
      </c>
      <c r="I312" s="14"/>
      <c r="J312" s="14"/>
      <c r="K312" s="98"/>
      <c r="L312" s="98"/>
      <c r="M312" s="98"/>
      <c r="N312" s="98"/>
      <c r="O312" s="99"/>
      <c r="P312" s="62"/>
    </row>
    <row r="313" spans="1:17" ht="16.5" thickBot="1">
      <c r="A313" s="14"/>
      <c r="B313" s="61"/>
      <c r="C313" s="376"/>
      <c r="D313" s="377"/>
      <c r="E313" s="377"/>
      <c r="F313" s="224"/>
      <c r="G313" s="224"/>
      <c r="H313" s="224"/>
      <c r="I313" s="224"/>
      <c r="J313" s="224"/>
      <c r="K313" s="100"/>
      <c r="L313" s="100"/>
      <c r="M313" s="100"/>
      <c r="N313" s="100"/>
      <c r="O313" s="101"/>
      <c r="P313" s="62"/>
    </row>
    <row r="314" spans="1:17" ht="13.5" thickBot="1">
      <c r="A314" s="14"/>
      <c r="B314" s="67"/>
      <c r="C314" s="68"/>
      <c r="D314" s="68"/>
      <c r="E314" s="68"/>
      <c r="F314" s="68"/>
      <c r="G314" s="68"/>
      <c r="H314" s="68"/>
      <c r="I314" s="68"/>
      <c r="J314" s="68"/>
      <c r="K314" s="68"/>
      <c r="L314" s="68"/>
      <c r="M314" s="68"/>
      <c r="N314" s="68"/>
      <c r="O314" s="68"/>
      <c r="P314" s="69"/>
    </row>
    <row r="315" spans="1:17" ht="13.5" thickTop="1"/>
    <row r="317" spans="1:17" ht="13.5" thickBot="1"/>
    <row r="318" spans="1:17" ht="13.5" thickTop="1">
      <c r="A318" s="14"/>
      <c r="B318" s="443"/>
      <c r="C318" s="444"/>
      <c r="D318" s="444"/>
      <c r="E318" s="444"/>
      <c r="F318" s="444"/>
      <c r="G318" s="444"/>
      <c r="H318" s="444"/>
      <c r="I318" s="444"/>
      <c r="J318" s="444"/>
      <c r="K318" s="444"/>
      <c r="L318" s="444"/>
      <c r="M318" s="444"/>
      <c r="N318" s="444"/>
      <c r="O318" s="444"/>
      <c r="P318" s="445"/>
      <c r="Q318" s="14"/>
    </row>
    <row r="319" spans="1:17">
      <c r="A319" s="14"/>
      <c r="B319" s="81"/>
      <c r="C319" s="70"/>
      <c r="D319" s="71"/>
      <c r="E319" s="70"/>
      <c r="F319" s="71"/>
      <c r="G319" s="14"/>
      <c r="H319" s="14"/>
      <c r="I319" s="14"/>
      <c r="J319" s="14"/>
      <c r="K319" s="14"/>
      <c r="L319" s="14"/>
      <c r="M319" s="14"/>
      <c r="N319" s="14"/>
      <c r="O319" s="14"/>
      <c r="P319" s="62"/>
      <c r="Q319" s="14"/>
    </row>
    <row r="320" spans="1:17" ht="13.5" thickBot="1">
      <c r="A320" s="14"/>
      <c r="B320" s="61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62"/>
      <c r="Q320" s="14"/>
    </row>
    <row r="321" spans="1:17">
      <c r="A321" s="14"/>
      <c r="B321" s="61"/>
      <c r="C321" s="446"/>
      <c r="D321" s="447"/>
      <c r="E321" s="452"/>
      <c r="F321" s="452"/>
      <c r="G321" s="452"/>
      <c r="H321" s="452"/>
      <c r="I321" s="452"/>
      <c r="J321" s="452"/>
      <c r="K321" s="453"/>
      <c r="L321" s="454"/>
      <c r="M321" s="455"/>
      <c r="N321" s="455"/>
      <c r="O321" s="456"/>
      <c r="P321" s="62"/>
      <c r="Q321" s="14"/>
    </row>
    <row r="322" spans="1:17">
      <c r="A322" s="14"/>
      <c r="B322" s="61"/>
      <c r="C322" s="448"/>
      <c r="D322" s="449"/>
      <c r="E322" s="460" t="s">
        <v>66</v>
      </c>
      <c r="F322" s="460"/>
      <c r="G322" s="460"/>
      <c r="H322" s="460"/>
      <c r="I322" s="460"/>
      <c r="J322" s="460"/>
      <c r="K322" s="461"/>
      <c r="L322" s="457"/>
      <c r="M322" s="458"/>
      <c r="N322" s="458"/>
      <c r="O322" s="459"/>
      <c r="P322" s="62"/>
      <c r="Q322" s="14"/>
    </row>
    <row r="323" spans="1:17" ht="13.5">
      <c r="A323" s="14"/>
      <c r="B323" s="61"/>
      <c r="C323" s="448"/>
      <c r="D323" s="449"/>
      <c r="E323" s="462"/>
      <c r="F323" s="462"/>
      <c r="G323" s="462"/>
      <c r="H323" s="462"/>
      <c r="I323" s="462"/>
      <c r="J323" s="462"/>
      <c r="K323" s="463"/>
      <c r="L323" s="464" t="s">
        <v>25</v>
      </c>
      <c r="M323" s="466"/>
      <c r="N323" s="467"/>
      <c r="O323" s="468"/>
      <c r="P323" s="62"/>
      <c r="Q323" s="14"/>
    </row>
    <row r="324" spans="1:17">
      <c r="A324" s="14"/>
      <c r="B324" s="61"/>
      <c r="C324" s="448"/>
      <c r="D324" s="449"/>
      <c r="E324" s="460"/>
      <c r="F324" s="460"/>
      <c r="G324" s="460"/>
      <c r="H324" s="460"/>
      <c r="I324" s="460"/>
      <c r="J324" s="460"/>
      <c r="K324" s="461"/>
      <c r="L324" s="465"/>
      <c r="M324" s="469"/>
      <c r="N324" s="470"/>
      <c r="O324" s="471"/>
      <c r="P324" s="62"/>
      <c r="Q324" s="14"/>
    </row>
    <row r="325" spans="1:17">
      <c r="A325" s="14"/>
      <c r="B325" s="61"/>
      <c r="C325" s="448"/>
      <c r="D325" s="449"/>
      <c r="E325" s="472"/>
      <c r="F325" s="472"/>
      <c r="G325" s="472"/>
      <c r="H325" s="472"/>
      <c r="I325" s="472"/>
      <c r="J325" s="472"/>
      <c r="K325" s="473"/>
      <c r="L325" s="464" t="s">
        <v>26</v>
      </c>
      <c r="M325" s="464">
        <v>5</v>
      </c>
      <c r="N325" s="464" t="s">
        <v>27</v>
      </c>
      <c r="O325" s="418">
        <v>18</v>
      </c>
      <c r="P325" s="62"/>
      <c r="Q325" s="14"/>
    </row>
    <row r="326" spans="1:17">
      <c r="A326" s="14"/>
      <c r="B326" s="61"/>
      <c r="C326" s="448"/>
      <c r="D326" s="449"/>
      <c r="E326" s="472"/>
      <c r="F326" s="472"/>
      <c r="G326" s="472"/>
      <c r="H326" s="472"/>
      <c r="I326" s="472"/>
      <c r="J326" s="472"/>
      <c r="K326" s="473"/>
      <c r="L326" s="474"/>
      <c r="M326" s="474"/>
      <c r="N326" s="474"/>
      <c r="O326" s="419"/>
      <c r="P326" s="62"/>
      <c r="Q326" s="14"/>
    </row>
    <row r="327" spans="1:17">
      <c r="A327" s="14"/>
      <c r="B327" s="61"/>
      <c r="C327" s="450"/>
      <c r="D327" s="451"/>
      <c r="E327" s="475" t="s">
        <v>28</v>
      </c>
      <c r="F327" s="475"/>
      <c r="G327" s="475"/>
      <c r="H327" s="475"/>
      <c r="I327" s="475"/>
      <c r="J327" s="475"/>
      <c r="K327" s="476"/>
      <c r="L327" s="474"/>
      <c r="M327" s="474"/>
      <c r="N327" s="474"/>
      <c r="O327" s="419"/>
      <c r="P327" s="62"/>
      <c r="Q327" s="14"/>
    </row>
    <row r="328" spans="1:17" ht="14.25" thickBot="1">
      <c r="A328" s="14"/>
      <c r="B328" s="61"/>
      <c r="C328" s="57"/>
      <c r="D328" s="56"/>
      <c r="E328" s="56"/>
      <c r="F328" s="56"/>
      <c r="G328" s="56"/>
      <c r="H328" s="56"/>
      <c r="I328" s="56"/>
      <c r="J328" s="56"/>
      <c r="K328" s="56"/>
      <c r="L328" s="56"/>
      <c r="M328" s="55"/>
      <c r="N328" s="55"/>
      <c r="O328" s="54"/>
      <c r="P328" s="62"/>
      <c r="Q328" s="14"/>
    </row>
    <row r="329" spans="1:17" ht="13.5">
      <c r="A329" s="14"/>
      <c r="B329" s="61"/>
      <c r="C329" s="53"/>
      <c r="D329" s="52"/>
      <c r="E329" s="52"/>
      <c r="F329" s="52"/>
      <c r="G329" s="52"/>
      <c r="H329" s="52"/>
      <c r="I329" s="52"/>
      <c r="J329" s="52"/>
      <c r="K329" s="52"/>
      <c r="L329" s="51" t="s">
        <v>29</v>
      </c>
      <c r="M329" s="50" t="s">
        <v>30</v>
      </c>
      <c r="N329" s="50" t="s">
        <v>31</v>
      </c>
      <c r="O329" s="49" t="s">
        <v>32</v>
      </c>
      <c r="P329" s="62"/>
      <c r="Q329" s="14"/>
    </row>
    <row r="330" spans="1:17" ht="13.5">
      <c r="A330" s="14"/>
      <c r="B330" s="61"/>
      <c r="C330" s="20"/>
      <c r="D330" s="222"/>
      <c r="E330" s="222"/>
      <c r="F330" s="222"/>
      <c r="G330" s="222"/>
      <c r="H330" s="222"/>
      <c r="I330" s="222"/>
      <c r="J330" s="222"/>
      <c r="K330" s="222"/>
      <c r="L330" s="63"/>
      <c r="M330" s="48">
        <v>6</v>
      </c>
      <c r="N330" s="48">
        <v>2</v>
      </c>
      <c r="O330" s="48">
        <v>2026</v>
      </c>
      <c r="P330" s="62"/>
      <c r="Q330" s="14"/>
    </row>
    <row r="331" spans="1:17" ht="13.5">
      <c r="A331" s="14"/>
      <c r="B331" s="61"/>
      <c r="C331" s="47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5"/>
      <c r="P331" s="62"/>
      <c r="Q331" s="14"/>
    </row>
    <row r="332" spans="1:17" ht="13.5" thickBot="1">
      <c r="A332" s="14"/>
      <c r="B332" s="61"/>
      <c r="C332" s="216"/>
      <c r="D332" s="217"/>
      <c r="E332" s="217"/>
      <c r="F332" s="217"/>
      <c r="G332" s="217"/>
      <c r="H332" s="217"/>
      <c r="I332" s="217"/>
      <c r="J332" s="217"/>
      <c r="K332" s="217"/>
      <c r="L332" s="217"/>
      <c r="M332" s="217"/>
      <c r="N332" s="217"/>
      <c r="O332" s="44"/>
      <c r="P332" s="62"/>
      <c r="Q332" s="14"/>
    </row>
    <row r="333" spans="1:17" ht="13.5" thickBot="1">
      <c r="A333" s="14"/>
      <c r="B333" s="61"/>
      <c r="C333" s="25"/>
      <c r="D333" s="24"/>
      <c r="E333" s="24"/>
      <c r="F333" s="24"/>
      <c r="G333" s="24"/>
      <c r="H333" s="24"/>
      <c r="I333" s="14"/>
      <c r="J333" s="14"/>
      <c r="K333" s="24"/>
      <c r="L333" s="24"/>
      <c r="M333" s="24"/>
      <c r="N333" s="24"/>
      <c r="O333" s="23"/>
      <c r="P333" s="62"/>
      <c r="Q333" s="14"/>
    </row>
    <row r="334" spans="1:17" ht="13.5">
      <c r="A334" s="14"/>
      <c r="B334" s="61"/>
      <c r="C334" s="420" t="s">
        <v>33</v>
      </c>
      <c r="D334" s="421"/>
      <c r="E334" s="421"/>
      <c r="F334" s="421"/>
      <c r="G334" s="421"/>
      <c r="H334" s="421"/>
      <c r="I334" s="421"/>
      <c r="J334" s="421"/>
      <c r="K334" s="421"/>
      <c r="L334" s="421"/>
      <c r="M334" s="421"/>
      <c r="N334" s="421"/>
      <c r="O334" s="422"/>
      <c r="P334" s="62"/>
      <c r="Q334" s="14"/>
    </row>
    <row r="335" spans="1:17" ht="13.5" thickBot="1">
      <c r="A335" s="14"/>
      <c r="B335" s="61"/>
      <c r="C335" s="18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7"/>
      <c r="P335" s="62"/>
      <c r="Q335" s="14"/>
    </row>
    <row r="336" spans="1:17">
      <c r="A336" s="14"/>
      <c r="B336" s="61"/>
      <c r="C336" s="89" t="s">
        <v>34</v>
      </c>
      <c r="D336" s="423" t="s">
        <v>35</v>
      </c>
      <c r="E336" s="424"/>
      <c r="F336" s="424"/>
      <c r="G336" s="424"/>
      <c r="H336" s="424"/>
      <c r="I336" s="424"/>
      <c r="J336" s="424"/>
      <c r="K336" s="424"/>
      <c r="L336" s="425"/>
      <c r="M336" s="426" t="s">
        <v>36</v>
      </c>
      <c r="N336" s="427"/>
      <c r="O336" s="89" t="s">
        <v>9</v>
      </c>
      <c r="P336" s="62"/>
      <c r="Q336" s="14"/>
    </row>
    <row r="337" spans="1:19" ht="13.5" thickBot="1">
      <c r="A337" s="14"/>
      <c r="B337" s="61"/>
      <c r="C337" s="90">
        <f>+'PRESUPUESTO OFICIAL (Entidad)'!D20</f>
        <v>2.02</v>
      </c>
      <c r="D337" s="433" t="str">
        <f>+VLOOKUP(C337,'PRESUPUESTO OFICIAL (Entidad)'!D$14:H$33,2,0)</f>
        <v>Suministro e instalación de cubierta de teja de barro</v>
      </c>
      <c r="E337" s="434"/>
      <c r="F337" s="434"/>
      <c r="G337" s="434"/>
      <c r="H337" s="434"/>
      <c r="I337" s="434"/>
      <c r="J337" s="434"/>
      <c r="K337" s="434"/>
      <c r="L337" s="435"/>
      <c r="M337" s="433" t="str">
        <f>+VLOOKUP(C337,'PRESUPUESTO OFICIAL (Entidad)'!D$14:H$33,3,0)</f>
        <v>M2</v>
      </c>
      <c r="N337" s="435"/>
      <c r="O337" s="91">
        <f>+VLOOKUP(C337,'PRESUPUESTO OFICIAL (Entidad)'!D$14:H$33,4,0)</f>
        <v>24</v>
      </c>
      <c r="P337" s="62"/>
      <c r="Q337" s="14"/>
    </row>
    <row r="338" spans="1:19">
      <c r="A338" s="14"/>
      <c r="B338" s="61"/>
      <c r="C338" s="381" t="s">
        <v>37</v>
      </c>
      <c r="D338" s="382"/>
      <c r="E338" s="382"/>
      <c r="F338" s="382"/>
      <c r="G338" s="382"/>
      <c r="H338" s="382"/>
      <c r="I338" s="382"/>
      <c r="J338" s="382"/>
      <c r="K338" s="382"/>
      <c r="L338" s="382"/>
      <c r="M338" s="382"/>
      <c r="N338" s="382"/>
      <c r="O338" s="383"/>
      <c r="P338" s="62"/>
      <c r="Q338" s="14"/>
    </row>
    <row r="339" spans="1:19">
      <c r="A339" s="14"/>
      <c r="B339" s="61"/>
      <c r="C339" s="384"/>
      <c r="D339" s="385"/>
      <c r="E339" s="385"/>
      <c r="F339" s="385"/>
      <c r="G339" s="385"/>
      <c r="H339" s="385"/>
      <c r="I339" s="385"/>
      <c r="J339" s="385"/>
      <c r="K339" s="385"/>
      <c r="L339" s="385"/>
      <c r="M339" s="385"/>
      <c r="N339" s="385"/>
      <c r="O339" s="386"/>
      <c r="P339" s="62"/>
      <c r="Q339" s="14"/>
    </row>
    <row r="340" spans="1:19" ht="13.5" thickBot="1">
      <c r="A340" s="14"/>
      <c r="B340" s="61"/>
      <c r="C340" s="387"/>
      <c r="D340" s="388"/>
      <c r="E340" s="388"/>
      <c r="F340" s="388"/>
      <c r="G340" s="388"/>
      <c r="H340" s="388"/>
      <c r="I340" s="388"/>
      <c r="J340" s="388"/>
      <c r="K340" s="388"/>
      <c r="L340" s="388"/>
      <c r="M340" s="388"/>
      <c r="N340" s="388"/>
      <c r="O340" s="389"/>
      <c r="P340" s="62"/>
      <c r="Q340" s="14"/>
    </row>
    <row r="341" spans="1:19" ht="13.5">
      <c r="A341" s="14"/>
      <c r="B341" s="61"/>
      <c r="C341" s="402" t="s">
        <v>35</v>
      </c>
      <c r="D341" s="436"/>
      <c r="E341" s="436"/>
      <c r="F341" s="436"/>
      <c r="G341" s="437"/>
      <c r="H341" s="410" t="s">
        <v>38</v>
      </c>
      <c r="I341" s="436"/>
      <c r="J341" s="438" t="s">
        <v>39</v>
      </c>
      <c r="K341" s="439"/>
      <c r="L341" s="223" t="s">
        <v>40</v>
      </c>
      <c r="M341" s="410" t="s">
        <v>41</v>
      </c>
      <c r="N341" s="411"/>
      <c r="O341" s="92" t="s">
        <v>42</v>
      </c>
      <c r="P341" s="62"/>
      <c r="Q341" s="14"/>
    </row>
    <row r="342" spans="1:19">
      <c r="A342" s="14"/>
      <c r="B342" s="61"/>
      <c r="C342" s="406" t="s">
        <v>70</v>
      </c>
      <c r="D342" s="407"/>
      <c r="E342" s="407"/>
      <c r="F342" s="407"/>
      <c r="G342" s="412"/>
      <c r="H342" s="413"/>
      <c r="I342" s="412"/>
      <c r="J342" s="414" t="s">
        <v>71</v>
      </c>
      <c r="K342" s="415"/>
      <c r="L342" s="102">
        <f>+O369</f>
        <v>13284</v>
      </c>
      <c r="M342" s="416">
        <v>0.1</v>
      </c>
      <c r="N342" s="417"/>
      <c r="O342" s="103">
        <f>+ROUND(L342*M342,2)</f>
        <v>1328.4</v>
      </c>
      <c r="P342" s="62"/>
      <c r="Q342" s="14"/>
    </row>
    <row r="343" spans="1:19">
      <c r="A343" s="14"/>
      <c r="B343" s="61"/>
      <c r="C343" s="32" t="s">
        <v>86</v>
      </c>
      <c r="D343" s="19"/>
      <c r="E343" s="19"/>
      <c r="F343" s="19"/>
      <c r="G343" s="42"/>
      <c r="H343" s="43"/>
      <c r="I343" s="42"/>
      <c r="J343" s="414" t="s">
        <v>87</v>
      </c>
      <c r="K343" s="415"/>
      <c r="L343" s="102">
        <v>13000</v>
      </c>
      <c r="M343" s="396">
        <f>1/M365</f>
        <v>2.5000000000000001E-2</v>
      </c>
      <c r="N343" s="397"/>
      <c r="O343" s="103">
        <f>+ROUND(L343*M343,2)</f>
        <v>325</v>
      </c>
      <c r="P343" s="62"/>
      <c r="Q343" s="14"/>
    </row>
    <row r="344" spans="1:19" ht="13.5" thickBot="1">
      <c r="A344" s="14"/>
      <c r="B344" s="61"/>
      <c r="C344" s="398"/>
      <c r="D344" s="399"/>
      <c r="E344" s="399"/>
      <c r="F344" s="399"/>
      <c r="G344" s="428"/>
      <c r="H344" s="440"/>
      <c r="I344" s="428"/>
      <c r="J344" s="440"/>
      <c r="K344" s="428"/>
      <c r="L344" s="41"/>
      <c r="M344" s="441"/>
      <c r="N344" s="442"/>
      <c r="O344" s="189"/>
      <c r="P344" s="62"/>
      <c r="Q344" s="14"/>
    </row>
    <row r="345" spans="1:19" ht="14.25" thickBot="1">
      <c r="A345" s="14"/>
      <c r="B345" s="61"/>
      <c r="C345" s="370" t="s">
        <v>43</v>
      </c>
      <c r="D345" s="371"/>
      <c r="E345" s="371"/>
      <c r="F345" s="371"/>
      <c r="G345" s="371"/>
      <c r="H345" s="371"/>
      <c r="I345" s="371"/>
      <c r="J345" s="371"/>
      <c r="K345" s="371"/>
      <c r="L345" s="371"/>
      <c r="M345" s="371"/>
      <c r="N345" s="372"/>
      <c r="O345" s="104">
        <f>SUM(O342:O344)</f>
        <v>1653.4</v>
      </c>
      <c r="P345" s="62"/>
      <c r="Q345" s="14"/>
    </row>
    <row r="346" spans="1:19">
      <c r="A346" s="14"/>
      <c r="B346" s="61"/>
      <c r="C346" s="381" t="s">
        <v>44</v>
      </c>
      <c r="D346" s="382"/>
      <c r="E346" s="382"/>
      <c r="F346" s="382"/>
      <c r="G346" s="382"/>
      <c r="H346" s="382"/>
      <c r="I346" s="382"/>
      <c r="J346" s="382"/>
      <c r="K346" s="382"/>
      <c r="L346" s="382"/>
      <c r="M346" s="382"/>
      <c r="N346" s="382"/>
      <c r="O346" s="383"/>
      <c r="P346" s="62"/>
      <c r="Q346" s="14"/>
    </row>
    <row r="347" spans="1:19">
      <c r="A347" s="14"/>
      <c r="B347" s="61"/>
      <c r="C347" s="384"/>
      <c r="D347" s="385"/>
      <c r="E347" s="385"/>
      <c r="F347" s="385"/>
      <c r="G347" s="385"/>
      <c r="H347" s="385"/>
      <c r="I347" s="385"/>
      <c r="J347" s="385"/>
      <c r="K347" s="385"/>
      <c r="L347" s="385"/>
      <c r="M347" s="385"/>
      <c r="N347" s="385"/>
      <c r="O347" s="386"/>
      <c r="P347" s="62"/>
      <c r="Q347" s="14"/>
    </row>
    <row r="348" spans="1:19" ht="13.5" thickBot="1">
      <c r="A348" s="14"/>
      <c r="B348" s="61"/>
      <c r="C348" s="387"/>
      <c r="D348" s="388"/>
      <c r="E348" s="388"/>
      <c r="F348" s="388"/>
      <c r="G348" s="388"/>
      <c r="H348" s="388"/>
      <c r="I348" s="388"/>
      <c r="J348" s="388"/>
      <c r="K348" s="388"/>
      <c r="L348" s="388"/>
      <c r="M348" s="388"/>
      <c r="N348" s="388"/>
      <c r="O348" s="389"/>
      <c r="P348" s="62"/>
      <c r="Q348" s="14"/>
    </row>
    <row r="349" spans="1:19" ht="13.5">
      <c r="A349" s="14"/>
      <c r="B349" s="61"/>
      <c r="C349" s="402" t="s">
        <v>35</v>
      </c>
      <c r="D349" s="403"/>
      <c r="E349" s="403"/>
      <c r="F349" s="403"/>
      <c r="G349" s="403"/>
      <c r="H349" s="403"/>
      <c r="I349" s="403"/>
      <c r="J349" s="411"/>
      <c r="K349" s="220" t="s">
        <v>36</v>
      </c>
      <c r="L349" s="223" t="s">
        <v>9</v>
      </c>
      <c r="M349" s="410" t="s">
        <v>45</v>
      </c>
      <c r="N349" s="411"/>
      <c r="O349" s="92" t="s">
        <v>42</v>
      </c>
      <c r="P349" s="62"/>
      <c r="Q349" s="14"/>
    </row>
    <row r="350" spans="1:19">
      <c r="A350" s="14"/>
      <c r="B350" s="61"/>
      <c r="C350" s="477" t="s">
        <v>107</v>
      </c>
      <c r="D350" s="478"/>
      <c r="E350" s="478"/>
      <c r="F350" s="478"/>
      <c r="G350" s="478"/>
      <c r="H350" s="478"/>
      <c r="I350" s="478"/>
      <c r="J350" s="478"/>
      <c r="K350" s="210" t="s">
        <v>98</v>
      </c>
      <c r="L350" s="209">
        <v>28</v>
      </c>
      <c r="M350" s="431">
        <f t="shared" ref="M350:M351" si="2">+S350</f>
        <v>3250</v>
      </c>
      <c r="N350" s="432"/>
      <c r="O350" s="103">
        <f>+M350*L350</f>
        <v>91000</v>
      </c>
      <c r="P350" s="62"/>
      <c r="Q350" s="14"/>
      <c r="S350">
        <v>3250</v>
      </c>
    </row>
    <row r="351" spans="1:19">
      <c r="A351" s="14"/>
      <c r="B351" s="61"/>
      <c r="C351" s="477" t="s">
        <v>106</v>
      </c>
      <c r="D351" s="478"/>
      <c r="E351" s="478"/>
      <c r="F351" s="478"/>
      <c r="G351" s="478"/>
      <c r="H351" s="478"/>
      <c r="I351" s="478"/>
      <c r="J351" s="478"/>
      <c r="K351" s="210" t="s">
        <v>91</v>
      </c>
      <c r="L351" s="209">
        <v>0.06</v>
      </c>
      <c r="M351" s="431">
        <f t="shared" si="2"/>
        <v>500500</v>
      </c>
      <c r="N351" s="432"/>
      <c r="O351" s="103">
        <f>+M351*L351</f>
        <v>30030</v>
      </c>
      <c r="P351" s="62"/>
      <c r="Q351" s="14"/>
      <c r="S351">
        <v>500500</v>
      </c>
    </row>
    <row r="352" spans="1:19" ht="13.5" thickBot="1">
      <c r="A352" s="14"/>
      <c r="B352" s="61"/>
      <c r="C352" s="480"/>
      <c r="D352" s="481"/>
      <c r="E352" s="481"/>
      <c r="F352" s="481"/>
      <c r="G352" s="481"/>
      <c r="H352" s="481"/>
      <c r="I352" s="481"/>
      <c r="J352" s="482"/>
      <c r="K352" s="211"/>
      <c r="L352" s="212"/>
      <c r="M352" s="483"/>
      <c r="N352" s="484"/>
      <c r="O352" s="118"/>
      <c r="P352" s="62"/>
      <c r="Q352" s="14"/>
    </row>
    <row r="353" spans="1:19" ht="14.25" thickBot="1">
      <c r="A353" s="14"/>
      <c r="B353" s="61"/>
      <c r="C353" s="370" t="s">
        <v>43</v>
      </c>
      <c r="D353" s="371"/>
      <c r="E353" s="371"/>
      <c r="F353" s="371"/>
      <c r="G353" s="371"/>
      <c r="H353" s="371"/>
      <c r="I353" s="371"/>
      <c r="J353" s="371"/>
      <c r="K353" s="371"/>
      <c r="L353" s="371"/>
      <c r="M353" s="371"/>
      <c r="N353" s="372"/>
      <c r="O353" s="109">
        <f>SUM(O350:O352)</f>
        <v>121030</v>
      </c>
      <c r="P353" s="62"/>
      <c r="Q353" s="14"/>
    </row>
    <row r="354" spans="1:19">
      <c r="A354" s="14"/>
      <c r="B354" s="61"/>
      <c r="C354" s="381" t="s">
        <v>46</v>
      </c>
      <c r="D354" s="382"/>
      <c r="E354" s="382"/>
      <c r="F354" s="382"/>
      <c r="G354" s="382"/>
      <c r="H354" s="382"/>
      <c r="I354" s="382"/>
      <c r="J354" s="382"/>
      <c r="K354" s="382"/>
      <c r="L354" s="382"/>
      <c r="M354" s="382"/>
      <c r="N354" s="382"/>
      <c r="O354" s="383"/>
      <c r="P354" s="62"/>
      <c r="Q354" s="14"/>
    </row>
    <row r="355" spans="1:19">
      <c r="A355" s="14"/>
      <c r="B355" s="61"/>
      <c r="C355" s="384"/>
      <c r="D355" s="385"/>
      <c r="E355" s="385"/>
      <c r="F355" s="385"/>
      <c r="G355" s="385"/>
      <c r="H355" s="385"/>
      <c r="I355" s="385"/>
      <c r="J355" s="385"/>
      <c r="K355" s="385"/>
      <c r="L355" s="385"/>
      <c r="M355" s="385"/>
      <c r="N355" s="385"/>
      <c r="O355" s="386"/>
      <c r="P355" s="62"/>
      <c r="Q355" s="14"/>
    </row>
    <row r="356" spans="1:19" ht="13.5" thickBot="1">
      <c r="A356" s="14"/>
      <c r="B356" s="61"/>
      <c r="C356" s="387"/>
      <c r="D356" s="388"/>
      <c r="E356" s="388"/>
      <c r="F356" s="388"/>
      <c r="G356" s="388"/>
      <c r="H356" s="388"/>
      <c r="I356" s="388"/>
      <c r="J356" s="388"/>
      <c r="K356" s="388"/>
      <c r="L356" s="388"/>
      <c r="M356" s="388"/>
      <c r="N356" s="388"/>
      <c r="O356" s="389"/>
      <c r="P356" s="62"/>
      <c r="Q356" s="14"/>
    </row>
    <row r="357" spans="1:19" ht="13.5">
      <c r="A357" s="14"/>
      <c r="B357" s="61"/>
      <c r="C357" s="402" t="s">
        <v>47</v>
      </c>
      <c r="D357" s="403"/>
      <c r="E357" s="403"/>
      <c r="F357" s="403"/>
      <c r="G357" s="403"/>
      <c r="H357" s="403"/>
      <c r="I357" s="403"/>
      <c r="J357" s="223" t="s">
        <v>48</v>
      </c>
      <c r="K357" s="218" t="s">
        <v>49</v>
      </c>
      <c r="L357" s="93" t="s">
        <v>50</v>
      </c>
      <c r="M357" s="410" t="s">
        <v>51</v>
      </c>
      <c r="N357" s="411"/>
      <c r="O357" s="92" t="s">
        <v>42</v>
      </c>
      <c r="P357" s="62"/>
      <c r="Q357" s="14"/>
    </row>
    <row r="358" spans="1:19">
      <c r="A358" s="14"/>
      <c r="B358" s="61"/>
      <c r="C358" s="406" t="s">
        <v>104</v>
      </c>
      <c r="D358" s="407"/>
      <c r="E358" s="407"/>
      <c r="F358" s="407"/>
      <c r="G358" s="407"/>
      <c r="H358" s="407"/>
      <c r="I358" s="407"/>
      <c r="J358" s="39">
        <v>0.1</v>
      </c>
      <c r="K358" s="40">
        <v>22</v>
      </c>
      <c r="L358" s="39" t="s">
        <v>88</v>
      </c>
      <c r="M358" s="431">
        <f>+S358</f>
        <v>1560</v>
      </c>
      <c r="N358" s="432"/>
      <c r="O358" s="103">
        <f>+M358*K358*J358</f>
        <v>3432</v>
      </c>
      <c r="P358" s="62"/>
      <c r="Q358" s="14"/>
      <c r="S358">
        <v>1560</v>
      </c>
    </row>
    <row r="359" spans="1:19" ht="13.5" thickBot="1">
      <c r="A359" s="14"/>
      <c r="B359" s="61"/>
      <c r="C359" s="398"/>
      <c r="D359" s="399"/>
      <c r="E359" s="399"/>
      <c r="F359" s="399"/>
      <c r="G359" s="399"/>
      <c r="H359" s="399"/>
      <c r="I359" s="399"/>
      <c r="J359" s="34"/>
      <c r="K359" s="224"/>
      <c r="L359" s="34"/>
      <c r="M359" s="400"/>
      <c r="N359" s="401"/>
      <c r="O359" s="118"/>
      <c r="P359" s="62"/>
      <c r="Q359" s="14"/>
    </row>
    <row r="360" spans="1:19" ht="14.25" thickBot="1">
      <c r="A360" s="14"/>
      <c r="B360" s="61"/>
      <c r="C360" s="370" t="s">
        <v>43</v>
      </c>
      <c r="D360" s="371"/>
      <c r="E360" s="371"/>
      <c r="F360" s="371"/>
      <c r="G360" s="371"/>
      <c r="H360" s="371"/>
      <c r="I360" s="371"/>
      <c r="J360" s="371"/>
      <c r="K360" s="371"/>
      <c r="L360" s="371"/>
      <c r="M360" s="371"/>
      <c r="N360" s="372"/>
      <c r="O360" s="104">
        <f>SUM(O358:O359)</f>
        <v>3432</v>
      </c>
      <c r="P360" s="62"/>
      <c r="Q360" s="14"/>
    </row>
    <row r="361" spans="1:19">
      <c r="A361" s="14"/>
      <c r="B361" s="61"/>
      <c r="C361" s="381" t="s">
        <v>52</v>
      </c>
      <c r="D361" s="382"/>
      <c r="E361" s="382"/>
      <c r="F361" s="382"/>
      <c r="G361" s="382"/>
      <c r="H361" s="382"/>
      <c r="I361" s="382"/>
      <c r="J361" s="382"/>
      <c r="K361" s="382"/>
      <c r="L361" s="382"/>
      <c r="M361" s="382"/>
      <c r="N361" s="382"/>
      <c r="O361" s="383"/>
      <c r="P361" s="62"/>
      <c r="Q361" s="14"/>
    </row>
    <row r="362" spans="1:19">
      <c r="A362" s="14"/>
      <c r="B362" s="61"/>
      <c r="C362" s="384"/>
      <c r="D362" s="385"/>
      <c r="E362" s="385"/>
      <c r="F362" s="385"/>
      <c r="G362" s="385"/>
      <c r="H362" s="385"/>
      <c r="I362" s="385"/>
      <c r="J362" s="385"/>
      <c r="K362" s="385"/>
      <c r="L362" s="385"/>
      <c r="M362" s="385"/>
      <c r="N362" s="385"/>
      <c r="O362" s="386"/>
      <c r="P362" s="62"/>
      <c r="Q362" s="14"/>
    </row>
    <row r="363" spans="1:19" ht="13.5" thickBot="1">
      <c r="A363" s="14"/>
      <c r="B363" s="61"/>
      <c r="C363" s="387"/>
      <c r="D363" s="388"/>
      <c r="E363" s="388"/>
      <c r="F363" s="388"/>
      <c r="G363" s="388"/>
      <c r="H363" s="388"/>
      <c r="I363" s="388"/>
      <c r="J363" s="388"/>
      <c r="K363" s="388"/>
      <c r="L363" s="388"/>
      <c r="M363" s="388"/>
      <c r="N363" s="388"/>
      <c r="O363" s="389"/>
      <c r="P363" s="62"/>
      <c r="Q363" s="14"/>
    </row>
    <row r="364" spans="1:19">
      <c r="A364" s="14"/>
      <c r="B364" s="61"/>
      <c r="C364" s="390" t="s">
        <v>53</v>
      </c>
      <c r="D364" s="391"/>
      <c r="E364" s="391"/>
      <c r="F364" s="391"/>
      <c r="G364" s="391"/>
      <c r="H364" s="391"/>
      <c r="I364" s="391"/>
      <c r="J364" s="110" t="s">
        <v>54</v>
      </c>
      <c r="K364" s="111" t="s">
        <v>55</v>
      </c>
      <c r="L364" s="112" t="s">
        <v>56</v>
      </c>
      <c r="M364" s="392" t="s">
        <v>41</v>
      </c>
      <c r="N364" s="393"/>
      <c r="O364" s="113" t="s">
        <v>42</v>
      </c>
      <c r="P364" s="62"/>
      <c r="Q364" s="14"/>
    </row>
    <row r="365" spans="1:19">
      <c r="A365" s="14"/>
      <c r="B365" s="61"/>
      <c r="C365" s="225" t="s">
        <v>105</v>
      </c>
      <c r="D365" s="226"/>
      <c r="E365" s="226"/>
      <c r="F365" s="226"/>
      <c r="G365" s="226"/>
      <c r="H365" s="226"/>
      <c r="I365" s="226"/>
      <c r="J365" s="221">
        <f>+R365</f>
        <v>295200</v>
      </c>
      <c r="K365" s="114">
        <v>1.8</v>
      </c>
      <c r="L365" s="115">
        <f>ROUND(K365*J365,2)</f>
        <v>531360</v>
      </c>
      <c r="M365" s="394">
        <v>40</v>
      </c>
      <c r="N365" s="395"/>
      <c r="O365" s="116">
        <f>+ROUND(L365/M365,2)</f>
        <v>13284</v>
      </c>
      <c r="P365" s="62"/>
      <c r="Q365" s="14"/>
      <c r="R365">
        <v>295200</v>
      </c>
    </row>
    <row r="366" spans="1:19">
      <c r="A366" s="14"/>
      <c r="B366" s="61"/>
      <c r="C366" s="225"/>
      <c r="D366" s="226"/>
      <c r="E366" s="226"/>
      <c r="F366" s="226"/>
      <c r="G366" s="226"/>
      <c r="H366" s="226"/>
      <c r="I366" s="226"/>
      <c r="J366" s="221"/>
      <c r="K366" s="114"/>
      <c r="L366" s="115"/>
      <c r="M366" s="394"/>
      <c r="N366" s="395"/>
      <c r="O366" s="116"/>
      <c r="P366" s="62"/>
      <c r="Q366" s="14"/>
    </row>
    <row r="367" spans="1:19">
      <c r="A367" s="14"/>
      <c r="B367" s="61"/>
      <c r="C367" s="225"/>
      <c r="D367" s="226"/>
      <c r="E367" s="226"/>
      <c r="F367" s="226"/>
      <c r="G367" s="226"/>
      <c r="H367" s="226"/>
      <c r="I367" s="226"/>
      <c r="J367" s="38"/>
      <c r="K367" s="37"/>
      <c r="L367" s="36"/>
      <c r="M367" s="396"/>
      <c r="N367" s="397"/>
      <c r="O367" s="35"/>
      <c r="P367" s="62"/>
      <c r="Q367" s="14"/>
    </row>
    <row r="368" spans="1:19" ht="13.5" thickBot="1">
      <c r="A368" s="14"/>
      <c r="B368" s="61"/>
      <c r="C368" s="398"/>
      <c r="D368" s="399"/>
      <c r="E368" s="399"/>
      <c r="F368" s="399"/>
      <c r="G368" s="399"/>
      <c r="H368" s="399"/>
      <c r="I368" s="399"/>
      <c r="J368" s="34"/>
      <c r="K368" s="224"/>
      <c r="L368" s="34"/>
      <c r="M368" s="400"/>
      <c r="N368" s="401"/>
      <c r="O368" s="33"/>
      <c r="P368" s="62"/>
      <c r="Q368" s="14"/>
    </row>
    <row r="369" spans="1:17" ht="14.25" thickBot="1">
      <c r="A369" s="14"/>
      <c r="B369" s="61"/>
      <c r="C369" s="370" t="s">
        <v>43</v>
      </c>
      <c r="D369" s="371"/>
      <c r="E369" s="371"/>
      <c r="F369" s="371"/>
      <c r="G369" s="371"/>
      <c r="H369" s="371"/>
      <c r="I369" s="371"/>
      <c r="J369" s="371"/>
      <c r="K369" s="371"/>
      <c r="L369" s="371"/>
      <c r="M369" s="371"/>
      <c r="N369" s="372"/>
      <c r="O369" s="109">
        <f>SUM(O365:O368)</f>
        <v>13284</v>
      </c>
      <c r="P369" s="62"/>
      <c r="Q369" s="14"/>
    </row>
    <row r="370" spans="1:17" ht="13.5" thickBot="1">
      <c r="A370" s="14"/>
      <c r="B370" s="61"/>
      <c r="C370" s="18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7"/>
      <c r="P370" s="62"/>
      <c r="Q370" s="14"/>
    </row>
    <row r="371" spans="1:17" ht="13.5" thickBot="1">
      <c r="A371" s="14"/>
      <c r="B371" s="61"/>
      <c r="C371" s="373" t="s">
        <v>57</v>
      </c>
      <c r="D371" s="374"/>
      <c r="E371" s="374"/>
      <c r="F371" s="374"/>
      <c r="G371" s="374"/>
      <c r="H371" s="374"/>
      <c r="I371" s="374"/>
      <c r="J371" s="374"/>
      <c r="K371" s="374"/>
      <c r="L371" s="374"/>
      <c r="M371" s="374"/>
      <c r="N371" s="375"/>
      <c r="O371" s="117">
        <f>ROUND(O369+O360+O353+O345,2)</f>
        <v>139399.4</v>
      </c>
      <c r="P371" s="62"/>
      <c r="Q371" s="14"/>
    </row>
    <row r="372" spans="1:17">
      <c r="A372" s="14"/>
      <c r="B372" s="61"/>
      <c r="C372" s="381" t="s">
        <v>58</v>
      </c>
      <c r="D372" s="382"/>
      <c r="E372" s="382"/>
      <c r="F372" s="382"/>
      <c r="G372" s="382"/>
      <c r="H372" s="382"/>
      <c r="I372" s="382"/>
      <c r="J372" s="382"/>
      <c r="K372" s="382"/>
      <c r="L372" s="382"/>
      <c r="M372" s="382"/>
      <c r="N372" s="382"/>
      <c r="O372" s="383"/>
      <c r="P372" s="62"/>
      <c r="Q372" s="14"/>
    </row>
    <row r="373" spans="1:17">
      <c r="A373" s="14"/>
      <c r="B373" s="61"/>
      <c r="C373" s="384"/>
      <c r="D373" s="385"/>
      <c r="E373" s="385"/>
      <c r="F373" s="385"/>
      <c r="G373" s="385"/>
      <c r="H373" s="385"/>
      <c r="I373" s="385"/>
      <c r="J373" s="385"/>
      <c r="K373" s="385"/>
      <c r="L373" s="385"/>
      <c r="M373" s="385"/>
      <c r="N373" s="385"/>
      <c r="O373" s="386"/>
      <c r="P373" s="62"/>
      <c r="Q373" s="14"/>
    </row>
    <row r="374" spans="1:17" ht="13.5" thickBot="1">
      <c r="A374" s="14"/>
      <c r="B374" s="61"/>
      <c r="C374" s="387"/>
      <c r="D374" s="388"/>
      <c r="E374" s="388"/>
      <c r="F374" s="388"/>
      <c r="G374" s="388"/>
      <c r="H374" s="388"/>
      <c r="I374" s="388"/>
      <c r="J374" s="388"/>
      <c r="K374" s="388"/>
      <c r="L374" s="388"/>
      <c r="M374" s="388"/>
      <c r="N374" s="388"/>
      <c r="O374" s="389"/>
      <c r="P374" s="62"/>
      <c r="Q374" s="14"/>
    </row>
    <row r="375" spans="1:17" ht="13.5">
      <c r="A375" s="14"/>
      <c r="B375" s="61"/>
      <c r="C375" s="402" t="s">
        <v>59</v>
      </c>
      <c r="D375" s="403"/>
      <c r="E375" s="403"/>
      <c r="F375" s="403"/>
      <c r="G375" s="403"/>
      <c r="H375" s="403"/>
      <c r="I375" s="403"/>
      <c r="J375" s="218"/>
      <c r="K375" s="219"/>
      <c r="L375" s="94" t="s">
        <v>60</v>
      </c>
      <c r="M375" s="404" t="s">
        <v>61</v>
      </c>
      <c r="N375" s="405"/>
      <c r="O375" s="95"/>
      <c r="P375" s="62"/>
      <c r="Q375" s="14"/>
    </row>
    <row r="376" spans="1:17">
      <c r="A376" s="14"/>
      <c r="B376" s="61"/>
      <c r="C376" s="406" t="s">
        <v>16</v>
      </c>
      <c r="D376" s="407"/>
      <c r="E376" s="407"/>
      <c r="F376" s="407"/>
      <c r="G376" s="407"/>
      <c r="H376" s="407"/>
      <c r="I376" s="407"/>
      <c r="J376" s="31"/>
      <c r="K376" s="30"/>
      <c r="L376" s="27">
        <v>0.28999999999999998</v>
      </c>
      <c r="M376" s="408">
        <f>+ROUND(O371*L376,2)</f>
        <v>40425.83</v>
      </c>
      <c r="N376" s="409"/>
      <c r="O376" s="26"/>
      <c r="P376" s="62"/>
      <c r="Q376" s="14"/>
    </row>
    <row r="377" spans="1:17">
      <c r="A377" s="14"/>
      <c r="B377" s="61"/>
      <c r="C377" s="32" t="s">
        <v>62</v>
      </c>
      <c r="D377" s="19"/>
      <c r="E377" s="19"/>
      <c r="F377" s="19"/>
      <c r="G377" s="19"/>
      <c r="H377" s="19"/>
      <c r="I377" s="19"/>
      <c r="J377" s="31"/>
      <c r="K377" s="30"/>
      <c r="L377" s="27">
        <v>0.01</v>
      </c>
      <c r="M377" s="408">
        <f>+ROUND(O371*L377,2)</f>
        <v>1393.99</v>
      </c>
      <c r="N377" s="409"/>
      <c r="O377" s="26"/>
      <c r="P377" s="62"/>
      <c r="Q377" s="14"/>
    </row>
    <row r="378" spans="1:17" ht="13.5" thickBot="1">
      <c r="A378" s="14"/>
      <c r="B378" s="61"/>
      <c r="C378" s="216" t="s">
        <v>63</v>
      </c>
      <c r="D378" s="217"/>
      <c r="E378" s="217"/>
      <c r="F378" s="217"/>
      <c r="G378" s="217"/>
      <c r="H378" s="217"/>
      <c r="I378" s="217"/>
      <c r="J378" s="29"/>
      <c r="K378" s="28"/>
      <c r="L378" s="27">
        <v>0.05</v>
      </c>
      <c r="M378" s="368">
        <f>+ROUND(O371*L378,2)</f>
        <v>6969.97</v>
      </c>
      <c r="N378" s="369"/>
      <c r="O378" s="26"/>
      <c r="P378" s="62"/>
      <c r="Q378" s="14"/>
    </row>
    <row r="379" spans="1:17" ht="14.25" thickBot="1">
      <c r="A379" s="14"/>
      <c r="B379" s="61"/>
      <c r="C379" s="370" t="s">
        <v>43</v>
      </c>
      <c r="D379" s="371"/>
      <c r="E379" s="371"/>
      <c r="F379" s="371"/>
      <c r="G379" s="371"/>
      <c r="H379" s="371"/>
      <c r="I379" s="371"/>
      <c r="J379" s="371"/>
      <c r="K379" s="371"/>
      <c r="L379" s="371"/>
      <c r="M379" s="371"/>
      <c r="N379" s="372"/>
      <c r="O379" s="104">
        <f>SUM(M376:N378)</f>
        <v>48789.79</v>
      </c>
      <c r="P379" s="62"/>
      <c r="Q379" s="14"/>
    </row>
    <row r="380" spans="1:17" ht="13.5" thickBot="1">
      <c r="A380" s="14"/>
      <c r="B380" s="61"/>
      <c r="C380" s="18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7"/>
      <c r="P380" s="62"/>
      <c r="Q380" s="14"/>
    </row>
    <row r="381" spans="1:17" ht="13.5" thickBot="1">
      <c r="A381" s="14"/>
      <c r="B381" s="61"/>
      <c r="C381" s="373" t="s">
        <v>64</v>
      </c>
      <c r="D381" s="374"/>
      <c r="E381" s="374"/>
      <c r="F381" s="374"/>
      <c r="G381" s="374"/>
      <c r="H381" s="374"/>
      <c r="I381" s="374"/>
      <c r="J381" s="374"/>
      <c r="K381" s="374"/>
      <c r="L381" s="374"/>
      <c r="M381" s="374"/>
      <c r="N381" s="375"/>
      <c r="O381" s="117">
        <f>+O379+O371</f>
        <v>188189.19</v>
      </c>
      <c r="P381" s="62"/>
      <c r="Q381" s="14"/>
    </row>
    <row r="382" spans="1:17">
      <c r="A382" s="14"/>
      <c r="B382" s="61"/>
      <c r="C382" s="25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3"/>
      <c r="P382" s="62"/>
      <c r="Q382" s="14"/>
    </row>
    <row r="383" spans="1:17">
      <c r="A383" s="14"/>
      <c r="B383" s="61"/>
      <c r="C383" s="18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7"/>
      <c r="P383" s="62"/>
      <c r="Q383" s="14"/>
    </row>
    <row r="384" spans="1:17">
      <c r="A384" s="14"/>
      <c r="B384" s="61"/>
      <c r="C384" s="18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7"/>
      <c r="P384" s="62"/>
      <c r="Q384" s="14"/>
    </row>
    <row r="385" spans="1:17" ht="18">
      <c r="A385" s="14"/>
      <c r="B385" s="61"/>
      <c r="C385" s="18"/>
      <c r="D385" s="14"/>
      <c r="E385" s="14"/>
      <c r="F385" s="14"/>
      <c r="G385" s="14"/>
      <c r="H385" s="96" t="s">
        <v>67</v>
      </c>
      <c r="I385" s="14"/>
      <c r="J385" s="14"/>
      <c r="K385" s="14"/>
      <c r="L385" s="14"/>
      <c r="M385" s="14"/>
      <c r="N385" s="14"/>
      <c r="O385" s="17"/>
      <c r="P385" s="62"/>
      <c r="Q385" s="14"/>
    </row>
    <row r="386" spans="1:17" ht="18">
      <c r="A386" s="14"/>
      <c r="B386" s="61"/>
      <c r="C386" s="22"/>
      <c r="D386" s="64"/>
      <c r="E386" s="64"/>
      <c r="F386" s="64"/>
      <c r="G386" s="64"/>
      <c r="H386" s="96"/>
      <c r="I386" s="64"/>
      <c r="J386" s="64"/>
      <c r="K386" s="64"/>
      <c r="L386" s="64"/>
      <c r="M386" s="64"/>
      <c r="N386" s="64"/>
      <c r="O386" s="21"/>
      <c r="P386" s="62"/>
      <c r="Q386" s="14"/>
    </row>
    <row r="387" spans="1:17" ht="18">
      <c r="A387" s="14"/>
      <c r="B387" s="61"/>
      <c r="C387" s="22"/>
      <c r="D387" s="64"/>
      <c r="E387" s="64"/>
      <c r="F387" s="64"/>
      <c r="G387" s="64"/>
      <c r="H387" s="96"/>
      <c r="I387" s="14"/>
      <c r="J387" s="14"/>
      <c r="K387" s="64"/>
      <c r="L387" s="64"/>
      <c r="M387" s="64"/>
      <c r="N387" s="64"/>
      <c r="O387" s="21"/>
      <c r="P387" s="62"/>
      <c r="Q387" s="14"/>
    </row>
    <row r="388" spans="1:17" ht="18">
      <c r="A388" s="14"/>
      <c r="B388" s="61"/>
      <c r="C388" s="20"/>
      <c r="D388" s="65"/>
      <c r="E388" s="65"/>
      <c r="F388" s="65"/>
      <c r="G388" s="65"/>
      <c r="H388" s="96" t="s">
        <v>68</v>
      </c>
      <c r="I388" s="65"/>
      <c r="J388" s="65"/>
      <c r="K388" s="65"/>
      <c r="L388" s="65"/>
      <c r="M388" s="65"/>
      <c r="N388" s="65"/>
      <c r="O388" s="16"/>
      <c r="P388" s="62"/>
      <c r="Q388" s="14"/>
    </row>
    <row r="389" spans="1:17" ht="18">
      <c r="A389" s="14"/>
      <c r="B389" s="61"/>
      <c r="C389" s="18"/>
      <c r="D389" s="14"/>
      <c r="E389" s="14"/>
      <c r="F389" s="14"/>
      <c r="G389" s="14"/>
      <c r="H389" s="97" t="s">
        <v>120</v>
      </c>
      <c r="I389" s="14"/>
      <c r="J389" s="14"/>
      <c r="K389" s="14"/>
      <c r="L389" s="14"/>
      <c r="M389" s="14"/>
      <c r="N389" s="14"/>
      <c r="O389" s="17"/>
      <c r="P389" s="62"/>
      <c r="Q389" s="14"/>
    </row>
    <row r="390" spans="1:17" ht="18">
      <c r="A390" s="14"/>
      <c r="B390" s="61"/>
      <c r="C390" s="15"/>
      <c r="D390" s="66"/>
      <c r="E390" s="66"/>
      <c r="F390" s="14"/>
      <c r="G390" s="14"/>
      <c r="H390" s="96" t="s">
        <v>69</v>
      </c>
      <c r="I390" s="14"/>
      <c r="J390" s="14"/>
      <c r="K390" s="98"/>
      <c r="L390" s="98"/>
      <c r="M390" s="98"/>
      <c r="N390" s="98"/>
      <c r="O390" s="99"/>
      <c r="P390" s="62"/>
      <c r="Q390" s="14"/>
    </row>
    <row r="391" spans="1:17" ht="16.5" thickBot="1">
      <c r="A391" s="14"/>
      <c r="B391" s="61"/>
      <c r="C391" s="376"/>
      <c r="D391" s="377"/>
      <c r="E391" s="377"/>
      <c r="F391" s="224"/>
      <c r="G391" s="224"/>
      <c r="H391" s="224"/>
      <c r="I391" s="224"/>
      <c r="J391" s="224"/>
      <c r="K391" s="100"/>
      <c r="L391" s="100"/>
      <c r="M391" s="100"/>
      <c r="N391" s="100"/>
      <c r="O391" s="101"/>
      <c r="P391" s="62"/>
      <c r="Q391" s="14"/>
    </row>
    <row r="392" spans="1:17" ht="13.5" thickBot="1">
      <c r="A392" s="14"/>
      <c r="B392" s="67"/>
      <c r="C392" s="68"/>
      <c r="D392" s="68"/>
      <c r="E392" s="68"/>
      <c r="F392" s="68"/>
      <c r="G392" s="68"/>
      <c r="H392" s="68"/>
      <c r="I392" s="68"/>
      <c r="J392" s="68"/>
      <c r="K392" s="68"/>
      <c r="L392" s="68"/>
      <c r="M392" s="68"/>
      <c r="N392" s="68"/>
      <c r="O392" s="68"/>
      <c r="P392" s="69"/>
      <c r="Q392" s="14"/>
    </row>
    <row r="393" spans="1:17" ht="13.5" thickTop="1"/>
    <row r="395" spans="1:17" ht="13.5" thickBot="1"/>
    <row r="396" spans="1:17" ht="13.5" thickTop="1">
      <c r="A396" s="14"/>
      <c r="B396" s="443"/>
      <c r="C396" s="444"/>
      <c r="D396" s="444"/>
      <c r="E396" s="444"/>
      <c r="F396" s="444"/>
      <c r="G396" s="444"/>
      <c r="H396" s="444"/>
      <c r="I396" s="444"/>
      <c r="J396" s="444"/>
      <c r="K396" s="444"/>
      <c r="L396" s="444"/>
      <c r="M396" s="444"/>
      <c r="N396" s="444"/>
      <c r="O396" s="444"/>
      <c r="P396" s="445"/>
    </row>
    <row r="397" spans="1:17">
      <c r="A397" s="14"/>
      <c r="B397" s="81"/>
      <c r="C397" s="70"/>
      <c r="D397" s="71"/>
      <c r="E397" s="70"/>
      <c r="F397" s="71"/>
      <c r="G397" s="14"/>
      <c r="H397" s="14"/>
      <c r="I397" s="14"/>
      <c r="J397" s="14"/>
      <c r="K397" s="14"/>
      <c r="L397" s="14"/>
      <c r="M397" s="14"/>
      <c r="N397" s="14"/>
      <c r="O397" s="14"/>
      <c r="P397" s="62"/>
    </row>
    <row r="398" spans="1:17" ht="13.5" thickBot="1">
      <c r="A398" s="14"/>
      <c r="B398" s="61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62"/>
    </row>
    <row r="399" spans="1:17">
      <c r="A399" s="14"/>
      <c r="B399" s="61"/>
      <c r="C399" s="446"/>
      <c r="D399" s="447"/>
      <c r="E399" s="452"/>
      <c r="F399" s="452"/>
      <c r="G399" s="452"/>
      <c r="H399" s="452"/>
      <c r="I399" s="452"/>
      <c r="J399" s="452"/>
      <c r="K399" s="453"/>
      <c r="L399" s="454"/>
      <c r="M399" s="455"/>
      <c r="N399" s="455"/>
      <c r="O399" s="456"/>
      <c r="P399" s="62"/>
    </row>
    <row r="400" spans="1:17">
      <c r="A400" s="14"/>
      <c r="B400" s="61"/>
      <c r="C400" s="448"/>
      <c r="D400" s="449"/>
      <c r="E400" s="460" t="s">
        <v>66</v>
      </c>
      <c r="F400" s="460"/>
      <c r="G400" s="460"/>
      <c r="H400" s="460"/>
      <c r="I400" s="460"/>
      <c r="J400" s="460"/>
      <c r="K400" s="461"/>
      <c r="L400" s="457"/>
      <c r="M400" s="458"/>
      <c r="N400" s="458"/>
      <c r="O400" s="459"/>
      <c r="P400" s="62"/>
    </row>
    <row r="401" spans="1:16" ht="13.5">
      <c r="A401" s="14"/>
      <c r="B401" s="61"/>
      <c r="C401" s="448"/>
      <c r="D401" s="449"/>
      <c r="E401" s="462"/>
      <c r="F401" s="462"/>
      <c r="G401" s="462"/>
      <c r="H401" s="462"/>
      <c r="I401" s="462"/>
      <c r="J401" s="462"/>
      <c r="K401" s="463"/>
      <c r="L401" s="464" t="s">
        <v>25</v>
      </c>
      <c r="M401" s="466"/>
      <c r="N401" s="467"/>
      <c r="O401" s="468"/>
      <c r="P401" s="62"/>
    </row>
    <row r="402" spans="1:16">
      <c r="A402" s="14"/>
      <c r="B402" s="61"/>
      <c r="C402" s="448"/>
      <c r="D402" s="449"/>
      <c r="E402" s="460"/>
      <c r="F402" s="460"/>
      <c r="G402" s="460"/>
      <c r="H402" s="460"/>
      <c r="I402" s="460"/>
      <c r="J402" s="460"/>
      <c r="K402" s="461"/>
      <c r="L402" s="465"/>
      <c r="M402" s="469"/>
      <c r="N402" s="470"/>
      <c r="O402" s="471"/>
      <c r="P402" s="62"/>
    </row>
    <row r="403" spans="1:16">
      <c r="A403" s="14"/>
      <c r="B403" s="61"/>
      <c r="C403" s="448"/>
      <c r="D403" s="449"/>
      <c r="E403" s="472"/>
      <c r="F403" s="472"/>
      <c r="G403" s="472"/>
      <c r="H403" s="472"/>
      <c r="I403" s="472"/>
      <c r="J403" s="472"/>
      <c r="K403" s="473"/>
      <c r="L403" s="464" t="s">
        <v>26</v>
      </c>
      <c r="M403" s="464">
        <v>6</v>
      </c>
      <c r="N403" s="464" t="s">
        <v>27</v>
      </c>
      <c r="O403" s="418">
        <v>18</v>
      </c>
      <c r="P403" s="62"/>
    </row>
    <row r="404" spans="1:16">
      <c r="A404" s="14"/>
      <c r="B404" s="61"/>
      <c r="C404" s="448"/>
      <c r="D404" s="449"/>
      <c r="E404" s="472"/>
      <c r="F404" s="472"/>
      <c r="G404" s="472"/>
      <c r="H404" s="472"/>
      <c r="I404" s="472"/>
      <c r="J404" s="472"/>
      <c r="K404" s="473"/>
      <c r="L404" s="474"/>
      <c r="M404" s="474"/>
      <c r="N404" s="474"/>
      <c r="O404" s="419"/>
      <c r="P404" s="62"/>
    </row>
    <row r="405" spans="1:16">
      <c r="A405" s="14"/>
      <c r="B405" s="61"/>
      <c r="C405" s="450"/>
      <c r="D405" s="451"/>
      <c r="E405" s="475" t="s">
        <v>28</v>
      </c>
      <c r="F405" s="475"/>
      <c r="G405" s="475"/>
      <c r="H405" s="475"/>
      <c r="I405" s="475"/>
      <c r="J405" s="475"/>
      <c r="K405" s="476"/>
      <c r="L405" s="474"/>
      <c r="M405" s="474"/>
      <c r="N405" s="474"/>
      <c r="O405" s="419"/>
      <c r="P405" s="62"/>
    </row>
    <row r="406" spans="1:16" ht="14.25" thickBot="1">
      <c r="A406" s="14"/>
      <c r="B406" s="61"/>
      <c r="C406" s="57"/>
      <c r="D406" s="56"/>
      <c r="E406" s="56"/>
      <c r="F406" s="56"/>
      <c r="G406" s="56"/>
      <c r="H406" s="56"/>
      <c r="I406" s="56"/>
      <c r="J406" s="56"/>
      <c r="K406" s="56"/>
      <c r="L406" s="56"/>
      <c r="M406" s="55"/>
      <c r="N406" s="55"/>
      <c r="O406" s="54"/>
      <c r="P406" s="62"/>
    </row>
    <row r="407" spans="1:16" ht="13.5">
      <c r="A407" s="14"/>
      <c r="B407" s="61"/>
      <c r="C407" s="53"/>
      <c r="D407" s="52"/>
      <c r="E407" s="52"/>
      <c r="F407" s="52"/>
      <c r="G407" s="52"/>
      <c r="H407" s="52"/>
      <c r="I407" s="52"/>
      <c r="J407" s="52"/>
      <c r="K407" s="52"/>
      <c r="L407" s="51" t="s">
        <v>29</v>
      </c>
      <c r="M407" s="50" t="s">
        <v>30</v>
      </c>
      <c r="N407" s="50" t="s">
        <v>31</v>
      </c>
      <c r="O407" s="49" t="s">
        <v>32</v>
      </c>
      <c r="P407" s="62"/>
    </row>
    <row r="408" spans="1:16" ht="13.5">
      <c r="A408" s="14"/>
      <c r="B408" s="61"/>
      <c r="C408" s="20"/>
      <c r="D408" s="222"/>
      <c r="E408" s="222"/>
      <c r="F408" s="222"/>
      <c r="G408" s="222"/>
      <c r="H408" s="222"/>
      <c r="I408" s="222"/>
      <c r="J408" s="222"/>
      <c r="K408" s="222"/>
      <c r="L408" s="63"/>
      <c r="M408" s="48">
        <v>6</v>
      </c>
      <c r="N408" s="48">
        <v>2</v>
      </c>
      <c r="O408" s="48">
        <v>2026</v>
      </c>
      <c r="P408" s="62"/>
    </row>
    <row r="409" spans="1:16" ht="13.5">
      <c r="A409" s="14"/>
      <c r="B409" s="61"/>
      <c r="C409" s="47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5"/>
      <c r="P409" s="62"/>
    </row>
    <row r="410" spans="1:16" ht="13.5" thickBot="1">
      <c r="A410" s="14"/>
      <c r="B410" s="61"/>
      <c r="C410" s="216"/>
      <c r="D410" s="217"/>
      <c r="E410" s="217"/>
      <c r="F410" s="217"/>
      <c r="G410" s="217"/>
      <c r="H410" s="217"/>
      <c r="I410" s="217"/>
      <c r="J410" s="217"/>
      <c r="K410" s="217"/>
      <c r="L410" s="217"/>
      <c r="M410" s="217"/>
      <c r="N410" s="217"/>
      <c r="O410" s="44"/>
      <c r="P410" s="62"/>
    </row>
    <row r="411" spans="1:16" ht="13.5" thickBot="1">
      <c r="A411" s="14"/>
      <c r="B411" s="61"/>
      <c r="C411" s="25"/>
      <c r="D411" s="24"/>
      <c r="E411" s="24"/>
      <c r="F411" s="24"/>
      <c r="G411" s="24"/>
      <c r="H411" s="24"/>
      <c r="I411" s="14"/>
      <c r="J411" s="14"/>
      <c r="K411" s="24"/>
      <c r="L411" s="24"/>
      <c r="M411" s="24"/>
      <c r="N411" s="24"/>
      <c r="O411" s="23"/>
      <c r="P411" s="62"/>
    </row>
    <row r="412" spans="1:16" ht="13.5">
      <c r="A412" s="14"/>
      <c r="B412" s="61"/>
      <c r="C412" s="420" t="s">
        <v>33</v>
      </c>
      <c r="D412" s="421"/>
      <c r="E412" s="421"/>
      <c r="F412" s="421"/>
      <c r="G412" s="421"/>
      <c r="H412" s="421"/>
      <c r="I412" s="421"/>
      <c r="J412" s="421"/>
      <c r="K412" s="421"/>
      <c r="L412" s="421"/>
      <c r="M412" s="421"/>
      <c r="N412" s="421"/>
      <c r="O412" s="422"/>
      <c r="P412" s="62"/>
    </row>
    <row r="413" spans="1:16" ht="13.5" thickBot="1">
      <c r="A413" s="14"/>
      <c r="B413" s="61"/>
      <c r="C413" s="18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7"/>
      <c r="P413" s="62"/>
    </row>
    <row r="414" spans="1:16">
      <c r="A414" s="14"/>
      <c r="B414" s="61"/>
      <c r="C414" s="89" t="s">
        <v>34</v>
      </c>
      <c r="D414" s="423" t="s">
        <v>35</v>
      </c>
      <c r="E414" s="424"/>
      <c r="F414" s="424"/>
      <c r="G414" s="424"/>
      <c r="H414" s="424"/>
      <c r="I414" s="424"/>
      <c r="J414" s="424"/>
      <c r="K414" s="424"/>
      <c r="L414" s="425"/>
      <c r="M414" s="426" t="s">
        <v>36</v>
      </c>
      <c r="N414" s="427"/>
      <c r="O414" s="89" t="s">
        <v>9</v>
      </c>
      <c r="P414" s="62"/>
    </row>
    <row r="415" spans="1:16" ht="13.5" thickBot="1">
      <c r="A415" s="14"/>
      <c r="B415" s="61"/>
      <c r="C415" s="90">
        <f>+'PRESUPUESTO OFICIAL (Entidad)'!D21</f>
        <v>2.0299999999999998</v>
      </c>
      <c r="D415" s="433" t="str">
        <f>+VLOOKUP(C415,'PRESUPUESTO OFICIAL (Entidad)'!D$14:H$33,2,0)</f>
        <v>Mantenimiento de cubierta de madera rolliza, caña y teja de barro</v>
      </c>
      <c r="E415" s="434"/>
      <c r="F415" s="434"/>
      <c r="G415" s="434"/>
      <c r="H415" s="434"/>
      <c r="I415" s="434"/>
      <c r="J415" s="434"/>
      <c r="K415" s="434"/>
      <c r="L415" s="435"/>
      <c r="M415" s="433" t="str">
        <f>+VLOOKUP(C415,'PRESUPUESTO OFICIAL (Entidad)'!D$14:H$33,3,0)</f>
        <v>UND</v>
      </c>
      <c r="N415" s="435"/>
      <c r="O415" s="91">
        <f>+VLOOKUP(C415,'PRESUPUESTO OFICIAL (Entidad)'!D$14:H$33,4,0)</f>
        <v>50</v>
      </c>
      <c r="P415" s="62"/>
    </row>
    <row r="416" spans="1:16">
      <c r="A416" s="14"/>
      <c r="B416" s="61"/>
      <c r="C416" s="381" t="s">
        <v>37</v>
      </c>
      <c r="D416" s="382"/>
      <c r="E416" s="382"/>
      <c r="F416" s="382"/>
      <c r="G416" s="382"/>
      <c r="H416" s="382"/>
      <c r="I416" s="382"/>
      <c r="J416" s="382"/>
      <c r="K416" s="382"/>
      <c r="L416" s="382"/>
      <c r="M416" s="382"/>
      <c r="N416" s="382"/>
      <c r="O416" s="383"/>
      <c r="P416" s="62"/>
    </row>
    <row r="417" spans="1:19">
      <c r="A417" s="14"/>
      <c r="B417" s="61"/>
      <c r="C417" s="384"/>
      <c r="D417" s="385"/>
      <c r="E417" s="385"/>
      <c r="F417" s="385"/>
      <c r="G417" s="385"/>
      <c r="H417" s="385"/>
      <c r="I417" s="385"/>
      <c r="J417" s="385"/>
      <c r="K417" s="385"/>
      <c r="L417" s="385"/>
      <c r="M417" s="385"/>
      <c r="N417" s="385"/>
      <c r="O417" s="386"/>
      <c r="P417" s="62"/>
    </row>
    <row r="418" spans="1:19" ht="13.5" thickBot="1">
      <c r="A418" s="14"/>
      <c r="B418" s="61"/>
      <c r="C418" s="387"/>
      <c r="D418" s="388"/>
      <c r="E418" s="388"/>
      <c r="F418" s="388"/>
      <c r="G418" s="388"/>
      <c r="H418" s="388"/>
      <c r="I418" s="388"/>
      <c r="J418" s="388"/>
      <c r="K418" s="388"/>
      <c r="L418" s="388"/>
      <c r="M418" s="388"/>
      <c r="N418" s="388"/>
      <c r="O418" s="389"/>
      <c r="P418" s="62"/>
    </row>
    <row r="419" spans="1:19" ht="13.5">
      <c r="A419" s="14"/>
      <c r="B419" s="61"/>
      <c r="C419" s="402" t="s">
        <v>35</v>
      </c>
      <c r="D419" s="436"/>
      <c r="E419" s="436"/>
      <c r="F419" s="436"/>
      <c r="G419" s="437"/>
      <c r="H419" s="410" t="s">
        <v>38</v>
      </c>
      <c r="I419" s="436"/>
      <c r="J419" s="438" t="s">
        <v>39</v>
      </c>
      <c r="K419" s="439"/>
      <c r="L419" s="223" t="s">
        <v>40</v>
      </c>
      <c r="M419" s="410" t="s">
        <v>41</v>
      </c>
      <c r="N419" s="411"/>
      <c r="O419" s="92" t="s">
        <v>42</v>
      </c>
      <c r="P419" s="62"/>
    </row>
    <row r="420" spans="1:19">
      <c r="A420" s="14"/>
      <c r="B420" s="61"/>
      <c r="C420" s="406" t="s">
        <v>70</v>
      </c>
      <c r="D420" s="407"/>
      <c r="E420" s="407"/>
      <c r="F420" s="407"/>
      <c r="G420" s="412"/>
      <c r="H420" s="413"/>
      <c r="I420" s="412"/>
      <c r="J420" s="414" t="s">
        <v>71</v>
      </c>
      <c r="K420" s="415"/>
      <c r="L420" s="102">
        <f>+O448</f>
        <v>35424</v>
      </c>
      <c r="M420" s="416">
        <v>0.1</v>
      </c>
      <c r="N420" s="417"/>
      <c r="O420" s="103">
        <f>+ROUND(L420*M420,2)</f>
        <v>3542.4</v>
      </c>
      <c r="P420" s="62"/>
    </row>
    <row r="421" spans="1:19">
      <c r="A421" s="14"/>
      <c r="B421" s="61"/>
      <c r="C421" s="32" t="s">
        <v>86</v>
      </c>
      <c r="D421" s="19"/>
      <c r="E421" s="19"/>
      <c r="F421" s="19"/>
      <c r="G421" s="42"/>
      <c r="H421" s="43"/>
      <c r="I421" s="42"/>
      <c r="J421" s="414" t="s">
        <v>87</v>
      </c>
      <c r="K421" s="415"/>
      <c r="L421" s="102">
        <v>13000</v>
      </c>
      <c r="M421" s="396">
        <v>0.1</v>
      </c>
      <c r="N421" s="397"/>
      <c r="O421" s="103">
        <f>+ROUND(L421*M421,2)</f>
        <v>1300</v>
      </c>
      <c r="P421" s="62"/>
    </row>
    <row r="422" spans="1:19" ht="13.5" thickBot="1">
      <c r="A422" s="14"/>
      <c r="B422" s="61"/>
      <c r="C422" s="398"/>
      <c r="D422" s="399"/>
      <c r="E422" s="399"/>
      <c r="F422" s="399"/>
      <c r="G422" s="428"/>
      <c r="H422" s="440"/>
      <c r="I422" s="428"/>
      <c r="J422" s="400"/>
      <c r="K422" s="401"/>
      <c r="L422" s="190"/>
      <c r="M422" s="441"/>
      <c r="N422" s="442"/>
      <c r="O422" s="103"/>
      <c r="P422" s="62"/>
    </row>
    <row r="423" spans="1:19" ht="14.25" thickBot="1">
      <c r="A423" s="14"/>
      <c r="B423" s="61"/>
      <c r="C423" s="370" t="s">
        <v>43</v>
      </c>
      <c r="D423" s="371"/>
      <c r="E423" s="371"/>
      <c r="F423" s="371"/>
      <c r="G423" s="371"/>
      <c r="H423" s="371"/>
      <c r="I423" s="371"/>
      <c r="J423" s="371"/>
      <c r="K423" s="371"/>
      <c r="L423" s="371"/>
      <c r="M423" s="371"/>
      <c r="N423" s="372"/>
      <c r="O423" s="104">
        <f>SUM(O420:O422)</f>
        <v>4842.3999999999996</v>
      </c>
      <c r="P423" s="62"/>
    </row>
    <row r="424" spans="1:19">
      <c r="A424" s="14"/>
      <c r="B424" s="61"/>
      <c r="C424" s="381" t="s">
        <v>44</v>
      </c>
      <c r="D424" s="382"/>
      <c r="E424" s="382"/>
      <c r="F424" s="382"/>
      <c r="G424" s="382"/>
      <c r="H424" s="382"/>
      <c r="I424" s="382"/>
      <c r="J424" s="382"/>
      <c r="K424" s="382"/>
      <c r="L424" s="382"/>
      <c r="M424" s="382"/>
      <c r="N424" s="382"/>
      <c r="O424" s="383"/>
      <c r="P424" s="62"/>
    </row>
    <row r="425" spans="1:19">
      <c r="A425" s="14"/>
      <c r="B425" s="61"/>
      <c r="C425" s="384"/>
      <c r="D425" s="385"/>
      <c r="E425" s="385"/>
      <c r="F425" s="385"/>
      <c r="G425" s="385"/>
      <c r="H425" s="385"/>
      <c r="I425" s="385"/>
      <c r="J425" s="385"/>
      <c r="K425" s="385"/>
      <c r="L425" s="385"/>
      <c r="M425" s="385"/>
      <c r="N425" s="385"/>
      <c r="O425" s="386"/>
      <c r="P425" s="62"/>
    </row>
    <row r="426" spans="1:19" ht="13.5" thickBot="1">
      <c r="A426" s="14"/>
      <c r="B426" s="61"/>
      <c r="C426" s="387"/>
      <c r="D426" s="388"/>
      <c r="E426" s="388"/>
      <c r="F426" s="388"/>
      <c r="G426" s="388"/>
      <c r="H426" s="388"/>
      <c r="I426" s="388"/>
      <c r="J426" s="388"/>
      <c r="K426" s="388"/>
      <c r="L426" s="388"/>
      <c r="M426" s="388"/>
      <c r="N426" s="388"/>
      <c r="O426" s="389"/>
      <c r="P426" s="62"/>
    </row>
    <row r="427" spans="1:19" ht="13.5">
      <c r="A427" s="14"/>
      <c r="B427" s="61"/>
      <c r="C427" s="402" t="s">
        <v>35</v>
      </c>
      <c r="D427" s="403"/>
      <c r="E427" s="403"/>
      <c r="F427" s="403"/>
      <c r="G427" s="403"/>
      <c r="H427" s="403"/>
      <c r="I427" s="403"/>
      <c r="J427" s="411"/>
      <c r="K427" s="220" t="s">
        <v>36</v>
      </c>
      <c r="L427" s="223" t="s">
        <v>9</v>
      </c>
      <c r="M427" s="410" t="s">
        <v>45</v>
      </c>
      <c r="N427" s="411"/>
      <c r="O427" s="92" t="s">
        <v>42</v>
      </c>
      <c r="P427" s="62"/>
    </row>
    <row r="428" spans="1:19">
      <c r="A428" s="14"/>
      <c r="B428" s="61"/>
      <c r="C428" s="378" t="s">
        <v>107</v>
      </c>
      <c r="D428" s="379"/>
      <c r="E428" s="379"/>
      <c r="F428" s="379"/>
      <c r="G428" s="379"/>
      <c r="H428" s="379"/>
      <c r="I428" s="379"/>
      <c r="J428" s="380"/>
      <c r="K428" s="105" t="s">
        <v>98</v>
      </c>
      <c r="L428" s="107">
        <v>7</v>
      </c>
      <c r="M428" s="431">
        <v>3250</v>
      </c>
      <c r="N428" s="432"/>
      <c r="O428" s="103">
        <f>+M428*L428</f>
        <v>22750</v>
      </c>
      <c r="P428" s="62"/>
      <c r="S428">
        <v>156000</v>
      </c>
    </row>
    <row r="429" spans="1:19">
      <c r="A429" s="14"/>
      <c r="B429" s="61"/>
      <c r="C429" s="378" t="s">
        <v>106</v>
      </c>
      <c r="D429" s="379"/>
      <c r="E429" s="379"/>
      <c r="F429" s="379"/>
      <c r="G429" s="379"/>
      <c r="H429" s="379"/>
      <c r="I429" s="379"/>
      <c r="J429" s="380"/>
      <c r="K429" s="191" t="s">
        <v>91</v>
      </c>
      <c r="L429" s="122">
        <v>0.01</v>
      </c>
      <c r="M429" s="491">
        <v>500500</v>
      </c>
      <c r="N429" s="492"/>
      <c r="O429" s="103">
        <f>+M429*L429</f>
        <v>5005</v>
      </c>
      <c r="P429" s="62"/>
    </row>
    <row r="430" spans="1:19">
      <c r="A430" s="14"/>
      <c r="B430" s="61"/>
      <c r="C430" s="32"/>
      <c r="D430" s="169"/>
      <c r="E430" s="169"/>
      <c r="F430" s="169"/>
      <c r="G430" s="169"/>
      <c r="H430" s="169"/>
      <c r="I430" s="169"/>
      <c r="J430" s="170"/>
      <c r="K430" s="191"/>
      <c r="L430" s="122"/>
      <c r="M430" s="408"/>
      <c r="N430" s="409"/>
      <c r="O430" s="103"/>
      <c r="P430" s="62"/>
    </row>
    <row r="431" spans="1:19" ht="13.5" thickBot="1">
      <c r="A431" s="14"/>
      <c r="B431" s="61"/>
      <c r="C431" s="398"/>
      <c r="D431" s="399"/>
      <c r="E431" s="399"/>
      <c r="F431" s="399"/>
      <c r="G431" s="399"/>
      <c r="H431" s="399"/>
      <c r="I431" s="399"/>
      <c r="J431" s="428"/>
      <c r="K431" s="248"/>
      <c r="L431" s="108"/>
      <c r="M431" s="429"/>
      <c r="N431" s="430"/>
      <c r="O431" s="215"/>
      <c r="P431" s="62"/>
    </row>
    <row r="432" spans="1:19" ht="14.25" thickBot="1">
      <c r="A432" s="14"/>
      <c r="B432" s="61"/>
      <c r="C432" s="370" t="s">
        <v>43</v>
      </c>
      <c r="D432" s="371"/>
      <c r="E432" s="371"/>
      <c r="F432" s="371"/>
      <c r="G432" s="371"/>
      <c r="H432" s="371"/>
      <c r="I432" s="371"/>
      <c r="J432" s="371"/>
      <c r="K432" s="371"/>
      <c r="L432" s="371"/>
      <c r="M432" s="371"/>
      <c r="N432" s="372"/>
      <c r="O432" s="109">
        <f>SUM(O428:O431)</f>
        <v>27755</v>
      </c>
      <c r="P432" s="62"/>
    </row>
    <row r="433" spans="1:19">
      <c r="A433" s="14"/>
      <c r="B433" s="61"/>
      <c r="C433" s="381" t="s">
        <v>46</v>
      </c>
      <c r="D433" s="382"/>
      <c r="E433" s="382"/>
      <c r="F433" s="382"/>
      <c r="G433" s="382"/>
      <c r="H433" s="382"/>
      <c r="I433" s="382"/>
      <c r="J433" s="382"/>
      <c r="K433" s="382"/>
      <c r="L433" s="382"/>
      <c r="M433" s="382"/>
      <c r="N433" s="382"/>
      <c r="O433" s="383"/>
      <c r="P433" s="62"/>
    </row>
    <row r="434" spans="1:19">
      <c r="A434" s="14"/>
      <c r="B434" s="61"/>
      <c r="C434" s="384"/>
      <c r="D434" s="385"/>
      <c r="E434" s="385"/>
      <c r="F434" s="385"/>
      <c r="G434" s="385"/>
      <c r="H434" s="385"/>
      <c r="I434" s="385"/>
      <c r="J434" s="385"/>
      <c r="K434" s="385"/>
      <c r="L434" s="385"/>
      <c r="M434" s="385"/>
      <c r="N434" s="385"/>
      <c r="O434" s="386"/>
      <c r="P434" s="62"/>
    </row>
    <row r="435" spans="1:19" ht="13.5" thickBot="1">
      <c r="A435" s="14"/>
      <c r="B435" s="61"/>
      <c r="C435" s="387"/>
      <c r="D435" s="388"/>
      <c r="E435" s="388"/>
      <c r="F435" s="388"/>
      <c r="G435" s="388"/>
      <c r="H435" s="388"/>
      <c r="I435" s="388"/>
      <c r="J435" s="388"/>
      <c r="K435" s="388"/>
      <c r="L435" s="388"/>
      <c r="M435" s="388"/>
      <c r="N435" s="388"/>
      <c r="O435" s="389"/>
      <c r="P435" s="62"/>
    </row>
    <row r="436" spans="1:19" ht="13.5">
      <c r="A436" s="14"/>
      <c r="B436" s="61"/>
      <c r="C436" s="402" t="s">
        <v>47</v>
      </c>
      <c r="D436" s="403"/>
      <c r="E436" s="403"/>
      <c r="F436" s="403"/>
      <c r="G436" s="403"/>
      <c r="H436" s="403"/>
      <c r="I436" s="411"/>
      <c r="J436" s="223" t="s">
        <v>48</v>
      </c>
      <c r="K436" s="218" t="s">
        <v>49</v>
      </c>
      <c r="L436" s="93" t="s">
        <v>50</v>
      </c>
      <c r="M436" s="410" t="s">
        <v>51</v>
      </c>
      <c r="N436" s="411"/>
      <c r="O436" s="92" t="s">
        <v>42</v>
      </c>
      <c r="P436" s="62"/>
    </row>
    <row r="437" spans="1:19">
      <c r="A437" s="14"/>
      <c r="B437" s="61"/>
      <c r="C437" s="406" t="s">
        <v>90</v>
      </c>
      <c r="D437" s="407"/>
      <c r="E437" s="407"/>
      <c r="F437" s="407"/>
      <c r="G437" s="407"/>
      <c r="H437" s="407"/>
      <c r="I437" s="412"/>
      <c r="J437" s="39">
        <v>0.05</v>
      </c>
      <c r="K437" s="40">
        <v>10</v>
      </c>
      <c r="L437" s="39" t="s">
        <v>88</v>
      </c>
      <c r="M437" s="431">
        <f>+S437</f>
        <v>1560</v>
      </c>
      <c r="N437" s="432"/>
      <c r="O437" s="103">
        <f>+M437*K437*J437</f>
        <v>780</v>
      </c>
      <c r="P437" s="62"/>
      <c r="S437">
        <v>1560</v>
      </c>
    </row>
    <row r="438" spans="1:19" ht="13.5" thickBot="1">
      <c r="A438" s="14"/>
      <c r="B438" s="61"/>
      <c r="C438" s="398"/>
      <c r="D438" s="399"/>
      <c r="E438" s="399"/>
      <c r="F438" s="399"/>
      <c r="G438" s="399"/>
      <c r="H438" s="399"/>
      <c r="I438" s="428"/>
      <c r="J438" s="34"/>
      <c r="K438" s="224"/>
      <c r="L438" s="34"/>
      <c r="M438" s="400"/>
      <c r="N438" s="401"/>
      <c r="O438" s="118"/>
      <c r="P438" s="62"/>
    </row>
    <row r="439" spans="1:19" ht="14.25" thickBot="1">
      <c r="A439" s="14"/>
      <c r="B439" s="61"/>
      <c r="C439" s="370" t="s">
        <v>43</v>
      </c>
      <c r="D439" s="371"/>
      <c r="E439" s="371"/>
      <c r="F439" s="371"/>
      <c r="G439" s="371"/>
      <c r="H439" s="371"/>
      <c r="I439" s="371"/>
      <c r="J439" s="371"/>
      <c r="K439" s="371"/>
      <c r="L439" s="371"/>
      <c r="M439" s="371"/>
      <c r="N439" s="372"/>
      <c r="O439" s="104">
        <f>SUM(O437:O438)</f>
        <v>780</v>
      </c>
      <c r="P439" s="62"/>
    </row>
    <row r="440" spans="1:19">
      <c r="A440" s="14"/>
      <c r="B440" s="61"/>
      <c r="C440" s="381" t="s">
        <v>52</v>
      </c>
      <c r="D440" s="382"/>
      <c r="E440" s="382"/>
      <c r="F440" s="382"/>
      <c r="G440" s="382"/>
      <c r="H440" s="382"/>
      <c r="I440" s="382"/>
      <c r="J440" s="382"/>
      <c r="K440" s="382"/>
      <c r="L440" s="382"/>
      <c r="M440" s="382"/>
      <c r="N440" s="382"/>
      <c r="O440" s="383"/>
      <c r="P440" s="62"/>
    </row>
    <row r="441" spans="1:19">
      <c r="A441" s="14"/>
      <c r="B441" s="61"/>
      <c r="C441" s="384"/>
      <c r="D441" s="385"/>
      <c r="E441" s="385"/>
      <c r="F441" s="385"/>
      <c r="G441" s="385"/>
      <c r="H441" s="385"/>
      <c r="I441" s="385"/>
      <c r="J441" s="385"/>
      <c r="K441" s="385"/>
      <c r="L441" s="385"/>
      <c r="M441" s="385"/>
      <c r="N441" s="385"/>
      <c r="O441" s="386"/>
      <c r="P441" s="62"/>
    </row>
    <row r="442" spans="1:19" ht="13.5" thickBot="1">
      <c r="A442" s="14"/>
      <c r="B442" s="61"/>
      <c r="C442" s="387"/>
      <c r="D442" s="388"/>
      <c r="E442" s="388"/>
      <c r="F442" s="388"/>
      <c r="G442" s="388"/>
      <c r="H442" s="388"/>
      <c r="I442" s="388"/>
      <c r="J442" s="388"/>
      <c r="K442" s="388"/>
      <c r="L442" s="388"/>
      <c r="M442" s="388"/>
      <c r="N442" s="388"/>
      <c r="O442" s="389"/>
      <c r="P442" s="62"/>
    </row>
    <row r="443" spans="1:19">
      <c r="A443" s="14"/>
      <c r="B443" s="61"/>
      <c r="C443" s="390" t="s">
        <v>53</v>
      </c>
      <c r="D443" s="391"/>
      <c r="E443" s="391"/>
      <c r="F443" s="391"/>
      <c r="G443" s="391"/>
      <c r="H443" s="391"/>
      <c r="I443" s="507"/>
      <c r="J443" s="110" t="s">
        <v>54</v>
      </c>
      <c r="K443" s="111" t="s">
        <v>55</v>
      </c>
      <c r="L443" s="112" t="s">
        <v>56</v>
      </c>
      <c r="M443" s="392" t="s">
        <v>41</v>
      </c>
      <c r="N443" s="393"/>
      <c r="O443" s="113" t="s">
        <v>42</v>
      </c>
      <c r="P443" s="62"/>
    </row>
    <row r="444" spans="1:19">
      <c r="A444" s="14"/>
      <c r="B444" s="61"/>
      <c r="C444" s="225" t="s">
        <v>105</v>
      </c>
      <c r="D444" s="226"/>
      <c r="E444" s="226"/>
      <c r="F444" s="226"/>
      <c r="G444" s="226"/>
      <c r="H444" s="226"/>
      <c r="I444" s="226"/>
      <c r="J444" s="221">
        <f>+R444</f>
        <v>295200</v>
      </c>
      <c r="K444" s="114">
        <v>1.8</v>
      </c>
      <c r="L444" s="115">
        <f>ROUND(K444*J444,2)</f>
        <v>531360</v>
      </c>
      <c r="M444" s="394">
        <v>15</v>
      </c>
      <c r="N444" s="395"/>
      <c r="O444" s="116">
        <f>+ROUND(L444/M444,2)</f>
        <v>35424</v>
      </c>
      <c r="P444" s="62"/>
      <c r="R444">
        <v>295200</v>
      </c>
    </row>
    <row r="445" spans="1:19">
      <c r="A445" s="14"/>
      <c r="B445" s="61"/>
      <c r="C445" s="225"/>
      <c r="D445" s="226"/>
      <c r="E445" s="226"/>
      <c r="F445" s="226"/>
      <c r="G445" s="226"/>
      <c r="H445" s="226"/>
      <c r="I445" s="226"/>
      <c r="J445" s="221"/>
      <c r="K445" s="114"/>
      <c r="L445" s="115"/>
      <c r="M445" s="394"/>
      <c r="N445" s="395"/>
      <c r="O445" s="116"/>
      <c r="P445" s="62"/>
    </row>
    <row r="446" spans="1:19">
      <c r="A446" s="14"/>
      <c r="B446" s="61"/>
      <c r="C446" s="225"/>
      <c r="D446" s="226"/>
      <c r="E446" s="226"/>
      <c r="F446" s="226"/>
      <c r="G446" s="226"/>
      <c r="H446" s="226"/>
      <c r="I446" s="226"/>
      <c r="J446" s="38"/>
      <c r="K446" s="37"/>
      <c r="L446" s="36"/>
      <c r="M446" s="396"/>
      <c r="N446" s="397"/>
      <c r="O446" s="35"/>
      <c r="P446" s="62"/>
    </row>
    <row r="447" spans="1:19" ht="13.5" thickBot="1">
      <c r="A447" s="14"/>
      <c r="B447" s="61"/>
      <c r="C447" s="398"/>
      <c r="D447" s="399"/>
      <c r="E447" s="399"/>
      <c r="F447" s="399"/>
      <c r="G447" s="399"/>
      <c r="H447" s="399"/>
      <c r="I447" s="428"/>
      <c r="J447" s="34"/>
      <c r="K447" s="224"/>
      <c r="L447" s="34"/>
      <c r="M447" s="400"/>
      <c r="N447" s="401"/>
      <c r="O447" s="33"/>
      <c r="P447" s="62"/>
    </row>
    <row r="448" spans="1:19" ht="14.25" thickBot="1">
      <c r="A448" s="14"/>
      <c r="B448" s="61"/>
      <c r="C448" s="370" t="s">
        <v>43</v>
      </c>
      <c r="D448" s="371"/>
      <c r="E448" s="371"/>
      <c r="F448" s="371"/>
      <c r="G448" s="371"/>
      <c r="H448" s="371"/>
      <c r="I448" s="371"/>
      <c r="J448" s="371"/>
      <c r="K448" s="371"/>
      <c r="L448" s="371"/>
      <c r="M448" s="371"/>
      <c r="N448" s="372"/>
      <c r="O448" s="109">
        <f>SUM(O444:O447)</f>
        <v>35424</v>
      </c>
      <c r="P448" s="62"/>
    </row>
    <row r="449" spans="1:16" ht="13.5" thickBot="1">
      <c r="A449" s="14"/>
      <c r="B449" s="61"/>
      <c r="C449" s="18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7"/>
      <c r="P449" s="62"/>
    </row>
    <row r="450" spans="1:16" ht="13.5" thickBot="1">
      <c r="A450" s="14"/>
      <c r="B450" s="61"/>
      <c r="C450" s="373" t="s">
        <v>57</v>
      </c>
      <c r="D450" s="374"/>
      <c r="E450" s="374"/>
      <c r="F450" s="374"/>
      <c r="G450" s="374"/>
      <c r="H450" s="374"/>
      <c r="I450" s="374"/>
      <c r="J450" s="374"/>
      <c r="K450" s="374"/>
      <c r="L450" s="374"/>
      <c r="M450" s="374"/>
      <c r="N450" s="375"/>
      <c r="O450" s="117">
        <f>ROUND(O448+O439+O432+O423,2)</f>
        <v>68801.399999999994</v>
      </c>
      <c r="P450" s="62"/>
    </row>
    <row r="451" spans="1:16">
      <c r="A451" s="14"/>
      <c r="B451" s="61"/>
      <c r="C451" s="381" t="s">
        <v>58</v>
      </c>
      <c r="D451" s="382"/>
      <c r="E451" s="382"/>
      <c r="F451" s="382"/>
      <c r="G451" s="382"/>
      <c r="H451" s="382"/>
      <c r="I451" s="382"/>
      <c r="J451" s="382"/>
      <c r="K451" s="382"/>
      <c r="L451" s="382"/>
      <c r="M451" s="382"/>
      <c r="N451" s="382"/>
      <c r="O451" s="383"/>
      <c r="P451" s="62"/>
    </row>
    <row r="452" spans="1:16">
      <c r="A452" s="14"/>
      <c r="B452" s="61"/>
      <c r="C452" s="384"/>
      <c r="D452" s="385"/>
      <c r="E452" s="385"/>
      <c r="F452" s="385"/>
      <c r="G452" s="385"/>
      <c r="H452" s="385"/>
      <c r="I452" s="385"/>
      <c r="J452" s="385"/>
      <c r="K452" s="385"/>
      <c r="L452" s="385"/>
      <c r="M452" s="385"/>
      <c r="N452" s="385"/>
      <c r="O452" s="386"/>
      <c r="P452" s="62"/>
    </row>
    <row r="453" spans="1:16" ht="13.5" thickBot="1">
      <c r="A453" s="14"/>
      <c r="B453" s="61"/>
      <c r="C453" s="387"/>
      <c r="D453" s="388"/>
      <c r="E453" s="388"/>
      <c r="F453" s="388"/>
      <c r="G453" s="388"/>
      <c r="H453" s="388"/>
      <c r="I453" s="388"/>
      <c r="J453" s="388"/>
      <c r="K453" s="388"/>
      <c r="L453" s="388"/>
      <c r="M453" s="388"/>
      <c r="N453" s="388"/>
      <c r="O453" s="389"/>
      <c r="P453" s="62"/>
    </row>
    <row r="454" spans="1:16" ht="13.5">
      <c r="A454" s="14"/>
      <c r="B454" s="61"/>
      <c r="C454" s="402" t="s">
        <v>59</v>
      </c>
      <c r="D454" s="403"/>
      <c r="E454" s="403"/>
      <c r="F454" s="403"/>
      <c r="G454" s="403"/>
      <c r="H454" s="403"/>
      <c r="I454" s="403"/>
      <c r="J454" s="218"/>
      <c r="K454" s="219"/>
      <c r="L454" s="94" t="s">
        <v>60</v>
      </c>
      <c r="M454" s="404" t="s">
        <v>61</v>
      </c>
      <c r="N454" s="405"/>
      <c r="O454" s="95"/>
      <c r="P454" s="62"/>
    </row>
    <row r="455" spans="1:16">
      <c r="A455" s="14"/>
      <c r="B455" s="61"/>
      <c r="C455" s="406" t="s">
        <v>16</v>
      </c>
      <c r="D455" s="407"/>
      <c r="E455" s="407"/>
      <c r="F455" s="407"/>
      <c r="G455" s="407"/>
      <c r="H455" s="407"/>
      <c r="I455" s="407"/>
      <c r="J455" s="31"/>
      <c r="K455" s="30"/>
      <c r="L455" s="27">
        <v>0.28999999999999998</v>
      </c>
      <c r="M455" s="408">
        <f>+ROUND(O450*L455,2)</f>
        <v>19952.41</v>
      </c>
      <c r="N455" s="409"/>
      <c r="O455" s="26"/>
      <c r="P455" s="62"/>
    </row>
    <row r="456" spans="1:16">
      <c r="A456" s="14"/>
      <c r="B456" s="61"/>
      <c r="C456" s="32" t="s">
        <v>62</v>
      </c>
      <c r="D456" s="19"/>
      <c r="E456" s="19"/>
      <c r="F456" s="19"/>
      <c r="G456" s="19"/>
      <c r="H456" s="19"/>
      <c r="I456" s="19"/>
      <c r="J456" s="31"/>
      <c r="K456" s="30"/>
      <c r="L456" s="27">
        <v>0.01</v>
      </c>
      <c r="M456" s="408">
        <f>+ROUND(O450*L456,2)</f>
        <v>688.01</v>
      </c>
      <c r="N456" s="409"/>
      <c r="O456" s="26"/>
      <c r="P456" s="62"/>
    </row>
    <row r="457" spans="1:16" ht="13.5" thickBot="1">
      <c r="A457" s="14"/>
      <c r="B457" s="61"/>
      <c r="C457" s="216" t="s">
        <v>63</v>
      </c>
      <c r="D457" s="217"/>
      <c r="E457" s="217"/>
      <c r="F457" s="217"/>
      <c r="G457" s="217"/>
      <c r="H457" s="217"/>
      <c r="I457" s="217"/>
      <c r="J457" s="29"/>
      <c r="K457" s="28"/>
      <c r="L457" s="27">
        <v>0.05</v>
      </c>
      <c r="M457" s="368">
        <f>+ROUND(O450*L457,2)</f>
        <v>3440.07</v>
      </c>
      <c r="N457" s="369"/>
      <c r="O457" s="26"/>
      <c r="P457" s="62"/>
    </row>
    <row r="458" spans="1:16" ht="14.25" thickBot="1">
      <c r="A458" s="14"/>
      <c r="B458" s="61"/>
      <c r="C458" s="370" t="s">
        <v>43</v>
      </c>
      <c r="D458" s="371"/>
      <c r="E458" s="371"/>
      <c r="F458" s="371"/>
      <c r="G458" s="371"/>
      <c r="H458" s="371"/>
      <c r="I458" s="371"/>
      <c r="J458" s="371"/>
      <c r="K458" s="371"/>
      <c r="L458" s="371"/>
      <c r="M458" s="371"/>
      <c r="N458" s="372"/>
      <c r="O458" s="104">
        <f>SUM(M455:N457)</f>
        <v>24080.489999999998</v>
      </c>
      <c r="P458" s="62"/>
    </row>
    <row r="459" spans="1:16" ht="13.5" thickBot="1">
      <c r="A459" s="14"/>
      <c r="B459" s="61"/>
      <c r="C459" s="18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7"/>
      <c r="P459" s="62"/>
    </row>
    <row r="460" spans="1:16" ht="13.5" thickBot="1">
      <c r="A460" s="14"/>
      <c r="B460" s="61"/>
      <c r="C460" s="373" t="s">
        <v>64</v>
      </c>
      <c r="D460" s="374"/>
      <c r="E460" s="374"/>
      <c r="F460" s="374"/>
      <c r="G460" s="374"/>
      <c r="H460" s="374"/>
      <c r="I460" s="374"/>
      <c r="J460" s="374"/>
      <c r="K460" s="374"/>
      <c r="L460" s="374"/>
      <c r="M460" s="374"/>
      <c r="N460" s="375"/>
      <c r="O460" s="117">
        <f>+O458+O450</f>
        <v>92881.889999999985</v>
      </c>
      <c r="P460" s="62"/>
    </row>
    <row r="461" spans="1:16">
      <c r="A461" s="14"/>
      <c r="B461" s="61"/>
      <c r="C461" s="25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3"/>
      <c r="P461" s="62"/>
    </row>
    <row r="462" spans="1:16">
      <c r="A462" s="14"/>
      <c r="B462" s="61"/>
      <c r="C462" s="18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7"/>
      <c r="P462" s="62"/>
    </row>
    <row r="463" spans="1:16">
      <c r="A463" s="14"/>
      <c r="B463" s="61"/>
      <c r="C463" s="18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7"/>
      <c r="P463" s="62"/>
    </row>
    <row r="464" spans="1:16" ht="18">
      <c r="A464" s="14"/>
      <c r="B464" s="61"/>
      <c r="C464" s="18"/>
      <c r="D464" s="14"/>
      <c r="E464" s="14"/>
      <c r="F464" s="14"/>
      <c r="G464" s="14"/>
      <c r="H464" s="96" t="s">
        <v>67</v>
      </c>
      <c r="I464" s="14"/>
      <c r="J464" s="14"/>
      <c r="K464" s="14"/>
      <c r="L464" s="14"/>
      <c r="M464" s="14"/>
      <c r="N464" s="14"/>
      <c r="O464" s="17"/>
      <c r="P464" s="62"/>
    </row>
    <row r="465" spans="1:16" ht="18">
      <c r="A465" s="14"/>
      <c r="B465" s="61"/>
      <c r="C465" s="22"/>
      <c r="D465" s="64"/>
      <c r="E465" s="64"/>
      <c r="F465" s="64"/>
      <c r="G465" s="64"/>
      <c r="H465" s="96"/>
      <c r="I465" s="64"/>
      <c r="J465" s="64"/>
      <c r="K465" s="64"/>
      <c r="L465" s="64"/>
      <c r="M465" s="64"/>
      <c r="N465" s="64"/>
      <c r="O465" s="21"/>
      <c r="P465" s="62"/>
    </row>
    <row r="466" spans="1:16" ht="18">
      <c r="A466" s="14"/>
      <c r="B466" s="61"/>
      <c r="C466" s="22"/>
      <c r="D466" s="64"/>
      <c r="E466" s="64"/>
      <c r="F466" s="64"/>
      <c r="G466" s="64"/>
      <c r="H466" s="96"/>
      <c r="I466" s="14"/>
      <c r="J466" s="14"/>
      <c r="K466" s="64"/>
      <c r="L466" s="64"/>
      <c r="M466" s="64"/>
      <c r="N466" s="64"/>
      <c r="O466" s="21"/>
      <c r="P466" s="62"/>
    </row>
    <row r="467" spans="1:16" ht="18">
      <c r="A467" s="14"/>
      <c r="B467" s="61"/>
      <c r="C467" s="20"/>
      <c r="D467" s="65"/>
      <c r="E467" s="65"/>
      <c r="F467" s="65"/>
      <c r="G467" s="65"/>
      <c r="H467" s="96" t="s">
        <v>68</v>
      </c>
      <c r="I467" s="65"/>
      <c r="J467" s="65"/>
      <c r="K467" s="65"/>
      <c r="L467" s="65"/>
      <c r="M467" s="65"/>
      <c r="N467" s="65"/>
      <c r="O467" s="16"/>
      <c r="P467" s="62"/>
    </row>
    <row r="468" spans="1:16" ht="18">
      <c r="A468" s="14"/>
      <c r="B468" s="61"/>
      <c r="C468" s="18"/>
      <c r="D468" s="14"/>
      <c r="E468" s="14"/>
      <c r="F468" s="14"/>
      <c r="G468" s="14"/>
      <c r="H468" s="97" t="s">
        <v>120</v>
      </c>
      <c r="I468" s="14"/>
      <c r="J468" s="14"/>
      <c r="K468" s="14"/>
      <c r="L468" s="14"/>
      <c r="M468" s="14"/>
      <c r="N468" s="14"/>
      <c r="O468" s="17"/>
      <c r="P468" s="62"/>
    </row>
    <row r="469" spans="1:16" ht="18">
      <c r="A469" s="14"/>
      <c r="B469" s="61"/>
      <c r="C469" s="15"/>
      <c r="D469" s="66"/>
      <c r="E469" s="66"/>
      <c r="F469" s="14"/>
      <c r="G469" s="14"/>
      <c r="H469" s="96" t="s">
        <v>69</v>
      </c>
      <c r="I469" s="14"/>
      <c r="J469" s="14"/>
      <c r="K469" s="98"/>
      <c r="L469" s="98"/>
      <c r="M469" s="98"/>
      <c r="N469" s="98"/>
      <c r="O469" s="99"/>
      <c r="P469" s="62"/>
    </row>
    <row r="470" spans="1:16" ht="16.5" thickBot="1">
      <c r="A470" s="14"/>
      <c r="B470" s="61"/>
      <c r="C470" s="376"/>
      <c r="D470" s="377"/>
      <c r="E470" s="377"/>
      <c r="F470" s="224"/>
      <c r="G470" s="224"/>
      <c r="H470" s="224"/>
      <c r="I470" s="224"/>
      <c r="J470" s="224"/>
      <c r="K470" s="100"/>
      <c r="L470" s="100"/>
      <c r="M470" s="100"/>
      <c r="N470" s="100"/>
      <c r="O470" s="101"/>
      <c r="P470" s="62"/>
    </row>
    <row r="471" spans="1:16" ht="13.5" thickBot="1">
      <c r="A471" s="14"/>
      <c r="B471" s="67"/>
      <c r="C471" s="68"/>
      <c r="D471" s="68"/>
      <c r="E471" s="68"/>
      <c r="F471" s="68"/>
      <c r="G471" s="68"/>
      <c r="H471" s="68"/>
      <c r="I471" s="68"/>
      <c r="J471" s="68"/>
      <c r="K471" s="68"/>
      <c r="L471" s="68"/>
      <c r="M471" s="68"/>
      <c r="N471" s="68"/>
      <c r="O471" s="68"/>
      <c r="P471" s="69"/>
    </row>
    <row r="472" spans="1:16" ht="13.5" thickTop="1"/>
    <row r="473" spans="1:16" ht="13.5" thickBot="1"/>
    <row r="474" spans="1:16" ht="13.5" thickTop="1">
      <c r="A474" s="14"/>
      <c r="B474" s="443"/>
      <c r="C474" s="444"/>
      <c r="D474" s="444"/>
      <c r="E474" s="444"/>
      <c r="F474" s="444"/>
      <c r="G474" s="444"/>
      <c r="H474" s="444"/>
      <c r="I474" s="444"/>
      <c r="J474" s="444"/>
      <c r="K474" s="444"/>
      <c r="L474" s="444"/>
      <c r="M474" s="444"/>
      <c r="N474" s="444"/>
      <c r="O474" s="444"/>
      <c r="P474" s="445"/>
    </row>
    <row r="475" spans="1:16">
      <c r="A475" s="14"/>
      <c r="B475" s="81"/>
      <c r="C475" s="70"/>
      <c r="D475" s="71"/>
      <c r="E475" s="70"/>
      <c r="F475" s="71"/>
      <c r="G475" s="14"/>
      <c r="H475" s="14"/>
      <c r="I475" s="14"/>
      <c r="J475" s="14"/>
      <c r="K475" s="14"/>
      <c r="L475" s="14"/>
      <c r="M475" s="14"/>
      <c r="N475" s="14"/>
      <c r="O475" s="14"/>
      <c r="P475" s="62"/>
    </row>
    <row r="476" spans="1:16" ht="13.5" thickBot="1">
      <c r="A476" s="14"/>
      <c r="B476" s="61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62"/>
    </row>
    <row r="477" spans="1:16">
      <c r="A477" s="14"/>
      <c r="B477" s="61"/>
      <c r="C477" s="446"/>
      <c r="D477" s="447"/>
      <c r="E477" s="452"/>
      <c r="F477" s="452"/>
      <c r="G477" s="452"/>
      <c r="H477" s="452"/>
      <c r="I477" s="452"/>
      <c r="J477" s="452"/>
      <c r="K477" s="453"/>
      <c r="L477" s="454"/>
      <c r="M477" s="455"/>
      <c r="N477" s="455"/>
      <c r="O477" s="456"/>
      <c r="P477" s="62"/>
    </row>
    <row r="478" spans="1:16">
      <c r="A478" s="14"/>
      <c r="B478" s="61"/>
      <c r="C478" s="448"/>
      <c r="D478" s="449"/>
      <c r="E478" s="460" t="s">
        <v>66</v>
      </c>
      <c r="F478" s="460"/>
      <c r="G478" s="460"/>
      <c r="H478" s="460"/>
      <c r="I478" s="460"/>
      <c r="J478" s="460"/>
      <c r="K478" s="461"/>
      <c r="L478" s="457"/>
      <c r="M478" s="458"/>
      <c r="N478" s="458"/>
      <c r="O478" s="459"/>
      <c r="P478" s="62"/>
    </row>
    <row r="479" spans="1:16" ht="13.5">
      <c r="A479" s="14"/>
      <c r="B479" s="61"/>
      <c r="C479" s="448"/>
      <c r="D479" s="449"/>
      <c r="E479" s="462"/>
      <c r="F479" s="462"/>
      <c r="G479" s="462"/>
      <c r="H479" s="462"/>
      <c r="I479" s="462"/>
      <c r="J479" s="462"/>
      <c r="K479" s="463"/>
      <c r="L479" s="464" t="s">
        <v>25</v>
      </c>
      <c r="M479" s="466"/>
      <c r="N479" s="467"/>
      <c r="O479" s="468"/>
      <c r="P479" s="62"/>
    </row>
    <row r="480" spans="1:16">
      <c r="A480" s="14"/>
      <c r="B480" s="61"/>
      <c r="C480" s="448"/>
      <c r="D480" s="449"/>
      <c r="E480" s="460"/>
      <c r="F480" s="460"/>
      <c r="G480" s="460"/>
      <c r="H480" s="460"/>
      <c r="I480" s="460"/>
      <c r="J480" s="460"/>
      <c r="K480" s="461"/>
      <c r="L480" s="465"/>
      <c r="M480" s="469"/>
      <c r="N480" s="470"/>
      <c r="O480" s="471"/>
      <c r="P480" s="62"/>
    </row>
    <row r="481" spans="1:16">
      <c r="A481" s="14"/>
      <c r="B481" s="61"/>
      <c r="C481" s="448"/>
      <c r="D481" s="449"/>
      <c r="E481" s="472"/>
      <c r="F481" s="472"/>
      <c r="G481" s="472"/>
      <c r="H481" s="472"/>
      <c r="I481" s="472"/>
      <c r="J481" s="472"/>
      <c r="K481" s="473"/>
      <c r="L481" s="464" t="s">
        <v>26</v>
      </c>
      <c r="M481" s="464">
        <v>7</v>
      </c>
      <c r="N481" s="464" t="s">
        <v>27</v>
      </c>
      <c r="O481" s="418">
        <v>18</v>
      </c>
      <c r="P481" s="62"/>
    </row>
    <row r="482" spans="1:16">
      <c r="A482" s="14"/>
      <c r="B482" s="61"/>
      <c r="C482" s="448"/>
      <c r="D482" s="449"/>
      <c r="E482" s="472"/>
      <c r="F482" s="472"/>
      <c r="G482" s="472"/>
      <c r="H482" s="472"/>
      <c r="I482" s="472"/>
      <c r="J482" s="472"/>
      <c r="K482" s="473"/>
      <c r="L482" s="474"/>
      <c r="M482" s="474"/>
      <c r="N482" s="474"/>
      <c r="O482" s="419"/>
      <c r="P482" s="62"/>
    </row>
    <row r="483" spans="1:16">
      <c r="A483" s="14"/>
      <c r="B483" s="61"/>
      <c r="C483" s="450"/>
      <c r="D483" s="451"/>
      <c r="E483" s="475" t="s">
        <v>28</v>
      </c>
      <c r="F483" s="475"/>
      <c r="G483" s="475"/>
      <c r="H483" s="475"/>
      <c r="I483" s="475"/>
      <c r="J483" s="475"/>
      <c r="K483" s="476"/>
      <c r="L483" s="474"/>
      <c r="M483" s="474"/>
      <c r="N483" s="474"/>
      <c r="O483" s="419"/>
      <c r="P483" s="62"/>
    </row>
    <row r="484" spans="1:16" ht="14.25" thickBot="1">
      <c r="A484" s="14"/>
      <c r="B484" s="61"/>
      <c r="C484" s="57"/>
      <c r="D484" s="56"/>
      <c r="E484" s="56"/>
      <c r="F484" s="56"/>
      <c r="G484" s="56"/>
      <c r="H484" s="56"/>
      <c r="I484" s="56"/>
      <c r="J484" s="56"/>
      <c r="K484" s="56"/>
      <c r="L484" s="56"/>
      <c r="M484" s="55"/>
      <c r="N484" s="55"/>
      <c r="O484" s="54"/>
      <c r="P484" s="62"/>
    </row>
    <row r="485" spans="1:16" ht="13.5">
      <c r="A485" s="14"/>
      <c r="B485" s="61"/>
      <c r="C485" s="53"/>
      <c r="D485" s="52"/>
      <c r="E485" s="52"/>
      <c r="F485" s="52"/>
      <c r="G485" s="52"/>
      <c r="H485" s="52"/>
      <c r="I485" s="52"/>
      <c r="J485" s="52"/>
      <c r="K485" s="52"/>
      <c r="L485" s="51" t="s">
        <v>29</v>
      </c>
      <c r="M485" s="50" t="s">
        <v>30</v>
      </c>
      <c r="N485" s="50" t="s">
        <v>31</v>
      </c>
      <c r="O485" s="49" t="s">
        <v>32</v>
      </c>
      <c r="P485" s="62"/>
    </row>
    <row r="486" spans="1:16" ht="13.5">
      <c r="A486" s="14"/>
      <c r="B486" s="61"/>
      <c r="C486" s="20"/>
      <c r="D486" s="222"/>
      <c r="E486" s="222"/>
      <c r="F486" s="222"/>
      <c r="G486" s="222"/>
      <c r="H486" s="222"/>
      <c r="I486" s="222"/>
      <c r="J486" s="222"/>
      <c r="K486" s="222"/>
      <c r="L486" s="63"/>
      <c r="M486" s="48">
        <v>6</v>
      </c>
      <c r="N486" s="48">
        <v>2</v>
      </c>
      <c r="O486" s="48">
        <v>2026</v>
      </c>
      <c r="P486" s="62"/>
    </row>
    <row r="487" spans="1:16" ht="13.5">
      <c r="A487" s="14"/>
      <c r="B487" s="61"/>
      <c r="C487" s="47"/>
      <c r="D487" s="46"/>
      <c r="E487" s="46"/>
      <c r="F487" s="46"/>
      <c r="G487" s="46"/>
      <c r="H487" s="46"/>
      <c r="I487" s="46"/>
      <c r="J487" s="46"/>
      <c r="K487" s="46"/>
      <c r="L487" s="46"/>
      <c r="M487" s="46"/>
      <c r="N487" s="46"/>
      <c r="O487" s="45"/>
      <c r="P487" s="62"/>
    </row>
    <row r="488" spans="1:16" ht="13.5" thickBot="1">
      <c r="A488" s="14"/>
      <c r="B488" s="61"/>
      <c r="C488" s="216"/>
      <c r="D488" s="217"/>
      <c r="E488" s="217"/>
      <c r="F488" s="217"/>
      <c r="G488" s="217"/>
      <c r="H488" s="217"/>
      <c r="I488" s="217"/>
      <c r="J488" s="217"/>
      <c r="K488" s="217"/>
      <c r="L488" s="217"/>
      <c r="M488" s="217"/>
      <c r="N488" s="217"/>
      <c r="O488" s="44"/>
      <c r="P488" s="62"/>
    </row>
    <row r="489" spans="1:16" ht="13.5" thickBot="1">
      <c r="A489" s="14"/>
      <c r="B489" s="61"/>
      <c r="C489" s="25"/>
      <c r="D489" s="24"/>
      <c r="E489" s="24"/>
      <c r="F489" s="24"/>
      <c r="G489" s="24"/>
      <c r="H489" s="24"/>
      <c r="I489" s="14"/>
      <c r="J489" s="14"/>
      <c r="K489" s="24"/>
      <c r="L489" s="24"/>
      <c r="M489" s="24"/>
      <c r="N489" s="24"/>
      <c r="O489" s="23"/>
      <c r="P489" s="62"/>
    </row>
    <row r="490" spans="1:16" ht="13.5">
      <c r="A490" s="14"/>
      <c r="B490" s="61"/>
      <c r="C490" s="420" t="s">
        <v>33</v>
      </c>
      <c r="D490" s="421"/>
      <c r="E490" s="421"/>
      <c r="F490" s="421"/>
      <c r="G490" s="421"/>
      <c r="H490" s="421"/>
      <c r="I490" s="421"/>
      <c r="J490" s="421"/>
      <c r="K490" s="421"/>
      <c r="L490" s="421"/>
      <c r="M490" s="421"/>
      <c r="N490" s="421"/>
      <c r="O490" s="422"/>
      <c r="P490" s="62"/>
    </row>
    <row r="491" spans="1:16" ht="13.5" thickBot="1">
      <c r="A491" s="14"/>
      <c r="B491" s="61"/>
      <c r="C491" s="18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7"/>
      <c r="P491" s="62"/>
    </row>
    <row r="492" spans="1:16">
      <c r="A492" s="14"/>
      <c r="B492" s="61"/>
      <c r="C492" s="89" t="s">
        <v>34</v>
      </c>
      <c r="D492" s="423" t="s">
        <v>35</v>
      </c>
      <c r="E492" s="424"/>
      <c r="F492" s="424"/>
      <c r="G492" s="424"/>
      <c r="H492" s="424"/>
      <c r="I492" s="424"/>
      <c r="J492" s="424"/>
      <c r="K492" s="424"/>
      <c r="L492" s="425"/>
      <c r="M492" s="426" t="s">
        <v>36</v>
      </c>
      <c r="N492" s="427"/>
      <c r="O492" s="89" t="s">
        <v>9</v>
      </c>
      <c r="P492" s="62"/>
    </row>
    <row r="493" spans="1:16" ht="13.5" thickBot="1">
      <c r="A493" s="14"/>
      <c r="B493" s="61"/>
      <c r="C493" s="90">
        <f>+'PRESUPUESTO OFICIAL (Entidad)'!D22</f>
        <v>2.04</v>
      </c>
      <c r="D493" s="433" t="str">
        <f>+VLOOKUP(C493,'PRESUPUESTO OFICIAL (Entidad)'!D$14:H$33,2,0)</f>
        <v>Relleno y resane de muros en concreto dilatados</v>
      </c>
      <c r="E493" s="434"/>
      <c r="F493" s="434"/>
      <c r="G493" s="434"/>
      <c r="H493" s="434"/>
      <c r="I493" s="434"/>
      <c r="J493" s="434"/>
      <c r="K493" s="434"/>
      <c r="L493" s="435"/>
      <c r="M493" s="433" t="str">
        <f>+VLOOKUP(C493,'PRESUPUESTO OFICIAL (Entidad)'!D$14:H$33,3,0)</f>
        <v>ML</v>
      </c>
      <c r="N493" s="435"/>
      <c r="O493" s="91">
        <f>+VLOOKUP(C493,'PRESUPUESTO OFICIAL (Entidad)'!D$14:H$33,4,0)</f>
        <v>12</v>
      </c>
      <c r="P493" s="62"/>
    </row>
    <row r="494" spans="1:16">
      <c r="A494" s="14"/>
      <c r="B494" s="61"/>
      <c r="C494" s="381" t="s">
        <v>37</v>
      </c>
      <c r="D494" s="382"/>
      <c r="E494" s="382"/>
      <c r="F494" s="382"/>
      <c r="G494" s="382"/>
      <c r="H494" s="382"/>
      <c r="I494" s="382"/>
      <c r="J494" s="382"/>
      <c r="K494" s="382"/>
      <c r="L494" s="382"/>
      <c r="M494" s="382"/>
      <c r="N494" s="382"/>
      <c r="O494" s="383"/>
      <c r="P494" s="62"/>
    </row>
    <row r="495" spans="1:16">
      <c r="A495" s="14"/>
      <c r="B495" s="61"/>
      <c r="C495" s="384"/>
      <c r="D495" s="385"/>
      <c r="E495" s="385"/>
      <c r="F495" s="385"/>
      <c r="G495" s="385"/>
      <c r="H495" s="385"/>
      <c r="I495" s="385"/>
      <c r="J495" s="385"/>
      <c r="K495" s="385"/>
      <c r="L495" s="385"/>
      <c r="M495" s="385"/>
      <c r="N495" s="385"/>
      <c r="O495" s="386"/>
      <c r="P495" s="62"/>
    </row>
    <row r="496" spans="1:16" ht="13.5" thickBot="1">
      <c r="A496" s="14"/>
      <c r="B496" s="61"/>
      <c r="C496" s="387"/>
      <c r="D496" s="388"/>
      <c r="E496" s="388"/>
      <c r="F496" s="388"/>
      <c r="G496" s="388"/>
      <c r="H496" s="388"/>
      <c r="I496" s="388"/>
      <c r="J496" s="388"/>
      <c r="K496" s="388"/>
      <c r="L496" s="388"/>
      <c r="M496" s="388"/>
      <c r="N496" s="388"/>
      <c r="O496" s="389"/>
      <c r="P496" s="62"/>
    </row>
    <row r="497" spans="1:19" ht="13.5">
      <c r="A497" s="14"/>
      <c r="B497" s="61"/>
      <c r="C497" s="402" t="s">
        <v>35</v>
      </c>
      <c r="D497" s="436"/>
      <c r="E497" s="436"/>
      <c r="F497" s="436"/>
      <c r="G497" s="437"/>
      <c r="H497" s="410" t="s">
        <v>38</v>
      </c>
      <c r="I497" s="436"/>
      <c r="J497" s="438" t="s">
        <v>39</v>
      </c>
      <c r="K497" s="439"/>
      <c r="L497" s="223" t="s">
        <v>40</v>
      </c>
      <c r="M497" s="410" t="s">
        <v>41</v>
      </c>
      <c r="N497" s="411"/>
      <c r="O497" s="92" t="s">
        <v>42</v>
      </c>
      <c r="P497" s="62"/>
    </row>
    <row r="498" spans="1:19">
      <c r="A498" s="14"/>
      <c r="B498" s="61"/>
      <c r="C498" s="406" t="s">
        <v>70</v>
      </c>
      <c r="D498" s="407"/>
      <c r="E498" s="407"/>
      <c r="F498" s="407"/>
      <c r="G498" s="412"/>
      <c r="H498" s="413"/>
      <c r="I498" s="412"/>
      <c r="J498" s="414" t="s">
        <v>71</v>
      </c>
      <c r="K498" s="415"/>
      <c r="L498" s="102">
        <f>+O526</f>
        <v>44280</v>
      </c>
      <c r="M498" s="416">
        <v>0.1</v>
      </c>
      <c r="N498" s="417"/>
      <c r="O498" s="103">
        <f>+ROUND(L498*M498,2)</f>
        <v>4428</v>
      </c>
      <c r="P498" s="62"/>
    </row>
    <row r="499" spans="1:19">
      <c r="A499" s="14"/>
      <c r="B499" s="61"/>
      <c r="C499" s="32" t="s">
        <v>86</v>
      </c>
      <c r="D499" s="19"/>
      <c r="E499" s="19"/>
      <c r="F499" s="19"/>
      <c r="G499" s="42"/>
      <c r="H499" s="43"/>
      <c r="I499" s="42"/>
      <c r="J499" s="414" t="s">
        <v>87</v>
      </c>
      <c r="K499" s="415"/>
      <c r="L499" s="102">
        <v>13000</v>
      </c>
      <c r="M499" s="396">
        <v>0.1</v>
      </c>
      <c r="N499" s="397"/>
      <c r="O499" s="103">
        <f>+ROUND(L499*M499,2)</f>
        <v>1300</v>
      </c>
      <c r="P499" s="62"/>
    </row>
    <row r="500" spans="1:19" ht="13.5" thickBot="1">
      <c r="A500" s="14"/>
      <c r="B500" s="61"/>
      <c r="C500" s="398"/>
      <c r="D500" s="399"/>
      <c r="E500" s="399"/>
      <c r="F500" s="399"/>
      <c r="G500" s="428"/>
      <c r="H500" s="440"/>
      <c r="I500" s="428"/>
      <c r="J500" s="400"/>
      <c r="K500" s="401"/>
      <c r="L500" s="190"/>
      <c r="M500" s="441"/>
      <c r="N500" s="442"/>
      <c r="O500" s="103"/>
      <c r="P500" s="62"/>
    </row>
    <row r="501" spans="1:19" ht="14.25" thickBot="1">
      <c r="A501" s="14"/>
      <c r="B501" s="61"/>
      <c r="C501" s="370" t="s">
        <v>43</v>
      </c>
      <c r="D501" s="371"/>
      <c r="E501" s="371"/>
      <c r="F501" s="371"/>
      <c r="G501" s="371"/>
      <c r="H501" s="371"/>
      <c r="I501" s="371"/>
      <c r="J501" s="371"/>
      <c r="K501" s="371"/>
      <c r="L501" s="371"/>
      <c r="M501" s="371"/>
      <c r="N501" s="372"/>
      <c r="O501" s="104">
        <f>SUM(O498:O500)</f>
        <v>5728</v>
      </c>
      <c r="P501" s="62"/>
    </row>
    <row r="502" spans="1:19">
      <c r="A502" s="14"/>
      <c r="B502" s="61"/>
      <c r="C502" s="381" t="s">
        <v>44</v>
      </c>
      <c r="D502" s="382"/>
      <c r="E502" s="382"/>
      <c r="F502" s="382"/>
      <c r="G502" s="382"/>
      <c r="H502" s="382"/>
      <c r="I502" s="382"/>
      <c r="J502" s="382"/>
      <c r="K502" s="382"/>
      <c r="L502" s="382"/>
      <c r="M502" s="382"/>
      <c r="N502" s="382"/>
      <c r="O502" s="383"/>
      <c r="P502" s="62"/>
    </row>
    <row r="503" spans="1:19">
      <c r="A503" s="14"/>
      <c r="B503" s="61"/>
      <c r="C503" s="384"/>
      <c r="D503" s="385"/>
      <c r="E503" s="385"/>
      <c r="F503" s="385"/>
      <c r="G503" s="385"/>
      <c r="H503" s="385"/>
      <c r="I503" s="385"/>
      <c r="J503" s="385"/>
      <c r="K503" s="385"/>
      <c r="L503" s="385"/>
      <c r="M503" s="385"/>
      <c r="N503" s="385"/>
      <c r="O503" s="386"/>
      <c r="P503" s="62"/>
    </row>
    <row r="504" spans="1:19" ht="13.5" thickBot="1">
      <c r="A504" s="14"/>
      <c r="B504" s="61"/>
      <c r="C504" s="387"/>
      <c r="D504" s="388"/>
      <c r="E504" s="388"/>
      <c r="F504" s="388"/>
      <c r="G504" s="388"/>
      <c r="H504" s="388"/>
      <c r="I504" s="388"/>
      <c r="J504" s="388"/>
      <c r="K504" s="388"/>
      <c r="L504" s="388"/>
      <c r="M504" s="388"/>
      <c r="N504" s="388"/>
      <c r="O504" s="389"/>
      <c r="P504" s="62"/>
    </row>
    <row r="505" spans="1:19" ht="13.5">
      <c r="A505" s="14"/>
      <c r="B505" s="61"/>
      <c r="C505" s="402" t="s">
        <v>35</v>
      </c>
      <c r="D505" s="403"/>
      <c r="E505" s="403"/>
      <c r="F505" s="403"/>
      <c r="G505" s="403"/>
      <c r="H505" s="403"/>
      <c r="I505" s="403"/>
      <c r="J505" s="411"/>
      <c r="K505" s="220" t="s">
        <v>36</v>
      </c>
      <c r="L505" s="223" t="s">
        <v>9</v>
      </c>
      <c r="M505" s="410" t="s">
        <v>45</v>
      </c>
      <c r="N505" s="411"/>
      <c r="O505" s="92" t="s">
        <v>42</v>
      </c>
      <c r="P505" s="62"/>
    </row>
    <row r="506" spans="1:19">
      <c r="A506" s="14"/>
      <c r="B506" s="61"/>
      <c r="C506" s="406" t="s">
        <v>138</v>
      </c>
      <c r="D506" s="407"/>
      <c r="E506" s="407"/>
      <c r="F506" s="407"/>
      <c r="G506" s="407"/>
      <c r="H506" s="407"/>
      <c r="I506" s="407"/>
      <c r="J506" s="412"/>
      <c r="K506" s="105" t="s">
        <v>91</v>
      </c>
      <c r="L506" s="107">
        <v>0.1</v>
      </c>
      <c r="M506" s="431">
        <f>+S506</f>
        <v>156000</v>
      </c>
      <c r="N506" s="432"/>
      <c r="O506" s="103">
        <f>+M506*L506</f>
        <v>15600</v>
      </c>
      <c r="P506" s="62"/>
      <c r="S506">
        <v>156000</v>
      </c>
    </row>
    <row r="507" spans="1:19">
      <c r="A507" s="14"/>
      <c r="B507" s="61"/>
      <c r="C507" s="32"/>
      <c r="D507" s="169"/>
      <c r="E507" s="169"/>
      <c r="F507" s="169"/>
      <c r="G507" s="169"/>
      <c r="H507" s="169"/>
      <c r="I507" s="169"/>
      <c r="J507" s="170"/>
      <c r="K507" s="191"/>
      <c r="L507" s="122"/>
      <c r="M507" s="408"/>
      <c r="N507" s="409"/>
      <c r="O507" s="103"/>
      <c r="P507" s="62"/>
    </row>
    <row r="508" spans="1:19">
      <c r="A508" s="14"/>
      <c r="B508" s="61"/>
      <c r="C508" s="32"/>
      <c r="D508" s="169"/>
      <c r="E508" s="169"/>
      <c r="F508" s="169"/>
      <c r="G508" s="169"/>
      <c r="H508" s="169"/>
      <c r="I508" s="169"/>
      <c r="J508" s="170"/>
      <c r="K508" s="191"/>
      <c r="L508" s="122"/>
      <c r="M508" s="408"/>
      <c r="N508" s="409"/>
      <c r="O508" s="103"/>
      <c r="P508" s="62"/>
    </row>
    <row r="509" spans="1:19" ht="13.5" thickBot="1">
      <c r="A509" s="14"/>
      <c r="B509" s="61"/>
      <c r="C509" s="398"/>
      <c r="D509" s="399"/>
      <c r="E509" s="399"/>
      <c r="F509" s="399"/>
      <c r="G509" s="399"/>
      <c r="H509" s="399"/>
      <c r="I509" s="399"/>
      <c r="J509" s="428"/>
      <c r="K509" s="106"/>
      <c r="L509" s="108"/>
      <c r="M509" s="429"/>
      <c r="N509" s="430"/>
      <c r="O509" s="103"/>
      <c r="P509" s="62"/>
    </row>
    <row r="510" spans="1:19" ht="14.25" thickBot="1">
      <c r="A510" s="14"/>
      <c r="B510" s="61"/>
      <c r="C510" s="370" t="s">
        <v>43</v>
      </c>
      <c r="D510" s="371"/>
      <c r="E510" s="371"/>
      <c r="F510" s="371"/>
      <c r="G510" s="371"/>
      <c r="H510" s="371"/>
      <c r="I510" s="371"/>
      <c r="J510" s="371"/>
      <c r="K510" s="371"/>
      <c r="L510" s="371"/>
      <c r="M510" s="371"/>
      <c r="N510" s="372"/>
      <c r="O510" s="109">
        <f>SUM(O506:O509)</f>
        <v>15600</v>
      </c>
      <c r="P510" s="62"/>
    </row>
    <row r="511" spans="1:19">
      <c r="A511" s="14"/>
      <c r="B511" s="61"/>
      <c r="C511" s="381" t="s">
        <v>46</v>
      </c>
      <c r="D511" s="382"/>
      <c r="E511" s="382"/>
      <c r="F511" s="382"/>
      <c r="G511" s="382"/>
      <c r="H511" s="382"/>
      <c r="I511" s="382"/>
      <c r="J511" s="382"/>
      <c r="K511" s="382"/>
      <c r="L511" s="382"/>
      <c r="M511" s="382"/>
      <c r="N511" s="382"/>
      <c r="O511" s="383"/>
      <c r="P511" s="62"/>
    </row>
    <row r="512" spans="1:19">
      <c r="A512" s="14"/>
      <c r="B512" s="61"/>
      <c r="C512" s="384"/>
      <c r="D512" s="385"/>
      <c r="E512" s="385"/>
      <c r="F512" s="385"/>
      <c r="G512" s="385"/>
      <c r="H512" s="385"/>
      <c r="I512" s="385"/>
      <c r="J512" s="385"/>
      <c r="K512" s="385"/>
      <c r="L512" s="385"/>
      <c r="M512" s="385"/>
      <c r="N512" s="385"/>
      <c r="O512" s="386"/>
      <c r="P512" s="62"/>
    </row>
    <row r="513" spans="1:19" ht="13.5" thickBot="1">
      <c r="A513" s="14"/>
      <c r="B513" s="61"/>
      <c r="C513" s="387"/>
      <c r="D513" s="388"/>
      <c r="E513" s="388"/>
      <c r="F513" s="388"/>
      <c r="G513" s="388"/>
      <c r="H513" s="388"/>
      <c r="I513" s="388"/>
      <c r="J513" s="388"/>
      <c r="K513" s="388"/>
      <c r="L513" s="388"/>
      <c r="M513" s="388"/>
      <c r="N513" s="388"/>
      <c r="O513" s="389"/>
      <c r="P513" s="62"/>
    </row>
    <row r="514" spans="1:19" ht="13.5">
      <c r="A514" s="14"/>
      <c r="B514" s="61"/>
      <c r="C514" s="402" t="s">
        <v>47</v>
      </c>
      <c r="D514" s="403"/>
      <c r="E514" s="403"/>
      <c r="F514" s="403"/>
      <c r="G514" s="403"/>
      <c r="H514" s="403"/>
      <c r="I514" s="403"/>
      <c r="J514" s="223" t="s">
        <v>48</v>
      </c>
      <c r="K514" s="218" t="s">
        <v>49</v>
      </c>
      <c r="L514" s="93" t="s">
        <v>50</v>
      </c>
      <c r="M514" s="410" t="s">
        <v>51</v>
      </c>
      <c r="N514" s="411"/>
      <c r="O514" s="92" t="s">
        <v>42</v>
      </c>
      <c r="P514" s="62"/>
    </row>
    <row r="515" spans="1:19">
      <c r="A515" s="14"/>
      <c r="B515" s="61"/>
      <c r="C515" s="406" t="s">
        <v>90</v>
      </c>
      <c r="D515" s="407"/>
      <c r="E515" s="407"/>
      <c r="F515" s="407"/>
      <c r="G515" s="407"/>
      <c r="H515" s="407"/>
      <c r="I515" s="407"/>
      <c r="J515" s="39">
        <v>0.15</v>
      </c>
      <c r="K515" s="40">
        <v>10</v>
      </c>
      <c r="L515" s="39" t="s">
        <v>88</v>
      </c>
      <c r="M515" s="431">
        <f>+S515</f>
        <v>1560</v>
      </c>
      <c r="N515" s="432"/>
      <c r="O515" s="103">
        <f>+M515*K515*J515</f>
        <v>2340</v>
      </c>
      <c r="P515" s="62"/>
      <c r="S515">
        <v>1560</v>
      </c>
    </row>
    <row r="516" spans="1:19" ht="13.5" thickBot="1">
      <c r="A516" s="14"/>
      <c r="B516" s="61"/>
      <c r="C516" s="398"/>
      <c r="D516" s="399"/>
      <c r="E516" s="399"/>
      <c r="F516" s="399"/>
      <c r="G516" s="399"/>
      <c r="H516" s="399"/>
      <c r="I516" s="399"/>
      <c r="J516" s="34"/>
      <c r="K516" s="224"/>
      <c r="L516" s="34"/>
      <c r="M516" s="400"/>
      <c r="N516" s="401"/>
      <c r="O516" s="118"/>
      <c r="P516" s="62"/>
    </row>
    <row r="517" spans="1:19" ht="14.25" thickBot="1">
      <c r="A517" s="14"/>
      <c r="B517" s="61"/>
      <c r="C517" s="370" t="s">
        <v>43</v>
      </c>
      <c r="D517" s="371"/>
      <c r="E517" s="371"/>
      <c r="F517" s="371"/>
      <c r="G517" s="371"/>
      <c r="H517" s="371"/>
      <c r="I517" s="371"/>
      <c r="J517" s="371"/>
      <c r="K517" s="371"/>
      <c r="L517" s="371"/>
      <c r="M517" s="371"/>
      <c r="N517" s="372"/>
      <c r="O517" s="104">
        <f>SUM(O515:O516)</f>
        <v>2340</v>
      </c>
      <c r="P517" s="62"/>
    </row>
    <row r="518" spans="1:19">
      <c r="A518" s="14"/>
      <c r="B518" s="61"/>
      <c r="C518" s="381" t="s">
        <v>52</v>
      </c>
      <c r="D518" s="382"/>
      <c r="E518" s="382"/>
      <c r="F518" s="382"/>
      <c r="G518" s="382"/>
      <c r="H518" s="382"/>
      <c r="I518" s="382"/>
      <c r="J518" s="382"/>
      <c r="K518" s="382"/>
      <c r="L518" s="382"/>
      <c r="M518" s="382"/>
      <c r="N518" s="382"/>
      <c r="O518" s="383"/>
      <c r="P518" s="62"/>
    </row>
    <row r="519" spans="1:19">
      <c r="A519" s="14"/>
      <c r="B519" s="61"/>
      <c r="C519" s="384"/>
      <c r="D519" s="385"/>
      <c r="E519" s="385"/>
      <c r="F519" s="385"/>
      <c r="G519" s="385"/>
      <c r="H519" s="385"/>
      <c r="I519" s="385"/>
      <c r="J519" s="385"/>
      <c r="K519" s="385"/>
      <c r="L519" s="385"/>
      <c r="M519" s="385"/>
      <c r="N519" s="385"/>
      <c r="O519" s="386"/>
      <c r="P519" s="62"/>
    </row>
    <row r="520" spans="1:19" ht="13.5" thickBot="1">
      <c r="A520" s="14"/>
      <c r="B520" s="61"/>
      <c r="C520" s="387"/>
      <c r="D520" s="388"/>
      <c r="E520" s="388"/>
      <c r="F520" s="388"/>
      <c r="G520" s="388"/>
      <c r="H520" s="388"/>
      <c r="I520" s="388"/>
      <c r="J520" s="388"/>
      <c r="K520" s="388"/>
      <c r="L520" s="388"/>
      <c r="M520" s="388"/>
      <c r="N520" s="388"/>
      <c r="O520" s="389"/>
      <c r="P520" s="62"/>
    </row>
    <row r="521" spans="1:19">
      <c r="A521" s="14"/>
      <c r="B521" s="61"/>
      <c r="C521" s="390" t="s">
        <v>53</v>
      </c>
      <c r="D521" s="391"/>
      <c r="E521" s="391"/>
      <c r="F521" s="391"/>
      <c r="G521" s="391"/>
      <c r="H521" s="391"/>
      <c r="I521" s="391"/>
      <c r="J521" s="110" t="s">
        <v>54</v>
      </c>
      <c r="K521" s="111" t="s">
        <v>55</v>
      </c>
      <c r="L521" s="112" t="s">
        <v>56</v>
      </c>
      <c r="M521" s="392" t="s">
        <v>41</v>
      </c>
      <c r="N521" s="393"/>
      <c r="O521" s="113" t="s">
        <v>42</v>
      </c>
      <c r="P521" s="62"/>
    </row>
    <row r="522" spans="1:19">
      <c r="A522" s="14"/>
      <c r="B522" s="61"/>
      <c r="C522" s="225" t="s">
        <v>105</v>
      </c>
      <c r="D522" s="226"/>
      <c r="E522" s="226"/>
      <c r="F522" s="226"/>
      <c r="G522" s="226"/>
      <c r="H522" s="226"/>
      <c r="I522" s="226"/>
      <c r="J522" s="221">
        <f>+R522</f>
        <v>295200</v>
      </c>
      <c r="K522" s="114">
        <v>1.8</v>
      </c>
      <c r="L522" s="115">
        <f>ROUND(K522*J522,2)</f>
        <v>531360</v>
      </c>
      <c r="M522" s="394">
        <v>12</v>
      </c>
      <c r="N522" s="395"/>
      <c r="O522" s="116">
        <f>+ROUND(L522/M522,2)</f>
        <v>44280</v>
      </c>
      <c r="P522" s="62"/>
      <c r="R522">
        <v>295200</v>
      </c>
    </row>
    <row r="523" spans="1:19">
      <c r="A523" s="14"/>
      <c r="B523" s="61"/>
      <c r="C523" s="225"/>
      <c r="D523" s="226"/>
      <c r="E523" s="226"/>
      <c r="F523" s="226"/>
      <c r="G523" s="226"/>
      <c r="H523" s="226"/>
      <c r="I523" s="226"/>
      <c r="J523" s="221"/>
      <c r="K523" s="114"/>
      <c r="L523" s="115"/>
      <c r="M523" s="394"/>
      <c r="N523" s="395"/>
      <c r="O523" s="116"/>
      <c r="P523" s="62"/>
    </row>
    <row r="524" spans="1:19">
      <c r="A524" s="14"/>
      <c r="B524" s="61"/>
      <c r="C524" s="225"/>
      <c r="D524" s="226"/>
      <c r="E524" s="226"/>
      <c r="F524" s="226"/>
      <c r="G524" s="226"/>
      <c r="H524" s="226"/>
      <c r="I524" s="226"/>
      <c r="J524" s="38"/>
      <c r="K524" s="37"/>
      <c r="L524" s="36"/>
      <c r="M524" s="396"/>
      <c r="N524" s="397"/>
      <c r="O524" s="35"/>
      <c r="P524" s="62"/>
    </row>
    <row r="525" spans="1:19" ht="13.5" thickBot="1">
      <c r="A525" s="14"/>
      <c r="B525" s="61"/>
      <c r="C525" s="398"/>
      <c r="D525" s="399"/>
      <c r="E525" s="399"/>
      <c r="F525" s="399"/>
      <c r="G525" s="399"/>
      <c r="H525" s="399"/>
      <c r="I525" s="399"/>
      <c r="J525" s="34"/>
      <c r="K525" s="224"/>
      <c r="L525" s="34"/>
      <c r="M525" s="400"/>
      <c r="N525" s="401"/>
      <c r="O525" s="33"/>
      <c r="P525" s="62"/>
    </row>
    <row r="526" spans="1:19" ht="14.25" thickBot="1">
      <c r="A526" s="14"/>
      <c r="B526" s="61"/>
      <c r="C526" s="370" t="s">
        <v>43</v>
      </c>
      <c r="D526" s="371"/>
      <c r="E526" s="371"/>
      <c r="F526" s="371"/>
      <c r="G526" s="371"/>
      <c r="H526" s="371"/>
      <c r="I526" s="371"/>
      <c r="J526" s="371"/>
      <c r="K526" s="371"/>
      <c r="L526" s="371"/>
      <c r="M526" s="371"/>
      <c r="N526" s="372"/>
      <c r="O526" s="109">
        <f>SUM(O522:O525)</f>
        <v>44280</v>
      </c>
      <c r="P526" s="62"/>
    </row>
    <row r="527" spans="1:19" ht="13.5" thickBot="1">
      <c r="A527" s="14"/>
      <c r="B527" s="61"/>
      <c r="C527" s="18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7"/>
      <c r="P527" s="62"/>
    </row>
    <row r="528" spans="1:19" ht="13.5" thickBot="1">
      <c r="A528" s="14"/>
      <c r="B528" s="61"/>
      <c r="C528" s="373" t="s">
        <v>57</v>
      </c>
      <c r="D528" s="374"/>
      <c r="E528" s="374"/>
      <c r="F528" s="374"/>
      <c r="G528" s="374"/>
      <c r="H528" s="374"/>
      <c r="I528" s="374"/>
      <c r="J528" s="374"/>
      <c r="K528" s="374"/>
      <c r="L528" s="374"/>
      <c r="M528" s="374"/>
      <c r="N528" s="375"/>
      <c r="O528" s="117">
        <f>ROUND(O526+O517+O510+O501,2)</f>
        <v>67948</v>
      </c>
      <c r="P528" s="62"/>
    </row>
    <row r="529" spans="1:16">
      <c r="A529" s="14"/>
      <c r="B529" s="61"/>
      <c r="C529" s="381" t="s">
        <v>58</v>
      </c>
      <c r="D529" s="382"/>
      <c r="E529" s="382"/>
      <c r="F529" s="382"/>
      <c r="G529" s="382"/>
      <c r="H529" s="382"/>
      <c r="I529" s="382"/>
      <c r="J529" s="382"/>
      <c r="K529" s="382"/>
      <c r="L529" s="382"/>
      <c r="M529" s="382"/>
      <c r="N529" s="382"/>
      <c r="O529" s="383"/>
      <c r="P529" s="62"/>
    </row>
    <row r="530" spans="1:16">
      <c r="A530" s="14"/>
      <c r="B530" s="61"/>
      <c r="C530" s="384"/>
      <c r="D530" s="385"/>
      <c r="E530" s="385"/>
      <c r="F530" s="385"/>
      <c r="G530" s="385"/>
      <c r="H530" s="385"/>
      <c r="I530" s="385"/>
      <c r="J530" s="385"/>
      <c r="K530" s="385"/>
      <c r="L530" s="385"/>
      <c r="M530" s="385"/>
      <c r="N530" s="385"/>
      <c r="O530" s="386"/>
      <c r="P530" s="62"/>
    </row>
    <row r="531" spans="1:16" ht="13.5" thickBot="1">
      <c r="A531" s="14"/>
      <c r="B531" s="61"/>
      <c r="C531" s="387"/>
      <c r="D531" s="388"/>
      <c r="E531" s="388"/>
      <c r="F531" s="388"/>
      <c r="G531" s="388"/>
      <c r="H531" s="388"/>
      <c r="I531" s="388"/>
      <c r="J531" s="388"/>
      <c r="K531" s="388"/>
      <c r="L531" s="388"/>
      <c r="M531" s="388"/>
      <c r="N531" s="388"/>
      <c r="O531" s="389"/>
      <c r="P531" s="62"/>
    </row>
    <row r="532" spans="1:16" ht="13.5">
      <c r="A532" s="14"/>
      <c r="B532" s="61"/>
      <c r="C532" s="402" t="s">
        <v>59</v>
      </c>
      <c r="D532" s="403"/>
      <c r="E532" s="403"/>
      <c r="F532" s="403"/>
      <c r="G532" s="403"/>
      <c r="H532" s="403"/>
      <c r="I532" s="403"/>
      <c r="J532" s="218"/>
      <c r="K532" s="219"/>
      <c r="L532" s="94" t="s">
        <v>60</v>
      </c>
      <c r="M532" s="404" t="s">
        <v>61</v>
      </c>
      <c r="N532" s="405"/>
      <c r="O532" s="95"/>
      <c r="P532" s="62"/>
    </row>
    <row r="533" spans="1:16">
      <c r="A533" s="14"/>
      <c r="B533" s="61"/>
      <c r="C533" s="406" t="s">
        <v>16</v>
      </c>
      <c r="D533" s="407"/>
      <c r="E533" s="407"/>
      <c r="F533" s="407"/>
      <c r="G533" s="407"/>
      <c r="H533" s="407"/>
      <c r="I533" s="407"/>
      <c r="J533" s="31"/>
      <c r="K533" s="30"/>
      <c r="L533" s="27">
        <v>0.28999999999999998</v>
      </c>
      <c r="M533" s="408">
        <f>+ROUND(O528*L533,2)</f>
        <v>19704.919999999998</v>
      </c>
      <c r="N533" s="409"/>
      <c r="O533" s="26"/>
      <c r="P533" s="62"/>
    </row>
    <row r="534" spans="1:16">
      <c r="A534" s="14"/>
      <c r="B534" s="61"/>
      <c r="C534" s="32" t="s">
        <v>62</v>
      </c>
      <c r="D534" s="19"/>
      <c r="E534" s="19"/>
      <c r="F534" s="19"/>
      <c r="G534" s="19"/>
      <c r="H534" s="19"/>
      <c r="I534" s="19"/>
      <c r="J534" s="31"/>
      <c r="K534" s="30"/>
      <c r="L534" s="27">
        <v>0.01</v>
      </c>
      <c r="M534" s="408">
        <f>+ROUND(O528*L534,2)</f>
        <v>679.48</v>
      </c>
      <c r="N534" s="409"/>
      <c r="O534" s="26"/>
      <c r="P534" s="62"/>
    </row>
    <row r="535" spans="1:16" ht="13.5" thickBot="1">
      <c r="A535" s="14"/>
      <c r="B535" s="61"/>
      <c r="C535" s="216" t="s">
        <v>63</v>
      </c>
      <c r="D535" s="217"/>
      <c r="E535" s="217"/>
      <c r="F535" s="217"/>
      <c r="G535" s="217"/>
      <c r="H535" s="217"/>
      <c r="I535" s="217"/>
      <c r="J535" s="29"/>
      <c r="K535" s="28"/>
      <c r="L535" s="27">
        <v>0.05</v>
      </c>
      <c r="M535" s="368">
        <f>+ROUND(O528*L535,2)</f>
        <v>3397.4</v>
      </c>
      <c r="N535" s="369"/>
      <c r="O535" s="26"/>
      <c r="P535" s="62"/>
    </row>
    <row r="536" spans="1:16" ht="14.25" thickBot="1">
      <c r="A536" s="14"/>
      <c r="B536" s="61"/>
      <c r="C536" s="370" t="s">
        <v>43</v>
      </c>
      <c r="D536" s="371"/>
      <c r="E536" s="371"/>
      <c r="F536" s="371"/>
      <c r="G536" s="371"/>
      <c r="H536" s="371"/>
      <c r="I536" s="371"/>
      <c r="J536" s="371"/>
      <c r="K536" s="371"/>
      <c r="L536" s="371"/>
      <c r="M536" s="371"/>
      <c r="N536" s="372"/>
      <c r="O536" s="104">
        <f>SUM(M533:N535)</f>
        <v>23781.8</v>
      </c>
      <c r="P536" s="62"/>
    </row>
    <row r="537" spans="1:16" ht="13.5" thickBot="1">
      <c r="A537" s="14"/>
      <c r="B537" s="61"/>
      <c r="C537" s="18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7"/>
      <c r="P537" s="62"/>
    </row>
    <row r="538" spans="1:16" ht="13.5" thickBot="1">
      <c r="A538" s="14"/>
      <c r="B538" s="61"/>
      <c r="C538" s="373" t="s">
        <v>64</v>
      </c>
      <c r="D538" s="374"/>
      <c r="E538" s="374"/>
      <c r="F538" s="374"/>
      <c r="G538" s="374"/>
      <c r="H538" s="374"/>
      <c r="I538" s="374"/>
      <c r="J538" s="374"/>
      <c r="K538" s="374"/>
      <c r="L538" s="374"/>
      <c r="M538" s="374"/>
      <c r="N538" s="375"/>
      <c r="O538" s="117">
        <f>+O536+O528</f>
        <v>91729.8</v>
      </c>
      <c r="P538" s="62"/>
    </row>
    <row r="539" spans="1:16">
      <c r="A539" s="14"/>
      <c r="B539" s="61"/>
      <c r="C539" s="25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3"/>
      <c r="P539" s="62"/>
    </row>
    <row r="540" spans="1:16">
      <c r="A540" s="14"/>
      <c r="B540" s="61"/>
      <c r="C540" s="18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7"/>
      <c r="P540" s="62"/>
    </row>
    <row r="541" spans="1:16">
      <c r="A541" s="14"/>
      <c r="B541" s="61"/>
      <c r="C541" s="18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7"/>
      <c r="P541" s="62"/>
    </row>
    <row r="542" spans="1:16" ht="18">
      <c r="A542" s="14"/>
      <c r="B542" s="61"/>
      <c r="C542" s="18"/>
      <c r="D542" s="14"/>
      <c r="E542" s="14"/>
      <c r="F542" s="14"/>
      <c r="G542" s="14"/>
      <c r="H542" s="96" t="s">
        <v>67</v>
      </c>
      <c r="I542" s="14"/>
      <c r="J542" s="14"/>
      <c r="K542" s="14"/>
      <c r="L542" s="14"/>
      <c r="M542" s="14"/>
      <c r="N542" s="14"/>
      <c r="O542" s="17"/>
      <c r="P542" s="62"/>
    </row>
    <row r="543" spans="1:16" ht="18">
      <c r="A543" s="14"/>
      <c r="B543" s="61"/>
      <c r="C543" s="22"/>
      <c r="D543" s="64"/>
      <c r="E543" s="64"/>
      <c r="F543" s="64"/>
      <c r="G543" s="64"/>
      <c r="H543" s="96"/>
      <c r="I543" s="64"/>
      <c r="J543" s="64"/>
      <c r="K543" s="64"/>
      <c r="L543" s="64"/>
      <c r="M543" s="64"/>
      <c r="N543" s="64"/>
      <c r="O543" s="21"/>
      <c r="P543" s="62"/>
    </row>
    <row r="544" spans="1:16" ht="18">
      <c r="A544" s="14"/>
      <c r="B544" s="61"/>
      <c r="C544" s="22"/>
      <c r="D544" s="64"/>
      <c r="E544" s="64"/>
      <c r="F544" s="64"/>
      <c r="G544" s="64"/>
      <c r="H544" s="96"/>
      <c r="I544" s="14"/>
      <c r="J544" s="14"/>
      <c r="K544" s="64"/>
      <c r="L544" s="64"/>
      <c r="M544" s="64"/>
      <c r="N544" s="64"/>
      <c r="O544" s="21"/>
      <c r="P544" s="62"/>
    </row>
    <row r="545" spans="1:16" ht="18">
      <c r="A545" s="14"/>
      <c r="B545" s="61"/>
      <c r="C545" s="20"/>
      <c r="D545" s="65"/>
      <c r="E545" s="65"/>
      <c r="F545" s="65"/>
      <c r="G545" s="65"/>
      <c r="H545" s="96" t="s">
        <v>68</v>
      </c>
      <c r="I545" s="65"/>
      <c r="J545" s="65"/>
      <c r="K545" s="65"/>
      <c r="L545" s="65"/>
      <c r="M545" s="65"/>
      <c r="N545" s="65"/>
      <c r="O545" s="16"/>
      <c r="P545" s="62"/>
    </row>
    <row r="546" spans="1:16" ht="18">
      <c r="A546" s="14"/>
      <c r="B546" s="61"/>
      <c r="C546" s="18"/>
      <c r="D546" s="14"/>
      <c r="E546" s="14"/>
      <c r="F546" s="14"/>
      <c r="G546" s="14"/>
      <c r="H546" s="97" t="s">
        <v>120</v>
      </c>
      <c r="I546" s="14"/>
      <c r="J546" s="14"/>
      <c r="K546" s="14"/>
      <c r="L546" s="14"/>
      <c r="M546" s="14"/>
      <c r="N546" s="14"/>
      <c r="O546" s="17"/>
      <c r="P546" s="62"/>
    </row>
    <row r="547" spans="1:16" ht="18">
      <c r="A547" s="14"/>
      <c r="B547" s="61"/>
      <c r="C547" s="15"/>
      <c r="D547" s="66"/>
      <c r="E547" s="66"/>
      <c r="F547" s="14"/>
      <c r="G547" s="14"/>
      <c r="H547" s="96" t="s">
        <v>69</v>
      </c>
      <c r="I547" s="14"/>
      <c r="J547" s="14"/>
      <c r="K547" s="98"/>
      <c r="L547" s="98"/>
      <c r="M547" s="98"/>
      <c r="N547" s="98"/>
      <c r="O547" s="99"/>
      <c r="P547" s="62"/>
    </row>
    <row r="548" spans="1:16" ht="16.5" thickBot="1">
      <c r="A548" s="14"/>
      <c r="B548" s="61"/>
      <c r="C548" s="376"/>
      <c r="D548" s="377"/>
      <c r="E548" s="377"/>
      <c r="F548" s="224"/>
      <c r="G548" s="224"/>
      <c r="H548" s="224"/>
      <c r="I548" s="224"/>
      <c r="J548" s="224"/>
      <c r="K548" s="100"/>
      <c r="L548" s="100"/>
      <c r="M548" s="100"/>
      <c r="N548" s="100"/>
      <c r="O548" s="101"/>
      <c r="P548" s="62"/>
    </row>
    <row r="549" spans="1:16" ht="13.5" thickBot="1">
      <c r="A549" s="14"/>
      <c r="B549" s="67"/>
      <c r="C549" s="68"/>
      <c r="D549" s="68"/>
      <c r="E549" s="68"/>
      <c r="F549" s="68"/>
      <c r="G549" s="68"/>
      <c r="H549" s="68"/>
      <c r="I549" s="68"/>
      <c r="J549" s="68"/>
      <c r="K549" s="68"/>
      <c r="L549" s="68"/>
      <c r="M549" s="68"/>
      <c r="N549" s="68"/>
      <c r="O549" s="68"/>
      <c r="P549" s="69"/>
    </row>
    <row r="550" spans="1:16" ht="13.5" thickTop="1"/>
    <row r="551" spans="1:16" ht="13.5" thickBot="1"/>
    <row r="552" spans="1:16" ht="13.5" thickTop="1">
      <c r="A552" s="14"/>
      <c r="B552" s="443"/>
      <c r="C552" s="444"/>
      <c r="D552" s="444"/>
      <c r="E552" s="444"/>
      <c r="F552" s="444"/>
      <c r="G552" s="444"/>
      <c r="H552" s="444"/>
      <c r="I552" s="444"/>
      <c r="J552" s="444"/>
      <c r="K552" s="444"/>
      <c r="L552" s="444"/>
      <c r="M552" s="444"/>
      <c r="N552" s="444"/>
      <c r="O552" s="444"/>
      <c r="P552" s="445"/>
    </row>
    <row r="553" spans="1:16">
      <c r="A553" s="14"/>
      <c r="B553" s="81"/>
      <c r="C553" s="70"/>
      <c r="D553" s="71"/>
      <c r="E553" s="70"/>
      <c r="F553" s="71"/>
      <c r="G553" s="14"/>
      <c r="H553" s="14"/>
      <c r="I553" s="14"/>
      <c r="J553" s="14"/>
      <c r="K553" s="14"/>
      <c r="L553" s="14"/>
      <c r="M553" s="14"/>
      <c r="N553" s="14"/>
      <c r="O553" s="14"/>
      <c r="P553" s="62"/>
    </row>
    <row r="554" spans="1:16" ht="13.5" thickBot="1">
      <c r="A554" s="14"/>
      <c r="B554" s="61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62"/>
    </row>
    <row r="555" spans="1:16">
      <c r="A555" s="14"/>
      <c r="B555" s="61"/>
      <c r="C555" s="446"/>
      <c r="D555" s="447"/>
      <c r="E555" s="452"/>
      <c r="F555" s="452"/>
      <c r="G555" s="452"/>
      <c r="H555" s="452"/>
      <c r="I555" s="452"/>
      <c r="J555" s="452"/>
      <c r="K555" s="453"/>
      <c r="L555" s="454"/>
      <c r="M555" s="455"/>
      <c r="N555" s="455"/>
      <c r="O555" s="456"/>
      <c r="P555" s="62"/>
    </row>
    <row r="556" spans="1:16">
      <c r="A556" s="14"/>
      <c r="B556" s="61"/>
      <c r="C556" s="448"/>
      <c r="D556" s="449"/>
      <c r="E556" s="460" t="s">
        <v>66</v>
      </c>
      <c r="F556" s="460"/>
      <c r="G556" s="460"/>
      <c r="H556" s="460"/>
      <c r="I556" s="460"/>
      <c r="J556" s="460"/>
      <c r="K556" s="461"/>
      <c r="L556" s="457"/>
      <c r="M556" s="458"/>
      <c r="N556" s="458"/>
      <c r="O556" s="459"/>
      <c r="P556" s="62"/>
    </row>
    <row r="557" spans="1:16" ht="13.5">
      <c r="A557" s="14"/>
      <c r="B557" s="61"/>
      <c r="C557" s="448"/>
      <c r="D557" s="449"/>
      <c r="E557" s="462"/>
      <c r="F557" s="462"/>
      <c r="G557" s="462"/>
      <c r="H557" s="462"/>
      <c r="I557" s="462"/>
      <c r="J557" s="462"/>
      <c r="K557" s="463"/>
      <c r="L557" s="464" t="s">
        <v>25</v>
      </c>
      <c r="M557" s="466"/>
      <c r="N557" s="467"/>
      <c r="O557" s="468"/>
      <c r="P557" s="62"/>
    </row>
    <row r="558" spans="1:16">
      <c r="A558" s="14"/>
      <c r="B558" s="61"/>
      <c r="C558" s="448"/>
      <c r="D558" s="449"/>
      <c r="E558" s="460"/>
      <c r="F558" s="460"/>
      <c r="G558" s="460"/>
      <c r="H558" s="460"/>
      <c r="I558" s="460"/>
      <c r="J558" s="460"/>
      <c r="K558" s="461"/>
      <c r="L558" s="465"/>
      <c r="M558" s="469"/>
      <c r="N558" s="470"/>
      <c r="O558" s="471"/>
      <c r="P558" s="62"/>
    </row>
    <row r="559" spans="1:16">
      <c r="A559" s="14"/>
      <c r="B559" s="61"/>
      <c r="C559" s="448"/>
      <c r="D559" s="449"/>
      <c r="E559" s="472"/>
      <c r="F559" s="472"/>
      <c r="G559" s="472"/>
      <c r="H559" s="472"/>
      <c r="I559" s="472"/>
      <c r="J559" s="472"/>
      <c r="K559" s="473"/>
      <c r="L559" s="464" t="s">
        <v>26</v>
      </c>
      <c r="M559" s="464">
        <v>8</v>
      </c>
      <c r="N559" s="464" t="s">
        <v>27</v>
      </c>
      <c r="O559" s="418">
        <v>18</v>
      </c>
      <c r="P559" s="62"/>
    </row>
    <row r="560" spans="1:16">
      <c r="A560" s="14"/>
      <c r="B560" s="61"/>
      <c r="C560" s="448"/>
      <c r="D560" s="449"/>
      <c r="E560" s="472"/>
      <c r="F560" s="472"/>
      <c r="G560" s="472"/>
      <c r="H560" s="472"/>
      <c r="I560" s="472"/>
      <c r="J560" s="472"/>
      <c r="K560" s="473"/>
      <c r="L560" s="474"/>
      <c r="M560" s="474"/>
      <c r="N560" s="474"/>
      <c r="O560" s="419"/>
      <c r="P560" s="62"/>
    </row>
    <row r="561" spans="1:16">
      <c r="A561" s="14"/>
      <c r="B561" s="61"/>
      <c r="C561" s="450"/>
      <c r="D561" s="451"/>
      <c r="E561" s="475" t="s">
        <v>28</v>
      </c>
      <c r="F561" s="475"/>
      <c r="G561" s="475"/>
      <c r="H561" s="475"/>
      <c r="I561" s="475"/>
      <c r="J561" s="475"/>
      <c r="K561" s="476"/>
      <c r="L561" s="474"/>
      <c r="M561" s="474"/>
      <c r="N561" s="474"/>
      <c r="O561" s="419"/>
      <c r="P561" s="62"/>
    </row>
    <row r="562" spans="1:16" ht="14.25" thickBot="1">
      <c r="A562" s="14"/>
      <c r="B562" s="61"/>
      <c r="C562" s="57"/>
      <c r="D562" s="56"/>
      <c r="E562" s="56"/>
      <c r="F562" s="56"/>
      <c r="G562" s="56"/>
      <c r="H562" s="56"/>
      <c r="I562" s="56"/>
      <c r="J562" s="56"/>
      <c r="K562" s="56"/>
      <c r="L562" s="56"/>
      <c r="M562" s="55"/>
      <c r="N562" s="55"/>
      <c r="O562" s="54"/>
      <c r="P562" s="62"/>
    </row>
    <row r="563" spans="1:16" ht="13.5">
      <c r="A563" s="14"/>
      <c r="B563" s="61"/>
      <c r="C563" s="53"/>
      <c r="D563" s="52"/>
      <c r="E563" s="52"/>
      <c r="F563" s="52"/>
      <c r="G563" s="52"/>
      <c r="H563" s="52"/>
      <c r="I563" s="52"/>
      <c r="J563" s="52"/>
      <c r="K563" s="52"/>
      <c r="L563" s="51" t="s">
        <v>29</v>
      </c>
      <c r="M563" s="50" t="s">
        <v>30</v>
      </c>
      <c r="N563" s="50" t="s">
        <v>31</v>
      </c>
      <c r="O563" s="49" t="s">
        <v>32</v>
      </c>
      <c r="P563" s="62"/>
    </row>
    <row r="564" spans="1:16" ht="13.5">
      <c r="A564" s="14"/>
      <c r="B564" s="61"/>
      <c r="C564" s="20"/>
      <c r="D564" s="222"/>
      <c r="E564" s="222"/>
      <c r="F564" s="222"/>
      <c r="G564" s="222"/>
      <c r="H564" s="222"/>
      <c r="I564" s="222"/>
      <c r="J564" s="222"/>
      <c r="K564" s="222"/>
      <c r="L564" s="63"/>
      <c r="M564" s="48">
        <v>6</v>
      </c>
      <c r="N564" s="48">
        <v>2</v>
      </c>
      <c r="O564" s="48">
        <v>2026</v>
      </c>
      <c r="P564" s="62"/>
    </row>
    <row r="565" spans="1:16" ht="13.5">
      <c r="A565" s="14"/>
      <c r="B565" s="61"/>
      <c r="C565" s="47"/>
      <c r="D565" s="46"/>
      <c r="E565" s="46"/>
      <c r="F565" s="46"/>
      <c r="G565" s="46"/>
      <c r="H565" s="46"/>
      <c r="I565" s="46"/>
      <c r="J565" s="46"/>
      <c r="K565" s="46"/>
      <c r="L565" s="46"/>
      <c r="M565" s="46"/>
      <c r="N565" s="46"/>
      <c r="O565" s="45"/>
      <c r="P565" s="62"/>
    </row>
    <row r="566" spans="1:16" ht="13.5" thickBot="1">
      <c r="A566" s="14"/>
      <c r="B566" s="61"/>
      <c r="C566" s="216"/>
      <c r="D566" s="217"/>
      <c r="E566" s="217"/>
      <c r="F566" s="217"/>
      <c r="G566" s="217"/>
      <c r="H566" s="217"/>
      <c r="I566" s="217"/>
      <c r="J566" s="217"/>
      <c r="K566" s="217"/>
      <c r="L566" s="217"/>
      <c r="M566" s="217"/>
      <c r="N566" s="217"/>
      <c r="O566" s="44"/>
      <c r="P566" s="62"/>
    </row>
    <row r="567" spans="1:16" ht="13.5" thickBot="1">
      <c r="A567" s="14"/>
      <c r="B567" s="61"/>
      <c r="C567" s="25"/>
      <c r="D567" s="24"/>
      <c r="E567" s="24"/>
      <c r="F567" s="24"/>
      <c r="G567" s="24"/>
      <c r="H567" s="24"/>
      <c r="I567" s="14"/>
      <c r="J567" s="14"/>
      <c r="K567" s="24"/>
      <c r="L567" s="24"/>
      <c r="M567" s="24"/>
      <c r="N567" s="24"/>
      <c r="O567" s="23"/>
      <c r="P567" s="62"/>
    </row>
    <row r="568" spans="1:16" ht="13.5">
      <c r="A568" s="14"/>
      <c r="B568" s="61"/>
      <c r="C568" s="420" t="s">
        <v>33</v>
      </c>
      <c r="D568" s="421"/>
      <c r="E568" s="421"/>
      <c r="F568" s="421"/>
      <c r="G568" s="421"/>
      <c r="H568" s="421"/>
      <c r="I568" s="421"/>
      <c r="J568" s="421"/>
      <c r="K568" s="421"/>
      <c r="L568" s="421"/>
      <c r="M568" s="421"/>
      <c r="N568" s="421"/>
      <c r="O568" s="422"/>
      <c r="P568" s="62"/>
    </row>
    <row r="569" spans="1:16" ht="13.5" thickBot="1">
      <c r="A569" s="14"/>
      <c r="B569" s="61"/>
      <c r="C569" s="18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7"/>
      <c r="P569" s="62"/>
    </row>
    <row r="570" spans="1:16">
      <c r="A570" s="14"/>
      <c r="B570" s="61"/>
      <c r="C570" s="89" t="s">
        <v>34</v>
      </c>
      <c r="D570" s="423" t="s">
        <v>35</v>
      </c>
      <c r="E570" s="424"/>
      <c r="F570" s="424"/>
      <c r="G570" s="424"/>
      <c r="H570" s="424"/>
      <c r="I570" s="424"/>
      <c r="J570" s="424"/>
      <c r="K570" s="424"/>
      <c r="L570" s="425"/>
      <c r="M570" s="426" t="s">
        <v>36</v>
      </c>
      <c r="N570" s="427"/>
      <c r="O570" s="89" t="s">
        <v>9</v>
      </c>
      <c r="P570" s="62"/>
    </row>
    <row r="571" spans="1:16" ht="13.5" thickBot="1">
      <c r="A571" s="14"/>
      <c r="B571" s="61"/>
      <c r="C571" s="90">
        <f>+'PRESUPUESTO OFICIAL (Entidad)'!D23</f>
        <v>2.0499999999999998</v>
      </c>
      <c r="D571" s="433" t="str">
        <f>+VLOOKUP(C571,'PRESUPUESTO OFICIAL (Entidad)'!D$14:H$33,2,0)</f>
        <v xml:space="preserve">Pintura vinilo blanco tipo 1 a dos manos - Pañete de techo </v>
      </c>
      <c r="E571" s="434"/>
      <c r="F571" s="434"/>
      <c r="G571" s="434"/>
      <c r="H571" s="434"/>
      <c r="I571" s="434"/>
      <c r="J571" s="434"/>
      <c r="K571" s="434"/>
      <c r="L571" s="435"/>
      <c r="M571" s="433" t="str">
        <f>+VLOOKUP(C571,'PRESUPUESTO OFICIAL (Entidad)'!D$14:H$33,3,0)</f>
        <v>M2</v>
      </c>
      <c r="N571" s="435"/>
      <c r="O571" s="91">
        <f>+VLOOKUP(C571,'PRESUPUESTO OFICIAL (Entidad)'!D$14:H$33,4,0)</f>
        <v>24</v>
      </c>
      <c r="P571" s="62"/>
    </row>
    <row r="572" spans="1:16">
      <c r="A572" s="14"/>
      <c r="B572" s="61"/>
      <c r="C572" s="381" t="s">
        <v>37</v>
      </c>
      <c r="D572" s="382"/>
      <c r="E572" s="382"/>
      <c r="F572" s="382"/>
      <c r="G572" s="382"/>
      <c r="H572" s="382"/>
      <c r="I572" s="382"/>
      <c r="J572" s="382"/>
      <c r="K572" s="382"/>
      <c r="L572" s="382"/>
      <c r="M572" s="382"/>
      <c r="N572" s="382"/>
      <c r="O572" s="383"/>
      <c r="P572" s="62"/>
    </row>
    <row r="573" spans="1:16">
      <c r="A573" s="14"/>
      <c r="B573" s="61"/>
      <c r="C573" s="384"/>
      <c r="D573" s="385"/>
      <c r="E573" s="385"/>
      <c r="F573" s="385"/>
      <c r="G573" s="385"/>
      <c r="H573" s="385"/>
      <c r="I573" s="385"/>
      <c r="J573" s="385"/>
      <c r="K573" s="385"/>
      <c r="L573" s="385"/>
      <c r="M573" s="385"/>
      <c r="N573" s="385"/>
      <c r="O573" s="386"/>
      <c r="P573" s="62"/>
    </row>
    <row r="574" spans="1:16" ht="13.5" thickBot="1">
      <c r="A574" s="14"/>
      <c r="B574" s="61"/>
      <c r="C574" s="387"/>
      <c r="D574" s="388"/>
      <c r="E574" s="388"/>
      <c r="F574" s="388"/>
      <c r="G574" s="388"/>
      <c r="H574" s="388"/>
      <c r="I574" s="388"/>
      <c r="J574" s="388"/>
      <c r="K574" s="388"/>
      <c r="L574" s="388"/>
      <c r="M574" s="388"/>
      <c r="N574" s="388"/>
      <c r="O574" s="389"/>
      <c r="P574" s="62"/>
    </row>
    <row r="575" spans="1:16" ht="13.5">
      <c r="A575" s="14"/>
      <c r="B575" s="61"/>
      <c r="C575" s="402" t="s">
        <v>35</v>
      </c>
      <c r="D575" s="436"/>
      <c r="E575" s="436"/>
      <c r="F575" s="436"/>
      <c r="G575" s="437"/>
      <c r="H575" s="410" t="s">
        <v>38</v>
      </c>
      <c r="I575" s="436"/>
      <c r="J575" s="438" t="s">
        <v>39</v>
      </c>
      <c r="K575" s="439"/>
      <c r="L575" s="223" t="s">
        <v>40</v>
      </c>
      <c r="M575" s="410" t="s">
        <v>41</v>
      </c>
      <c r="N575" s="411"/>
      <c r="O575" s="92" t="s">
        <v>42</v>
      </c>
      <c r="P575" s="62"/>
    </row>
    <row r="576" spans="1:16">
      <c r="A576" s="14"/>
      <c r="B576" s="61"/>
      <c r="C576" s="406" t="s">
        <v>70</v>
      </c>
      <c r="D576" s="407"/>
      <c r="E576" s="407"/>
      <c r="F576" s="407"/>
      <c r="G576" s="412"/>
      <c r="H576" s="413"/>
      <c r="I576" s="412"/>
      <c r="J576" s="414" t="s">
        <v>71</v>
      </c>
      <c r="K576" s="415"/>
      <c r="L576" s="102">
        <f>+O604</f>
        <v>13442.14</v>
      </c>
      <c r="M576" s="416">
        <v>0.05</v>
      </c>
      <c r="N576" s="417"/>
      <c r="O576" s="103">
        <f>+ROUND(L576*M576,2)</f>
        <v>672.11</v>
      </c>
      <c r="P576" s="62"/>
    </row>
    <row r="577" spans="1:19">
      <c r="A577" s="14"/>
      <c r="B577" s="61"/>
      <c r="C577" s="32" t="s">
        <v>86</v>
      </c>
      <c r="D577" s="19"/>
      <c r="E577" s="19"/>
      <c r="F577" s="19"/>
      <c r="G577" s="42"/>
      <c r="H577" s="43"/>
      <c r="I577" s="42"/>
      <c r="J577" s="414" t="s">
        <v>87</v>
      </c>
      <c r="K577" s="415"/>
      <c r="L577" s="102">
        <v>13000</v>
      </c>
      <c r="M577" s="396">
        <v>0.1</v>
      </c>
      <c r="N577" s="397"/>
      <c r="O577" s="103">
        <f>+ROUND(L577*M577,2)</f>
        <v>1300</v>
      </c>
      <c r="P577" s="62"/>
    </row>
    <row r="578" spans="1:19" ht="13.5" thickBot="1">
      <c r="A578" s="14"/>
      <c r="B578" s="61"/>
      <c r="C578" s="398"/>
      <c r="D578" s="399"/>
      <c r="E578" s="399"/>
      <c r="F578" s="399"/>
      <c r="G578" s="428"/>
      <c r="H578" s="440"/>
      <c r="I578" s="428"/>
      <c r="J578" s="400"/>
      <c r="K578" s="401"/>
      <c r="L578" s="190"/>
      <c r="M578" s="441"/>
      <c r="N578" s="442"/>
      <c r="O578" s="103"/>
      <c r="P578" s="62"/>
    </row>
    <row r="579" spans="1:19" ht="14.25" thickBot="1">
      <c r="A579" s="14"/>
      <c r="B579" s="61"/>
      <c r="C579" s="370" t="s">
        <v>43</v>
      </c>
      <c r="D579" s="371"/>
      <c r="E579" s="371"/>
      <c r="F579" s="371"/>
      <c r="G579" s="371"/>
      <c r="H579" s="371"/>
      <c r="I579" s="371"/>
      <c r="J579" s="371"/>
      <c r="K579" s="371"/>
      <c r="L579" s="371"/>
      <c r="M579" s="371"/>
      <c r="N579" s="372"/>
      <c r="O579" s="104">
        <f>SUM(O576:O578)</f>
        <v>1972.1100000000001</v>
      </c>
      <c r="P579" s="62"/>
    </row>
    <row r="580" spans="1:19">
      <c r="A580" s="14"/>
      <c r="B580" s="61"/>
      <c r="C580" s="381" t="s">
        <v>44</v>
      </c>
      <c r="D580" s="382"/>
      <c r="E580" s="382"/>
      <c r="F580" s="382"/>
      <c r="G580" s="382"/>
      <c r="H580" s="382"/>
      <c r="I580" s="382"/>
      <c r="J580" s="382"/>
      <c r="K580" s="382"/>
      <c r="L580" s="382"/>
      <c r="M580" s="382"/>
      <c r="N580" s="382"/>
      <c r="O580" s="383"/>
      <c r="P580" s="62"/>
    </row>
    <row r="581" spans="1:19">
      <c r="A581" s="14"/>
      <c r="B581" s="61"/>
      <c r="C581" s="384"/>
      <c r="D581" s="385"/>
      <c r="E581" s="385"/>
      <c r="F581" s="385"/>
      <c r="G581" s="385"/>
      <c r="H581" s="385"/>
      <c r="I581" s="385"/>
      <c r="J581" s="385"/>
      <c r="K581" s="385"/>
      <c r="L581" s="385"/>
      <c r="M581" s="385"/>
      <c r="N581" s="385"/>
      <c r="O581" s="386"/>
      <c r="P581" s="62"/>
    </row>
    <row r="582" spans="1:19" ht="13.5" thickBot="1">
      <c r="A582" s="14"/>
      <c r="B582" s="61"/>
      <c r="C582" s="387"/>
      <c r="D582" s="388"/>
      <c r="E582" s="388"/>
      <c r="F582" s="388"/>
      <c r="G582" s="388"/>
      <c r="H582" s="388"/>
      <c r="I582" s="388"/>
      <c r="J582" s="388"/>
      <c r="K582" s="388"/>
      <c r="L582" s="388"/>
      <c r="M582" s="388"/>
      <c r="N582" s="388"/>
      <c r="O582" s="389"/>
      <c r="P582" s="62"/>
    </row>
    <row r="583" spans="1:19" ht="13.5">
      <c r="A583" s="14"/>
      <c r="B583" s="61"/>
      <c r="C583" s="402" t="s">
        <v>35</v>
      </c>
      <c r="D583" s="403"/>
      <c r="E583" s="403"/>
      <c r="F583" s="403"/>
      <c r="G583" s="403"/>
      <c r="H583" s="403"/>
      <c r="I583" s="403"/>
      <c r="J583" s="411"/>
      <c r="K583" s="220" t="s">
        <v>36</v>
      </c>
      <c r="L583" s="223" t="s">
        <v>9</v>
      </c>
      <c r="M583" s="410" t="s">
        <v>45</v>
      </c>
      <c r="N583" s="411"/>
      <c r="O583" s="92" t="s">
        <v>42</v>
      </c>
      <c r="P583" s="62"/>
    </row>
    <row r="584" spans="1:19">
      <c r="A584" s="14"/>
      <c r="B584" s="61"/>
      <c r="C584" s="477" t="s">
        <v>109</v>
      </c>
      <c r="D584" s="478"/>
      <c r="E584" s="478"/>
      <c r="F584" s="478"/>
      <c r="G584" s="478"/>
      <c r="H584" s="478"/>
      <c r="I584" s="478"/>
      <c r="J584" s="478"/>
      <c r="K584" s="210" t="s">
        <v>110</v>
      </c>
      <c r="L584" s="209">
        <v>0.09</v>
      </c>
      <c r="M584" s="431">
        <f>+S584</f>
        <v>132470</v>
      </c>
      <c r="N584" s="432"/>
      <c r="O584" s="103">
        <f>+M584*L584</f>
        <v>11922.3</v>
      </c>
      <c r="P584" s="62"/>
      <c r="S584">
        <v>132470</v>
      </c>
    </row>
    <row r="585" spans="1:19">
      <c r="A585" s="14"/>
      <c r="B585" s="61"/>
      <c r="C585" s="32"/>
      <c r="D585" s="169"/>
      <c r="E585" s="169"/>
      <c r="F585" s="169"/>
      <c r="G585" s="169"/>
      <c r="H585" s="169"/>
      <c r="I585" s="169"/>
      <c r="J585" s="170"/>
      <c r="K585" s="191"/>
      <c r="L585" s="122"/>
      <c r="M585" s="408"/>
      <c r="N585" s="409"/>
      <c r="O585" s="103"/>
      <c r="P585" s="62"/>
    </row>
    <row r="586" spans="1:19">
      <c r="A586" s="14"/>
      <c r="B586" s="61"/>
      <c r="C586" s="32"/>
      <c r="D586" s="169"/>
      <c r="E586" s="169"/>
      <c r="F586" s="169"/>
      <c r="G586" s="169"/>
      <c r="H586" s="169"/>
      <c r="I586" s="169"/>
      <c r="J586" s="170"/>
      <c r="K586" s="191"/>
      <c r="L586" s="122"/>
      <c r="M586" s="408"/>
      <c r="N586" s="409"/>
      <c r="O586" s="103"/>
      <c r="P586" s="62"/>
    </row>
    <row r="587" spans="1:19" ht="13.5" thickBot="1">
      <c r="A587" s="14"/>
      <c r="B587" s="61"/>
      <c r="C587" s="398"/>
      <c r="D587" s="399"/>
      <c r="E587" s="399"/>
      <c r="F587" s="399"/>
      <c r="G587" s="399"/>
      <c r="H587" s="399"/>
      <c r="I587" s="399"/>
      <c r="J587" s="428"/>
      <c r="K587" s="106"/>
      <c r="L587" s="108"/>
      <c r="M587" s="429"/>
      <c r="N587" s="430"/>
      <c r="O587" s="103"/>
      <c r="P587" s="62"/>
    </row>
    <row r="588" spans="1:19" ht="14.25" thickBot="1">
      <c r="A588" s="14"/>
      <c r="B588" s="61"/>
      <c r="C588" s="370" t="s">
        <v>43</v>
      </c>
      <c r="D588" s="371"/>
      <c r="E588" s="371"/>
      <c r="F588" s="371"/>
      <c r="G588" s="371"/>
      <c r="H588" s="371"/>
      <c r="I588" s="371"/>
      <c r="J588" s="371"/>
      <c r="K588" s="371"/>
      <c r="L588" s="371"/>
      <c r="M588" s="371"/>
      <c r="N588" s="372"/>
      <c r="O588" s="109">
        <f>SUM(O584:O587)</f>
        <v>11922.3</v>
      </c>
      <c r="P588" s="62"/>
    </row>
    <row r="589" spans="1:19">
      <c r="A589" s="14"/>
      <c r="B589" s="61"/>
      <c r="C589" s="381" t="s">
        <v>46</v>
      </c>
      <c r="D589" s="382"/>
      <c r="E589" s="382"/>
      <c r="F589" s="382"/>
      <c r="G589" s="382"/>
      <c r="H589" s="382"/>
      <c r="I589" s="382"/>
      <c r="J589" s="382"/>
      <c r="K589" s="382"/>
      <c r="L589" s="382"/>
      <c r="M589" s="382"/>
      <c r="N589" s="382"/>
      <c r="O589" s="383"/>
      <c r="P589" s="62"/>
    </row>
    <row r="590" spans="1:19">
      <c r="A590" s="14"/>
      <c r="B590" s="61"/>
      <c r="C590" s="384"/>
      <c r="D590" s="385"/>
      <c r="E590" s="385"/>
      <c r="F590" s="385"/>
      <c r="G590" s="385"/>
      <c r="H590" s="385"/>
      <c r="I590" s="385"/>
      <c r="J590" s="385"/>
      <c r="K590" s="385"/>
      <c r="L590" s="385"/>
      <c r="M590" s="385"/>
      <c r="N590" s="385"/>
      <c r="O590" s="386"/>
      <c r="P590" s="62"/>
    </row>
    <row r="591" spans="1:19" ht="13.5" thickBot="1">
      <c r="A591" s="14"/>
      <c r="B591" s="61"/>
      <c r="C591" s="387"/>
      <c r="D591" s="388"/>
      <c r="E591" s="388"/>
      <c r="F591" s="388"/>
      <c r="G591" s="388"/>
      <c r="H591" s="388"/>
      <c r="I591" s="388"/>
      <c r="J591" s="388"/>
      <c r="K591" s="388"/>
      <c r="L591" s="388"/>
      <c r="M591" s="388"/>
      <c r="N591" s="388"/>
      <c r="O591" s="389"/>
      <c r="P591" s="62"/>
    </row>
    <row r="592" spans="1:19" ht="13.5">
      <c r="A592" s="14"/>
      <c r="B592" s="61"/>
      <c r="C592" s="402" t="s">
        <v>47</v>
      </c>
      <c r="D592" s="403"/>
      <c r="E592" s="403"/>
      <c r="F592" s="403"/>
      <c r="G592" s="403"/>
      <c r="H592" s="403"/>
      <c r="I592" s="403"/>
      <c r="J592" s="223" t="s">
        <v>48</v>
      </c>
      <c r="K592" s="218" t="s">
        <v>49</v>
      </c>
      <c r="L592" s="93" t="s">
        <v>50</v>
      </c>
      <c r="M592" s="410" t="s">
        <v>51</v>
      </c>
      <c r="N592" s="411"/>
      <c r="O592" s="92" t="s">
        <v>42</v>
      </c>
      <c r="P592" s="62"/>
    </row>
    <row r="593" spans="1:19">
      <c r="A593" s="14"/>
      <c r="B593" s="61"/>
      <c r="C593" s="406" t="s">
        <v>90</v>
      </c>
      <c r="D593" s="407"/>
      <c r="E593" s="407"/>
      <c r="F593" s="407"/>
      <c r="G593" s="407"/>
      <c r="H593" s="407"/>
      <c r="I593" s="407"/>
      <c r="J593" s="39">
        <v>0.05</v>
      </c>
      <c r="K593" s="40">
        <v>22</v>
      </c>
      <c r="L593" s="39" t="s">
        <v>88</v>
      </c>
      <c r="M593" s="431">
        <f>+S593</f>
        <v>1560</v>
      </c>
      <c r="N593" s="432"/>
      <c r="O593" s="103">
        <f>+M593*K593*J593</f>
        <v>1716</v>
      </c>
      <c r="P593" s="62"/>
      <c r="S593">
        <v>1560</v>
      </c>
    </row>
    <row r="594" spans="1:19" ht="13.5" thickBot="1">
      <c r="A594" s="14"/>
      <c r="B594" s="61"/>
      <c r="C594" s="398"/>
      <c r="D594" s="399"/>
      <c r="E594" s="399"/>
      <c r="F594" s="399"/>
      <c r="G594" s="399"/>
      <c r="H594" s="399"/>
      <c r="I594" s="399"/>
      <c r="J594" s="34"/>
      <c r="K594" s="224"/>
      <c r="L594" s="34"/>
      <c r="M594" s="400"/>
      <c r="N594" s="401"/>
      <c r="O594" s="118"/>
      <c r="P594" s="62"/>
    </row>
    <row r="595" spans="1:19" ht="14.25" thickBot="1">
      <c r="A595" s="14"/>
      <c r="B595" s="61"/>
      <c r="C595" s="370" t="s">
        <v>43</v>
      </c>
      <c r="D595" s="371"/>
      <c r="E595" s="371"/>
      <c r="F595" s="371"/>
      <c r="G595" s="371"/>
      <c r="H595" s="371"/>
      <c r="I595" s="371"/>
      <c r="J595" s="371"/>
      <c r="K595" s="371"/>
      <c r="L595" s="371"/>
      <c r="M595" s="371"/>
      <c r="N595" s="372"/>
      <c r="O595" s="104">
        <f>SUM(O593:O594)</f>
        <v>1716</v>
      </c>
      <c r="P595" s="62"/>
    </row>
    <row r="596" spans="1:19">
      <c r="A596" s="14"/>
      <c r="B596" s="61"/>
      <c r="C596" s="381" t="s">
        <v>52</v>
      </c>
      <c r="D596" s="382"/>
      <c r="E596" s="382"/>
      <c r="F596" s="382"/>
      <c r="G596" s="382"/>
      <c r="H596" s="382"/>
      <c r="I596" s="382"/>
      <c r="J596" s="382"/>
      <c r="K596" s="382"/>
      <c r="L596" s="382"/>
      <c r="M596" s="382"/>
      <c r="N596" s="382"/>
      <c r="O596" s="383"/>
      <c r="P596" s="62"/>
    </row>
    <row r="597" spans="1:19">
      <c r="A597" s="14"/>
      <c r="B597" s="61"/>
      <c r="C597" s="384"/>
      <c r="D597" s="385"/>
      <c r="E597" s="385"/>
      <c r="F597" s="385"/>
      <c r="G597" s="385"/>
      <c r="H597" s="385"/>
      <c r="I597" s="385"/>
      <c r="J597" s="385"/>
      <c r="K597" s="385"/>
      <c r="L597" s="385"/>
      <c r="M597" s="385"/>
      <c r="N597" s="385"/>
      <c r="O597" s="386"/>
      <c r="P597" s="62"/>
    </row>
    <row r="598" spans="1:19" ht="13.5" thickBot="1">
      <c r="A598" s="14"/>
      <c r="B598" s="61"/>
      <c r="C598" s="387"/>
      <c r="D598" s="388"/>
      <c r="E598" s="388"/>
      <c r="F598" s="388"/>
      <c r="G598" s="388"/>
      <c r="H598" s="388"/>
      <c r="I598" s="388"/>
      <c r="J598" s="388"/>
      <c r="K598" s="388"/>
      <c r="L598" s="388"/>
      <c r="M598" s="388"/>
      <c r="N598" s="388"/>
      <c r="O598" s="389"/>
      <c r="P598" s="62"/>
    </row>
    <row r="599" spans="1:19">
      <c r="A599" s="14"/>
      <c r="B599" s="61"/>
      <c r="C599" s="390" t="s">
        <v>53</v>
      </c>
      <c r="D599" s="391"/>
      <c r="E599" s="391"/>
      <c r="F599" s="391"/>
      <c r="G599" s="391"/>
      <c r="H599" s="391"/>
      <c r="I599" s="391"/>
      <c r="J599" s="110" t="s">
        <v>54</v>
      </c>
      <c r="K599" s="111" t="s">
        <v>55</v>
      </c>
      <c r="L599" s="112" t="s">
        <v>56</v>
      </c>
      <c r="M599" s="392" t="s">
        <v>41</v>
      </c>
      <c r="N599" s="393"/>
      <c r="O599" s="113" t="s">
        <v>42</v>
      </c>
      <c r="P599" s="62"/>
    </row>
    <row r="600" spans="1:19">
      <c r="A600" s="14"/>
      <c r="B600" s="61"/>
      <c r="C600" s="225" t="s">
        <v>108</v>
      </c>
      <c r="D600" s="226"/>
      <c r="E600" s="226"/>
      <c r="F600" s="226"/>
      <c r="G600" s="226"/>
      <c r="H600" s="226"/>
      <c r="I600" s="226"/>
      <c r="J600" s="221">
        <f>+R600</f>
        <v>209100</v>
      </c>
      <c r="K600" s="114">
        <v>1.8</v>
      </c>
      <c r="L600" s="115">
        <f>ROUND(K600*J600,2)</f>
        <v>376380</v>
      </c>
      <c r="M600" s="394">
        <v>28</v>
      </c>
      <c r="N600" s="395"/>
      <c r="O600" s="116">
        <f>+ROUND(L600/M600,2)</f>
        <v>13442.14</v>
      </c>
      <c r="P600" s="62"/>
      <c r="R600">
        <v>209100</v>
      </c>
    </row>
    <row r="601" spans="1:19">
      <c r="A601" s="14"/>
      <c r="B601" s="61"/>
      <c r="C601" s="225"/>
      <c r="D601" s="226"/>
      <c r="E601" s="226"/>
      <c r="F601" s="226"/>
      <c r="G601" s="226"/>
      <c r="H601" s="226"/>
      <c r="I601" s="226"/>
      <c r="J601" s="221"/>
      <c r="K601" s="114"/>
      <c r="L601" s="115"/>
      <c r="M601" s="394"/>
      <c r="N601" s="395"/>
      <c r="O601" s="116"/>
      <c r="P601" s="62"/>
    </row>
    <row r="602" spans="1:19">
      <c r="A602" s="14"/>
      <c r="B602" s="61"/>
      <c r="C602" s="225"/>
      <c r="D602" s="226"/>
      <c r="E602" s="226"/>
      <c r="F602" s="226"/>
      <c r="G602" s="226"/>
      <c r="H602" s="226"/>
      <c r="I602" s="226"/>
      <c r="J602" s="38"/>
      <c r="K602" s="37"/>
      <c r="L602" s="36"/>
      <c r="M602" s="396"/>
      <c r="N602" s="397"/>
      <c r="O602" s="35"/>
      <c r="P602" s="62"/>
    </row>
    <row r="603" spans="1:19" ht="13.5" thickBot="1">
      <c r="A603" s="14"/>
      <c r="B603" s="61"/>
      <c r="C603" s="398"/>
      <c r="D603" s="399"/>
      <c r="E603" s="399"/>
      <c r="F603" s="399"/>
      <c r="G603" s="399"/>
      <c r="H603" s="399"/>
      <c r="I603" s="399"/>
      <c r="J603" s="34"/>
      <c r="K603" s="224"/>
      <c r="L603" s="34"/>
      <c r="M603" s="400"/>
      <c r="N603" s="401"/>
      <c r="O603" s="33"/>
      <c r="P603" s="62"/>
    </row>
    <row r="604" spans="1:19" ht="14.25" thickBot="1">
      <c r="A604" s="14"/>
      <c r="B604" s="61"/>
      <c r="C604" s="370" t="s">
        <v>43</v>
      </c>
      <c r="D604" s="371"/>
      <c r="E604" s="371"/>
      <c r="F604" s="371"/>
      <c r="G604" s="371"/>
      <c r="H604" s="371"/>
      <c r="I604" s="371"/>
      <c r="J604" s="371"/>
      <c r="K604" s="371"/>
      <c r="L604" s="371"/>
      <c r="M604" s="371"/>
      <c r="N604" s="372"/>
      <c r="O604" s="109">
        <f>SUM(O600:O603)</f>
        <v>13442.14</v>
      </c>
      <c r="P604" s="62"/>
    </row>
    <row r="605" spans="1:19" ht="13.5" thickBot="1">
      <c r="A605" s="14"/>
      <c r="B605" s="61"/>
      <c r="C605" s="18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7"/>
      <c r="P605" s="62"/>
    </row>
    <row r="606" spans="1:19" ht="13.5" thickBot="1">
      <c r="A606" s="14"/>
      <c r="B606" s="61"/>
      <c r="C606" s="373" t="s">
        <v>57</v>
      </c>
      <c r="D606" s="374"/>
      <c r="E606" s="374"/>
      <c r="F606" s="374"/>
      <c r="G606" s="374"/>
      <c r="H606" s="374"/>
      <c r="I606" s="374"/>
      <c r="J606" s="374"/>
      <c r="K606" s="374"/>
      <c r="L606" s="374"/>
      <c r="M606" s="374"/>
      <c r="N606" s="375"/>
      <c r="O606" s="117">
        <f>ROUND(O604+O595+O588+O579,2)</f>
        <v>29052.55</v>
      </c>
      <c r="P606" s="62"/>
    </row>
    <row r="607" spans="1:19">
      <c r="A607" s="14"/>
      <c r="B607" s="61"/>
      <c r="C607" s="381" t="s">
        <v>58</v>
      </c>
      <c r="D607" s="382"/>
      <c r="E607" s="382"/>
      <c r="F607" s="382"/>
      <c r="G607" s="382"/>
      <c r="H607" s="382"/>
      <c r="I607" s="382"/>
      <c r="J607" s="382"/>
      <c r="K607" s="382"/>
      <c r="L607" s="382"/>
      <c r="M607" s="382"/>
      <c r="N607" s="382"/>
      <c r="O607" s="383"/>
      <c r="P607" s="62"/>
    </row>
    <row r="608" spans="1:19">
      <c r="A608" s="14"/>
      <c r="B608" s="61"/>
      <c r="C608" s="384"/>
      <c r="D608" s="385"/>
      <c r="E608" s="385"/>
      <c r="F608" s="385"/>
      <c r="G608" s="385"/>
      <c r="H608" s="385"/>
      <c r="I608" s="385"/>
      <c r="J608" s="385"/>
      <c r="K608" s="385"/>
      <c r="L608" s="385"/>
      <c r="M608" s="385"/>
      <c r="N608" s="385"/>
      <c r="O608" s="386"/>
      <c r="P608" s="62"/>
    </row>
    <row r="609" spans="1:16" ht="13.5" thickBot="1">
      <c r="A609" s="14"/>
      <c r="B609" s="61"/>
      <c r="C609" s="387"/>
      <c r="D609" s="388"/>
      <c r="E609" s="388"/>
      <c r="F609" s="388"/>
      <c r="G609" s="388"/>
      <c r="H609" s="388"/>
      <c r="I609" s="388"/>
      <c r="J609" s="388"/>
      <c r="K609" s="388"/>
      <c r="L609" s="388"/>
      <c r="M609" s="388"/>
      <c r="N609" s="388"/>
      <c r="O609" s="389"/>
      <c r="P609" s="62"/>
    </row>
    <row r="610" spans="1:16" ht="13.5">
      <c r="A610" s="14"/>
      <c r="B610" s="61"/>
      <c r="C610" s="402" t="s">
        <v>59</v>
      </c>
      <c r="D610" s="403"/>
      <c r="E610" s="403"/>
      <c r="F610" s="403"/>
      <c r="G610" s="403"/>
      <c r="H610" s="403"/>
      <c r="I610" s="403"/>
      <c r="J610" s="218"/>
      <c r="K610" s="219"/>
      <c r="L610" s="94" t="s">
        <v>60</v>
      </c>
      <c r="M610" s="404" t="s">
        <v>61</v>
      </c>
      <c r="N610" s="405"/>
      <c r="O610" s="95"/>
      <c r="P610" s="62"/>
    </row>
    <row r="611" spans="1:16">
      <c r="A611" s="14"/>
      <c r="B611" s="61"/>
      <c r="C611" s="406" t="s">
        <v>16</v>
      </c>
      <c r="D611" s="407"/>
      <c r="E611" s="407"/>
      <c r="F611" s="407"/>
      <c r="G611" s="407"/>
      <c r="H611" s="407"/>
      <c r="I611" s="407"/>
      <c r="J611" s="31"/>
      <c r="K611" s="30"/>
      <c r="L611" s="27">
        <v>0.28999999999999998</v>
      </c>
      <c r="M611" s="408">
        <f>+ROUND(O606*L611,2)</f>
        <v>8425.24</v>
      </c>
      <c r="N611" s="409"/>
      <c r="O611" s="26"/>
      <c r="P611" s="62"/>
    </row>
    <row r="612" spans="1:16">
      <c r="A612" s="14"/>
      <c r="B612" s="61"/>
      <c r="C612" s="32" t="s">
        <v>62</v>
      </c>
      <c r="D612" s="19"/>
      <c r="E612" s="19"/>
      <c r="F612" s="19"/>
      <c r="G612" s="19"/>
      <c r="H612" s="19"/>
      <c r="I612" s="19"/>
      <c r="J612" s="31"/>
      <c r="K612" s="30"/>
      <c r="L612" s="27">
        <v>0.01</v>
      </c>
      <c r="M612" s="408">
        <f>+ROUND(O606*L612,2)</f>
        <v>290.52999999999997</v>
      </c>
      <c r="N612" s="409"/>
      <c r="O612" s="26"/>
      <c r="P612" s="62"/>
    </row>
    <row r="613" spans="1:16" ht="13.5" thickBot="1">
      <c r="A613" s="14"/>
      <c r="B613" s="61"/>
      <c r="C613" s="216" t="s">
        <v>63</v>
      </c>
      <c r="D613" s="217"/>
      <c r="E613" s="217"/>
      <c r="F613" s="217"/>
      <c r="G613" s="217"/>
      <c r="H613" s="217"/>
      <c r="I613" s="217"/>
      <c r="J613" s="29"/>
      <c r="K613" s="28"/>
      <c r="L613" s="27">
        <v>0.05</v>
      </c>
      <c r="M613" s="368">
        <f>+ROUND(O606*L613,2)</f>
        <v>1452.63</v>
      </c>
      <c r="N613" s="369"/>
      <c r="O613" s="26"/>
      <c r="P613" s="62"/>
    </row>
    <row r="614" spans="1:16" ht="14.25" thickBot="1">
      <c r="A614" s="14"/>
      <c r="B614" s="61"/>
      <c r="C614" s="370" t="s">
        <v>43</v>
      </c>
      <c r="D614" s="371"/>
      <c r="E614" s="371"/>
      <c r="F614" s="371"/>
      <c r="G614" s="371"/>
      <c r="H614" s="371"/>
      <c r="I614" s="371"/>
      <c r="J614" s="371"/>
      <c r="K614" s="371"/>
      <c r="L614" s="371"/>
      <c r="M614" s="371"/>
      <c r="N614" s="372"/>
      <c r="O614" s="104">
        <f>SUM(M611:N613)</f>
        <v>10168.400000000001</v>
      </c>
      <c r="P614" s="62"/>
    </row>
    <row r="615" spans="1:16" ht="13.5" thickBot="1">
      <c r="A615" s="14"/>
      <c r="B615" s="61"/>
      <c r="C615" s="18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7"/>
      <c r="P615" s="62"/>
    </row>
    <row r="616" spans="1:16" ht="13.5" thickBot="1">
      <c r="A616" s="14"/>
      <c r="B616" s="61"/>
      <c r="C616" s="373" t="s">
        <v>64</v>
      </c>
      <c r="D616" s="374"/>
      <c r="E616" s="374"/>
      <c r="F616" s="374"/>
      <c r="G616" s="374"/>
      <c r="H616" s="374"/>
      <c r="I616" s="374"/>
      <c r="J616" s="374"/>
      <c r="K616" s="374"/>
      <c r="L616" s="374"/>
      <c r="M616" s="374"/>
      <c r="N616" s="375"/>
      <c r="O616" s="117">
        <f>+O614+O606</f>
        <v>39220.949999999997</v>
      </c>
      <c r="P616" s="62"/>
    </row>
    <row r="617" spans="1:16">
      <c r="A617" s="14"/>
      <c r="B617" s="61"/>
      <c r="C617" s="25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3"/>
      <c r="P617" s="62"/>
    </row>
    <row r="618" spans="1:16">
      <c r="A618" s="14"/>
      <c r="B618" s="61"/>
      <c r="C618" s="18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7"/>
      <c r="P618" s="62"/>
    </row>
    <row r="619" spans="1:16">
      <c r="A619" s="14"/>
      <c r="B619" s="61"/>
      <c r="C619" s="18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7"/>
      <c r="P619" s="62"/>
    </row>
    <row r="620" spans="1:16" ht="18">
      <c r="A620" s="14"/>
      <c r="B620" s="61"/>
      <c r="C620" s="18"/>
      <c r="D620" s="14"/>
      <c r="E620" s="14"/>
      <c r="F620" s="14"/>
      <c r="G620" s="14"/>
      <c r="H620" s="96" t="s">
        <v>67</v>
      </c>
      <c r="I620" s="14"/>
      <c r="J620" s="14"/>
      <c r="K620" s="14"/>
      <c r="L620" s="14"/>
      <c r="M620" s="14"/>
      <c r="N620" s="14"/>
      <c r="O620" s="17"/>
      <c r="P620" s="62"/>
    </row>
    <row r="621" spans="1:16" ht="18">
      <c r="A621" s="14"/>
      <c r="B621" s="61"/>
      <c r="C621" s="22"/>
      <c r="D621" s="64"/>
      <c r="E621" s="64"/>
      <c r="F621" s="64"/>
      <c r="G621" s="64"/>
      <c r="H621" s="96"/>
      <c r="I621" s="64"/>
      <c r="J621" s="64"/>
      <c r="K621" s="64"/>
      <c r="L621" s="64"/>
      <c r="M621" s="64"/>
      <c r="N621" s="64"/>
      <c r="O621" s="21"/>
      <c r="P621" s="62"/>
    </row>
    <row r="622" spans="1:16" ht="18">
      <c r="A622" s="14"/>
      <c r="B622" s="61"/>
      <c r="C622" s="22"/>
      <c r="D622" s="64"/>
      <c r="E622" s="64"/>
      <c r="F622" s="64"/>
      <c r="G622" s="64"/>
      <c r="H622" s="96"/>
      <c r="I622" s="14"/>
      <c r="J622" s="14"/>
      <c r="K622" s="64"/>
      <c r="L622" s="64"/>
      <c r="M622" s="64"/>
      <c r="N622" s="64"/>
      <c r="O622" s="21"/>
      <c r="P622" s="62"/>
    </row>
    <row r="623" spans="1:16" ht="18">
      <c r="A623" s="14"/>
      <c r="B623" s="61"/>
      <c r="C623" s="20"/>
      <c r="D623" s="65"/>
      <c r="E623" s="65"/>
      <c r="F623" s="65"/>
      <c r="G623" s="65"/>
      <c r="H623" s="96" t="s">
        <v>68</v>
      </c>
      <c r="I623" s="65"/>
      <c r="J623" s="65"/>
      <c r="K623" s="65"/>
      <c r="L623" s="65"/>
      <c r="M623" s="65"/>
      <c r="N623" s="65"/>
      <c r="O623" s="16"/>
      <c r="P623" s="62"/>
    </row>
    <row r="624" spans="1:16" ht="18">
      <c r="A624" s="14"/>
      <c r="B624" s="61"/>
      <c r="C624" s="18"/>
      <c r="D624" s="14"/>
      <c r="E624" s="14"/>
      <c r="F624" s="14"/>
      <c r="G624" s="14"/>
      <c r="H624" s="97" t="s">
        <v>120</v>
      </c>
      <c r="I624" s="14"/>
      <c r="J624" s="14"/>
      <c r="K624" s="14"/>
      <c r="L624" s="14"/>
      <c r="M624" s="14"/>
      <c r="N624" s="14"/>
      <c r="O624" s="17"/>
      <c r="P624" s="62"/>
    </row>
    <row r="625" spans="1:16" ht="18">
      <c r="A625" s="14"/>
      <c r="B625" s="61"/>
      <c r="C625" s="15"/>
      <c r="D625" s="66"/>
      <c r="E625" s="66"/>
      <c r="F625" s="14"/>
      <c r="G625" s="14"/>
      <c r="H625" s="96" t="s">
        <v>69</v>
      </c>
      <c r="I625" s="14"/>
      <c r="J625" s="14"/>
      <c r="K625" s="98"/>
      <c r="L625" s="98"/>
      <c r="M625" s="98"/>
      <c r="N625" s="98"/>
      <c r="O625" s="99"/>
      <c r="P625" s="62"/>
    </row>
    <row r="626" spans="1:16" ht="16.5" thickBot="1">
      <c r="A626" s="14"/>
      <c r="B626" s="61"/>
      <c r="C626" s="376"/>
      <c r="D626" s="377"/>
      <c r="E626" s="377"/>
      <c r="F626" s="224"/>
      <c r="G626" s="224"/>
      <c r="H626" s="224"/>
      <c r="I626" s="224"/>
      <c r="J626" s="224"/>
      <c r="K626" s="100"/>
      <c r="L626" s="100"/>
      <c r="M626" s="100"/>
      <c r="N626" s="100"/>
      <c r="O626" s="101"/>
      <c r="P626" s="62"/>
    </row>
    <row r="627" spans="1:16" ht="13.5" thickBot="1">
      <c r="A627" s="14"/>
      <c r="B627" s="67"/>
      <c r="C627" s="68"/>
      <c r="D627" s="68"/>
      <c r="E627" s="68"/>
      <c r="F627" s="68"/>
      <c r="G627" s="68"/>
      <c r="H627" s="68"/>
      <c r="I627" s="68"/>
      <c r="J627" s="68"/>
      <c r="K627" s="68"/>
      <c r="L627" s="68"/>
      <c r="M627" s="68"/>
      <c r="N627" s="68"/>
      <c r="O627" s="68"/>
      <c r="P627" s="69"/>
    </row>
    <row r="628" spans="1:16" ht="13.5" thickTop="1"/>
    <row r="630" spans="1:16" ht="13.5" thickBot="1"/>
    <row r="631" spans="1:16" ht="13.5" thickTop="1">
      <c r="A631" s="14"/>
      <c r="B631" s="443"/>
      <c r="C631" s="444"/>
      <c r="D631" s="444"/>
      <c r="E631" s="444"/>
      <c r="F631" s="444"/>
      <c r="G631" s="444"/>
      <c r="H631" s="444"/>
      <c r="I631" s="444"/>
      <c r="J631" s="444"/>
      <c r="K631" s="444"/>
      <c r="L631" s="444"/>
      <c r="M631" s="444"/>
      <c r="N631" s="444"/>
      <c r="O631" s="444"/>
      <c r="P631" s="445"/>
    </row>
    <row r="632" spans="1:16">
      <c r="A632" s="14"/>
      <c r="B632" s="81"/>
      <c r="C632" s="70"/>
      <c r="D632" s="71"/>
      <c r="E632" s="70"/>
      <c r="F632" s="71"/>
      <c r="G632" s="14"/>
      <c r="H632" s="14"/>
      <c r="I632" s="14"/>
      <c r="J632" s="14"/>
      <c r="K632" s="14"/>
      <c r="L632" s="14"/>
      <c r="M632" s="14"/>
      <c r="N632" s="14"/>
      <c r="O632" s="14"/>
      <c r="P632" s="62"/>
    </row>
    <row r="633" spans="1:16" ht="13.5" thickBot="1">
      <c r="A633" s="14"/>
      <c r="B633" s="61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62"/>
    </row>
    <row r="634" spans="1:16">
      <c r="A634" s="14"/>
      <c r="B634" s="61"/>
      <c r="C634" s="446"/>
      <c r="D634" s="447"/>
      <c r="E634" s="452"/>
      <c r="F634" s="452"/>
      <c r="G634" s="452"/>
      <c r="H634" s="452"/>
      <c r="I634" s="452"/>
      <c r="J634" s="452"/>
      <c r="K634" s="453"/>
      <c r="L634" s="454"/>
      <c r="M634" s="455"/>
      <c r="N634" s="455"/>
      <c r="O634" s="456"/>
      <c r="P634" s="62"/>
    </row>
    <row r="635" spans="1:16">
      <c r="A635" s="14"/>
      <c r="B635" s="61"/>
      <c r="C635" s="448"/>
      <c r="D635" s="449"/>
      <c r="E635" s="460" t="s">
        <v>66</v>
      </c>
      <c r="F635" s="460"/>
      <c r="G635" s="460"/>
      <c r="H635" s="460"/>
      <c r="I635" s="460"/>
      <c r="J635" s="460"/>
      <c r="K635" s="461"/>
      <c r="L635" s="457"/>
      <c r="M635" s="458"/>
      <c r="N635" s="458"/>
      <c r="O635" s="459"/>
      <c r="P635" s="62"/>
    </row>
    <row r="636" spans="1:16" ht="13.5">
      <c r="A636" s="14"/>
      <c r="B636" s="61"/>
      <c r="C636" s="448"/>
      <c r="D636" s="449"/>
      <c r="E636" s="462"/>
      <c r="F636" s="462"/>
      <c r="G636" s="462"/>
      <c r="H636" s="462"/>
      <c r="I636" s="462"/>
      <c r="J636" s="462"/>
      <c r="K636" s="463"/>
      <c r="L636" s="464" t="s">
        <v>25</v>
      </c>
      <c r="M636" s="466"/>
      <c r="N636" s="467"/>
      <c r="O636" s="468"/>
      <c r="P636" s="62"/>
    </row>
    <row r="637" spans="1:16">
      <c r="A637" s="14"/>
      <c r="B637" s="61"/>
      <c r="C637" s="448"/>
      <c r="D637" s="449"/>
      <c r="E637" s="460"/>
      <c r="F637" s="460"/>
      <c r="G637" s="460"/>
      <c r="H637" s="460"/>
      <c r="I637" s="460"/>
      <c r="J637" s="460"/>
      <c r="K637" s="461"/>
      <c r="L637" s="465"/>
      <c r="M637" s="469"/>
      <c r="N637" s="470"/>
      <c r="O637" s="471"/>
      <c r="P637" s="62"/>
    </row>
    <row r="638" spans="1:16">
      <c r="A638" s="14"/>
      <c r="B638" s="61"/>
      <c r="C638" s="448"/>
      <c r="D638" s="449"/>
      <c r="E638" s="472"/>
      <c r="F638" s="472"/>
      <c r="G638" s="472"/>
      <c r="H638" s="472"/>
      <c r="I638" s="472"/>
      <c r="J638" s="472"/>
      <c r="K638" s="473"/>
      <c r="L638" s="464" t="s">
        <v>26</v>
      </c>
      <c r="M638" s="464">
        <v>9</v>
      </c>
      <c r="N638" s="464" t="s">
        <v>27</v>
      </c>
      <c r="O638" s="418">
        <v>18</v>
      </c>
      <c r="P638" s="62"/>
    </row>
    <row r="639" spans="1:16">
      <c r="A639" s="14"/>
      <c r="B639" s="61"/>
      <c r="C639" s="448"/>
      <c r="D639" s="449"/>
      <c r="E639" s="472"/>
      <c r="F639" s="472"/>
      <c r="G639" s="472"/>
      <c r="H639" s="472"/>
      <c r="I639" s="472"/>
      <c r="J639" s="472"/>
      <c r="K639" s="473"/>
      <c r="L639" s="474"/>
      <c r="M639" s="474"/>
      <c r="N639" s="474"/>
      <c r="O639" s="419"/>
      <c r="P639" s="62"/>
    </row>
    <row r="640" spans="1:16">
      <c r="A640" s="14"/>
      <c r="B640" s="61"/>
      <c r="C640" s="450"/>
      <c r="D640" s="451"/>
      <c r="E640" s="475" t="s">
        <v>28</v>
      </c>
      <c r="F640" s="475"/>
      <c r="G640" s="475"/>
      <c r="H640" s="475"/>
      <c r="I640" s="475"/>
      <c r="J640" s="475"/>
      <c r="K640" s="476"/>
      <c r="L640" s="474"/>
      <c r="M640" s="474"/>
      <c r="N640" s="474"/>
      <c r="O640" s="419"/>
      <c r="P640" s="62"/>
    </row>
    <row r="641" spans="1:16" ht="14.25" thickBot="1">
      <c r="A641" s="14"/>
      <c r="B641" s="61"/>
      <c r="C641" s="57"/>
      <c r="D641" s="56"/>
      <c r="E641" s="56"/>
      <c r="F641" s="56"/>
      <c r="G641" s="56"/>
      <c r="H641" s="56"/>
      <c r="I641" s="56"/>
      <c r="J641" s="56"/>
      <c r="K641" s="56"/>
      <c r="L641" s="56"/>
      <c r="M641" s="55"/>
      <c r="N641" s="55"/>
      <c r="O641" s="54"/>
      <c r="P641" s="62"/>
    </row>
    <row r="642" spans="1:16" ht="13.5">
      <c r="A642" s="14"/>
      <c r="B642" s="61"/>
      <c r="C642" s="53"/>
      <c r="D642" s="52"/>
      <c r="E642" s="52"/>
      <c r="F642" s="52"/>
      <c r="G642" s="52"/>
      <c r="H642" s="52"/>
      <c r="I642" s="52"/>
      <c r="J642" s="52"/>
      <c r="K642" s="52"/>
      <c r="L642" s="51" t="s">
        <v>29</v>
      </c>
      <c r="M642" s="50" t="s">
        <v>30</v>
      </c>
      <c r="N642" s="50" t="s">
        <v>31</v>
      </c>
      <c r="O642" s="49" t="s">
        <v>32</v>
      </c>
      <c r="P642" s="62"/>
    </row>
    <row r="643" spans="1:16" ht="13.5">
      <c r="A643" s="14"/>
      <c r="B643" s="61"/>
      <c r="C643" s="20"/>
      <c r="D643" s="222"/>
      <c r="E643" s="222"/>
      <c r="F643" s="222"/>
      <c r="G643" s="222"/>
      <c r="H643" s="222"/>
      <c r="I643" s="222"/>
      <c r="J643" s="222"/>
      <c r="K643" s="222"/>
      <c r="L643" s="63"/>
      <c r="M643" s="48">
        <v>6</v>
      </c>
      <c r="N643" s="48">
        <v>2</v>
      </c>
      <c r="O643" s="48">
        <v>2026</v>
      </c>
      <c r="P643" s="62"/>
    </row>
    <row r="644" spans="1:16" ht="13.5">
      <c r="A644" s="14"/>
      <c r="B644" s="61"/>
      <c r="C644" s="47"/>
      <c r="D644" s="46"/>
      <c r="E644" s="46"/>
      <c r="F644" s="46"/>
      <c r="G644" s="46"/>
      <c r="H644" s="46"/>
      <c r="I644" s="46"/>
      <c r="J644" s="46"/>
      <c r="K644" s="46"/>
      <c r="L644" s="46"/>
      <c r="M644" s="46"/>
      <c r="N644" s="46"/>
      <c r="O644" s="45"/>
      <c r="P644" s="62"/>
    </row>
    <row r="645" spans="1:16" ht="13.5" thickBot="1">
      <c r="A645" s="14"/>
      <c r="B645" s="61"/>
      <c r="C645" s="216"/>
      <c r="D645" s="217"/>
      <c r="E645" s="217"/>
      <c r="F645" s="217"/>
      <c r="G645" s="217"/>
      <c r="H645" s="217"/>
      <c r="I645" s="217"/>
      <c r="J645" s="217"/>
      <c r="K645" s="217"/>
      <c r="L645" s="217"/>
      <c r="M645" s="217"/>
      <c r="N645" s="217"/>
      <c r="O645" s="44"/>
      <c r="P645" s="62"/>
    </row>
    <row r="646" spans="1:16" ht="13.5" thickBot="1">
      <c r="A646" s="14"/>
      <c r="B646" s="61"/>
      <c r="C646" s="25"/>
      <c r="D646" s="24"/>
      <c r="E646" s="24"/>
      <c r="F646" s="24"/>
      <c r="G646" s="24"/>
      <c r="H646" s="24"/>
      <c r="I646" s="14"/>
      <c r="J646" s="14"/>
      <c r="K646" s="24"/>
      <c r="L646" s="24"/>
      <c r="M646" s="24"/>
      <c r="N646" s="24"/>
      <c r="O646" s="23"/>
      <c r="P646" s="62"/>
    </row>
    <row r="647" spans="1:16" ht="13.5">
      <c r="A647" s="14"/>
      <c r="B647" s="61"/>
      <c r="C647" s="420" t="s">
        <v>33</v>
      </c>
      <c r="D647" s="421"/>
      <c r="E647" s="421"/>
      <c r="F647" s="421"/>
      <c r="G647" s="421"/>
      <c r="H647" s="421"/>
      <c r="I647" s="421"/>
      <c r="J647" s="421"/>
      <c r="K647" s="421"/>
      <c r="L647" s="421"/>
      <c r="M647" s="421"/>
      <c r="N647" s="421"/>
      <c r="O647" s="422"/>
      <c r="P647" s="62"/>
    </row>
    <row r="648" spans="1:16" ht="13.5" thickBot="1">
      <c r="A648" s="14"/>
      <c r="B648" s="61"/>
      <c r="C648" s="18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7"/>
      <c r="P648" s="62"/>
    </row>
    <row r="649" spans="1:16">
      <c r="A649" s="14"/>
      <c r="B649" s="61"/>
      <c r="C649" s="89" t="s">
        <v>34</v>
      </c>
      <c r="D649" s="423" t="s">
        <v>35</v>
      </c>
      <c r="E649" s="424"/>
      <c r="F649" s="424"/>
      <c r="G649" s="424"/>
      <c r="H649" s="424"/>
      <c r="I649" s="424"/>
      <c r="J649" s="424"/>
      <c r="K649" s="424"/>
      <c r="L649" s="425"/>
      <c r="M649" s="426" t="s">
        <v>36</v>
      </c>
      <c r="N649" s="427"/>
      <c r="O649" s="89" t="s">
        <v>9</v>
      </c>
      <c r="P649" s="62"/>
    </row>
    <row r="650" spans="1:16" ht="13.5" thickBot="1">
      <c r="A650" s="14"/>
      <c r="B650" s="61"/>
      <c r="C650" s="90">
        <f>+'PRESUPUESTO OFICIAL (Entidad)'!D24</f>
        <v>2.06</v>
      </c>
      <c r="D650" s="433" t="str">
        <f>+VLOOKUP(C650,'PRESUPUESTO OFICIAL (Entidad)'!D$14:H$33,2,0)</f>
        <v>Suministro e instalación de canal en lámina galvanizada cal.20. Incluye soportes de fijación y desagüe, pintura color verde</v>
      </c>
      <c r="E650" s="434"/>
      <c r="F650" s="434"/>
      <c r="G650" s="434"/>
      <c r="H650" s="434"/>
      <c r="I650" s="434"/>
      <c r="J650" s="434"/>
      <c r="K650" s="434"/>
      <c r="L650" s="435"/>
      <c r="M650" s="433" t="str">
        <f>+VLOOKUP(C650,'PRESUPUESTO OFICIAL (Entidad)'!D$14:H$33,3,0)</f>
        <v>ML</v>
      </c>
      <c r="N650" s="435"/>
      <c r="O650" s="91">
        <f>+VLOOKUP(C650,'PRESUPUESTO OFICIAL (Entidad)'!D$14:H$33,4,0)</f>
        <v>6</v>
      </c>
      <c r="P650" s="62"/>
    </row>
    <row r="651" spans="1:16">
      <c r="A651" s="14"/>
      <c r="B651" s="61"/>
      <c r="C651" s="381" t="s">
        <v>37</v>
      </c>
      <c r="D651" s="382"/>
      <c r="E651" s="382"/>
      <c r="F651" s="382"/>
      <c r="G651" s="382"/>
      <c r="H651" s="382"/>
      <c r="I651" s="382"/>
      <c r="J651" s="382"/>
      <c r="K651" s="382"/>
      <c r="L651" s="382"/>
      <c r="M651" s="382"/>
      <c r="N651" s="382"/>
      <c r="O651" s="383"/>
      <c r="P651" s="62"/>
    </row>
    <row r="652" spans="1:16">
      <c r="A652" s="14"/>
      <c r="B652" s="61"/>
      <c r="C652" s="384"/>
      <c r="D652" s="385"/>
      <c r="E652" s="385"/>
      <c r="F652" s="385"/>
      <c r="G652" s="385"/>
      <c r="H652" s="385"/>
      <c r="I652" s="385"/>
      <c r="J652" s="385"/>
      <c r="K652" s="385"/>
      <c r="L652" s="385"/>
      <c r="M652" s="385"/>
      <c r="N652" s="385"/>
      <c r="O652" s="386"/>
      <c r="P652" s="62"/>
    </row>
    <row r="653" spans="1:16" ht="13.5" thickBot="1">
      <c r="A653" s="14"/>
      <c r="B653" s="61"/>
      <c r="C653" s="387"/>
      <c r="D653" s="388"/>
      <c r="E653" s="388"/>
      <c r="F653" s="388"/>
      <c r="G653" s="388"/>
      <c r="H653" s="388"/>
      <c r="I653" s="388"/>
      <c r="J653" s="388"/>
      <c r="K653" s="388"/>
      <c r="L653" s="388"/>
      <c r="M653" s="388"/>
      <c r="N653" s="388"/>
      <c r="O653" s="389"/>
      <c r="P653" s="62"/>
    </row>
    <row r="654" spans="1:16" ht="13.5">
      <c r="A654" s="14"/>
      <c r="B654" s="61"/>
      <c r="C654" s="402" t="s">
        <v>35</v>
      </c>
      <c r="D654" s="436"/>
      <c r="E654" s="436"/>
      <c r="F654" s="436"/>
      <c r="G654" s="437"/>
      <c r="H654" s="410" t="s">
        <v>38</v>
      </c>
      <c r="I654" s="436"/>
      <c r="J654" s="438" t="s">
        <v>39</v>
      </c>
      <c r="K654" s="439"/>
      <c r="L654" s="223" t="s">
        <v>40</v>
      </c>
      <c r="M654" s="410" t="s">
        <v>41</v>
      </c>
      <c r="N654" s="411"/>
      <c r="O654" s="92" t="s">
        <v>42</v>
      </c>
      <c r="P654" s="62"/>
    </row>
    <row r="655" spans="1:16">
      <c r="A655" s="14"/>
      <c r="B655" s="61"/>
      <c r="C655" s="406" t="s">
        <v>70</v>
      </c>
      <c r="D655" s="407"/>
      <c r="E655" s="407"/>
      <c r="F655" s="407"/>
      <c r="G655" s="412"/>
      <c r="H655" s="413"/>
      <c r="I655" s="412"/>
      <c r="J655" s="414" t="s">
        <v>71</v>
      </c>
      <c r="K655" s="415"/>
      <c r="L655" s="102">
        <f>+O682</f>
        <v>53136</v>
      </c>
      <c r="M655" s="416">
        <v>0.2</v>
      </c>
      <c r="N655" s="417"/>
      <c r="O655" s="103">
        <f>+ROUND(L655*M655,2)</f>
        <v>10627.2</v>
      </c>
      <c r="P655" s="62"/>
    </row>
    <row r="656" spans="1:16">
      <c r="A656" s="14"/>
      <c r="B656" s="61"/>
      <c r="C656" s="32" t="s">
        <v>86</v>
      </c>
      <c r="D656" s="19"/>
      <c r="E656" s="19"/>
      <c r="F656" s="19"/>
      <c r="G656" s="42"/>
      <c r="H656" s="43"/>
      <c r="I656" s="42"/>
      <c r="J656" s="414" t="s">
        <v>87</v>
      </c>
      <c r="K656" s="415"/>
      <c r="L656" s="102">
        <v>13000</v>
      </c>
      <c r="M656" s="396">
        <v>0.1</v>
      </c>
      <c r="N656" s="397"/>
      <c r="O656" s="103">
        <f>+ROUND(L656*M656,2)</f>
        <v>1300</v>
      </c>
      <c r="P656" s="62"/>
    </row>
    <row r="657" spans="1:19" ht="13.5" thickBot="1">
      <c r="A657" s="14"/>
      <c r="B657" s="61"/>
      <c r="C657" s="398"/>
      <c r="D657" s="399"/>
      <c r="E657" s="399"/>
      <c r="F657" s="399"/>
      <c r="G657" s="428"/>
      <c r="H657" s="440"/>
      <c r="I657" s="428"/>
      <c r="J657" s="440"/>
      <c r="K657" s="428"/>
      <c r="L657" s="41"/>
      <c r="M657" s="441"/>
      <c r="N657" s="442"/>
      <c r="O657" s="189"/>
      <c r="P657" s="62"/>
    </row>
    <row r="658" spans="1:19" ht="14.25" thickBot="1">
      <c r="A658" s="14"/>
      <c r="B658" s="61"/>
      <c r="C658" s="370" t="s">
        <v>43</v>
      </c>
      <c r="D658" s="371"/>
      <c r="E658" s="371"/>
      <c r="F658" s="371"/>
      <c r="G658" s="371"/>
      <c r="H658" s="371"/>
      <c r="I658" s="371"/>
      <c r="J658" s="371"/>
      <c r="K658" s="371"/>
      <c r="L658" s="371"/>
      <c r="M658" s="371"/>
      <c r="N658" s="372"/>
      <c r="O658" s="104">
        <f>SUM(O655:O657)</f>
        <v>11927.2</v>
      </c>
      <c r="P658" s="62"/>
    </row>
    <row r="659" spans="1:19">
      <c r="A659" s="14"/>
      <c r="B659" s="61"/>
      <c r="C659" s="381" t="s">
        <v>44</v>
      </c>
      <c r="D659" s="382"/>
      <c r="E659" s="382"/>
      <c r="F659" s="382"/>
      <c r="G659" s="382"/>
      <c r="H659" s="382"/>
      <c r="I659" s="382"/>
      <c r="J659" s="382"/>
      <c r="K659" s="382"/>
      <c r="L659" s="382"/>
      <c r="M659" s="382"/>
      <c r="N659" s="382"/>
      <c r="O659" s="383"/>
      <c r="P659" s="62"/>
    </row>
    <row r="660" spans="1:19">
      <c r="A660" s="14"/>
      <c r="B660" s="61"/>
      <c r="C660" s="384"/>
      <c r="D660" s="385"/>
      <c r="E660" s="385"/>
      <c r="F660" s="385"/>
      <c r="G660" s="385"/>
      <c r="H660" s="385"/>
      <c r="I660" s="385"/>
      <c r="J660" s="385"/>
      <c r="K660" s="385"/>
      <c r="L660" s="385"/>
      <c r="M660" s="385"/>
      <c r="N660" s="385"/>
      <c r="O660" s="386"/>
      <c r="P660" s="62"/>
    </row>
    <row r="661" spans="1:19" ht="13.5" thickBot="1">
      <c r="A661" s="14"/>
      <c r="B661" s="61"/>
      <c r="C661" s="384"/>
      <c r="D661" s="385"/>
      <c r="E661" s="385"/>
      <c r="F661" s="385"/>
      <c r="G661" s="385"/>
      <c r="H661" s="385"/>
      <c r="I661" s="385"/>
      <c r="J661" s="385"/>
      <c r="K661" s="385"/>
      <c r="L661" s="385"/>
      <c r="M661" s="385"/>
      <c r="N661" s="385"/>
      <c r="O661" s="386"/>
      <c r="P661" s="62"/>
    </row>
    <row r="662" spans="1:19" ht="13.5">
      <c r="A662" s="14"/>
      <c r="B662" s="61"/>
      <c r="C662" s="504" t="s">
        <v>35</v>
      </c>
      <c r="D662" s="505"/>
      <c r="E662" s="505"/>
      <c r="F662" s="505"/>
      <c r="G662" s="505"/>
      <c r="H662" s="505"/>
      <c r="I662" s="505"/>
      <c r="J662" s="505"/>
      <c r="K662" s="223" t="s">
        <v>36</v>
      </c>
      <c r="L662" s="223" t="s">
        <v>9</v>
      </c>
      <c r="M662" s="505" t="s">
        <v>45</v>
      </c>
      <c r="N662" s="505"/>
      <c r="O662" s="92" t="s">
        <v>42</v>
      </c>
      <c r="P662" s="62"/>
    </row>
    <row r="663" spans="1:19">
      <c r="A663" s="14"/>
      <c r="B663" s="61"/>
      <c r="C663" s="477" t="s">
        <v>140</v>
      </c>
      <c r="D663" s="478"/>
      <c r="E663" s="478"/>
      <c r="F663" s="478"/>
      <c r="G663" s="478"/>
      <c r="H663" s="478"/>
      <c r="I663" s="478"/>
      <c r="J663" s="478"/>
      <c r="K663" s="210" t="s">
        <v>94</v>
      </c>
      <c r="L663" s="107">
        <v>1</v>
      </c>
      <c r="M663" s="506">
        <v>82000</v>
      </c>
      <c r="N663" s="506"/>
      <c r="O663" s="103">
        <f>+M663*L663</f>
        <v>82000</v>
      </c>
      <c r="P663" s="62"/>
    </row>
    <row r="664" spans="1:19">
      <c r="A664" s="14"/>
      <c r="B664" s="61"/>
      <c r="C664" s="477" t="s">
        <v>141</v>
      </c>
      <c r="D664" s="478"/>
      <c r="E664" s="478"/>
      <c r="F664" s="478"/>
      <c r="G664" s="478"/>
      <c r="H664" s="478"/>
      <c r="I664" s="478"/>
      <c r="J664" s="478"/>
      <c r="K664" s="210" t="s">
        <v>94</v>
      </c>
      <c r="L664" s="107">
        <v>1</v>
      </c>
      <c r="M664" s="479">
        <v>24000</v>
      </c>
      <c r="N664" s="479"/>
      <c r="O664" s="103">
        <f t="shared" ref="O664:O665" si="3">+M664*L664</f>
        <v>24000</v>
      </c>
      <c r="P664" s="62"/>
    </row>
    <row r="665" spans="1:19" ht="13.5" thickBot="1">
      <c r="A665" s="14"/>
      <c r="B665" s="61"/>
      <c r="C665" s="498" t="s">
        <v>142</v>
      </c>
      <c r="D665" s="499"/>
      <c r="E665" s="499"/>
      <c r="F665" s="499"/>
      <c r="G665" s="499"/>
      <c r="H665" s="499"/>
      <c r="I665" s="499"/>
      <c r="J665" s="499"/>
      <c r="K665" s="214" t="s">
        <v>99</v>
      </c>
      <c r="L665" s="108">
        <v>0.33</v>
      </c>
      <c r="M665" s="500">
        <v>120000</v>
      </c>
      <c r="N665" s="500"/>
      <c r="O665" s="215">
        <f t="shared" si="3"/>
        <v>39600</v>
      </c>
      <c r="P665" s="62"/>
    </row>
    <row r="666" spans="1:19" ht="14.25" thickBot="1">
      <c r="A666" s="14"/>
      <c r="B666" s="61"/>
      <c r="C666" s="501" t="s">
        <v>43</v>
      </c>
      <c r="D666" s="502"/>
      <c r="E666" s="502"/>
      <c r="F666" s="502"/>
      <c r="G666" s="502"/>
      <c r="H666" s="502"/>
      <c r="I666" s="502"/>
      <c r="J666" s="502"/>
      <c r="K666" s="502"/>
      <c r="L666" s="502"/>
      <c r="M666" s="502"/>
      <c r="N666" s="503"/>
      <c r="O666" s="213">
        <f>SUM(O663:O664)</f>
        <v>106000</v>
      </c>
      <c r="P666" s="62"/>
    </row>
    <row r="667" spans="1:19">
      <c r="A667" s="14"/>
      <c r="B667" s="61"/>
      <c r="C667" s="381" t="s">
        <v>46</v>
      </c>
      <c r="D667" s="382"/>
      <c r="E667" s="382"/>
      <c r="F667" s="382"/>
      <c r="G667" s="382"/>
      <c r="H667" s="382"/>
      <c r="I667" s="382"/>
      <c r="J667" s="382"/>
      <c r="K667" s="382"/>
      <c r="L667" s="382"/>
      <c r="M667" s="382"/>
      <c r="N667" s="382"/>
      <c r="O667" s="383"/>
      <c r="P667" s="62"/>
    </row>
    <row r="668" spans="1:19">
      <c r="A668" s="14"/>
      <c r="B668" s="61"/>
      <c r="C668" s="384"/>
      <c r="D668" s="385"/>
      <c r="E668" s="385"/>
      <c r="F668" s="385"/>
      <c r="G668" s="385"/>
      <c r="H668" s="385"/>
      <c r="I668" s="385"/>
      <c r="J668" s="385"/>
      <c r="K668" s="385"/>
      <c r="L668" s="385"/>
      <c r="M668" s="385"/>
      <c r="N668" s="385"/>
      <c r="O668" s="386"/>
      <c r="P668" s="62"/>
    </row>
    <row r="669" spans="1:19" ht="13.5" thickBot="1">
      <c r="A669" s="14"/>
      <c r="B669" s="61"/>
      <c r="C669" s="387"/>
      <c r="D669" s="388"/>
      <c r="E669" s="388"/>
      <c r="F669" s="388"/>
      <c r="G669" s="388"/>
      <c r="H669" s="388"/>
      <c r="I669" s="388"/>
      <c r="J669" s="388"/>
      <c r="K669" s="388"/>
      <c r="L669" s="388"/>
      <c r="M669" s="388"/>
      <c r="N669" s="388"/>
      <c r="O669" s="389"/>
      <c r="P669" s="62"/>
    </row>
    <row r="670" spans="1:19" ht="13.5">
      <c r="A670" s="14"/>
      <c r="B670" s="61"/>
      <c r="C670" s="402" t="s">
        <v>47</v>
      </c>
      <c r="D670" s="403"/>
      <c r="E670" s="403"/>
      <c r="F670" s="403"/>
      <c r="G670" s="403"/>
      <c r="H670" s="403"/>
      <c r="I670" s="403"/>
      <c r="J670" s="223" t="s">
        <v>48</v>
      </c>
      <c r="K670" s="218" t="s">
        <v>49</v>
      </c>
      <c r="L670" s="93" t="s">
        <v>50</v>
      </c>
      <c r="M670" s="410" t="s">
        <v>51</v>
      </c>
      <c r="N670" s="411"/>
      <c r="O670" s="92" t="s">
        <v>42</v>
      </c>
      <c r="P670" s="62"/>
    </row>
    <row r="671" spans="1:19">
      <c r="A671" s="14"/>
      <c r="B671" s="61"/>
      <c r="C671" s="406" t="s">
        <v>90</v>
      </c>
      <c r="D671" s="407"/>
      <c r="E671" s="407"/>
      <c r="F671" s="407"/>
      <c r="G671" s="407"/>
      <c r="H671" s="407"/>
      <c r="I671" s="407"/>
      <c r="J671" s="39">
        <v>0.05</v>
      </c>
      <c r="K671" s="40">
        <v>22</v>
      </c>
      <c r="L671" s="39" t="s">
        <v>88</v>
      </c>
      <c r="M671" s="431">
        <v>1820</v>
      </c>
      <c r="N671" s="432"/>
      <c r="O671" s="103">
        <f>+M671*K671*J671</f>
        <v>2002</v>
      </c>
      <c r="P671" s="62"/>
      <c r="S671">
        <v>1820</v>
      </c>
    </row>
    <row r="672" spans="1:19" ht="13.5" thickBot="1">
      <c r="A672" s="14"/>
      <c r="B672" s="61"/>
      <c r="C672" s="480"/>
      <c r="D672" s="481"/>
      <c r="E672" s="481"/>
      <c r="F672" s="481"/>
      <c r="G672" s="481"/>
      <c r="H672" s="481"/>
      <c r="I672" s="481"/>
      <c r="J672" s="34"/>
      <c r="K672" s="224"/>
      <c r="L672" s="34"/>
      <c r="M672" s="496"/>
      <c r="N672" s="497"/>
      <c r="O672" s="118"/>
      <c r="P672" s="62"/>
    </row>
    <row r="673" spans="1:18" ht="14.25" thickBot="1">
      <c r="A673" s="14"/>
      <c r="B673" s="61"/>
      <c r="C673" s="370" t="s">
        <v>43</v>
      </c>
      <c r="D673" s="371"/>
      <c r="E673" s="371"/>
      <c r="F673" s="371"/>
      <c r="G673" s="371"/>
      <c r="H673" s="371"/>
      <c r="I673" s="371"/>
      <c r="J673" s="371"/>
      <c r="K673" s="371"/>
      <c r="L673" s="371"/>
      <c r="M673" s="371"/>
      <c r="N673" s="372"/>
      <c r="O673" s="104">
        <f>SUM(O671:O672)</f>
        <v>2002</v>
      </c>
      <c r="P673" s="62"/>
    </row>
    <row r="674" spans="1:18">
      <c r="A674" s="14"/>
      <c r="B674" s="61"/>
      <c r="C674" s="381" t="s">
        <v>52</v>
      </c>
      <c r="D674" s="382"/>
      <c r="E674" s="382"/>
      <c r="F674" s="382"/>
      <c r="G674" s="382"/>
      <c r="H674" s="382"/>
      <c r="I674" s="382"/>
      <c r="J674" s="382"/>
      <c r="K674" s="382"/>
      <c r="L674" s="382"/>
      <c r="M674" s="382"/>
      <c r="N674" s="382"/>
      <c r="O674" s="383"/>
      <c r="P674" s="62"/>
    </row>
    <row r="675" spans="1:18">
      <c r="A675" s="14"/>
      <c r="B675" s="61"/>
      <c r="C675" s="384"/>
      <c r="D675" s="385"/>
      <c r="E675" s="385"/>
      <c r="F675" s="385"/>
      <c r="G675" s="385"/>
      <c r="H675" s="385"/>
      <c r="I675" s="385"/>
      <c r="J675" s="385"/>
      <c r="K675" s="385"/>
      <c r="L675" s="385"/>
      <c r="M675" s="385"/>
      <c r="N675" s="385"/>
      <c r="O675" s="386"/>
      <c r="P675" s="62"/>
    </row>
    <row r="676" spans="1:18" ht="13.5" thickBot="1">
      <c r="A676" s="14"/>
      <c r="B676" s="61"/>
      <c r="C676" s="387"/>
      <c r="D676" s="388"/>
      <c r="E676" s="388"/>
      <c r="F676" s="388"/>
      <c r="G676" s="388"/>
      <c r="H676" s="388"/>
      <c r="I676" s="388"/>
      <c r="J676" s="388"/>
      <c r="K676" s="388"/>
      <c r="L676" s="388"/>
      <c r="M676" s="388"/>
      <c r="N676" s="388"/>
      <c r="O676" s="389"/>
      <c r="P676" s="62"/>
    </row>
    <row r="677" spans="1:18">
      <c r="A677" s="14"/>
      <c r="B677" s="61"/>
      <c r="C677" s="390" t="s">
        <v>53</v>
      </c>
      <c r="D677" s="391"/>
      <c r="E677" s="391"/>
      <c r="F677" s="391"/>
      <c r="G677" s="391"/>
      <c r="H677" s="391"/>
      <c r="I677" s="391"/>
      <c r="J677" s="110" t="s">
        <v>54</v>
      </c>
      <c r="K677" s="111" t="s">
        <v>55</v>
      </c>
      <c r="L677" s="112" t="s">
        <v>56</v>
      </c>
      <c r="M677" s="392" t="s">
        <v>41</v>
      </c>
      <c r="N677" s="393"/>
      <c r="O677" s="113" t="s">
        <v>42</v>
      </c>
      <c r="P677" s="62"/>
    </row>
    <row r="678" spans="1:18">
      <c r="A678" s="14"/>
      <c r="B678" s="61"/>
      <c r="C678" s="225" t="s">
        <v>105</v>
      </c>
      <c r="D678" s="226"/>
      <c r="E678" s="226"/>
      <c r="F678" s="226"/>
      <c r="G678" s="226"/>
      <c r="H678" s="226"/>
      <c r="I678" s="226"/>
      <c r="J678" s="221">
        <f>+R678</f>
        <v>295200</v>
      </c>
      <c r="K678" s="114">
        <v>1.8</v>
      </c>
      <c r="L678" s="115">
        <f>ROUND(K678*J678,2)</f>
        <v>531360</v>
      </c>
      <c r="M678" s="394">
        <v>10</v>
      </c>
      <c r="N678" s="395"/>
      <c r="O678" s="116">
        <f>+ROUND(L678/M678,2)</f>
        <v>53136</v>
      </c>
      <c r="P678" s="62"/>
      <c r="R678">
        <v>295200</v>
      </c>
    </row>
    <row r="679" spans="1:18">
      <c r="A679" s="14"/>
      <c r="B679" s="61"/>
      <c r="C679" s="225"/>
      <c r="D679" s="226"/>
      <c r="E679" s="226"/>
      <c r="F679" s="226"/>
      <c r="G679" s="226"/>
      <c r="H679" s="226"/>
      <c r="I679" s="226"/>
      <c r="J679" s="221"/>
      <c r="K679" s="114"/>
      <c r="L679" s="115"/>
      <c r="M679" s="394"/>
      <c r="N679" s="395"/>
      <c r="O679" s="116"/>
      <c r="P679" s="62"/>
    </row>
    <row r="680" spans="1:18">
      <c r="A680" s="14"/>
      <c r="B680" s="61"/>
      <c r="C680" s="225"/>
      <c r="D680" s="226"/>
      <c r="E680" s="226"/>
      <c r="F680" s="226"/>
      <c r="G680" s="226"/>
      <c r="H680" s="226"/>
      <c r="I680" s="226"/>
      <c r="J680" s="38"/>
      <c r="K680" s="37"/>
      <c r="L680" s="36"/>
      <c r="M680" s="396"/>
      <c r="N680" s="397"/>
      <c r="O680" s="35"/>
      <c r="P680" s="62"/>
    </row>
    <row r="681" spans="1:18" ht="13.5" thickBot="1">
      <c r="A681" s="14"/>
      <c r="B681" s="61"/>
      <c r="C681" s="398"/>
      <c r="D681" s="399"/>
      <c r="E681" s="399"/>
      <c r="F681" s="399"/>
      <c r="G681" s="399"/>
      <c r="H681" s="399"/>
      <c r="I681" s="399"/>
      <c r="J681" s="34"/>
      <c r="K681" s="224"/>
      <c r="L681" s="34"/>
      <c r="M681" s="400"/>
      <c r="N681" s="401"/>
      <c r="O681" s="33"/>
      <c r="P681" s="62"/>
    </row>
    <row r="682" spans="1:18" ht="14.25" thickBot="1">
      <c r="A682" s="14"/>
      <c r="B682" s="61"/>
      <c r="C682" s="370" t="s">
        <v>43</v>
      </c>
      <c r="D682" s="371"/>
      <c r="E682" s="371"/>
      <c r="F682" s="371"/>
      <c r="G682" s="371"/>
      <c r="H682" s="371"/>
      <c r="I682" s="371"/>
      <c r="J682" s="371"/>
      <c r="K682" s="371"/>
      <c r="L682" s="371"/>
      <c r="M682" s="371"/>
      <c r="N682" s="372"/>
      <c r="O682" s="109">
        <f>SUM(O678:O681)</f>
        <v>53136</v>
      </c>
      <c r="P682" s="62"/>
    </row>
    <row r="683" spans="1:18" ht="13.5" thickBot="1">
      <c r="A683" s="14"/>
      <c r="B683" s="61"/>
      <c r="C683" s="18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7"/>
      <c r="P683" s="62"/>
    </row>
    <row r="684" spans="1:18" ht="13.5" thickBot="1">
      <c r="A684" s="14"/>
      <c r="B684" s="61"/>
      <c r="C684" s="373" t="s">
        <v>57</v>
      </c>
      <c r="D684" s="374"/>
      <c r="E684" s="374"/>
      <c r="F684" s="374"/>
      <c r="G684" s="374"/>
      <c r="H684" s="374"/>
      <c r="I684" s="374"/>
      <c r="J684" s="374"/>
      <c r="K684" s="374"/>
      <c r="L684" s="374"/>
      <c r="M684" s="374"/>
      <c r="N684" s="375"/>
      <c r="O684" s="117">
        <f>ROUND(O682+O673+O666+O658,2)</f>
        <v>173065.2</v>
      </c>
      <c r="P684" s="62"/>
    </row>
    <row r="685" spans="1:18">
      <c r="A685" s="14"/>
      <c r="B685" s="61"/>
      <c r="C685" s="381" t="s">
        <v>58</v>
      </c>
      <c r="D685" s="382"/>
      <c r="E685" s="382"/>
      <c r="F685" s="382"/>
      <c r="G685" s="382"/>
      <c r="H685" s="382"/>
      <c r="I685" s="382"/>
      <c r="J685" s="382"/>
      <c r="K685" s="382"/>
      <c r="L685" s="382"/>
      <c r="M685" s="382"/>
      <c r="N685" s="382"/>
      <c r="O685" s="383"/>
      <c r="P685" s="62"/>
    </row>
    <row r="686" spans="1:18">
      <c r="A686" s="14"/>
      <c r="B686" s="61"/>
      <c r="C686" s="384"/>
      <c r="D686" s="385"/>
      <c r="E686" s="385"/>
      <c r="F686" s="385"/>
      <c r="G686" s="385"/>
      <c r="H686" s="385"/>
      <c r="I686" s="385"/>
      <c r="J686" s="385"/>
      <c r="K686" s="385"/>
      <c r="L686" s="385"/>
      <c r="M686" s="385"/>
      <c r="N686" s="385"/>
      <c r="O686" s="386"/>
      <c r="P686" s="62"/>
    </row>
    <row r="687" spans="1:18" ht="13.5" thickBot="1">
      <c r="A687" s="14"/>
      <c r="B687" s="61"/>
      <c r="C687" s="387"/>
      <c r="D687" s="388"/>
      <c r="E687" s="388"/>
      <c r="F687" s="388"/>
      <c r="G687" s="388"/>
      <c r="H687" s="388"/>
      <c r="I687" s="388"/>
      <c r="J687" s="388"/>
      <c r="K687" s="388"/>
      <c r="L687" s="388"/>
      <c r="M687" s="388"/>
      <c r="N687" s="388"/>
      <c r="O687" s="389"/>
      <c r="P687" s="62"/>
    </row>
    <row r="688" spans="1:18" ht="13.5">
      <c r="A688" s="14"/>
      <c r="B688" s="61"/>
      <c r="C688" s="402" t="s">
        <v>59</v>
      </c>
      <c r="D688" s="403"/>
      <c r="E688" s="403"/>
      <c r="F688" s="403"/>
      <c r="G688" s="403"/>
      <c r="H688" s="403"/>
      <c r="I688" s="403"/>
      <c r="J688" s="218"/>
      <c r="K688" s="219"/>
      <c r="L688" s="94" t="s">
        <v>60</v>
      </c>
      <c r="M688" s="404" t="s">
        <v>61</v>
      </c>
      <c r="N688" s="405"/>
      <c r="O688" s="95"/>
      <c r="P688" s="62"/>
    </row>
    <row r="689" spans="1:16">
      <c r="A689" s="14"/>
      <c r="B689" s="61"/>
      <c r="C689" s="406" t="s">
        <v>16</v>
      </c>
      <c r="D689" s="407"/>
      <c r="E689" s="407"/>
      <c r="F689" s="407"/>
      <c r="G689" s="407"/>
      <c r="H689" s="407"/>
      <c r="I689" s="407"/>
      <c r="J689" s="31"/>
      <c r="K689" s="30"/>
      <c r="L689" s="27">
        <v>0.28999999999999998</v>
      </c>
      <c r="M689" s="408">
        <f>+ROUND(O684*L689,2)</f>
        <v>50188.91</v>
      </c>
      <c r="N689" s="409"/>
      <c r="O689" s="26"/>
      <c r="P689" s="62"/>
    </row>
    <row r="690" spans="1:16">
      <c r="A690" s="14"/>
      <c r="B690" s="61"/>
      <c r="C690" s="32" t="s">
        <v>62</v>
      </c>
      <c r="D690" s="19"/>
      <c r="E690" s="19"/>
      <c r="F690" s="19"/>
      <c r="G690" s="19"/>
      <c r="H690" s="19"/>
      <c r="I690" s="19"/>
      <c r="J690" s="31"/>
      <c r="K690" s="30"/>
      <c r="L690" s="27">
        <v>0.01</v>
      </c>
      <c r="M690" s="408">
        <f>+ROUND(O684*L690,2)</f>
        <v>1730.65</v>
      </c>
      <c r="N690" s="409"/>
      <c r="O690" s="26"/>
      <c r="P690" s="62"/>
    </row>
    <row r="691" spans="1:16" ht="13.5" thickBot="1">
      <c r="A691" s="14"/>
      <c r="B691" s="61"/>
      <c r="C691" s="216" t="s">
        <v>63</v>
      </c>
      <c r="D691" s="217"/>
      <c r="E691" s="217"/>
      <c r="F691" s="217"/>
      <c r="G691" s="217"/>
      <c r="H691" s="217"/>
      <c r="I691" s="217"/>
      <c r="J691" s="29"/>
      <c r="K691" s="28"/>
      <c r="L691" s="27">
        <v>0.05</v>
      </c>
      <c r="M691" s="368">
        <f>+ROUND(O684*L691,2)</f>
        <v>8653.26</v>
      </c>
      <c r="N691" s="369"/>
      <c r="O691" s="26"/>
      <c r="P691" s="62"/>
    </row>
    <row r="692" spans="1:16" ht="14.25" thickBot="1">
      <c r="A692" s="14"/>
      <c r="B692" s="61"/>
      <c r="C692" s="370" t="s">
        <v>43</v>
      </c>
      <c r="D692" s="371"/>
      <c r="E692" s="371"/>
      <c r="F692" s="371"/>
      <c r="G692" s="371"/>
      <c r="H692" s="371"/>
      <c r="I692" s="371"/>
      <c r="J692" s="371"/>
      <c r="K692" s="371"/>
      <c r="L692" s="371"/>
      <c r="M692" s="371"/>
      <c r="N692" s="372"/>
      <c r="O692" s="104">
        <f>SUM(M689:N691)</f>
        <v>60572.820000000007</v>
      </c>
      <c r="P692" s="62"/>
    </row>
    <row r="693" spans="1:16" ht="13.5" thickBot="1">
      <c r="A693" s="14"/>
      <c r="B693" s="61"/>
      <c r="C693" s="18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7"/>
      <c r="P693" s="62"/>
    </row>
    <row r="694" spans="1:16" ht="13.5" thickBot="1">
      <c r="A694" s="14"/>
      <c r="B694" s="61"/>
      <c r="C694" s="373" t="s">
        <v>64</v>
      </c>
      <c r="D694" s="374"/>
      <c r="E694" s="374"/>
      <c r="F694" s="374"/>
      <c r="G694" s="374"/>
      <c r="H694" s="374"/>
      <c r="I694" s="374"/>
      <c r="J694" s="374"/>
      <c r="K694" s="374"/>
      <c r="L694" s="374"/>
      <c r="M694" s="374"/>
      <c r="N694" s="375"/>
      <c r="O694" s="117">
        <f>+O692+O684</f>
        <v>233638.02000000002</v>
      </c>
      <c r="P694" s="62"/>
    </row>
    <row r="695" spans="1:16">
      <c r="A695" s="14"/>
      <c r="B695" s="61"/>
      <c r="C695" s="25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3"/>
      <c r="P695" s="62"/>
    </row>
    <row r="696" spans="1:16">
      <c r="A696" s="14"/>
      <c r="B696" s="61"/>
      <c r="C696" s="18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7"/>
      <c r="P696" s="62"/>
    </row>
    <row r="697" spans="1:16">
      <c r="A697" s="14"/>
      <c r="B697" s="61"/>
      <c r="C697" s="18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7"/>
      <c r="P697" s="62"/>
    </row>
    <row r="698" spans="1:16" ht="18">
      <c r="A698" s="14"/>
      <c r="B698" s="61"/>
      <c r="C698" s="18"/>
      <c r="D698" s="14"/>
      <c r="E698" s="14"/>
      <c r="F698" s="14"/>
      <c r="G698" s="14"/>
      <c r="H698" s="96" t="s">
        <v>67</v>
      </c>
      <c r="I698" s="14"/>
      <c r="J698" s="14"/>
      <c r="K698" s="14"/>
      <c r="L698" s="14"/>
      <c r="M698" s="14"/>
      <c r="N698" s="14"/>
      <c r="O698" s="17"/>
      <c r="P698" s="62"/>
    </row>
    <row r="699" spans="1:16" ht="18">
      <c r="A699" s="14"/>
      <c r="B699" s="61"/>
      <c r="C699" s="22"/>
      <c r="D699" s="64"/>
      <c r="E699" s="64"/>
      <c r="F699" s="64"/>
      <c r="G699" s="64"/>
      <c r="H699" s="96"/>
      <c r="I699" s="64"/>
      <c r="J699" s="64"/>
      <c r="K699" s="64"/>
      <c r="L699" s="64"/>
      <c r="M699" s="64"/>
      <c r="N699" s="64"/>
      <c r="O699" s="21"/>
      <c r="P699" s="62"/>
    </row>
    <row r="700" spans="1:16" ht="18">
      <c r="A700" s="14"/>
      <c r="B700" s="61"/>
      <c r="C700" s="22"/>
      <c r="D700" s="64"/>
      <c r="E700" s="64"/>
      <c r="F700" s="64"/>
      <c r="G700" s="64"/>
      <c r="H700" s="96"/>
      <c r="I700" s="14"/>
      <c r="J700" s="14"/>
      <c r="K700" s="64"/>
      <c r="L700" s="64"/>
      <c r="M700" s="64"/>
      <c r="N700" s="64"/>
      <c r="O700" s="21"/>
      <c r="P700" s="62"/>
    </row>
    <row r="701" spans="1:16" ht="18">
      <c r="A701" s="14"/>
      <c r="B701" s="61"/>
      <c r="C701" s="20"/>
      <c r="D701" s="65"/>
      <c r="E701" s="65"/>
      <c r="F701" s="65"/>
      <c r="G701" s="65"/>
      <c r="H701" s="96" t="s">
        <v>68</v>
      </c>
      <c r="I701" s="65"/>
      <c r="J701" s="65"/>
      <c r="K701" s="65"/>
      <c r="L701" s="65"/>
      <c r="M701" s="65"/>
      <c r="N701" s="65"/>
      <c r="O701" s="16"/>
      <c r="P701" s="62"/>
    </row>
    <row r="702" spans="1:16" ht="18">
      <c r="A702" s="14"/>
      <c r="B702" s="61"/>
      <c r="C702" s="18"/>
      <c r="D702" s="14"/>
      <c r="E702" s="14"/>
      <c r="F702" s="14"/>
      <c r="G702" s="14"/>
      <c r="H702" s="97" t="s">
        <v>120</v>
      </c>
      <c r="I702" s="14"/>
      <c r="J702" s="14"/>
      <c r="K702" s="14"/>
      <c r="L702" s="14"/>
      <c r="M702" s="14"/>
      <c r="N702" s="14"/>
      <c r="O702" s="17"/>
      <c r="P702" s="62"/>
    </row>
    <row r="703" spans="1:16" ht="18">
      <c r="A703" s="14"/>
      <c r="B703" s="61"/>
      <c r="C703" s="15"/>
      <c r="D703" s="66"/>
      <c r="E703" s="66"/>
      <c r="F703" s="14"/>
      <c r="G703" s="14"/>
      <c r="H703" s="96" t="s">
        <v>69</v>
      </c>
      <c r="I703" s="14"/>
      <c r="J703" s="14"/>
      <c r="K703" s="98"/>
      <c r="L703" s="98"/>
      <c r="M703" s="98"/>
      <c r="N703" s="98"/>
      <c r="O703" s="99"/>
      <c r="P703" s="62"/>
    </row>
    <row r="704" spans="1:16" ht="16.5" thickBot="1">
      <c r="A704" s="14"/>
      <c r="B704" s="61"/>
      <c r="C704" s="376"/>
      <c r="D704" s="377"/>
      <c r="E704" s="377"/>
      <c r="F704" s="224"/>
      <c r="G704" s="224"/>
      <c r="H704" s="224"/>
      <c r="I704" s="224"/>
      <c r="J704" s="224"/>
      <c r="K704" s="100"/>
      <c r="L704" s="100"/>
      <c r="M704" s="100"/>
      <c r="N704" s="100"/>
      <c r="O704" s="101"/>
      <c r="P704" s="62"/>
    </row>
    <row r="705" spans="1:16" ht="13.5" thickBot="1">
      <c r="A705" s="14"/>
      <c r="B705" s="67"/>
      <c r="C705" s="68"/>
      <c r="D705" s="68"/>
      <c r="E705" s="68"/>
      <c r="F705" s="68"/>
      <c r="G705" s="68"/>
      <c r="H705" s="68"/>
      <c r="I705" s="68"/>
      <c r="J705" s="68"/>
      <c r="K705" s="68"/>
      <c r="L705" s="68"/>
      <c r="M705" s="68"/>
      <c r="N705" s="68"/>
      <c r="O705" s="68"/>
      <c r="P705" s="69"/>
    </row>
    <row r="706" spans="1:16" ht="13.5" thickTop="1"/>
    <row r="707" spans="1:16" ht="13.5" thickBot="1"/>
    <row r="708" spans="1:16" ht="13.5" thickTop="1">
      <c r="A708" s="14"/>
      <c r="B708" s="443"/>
      <c r="C708" s="444"/>
      <c r="D708" s="444"/>
      <c r="E708" s="444"/>
      <c r="F708" s="444"/>
      <c r="G708" s="444"/>
      <c r="H708" s="444"/>
      <c r="I708" s="444"/>
      <c r="J708" s="444"/>
      <c r="K708" s="444"/>
      <c r="L708" s="444"/>
      <c r="M708" s="444"/>
      <c r="N708" s="444"/>
      <c r="O708" s="444"/>
      <c r="P708" s="445"/>
    </row>
    <row r="709" spans="1:16">
      <c r="A709" s="14"/>
      <c r="B709" s="81"/>
      <c r="C709" s="70"/>
      <c r="D709" s="71"/>
      <c r="E709" s="70"/>
      <c r="F709" s="71"/>
      <c r="G709" s="14"/>
      <c r="H709" s="14"/>
      <c r="I709" s="14"/>
      <c r="J709" s="14"/>
      <c r="K709" s="14"/>
      <c r="L709" s="14"/>
      <c r="M709" s="14"/>
      <c r="N709" s="14"/>
      <c r="O709" s="14"/>
      <c r="P709" s="62"/>
    </row>
    <row r="710" spans="1:16" ht="13.5" thickBot="1">
      <c r="A710" s="14"/>
      <c r="B710" s="61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62"/>
    </row>
    <row r="711" spans="1:16">
      <c r="A711" s="14"/>
      <c r="B711" s="61"/>
      <c r="C711" s="446"/>
      <c r="D711" s="447"/>
      <c r="E711" s="452"/>
      <c r="F711" s="452"/>
      <c r="G711" s="452"/>
      <c r="H711" s="452"/>
      <c r="I711" s="452"/>
      <c r="J711" s="452"/>
      <c r="K711" s="453"/>
      <c r="L711" s="454"/>
      <c r="M711" s="455"/>
      <c r="N711" s="455"/>
      <c r="O711" s="456"/>
      <c r="P711" s="62"/>
    </row>
    <row r="712" spans="1:16">
      <c r="A712" s="14"/>
      <c r="B712" s="61"/>
      <c r="C712" s="448"/>
      <c r="D712" s="449"/>
      <c r="E712" s="460" t="s">
        <v>66</v>
      </c>
      <c r="F712" s="460"/>
      <c r="G712" s="460"/>
      <c r="H712" s="460"/>
      <c r="I712" s="460"/>
      <c r="J712" s="460"/>
      <c r="K712" s="461"/>
      <c r="L712" s="457"/>
      <c r="M712" s="458"/>
      <c r="N712" s="458"/>
      <c r="O712" s="459"/>
      <c r="P712" s="62"/>
    </row>
    <row r="713" spans="1:16" ht="13.5">
      <c r="A713" s="14"/>
      <c r="B713" s="61"/>
      <c r="C713" s="448"/>
      <c r="D713" s="449"/>
      <c r="E713" s="462"/>
      <c r="F713" s="462"/>
      <c r="G713" s="462"/>
      <c r="H713" s="462"/>
      <c r="I713" s="462"/>
      <c r="J713" s="462"/>
      <c r="K713" s="463"/>
      <c r="L713" s="464" t="s">
        <v>25</v>
      </c>
      <c r="M713" s="466"/>
      <c r="N713" s="467"/>
      <c r="O713" s="468"/>
      <c r="P713" s="62"/>
    </row>
    <row r="714" spans="1:16">
      <c r="A714" s="14"/>
      <c r="B714" s="61"/>
      <c r="C714" s="448"/>
      <c r="D714" s="449"/>
      <c r="E714" s="460"/>
      <c r="F714" s="460"/>
      <c r="G714" s="460"/>
      <c r="H714" s="460"/>
      <c r="I714" s="460"/>
      <c r="J714" s="460"/>
      <c r="K714" s="461"/>
      <c r="L714" s="465"/>
      <c r="M714" s="469"/>
      <c r="N714" s="470"/>
      <c r="O714" s="471"/>
      <c r="P714" s="62"/>
    </row>
    <row r="715" spans="1:16">
      <c r="A715" s="14"/>
      <c r="B715" s="61"/>
      <c r="C715" s="448"/>
      <c r="D715" s="449"/>
      <c r="E715" s="472"/>
      <c r="F715" s="472"/>
      <c r="G715" s="472"/>
      <c r="H715" s="472"/>
      <c r="I715" s="472"/>
      <c r="J715" s="472"/>
      <c r="K715" s="473"/>
      <c r="L715" s="464" t="s">
        <v>26</v>
      </c>
      <c r="M715" s="464">
        <v>10</v>
      </c>
      <c r="N715" s="464" t="s">
        <v>27</v>
      </c>
      <c r="O715" s="418">
        <v>18</v>
      </c>
      <c r="P715" s="62"/>
    </row>
    <row r="716" spans="1:16">
      <c r="A716" s="14"/>
      <c r="B716" s="61"/>
      <c r="C716" s="448"/>
      <c r="D716" s="449"/>
      <c r="E716" s="472"/>
      <c r="F716" s="472"/>
      <c r="G716" s="472"/>
      <c r="H716" s="472"/>
      <c r="I716" s="472"/>
      <c r="J716" s="472"/>
      <c r="K716" s="473"/>
      <c r="L716" s="474"/>
      <c r="M716" s="474"/>
      <c r="N716" s="474"/>
      <c r="O716" s="419"/>
      <c r="P716" s="62"/>
    </row>
    <row r="717" spans="1:16">
      <c r="A717" s="14"/>
      <c r="B717" s="61"/>
      <c r="C717" s="450"/>
      <c r="D717" s="451"/>
      <c r="E717" s="475" t="s">
        <v>28</v>
      </c>
      <c r="F717" s="475"/>
      <c r="G717" s="475"/>
      <c r="H717" s="475"/>
      <c r="I717" s="475"/>
      <c r="J717" s="475"/>
      <c r="K717" s="476"/>
      <c r="L717" s="474"/>
      <c r="M717" s="474"/>
      <c r="N717" s="474"/>
      <c r="O717" s="419"/>
      <c r="P717" s="62"/>
    </row>
    <row r="718" spans="1:16" ht="14.25" thickBot="1">
      <c r="A718" s="14"/>
      <c r="B718" s="61"/>
      <c r="C718" s="57"/>
      <c r="D718" s="56"/>
      <c r="E718" s="56"/>
      <c r="F718" s="56"/>
      <c r="G718" s="56"/>
      <c r="H718" s="56"/>
      <c r="I718" s="56"/>
      <c r="J718" s="56"/>
      <c r="K718" s="56"/>
      <c r="L718" s="56"/>
      <c r="M718" s="55"/>
      <c r="N718" s="55"/>
      <c r="O718" s="54"/>
      <c r="P718" s="62"/>
    </row>
    <row r="719" spans="1:16" ht="13.5">
      <c r="A719" s="14"/>
      <c r="B719" s="61"/>
      <c r="C719" s="53"/>
      <c r="D719" s="52"/>
      <c r="E719" s="52"/>
      <c r="F719" s="52"/>
      <c r="G719" s="52"/>
      <c r="H719" s="52"/>
      <c r="I719" s="52"/>
      <c r="J719" s="52"/>
      <c r="K719" s="52"/>
      <c r="L719" s="51" t="s">
        <v>29</v>
      </c>
      <c r="M719" s="50" t="s">
        <v>30</v>
      </c>
      <c r="N719" s="50" t="s">
        <v>31</v>
      </c>
      <c r="O719" s="49" t="s">
        <v>32</v>
      </c>
      <c r="P719" s="62"/>
    </row>
    <row r="720" spans="1:16" ht="13.5">
      <c r="A720" s="14"/>
      <c r="B720" s="61"/>
      <c r="C720" s="20"/>
      <c r="D720" s="222"/>
      <c r="E720" s="222"/>
      <c r="F720" s="222"/>
      <c r="G720" s="222"/>
      <c r="H720" s="222"/>
      <c r="I720" s="222"/>
      <c r="J720" s="222"/>
      <c r="K720" s="222"/>
      <c r="L720" s="63"/>
      <c r="M720" s="48">
        <v>6</v>
      </c>
      <c r="N720" s="48">
        <v>2</v>
      </c>
      <c r="O720" s="48">
        <v>2026</v>
      </c>
      <c r="P720" s="62"/>
    </row>
    <row r="721" spans="1:16" ht="13.5">
      <c r="A721" s="14"/>
      <c r="B721" s="61"/>
      <c r="C721" s="47"/>
      <c r="D721" s="46"/>
      <c r="E721" s="46"/>
      <c r="F721" s="46"/>
      <c r="G721" s="46"/>
      <c r="H721" s="46"/>
      <c r="I721" s="46"/>
      <c r="J721" s="46"/>
      <c r="K721" s="46"/>
      <c r="L721" s="46"/>
      <c r="M721" s="46"/>
      <c r="N721" s="46"/>
      <c r="O721" s="45"/>
      <c r="P721" s="62"/>
    </row>
    <row r="722" spans="1:16" ht="13.5" thickBot="1">
      <c r="A722" s="14"/>
      <c r="B722" s="61"/>
      <c r="C722" s="216"/>
      <c r="D722" s="217"/>
      <c r="E722" s="217"/>
      <c r="F722" s="217"/>
      <c r="G722" s="217"/>
      <c r="H722" s="217"/>
      <c r="I722" s="217"/>
      <c r="J722" s="217"/>
      <c r="K722" s="217"/>
      <c r="L722" s="217"/>
      <c r="M722" s="217"/>
      <c r="N722" s="217"/>
      <c r="O722" s="44"/>
      <c r="P722" s="62"/>
    </row>
    <row r="723" spans="1:16" ht="13.5" thickBot="1">
      <c r="A723" s="14"/>
      <c r="B723" s="61"/>
      <c r="C723" s="25"/>
      <c r="D723" s="24"/>
      <c r="E723" s="24"/>
      <c r="F723" s="24"/>
      <c r="G723" s="24"/>
      <c r="H723" s="24"/>
      <c r="I723" s="14"/>
      <c r="J723" s="14"/>
      <c r="K723" s="24"/>
      <c r="L723" s="24"/>
      <c r="M723" s="24"/>
      <c r="N723" s="24"/>
      <c r="O723" s="23"/>
      <c r="P723" s="62"/>
    </row>
    <row r="724" spans="1:16" ht="13.5">
      <c r="A724" s="14"/>
      <c r="B724" s="61"/>
      <c r="C724" s="420" t="s">
        <v>33</v>
      </c>
      <c r="D724" s="421"/>
      <c r="E724" s="421"/>
      <c r="F724" s="421"/>
      <c r="G724" s="421"/>
      <c r="H724" s="421"/>
      <c r="I724" s="421"/>
      <c r="J724" s="421"/>
      <c r="K724" s="421"/>
      <c r="L724" s="421"/>
      <c r="M724" s="421"/>
      <c r="N724" s="421"/>
      <c r="O724" s="422"/>
      <c r="P724" s="62"/>
    </row>
    <row r="725" spans="1:16" ht="13.5" thickBot="1">
      <c r="A725" s="14"/>
      <c r="B725" s="61"/>
      <c r="C725" s="18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7"/>
      <c r="P725" s="62"/>
    </row>
    <row r="726" spans="1:16">
      <c r="A726" s="14"/>
      <c r="B726" s="61"/>
      <c r="C726" s="89" t="s">
        <v>34</v>
      </c>
      <c r="D726" s="423" t="s">
        <v>35</v>
      </c>
      <c r="E726" s="424"/>
      <c r="F726" s="424"/>
      <c r="G726" s="424"/>
      <c r="H726" s="424"/>
      <c r="I726" s="424"/>
      <c r="J726" s="424"/>
      <c r="K726" s="424"/>
      <c r="L726" s="425"/>
      <c r="M726" s="426" t="s">
        <v>36</v>
      </c>
      <c r="N726" s="427"/>
      <c r="O726" s="89" t="s">
        <v>9</v>
      </c>
      <c r="P726" s="62"/>
    </row>
    <row r="727" spans="1:16" ht="13.5" thickBot="1">
      <c r="A727" s="14"/>
      <c r="B727" s="61"/>
      <c r="C727" s="90">
        <f>+'PRESUPUESTO OFICIAL (Entidad)'!D25</f>
        <v>2.0699999999999998</v>
      </c>
      <c r="D727" s="433" t="str">
        <f>+VLOOKUP(C727,'PRESUPUESTO OFICIAL (Entidad)'!D$14:H$33,2,0)</f>
        <v>Mantenimiento de canales en lamina galvanizada, incluye soportes de fijación y adecuación de desagüe</v>
      </c>
      <c r="E727" s="434"/>
      <c r="F727" s="434"/>
      <c r="G727" s="434"/>
      <c r="H727" s="434"/>
      <c r="I727" s="434"/>
      <c r="J727" s="434"/>
      <c r="K727" s="434"/>
      <c r="L727" s="435"/>
      <c r="M727" s="433" t="str">
        <f>+VLOOKUP(C727,'PRESUPUESTO OFICIAL (Entidad)'!D$14:H$33,3,0)</f>
        <v>ML</v>
      </c>
      <c r="N727" s="435"/>
      <c r="O727" s="91">
        <f>+VLOOKUP(C727,'PRESUPUESTO OFICIAL (Entidad)'!D$14:H$33,4,0)</f>
        <v>12</v>
      </c>
      <c r="P727" s="62"/>
    </row>
    <row r="728" spans="1:16">
      <c r="A728" s="14"/>
      <c r="B728" s="61"/>
      <c r="C728" s="381" t="s">
        <v>37</v>
      </c>
      <c r="D728" s="382"/>
      <c r="E728" s="382"/>
      <c r="F728" s="382"/>
      <c r="G728" s="382"/>
      <c r="H728" s="382"/>
      <c r="I728" s="382"/>
      <c r="J728" s="382"/>
      <c r="K728" s="382"/>
      <c r="L728" s="382"/>
      <c r="M728" s="382"/>
      <c r="N728" s="382"/>
      <c r="O728" s="383"/>
      <c r="P728" s="62"/>
    </row>
    <row r="729" spans="1:16">
      <c r="A729" s="14"/>
      <c r="B729" s="61"/>
      <c r="C729" s="384"/>
      <c r="D729" s="385"/>
      <c r="E729" s="385"/>
      <c r="F729" s="385"/>
      <c r="G729" s="385"/>
      <c r="H729" s="385"/>
      <c r="I729" s="385"/>
      <c r="J729" s="385"/>
      <c r="K729" s="385"/>
      <c r="L729" s="385"/>
      <c r="M729" s="385"/>
      <c r="N729" s="385"/>
      <c r="O729" s="386"/>
      <c r="P729" s="62"/>
    </row>
    <row r="730" spans="1:16" ht="13.5" thickBot="1">
      <c r="A730" s="14"/>
      <c r="B730" s="61"/>
      <c r="C730" s="387"/>
      <c r="D730" s="388"/>
      <c r="E730" s="388"/>
      <c r="F730" s="388"/>
      <c r="G730" s="388"/>
      <c r="H730" s="388"/>
      <c r="I730" s="388"/>
      <c r="J730" s="388"/>
      <c r="K730" s="388"/>
      <c r="L730" s="388"/>
      <c r="M730" s="388"/>
      <c r="N730" s="388"/>
      <c r="O730" s="389"/>
      <c r="P730" s="62"/>
    </row>
    <row r="731" spans="1:16" ht="13.5">
      <c r="A731" s="14"/>
      <c r="B731" s="61"/>
      <c r="C731" s="402" t="s">
        <v>35</v>
      </c>
      <c r="D731" s="436"/>
      <c r="E731" s="436"/>
      <c r="F731" s="436"/>
      <c r="G731" s="437"/>
      <c r="H731" s="410" t="s">
        <v>38</v>
      </c>
      <c r="I731" s="436"/>
      <c r="J731" s="438" t="s">
        <v>39</v>
      </c>
      <c r="K731" s="439"/>
      <c r="L731" s="223" t="s">
        <v>40</v>
      </c>
      <c r="M731" s="410" t="s">
        <v>41</v>
      </c>
      <c r="N731" s="411"/>
      <c r="O731" s="92" t="s">
        <v>42</v>
      </c>
      <c r="P731" s="62"/>
    </row>
    <row r="732" spans="1:16">
      <c r="A732" s="14"/>
      <c r="B732" s="61"/>
      <c r="C732" s="406" t="s">
        <v>70</v>
      </c>
      <c r="D732" s="407"/>
      <c r="E732" s="407"/>
      <c r="F732" s="407"/>
      <c r="G732" s="412"/>
      <c r="H732" s="413"/>
      <c r="I732" s="412"/>
      <c r="J732" s="414" t="s">
        <v>71</v>
      </c>
      <c r="K732" s="415"/>
      <c r="L732" s="102">
        <f>+O758</f>
        <v>29520</v>
      </c>
      <c r="M732" s="416">
        <v>0.2</v>
      </c>
      <c r="N732" s="417"/>
      <c r="O732" s="103">
        <f>+ROUND(L732*M732,2)</f>
        <v>5904</v>
      </c>
      <c r="P732" s="62"/>
    </row>
    <row r="733" spans="1:16">
      <c r="A733" s="14"/>
      <c r="B733" s="61"/>
      <c r="C733" s="32" t="s">
        <v>86</v>
      </c>
      <c r="D733" s="19"/>
      <c r="E733" s="19"/>
      <c r="F733" s="19"/>
      <c r="G733" s="42"/>
      <c r="H733" s="43"/>
      <c r="I733" s="42"/>
      <c r="J733" s="414" t="s">
        <v>87</v>
      </c>
      <c r="K733" s="415"/>
      <c r="L733" s="102">
        <v>13000</v>
      </c>
      <c r="M733" s="396">
        <v>0.1</v>
      </c>
      <c r="N733" s="397"/>
      <c r="O733" s="103">
        <f>+ROUND(L733*M733,2)</f>
        <v>1300</v>
      </c>
      <c r="P733" s="62"/>
    </row>
    <row r="734" spans="1:16" ht="13.5" thickBot="1">
      <c r="A734" s="14"/>
      <c r="B734" s="61"/>
      <c r="C734" s="398"/>
      <c r="D734" s="399"/>
      <c r="E734" s="399"/>
      <c r="F734" s="399"/>
      <c r="G734" s="428"/>
      <c r="H734" s="440"/>
      <c r="I734" s="428"/>
      <c r="J734" s="440"/>
      <c r="K734" s="428"/>
      <c r="L734" s="41"/>
      <c r="M734" s="441"/>
      <c r="N734" s="442"/>
      <c r="O734" s="189"/>
      <c r="P734" s="62"/>
    </row>
    <row r="735" spans="1:16" ht="14.25" thickBot="1">
      <c r="A735" s="14"/>
      <c r="B735" s="61"/>
      <c r="C735" s="370" t="s">
        <v>43</v>
      </c>
      <c r="D735" s="371"/>
      <c r="E735" s="371"/>
      <c r="F735" s="371"/>
      <c r="G735" s="371"/>
      <c r="H735" s="371"/>
      <c r="I735" s="371"/>
      <c r="J735" s="371"/>
      <c r="K735" s="371"/>
      <c r="L735" s="371"/>
      <c r="M735" s="371"/>
      <c r="N735" s="372"/>
      <c r="O735" s="104">
        <f>SUM(O732:O734)</f>
        <v>7204</v>
      </c>
      <c r="P735" s="62"/>
    </row>
    <row r="736" spans="1:16">
      <c r="A736" s="14"/>
      <c r="B736" s="61"/>
      <c r="C736" s="381" t="s">
        <v>44</v>
      </c>
      <c r="D736" s="382"/>
      <c r="E736" s="382"/>
      <c r="F736" s="382"/>
      <c r="G736" s="382"/>
      <c r="H736" s="382"/>
      <c r="I736" s="382"/>
      <c r="J736" s="382"/>
      <c r="K736" s="382"/>
      <c r="L736" s="382"/>
      <c r="M736" s="382"/>
      <c r="N736" s="382"/>
      <c r="O736" s="383"/>
      <c r="P736" s="62"/>
    </row>
    <row r="737" spans="1:19">
      <c r="A737" s="14"/>
      <c r="B737" s="61"/>
      <c r="C737" s="384"/>
      <c r="D737" s="385"/>
      <c r="E737" s="385"/>
      <c r="F737" s="385"/>
      <c r="G737" s="385"/>
      <c r="H737" s="385"/>
      <c r="I737" s="385"/>
      <c r="J737" s="385"/>
      <c r="K737" s="385"/>
      <c r="L737" s="385"/>
      <c r="M737" s="385"/>
      <c r="N737" s="385"/>
      <c r="O737" s="386"/>
      <c r="P737" s="62"/>
    </row>
    <row r="738" spans="1:19" ht="13.5" thickBot="1">
      <c r="A738" s="14"/>
      <c r="B738" s="61"/>
      <c r="C738" s="387"/>
      <c r="D738" s="388"/>
      <c r="E738" s="388"/>
      <c r="F738" s="388"/>
      <c r="G738" s="388"/>
      <c r="H738" s="388"/>
      <c r="I738" s="388"/>
      <c r="J738" s="388"/>
      <c r="K738" s="388"/>
      <c r="L738" s="388"/>
      <c r="M738" s="388"/>
      <c r="N738" s="388"/>
      <c r="O738" s="389"/>
      <c r="P738" s="62"/>
    </row>
    <row r="739" spans="1:19" ht="13.5">
      <c r="A739" s="14"/>
      <c r="B739" s="61"/>
      <c r="C739" s="402" t="s">
        <v>35</v>
      </c>
      <c r="D739" s="403"/>
      <c r="E739" s="403"/>
      <c r="F739" s="403"/>
      <c r="G739" s="403"/>
      <c r="H739" s="403"/>
      <c r="I739" s="403"/>
      <c r="J739" s="411"/>
      <c r="K739" s="220" t="s">
        <v>36</v>
      </c>
      <c r="L739" s="223" t="s">
        <v>9</v>
      </c>
      <c r="M739" s="410" t="s">
        <v>45</v>
      </c>
      <c r="N739" s="411"/>
      <c r="O739" s="92" t="s">
        <v>42</v>
      </c>
      <c r="P739" s="62"/>
    </row>
    <row r="740" spans="1:19">
      <c r="A740" s="14"/>
      <c r="B740" s="61"/>
      <c r="C740" s="477" t="s">
        <v>141</v>
      </c>
      <c r="D740" s="478"/>
      <c r="E740" s="478"/>
      <c r="F740" s="478"/>
      <c r="G740" s="478"/>
      <c r="H740" s="478"/>
      <c r="I740" s="478"/>
      <c r="J740" s="478"/>
      <c r="K740" s="210" t="s">
        <v>94</v>
      </c>
      <c r="L740" s="107">
        <v>1</v>
      </c>
      <c r="M740" s="479">
        <v>24000</v>
      </c>
      <c r="N740" s="479"/>
      <c r="O740" s="103">
        <f t="shared" ref="O740:O741" si="4">+M740*L740</f>
        <v>24000</v>
      </c>
      <c r="P740" s="62"/>
      <c r="S740">
        <v>45500</v>
      </c>
    </row>
    <row r="741" spans="1:19" ht="13.5" thickBot="1">
      <c r="A741" s="14"/>
      <c r="B741" s="61"/>
      <c r="C741" s="498" t="s">
        <v>143</v>
      </c>
      <c r="D741" s="499"/>
      <c r="E741" s="499"/>
      <c r="F741" s="499"/>
      <c r="G741" s="499"/>
      <c r="H741" s="499"/>
      <c r="I741" s="499"/>
      <c r="J741" s="499"/>
      <c r="K741" s="214" t="s">
        <v>99</v>
      </c>
      <c r="L741" s="108">
        <v>0.33</v>
      </c>
      <c r="M741" s="500">
        <v>60000</v>
      </c>
      <c r="N741" s="500"/>
      <c r="O741" s="215">
        <f t="shared" si="4"/>
        <v>19800</v>
      </c>
      <c r="P741" s="62"/>
    </row>
    <row r="742" spans="1:19" ht="14.25" thickBot="1">
      <c r="A742" s="14"/>
      <c r="B742" s="61"/>
      <c r="C742" s="370" t="s">
        <v>43</v>
      </c>
      <c r="D742" s="371"/>
      <c r="E742" s="371"/>
      <c r="F742" s="371"/>
      <c r="G742" s="371"/>
      <c r="H742" s="371"/>
      <c r="I742" s="371"/>
      <c r="J742" s="371"/>
      <c r="K742" s="371"/>
      <c r="L742" s="371"/>
      <c r="M742" s="371"/>
      <c r="N742" s="372"/>
      <c r="O742" s="109">
        <f>SUM(O740:O741)</f>
        <v>43800</v>
      </c>
      <c r="P742" s="62"/>
    </row>
    <row r="743" spans="1:19">
      <c r="A743" s="14"/>
      <c r="B743" s="61"/>
      <c r="C743" s="381" t="s">
        <v>46</v>
      </c>
      <c r="D743" s="382"/>
      <c r="E743" s="382"/>
      <c r="F743" s="382"/>
      <c r="G743" s="382"/>
      <c r="H743" s="382"/>
      <c r="I743" s="382"/>
      <c r="J743" s="382"/>
      <c r="K743" s="382"/>
      <c r="L743" s="382"/>
      <c r="M743" s="382"/>
      <c r="N743" s="382"/>
      <c r="O743" s="383"/>
      <c r="P743" s="62"/>
    </row>
    <row r="744" spans="1:19">
      <c r="A744" s="14"/>
      <c r="B744" s="61"/>
      <c r="C744" s="384"/>
      <c r="D744" s="385"/>
      <c r="E744" s="385"/>
      <c r="F744" s="385"/>
      <c r="G744" s="385"/>
      <c r="H744" s="385"/>
      <c r="I744" s="385"/>
      <c r="J744" s="385"/>
      <c r="K744" s="385"/>
      <c r="L744" s="385"/>
      <c r="M744" s="385"/>
      <c r="N744" s="385"/>
      <c r="O744" s="386"/>
      <c r="P744" s="62"/>
    </row>
    <row r="745" spans="1:19" ht="13.5" thickBot="1">
      <c r="A745" s="14"/>
      <c r="B745" s="61"/>
      <c r="C745" s="387"/>
      <c r="D745" s="388"/>
      <c r="E745" s="388"/>
      <c r="F745" s="388"/>
      <c r="G745" s="388"/>
      <c r="H745" s="388"/>
      <c r="I745" s="388"/>
      <c r="J745" s="388"/>
      <c r="K745" s="388"/>
      <c r="L745" s="388"/>
      <c r="M745" s="388"/>
      <c r="N745" s="388"/>
      <c r="O745" s="389"/>
      <c r="P745" s="62"/>
    </row>
    <row r="746" spans="1:19" ht="13.5">
      <c r="A746" s="14"/>
      <c r="B746" s="61"/>
      <c r="C746" s="402" t="s">
        <v>47</v>
      </c>
      <c r="D746" s="403"/>
      <c r="E746" s="403"/>
      <c r="F746" s="403"/>
      <c r="G746" s="403"/>
      <c r="H746" s="403"/>
      <c r="I746" s="403"/>
      <c r="J746" s="223" t="s">
        <v>48</v>
      </c>
      <c r="K746" s="218" t="s">
        <v>49</v>
      </c>
      <c r="L746" s="93" t="s">
        <v>50</v>
      </c>
      <c r="M746" s="410" t="s">
        <v>51</v>
      </c>
      <c r="N746" s="411"/>
      <c r="O746" s="92" t="s">
        <v>42</v>
      </c>
      <c r="P746" s="62"/>
    </row>
    <row r="747" spans="1:19">
      <c r="A747" s="14"/>
      <c r="B747" s="61"/>
      <c r="C747" s="406" t="s">
        <v>90</v>
      </c>
      <c r="D747" s="407"/>
      <c r="E747" s="407"/>
      <c r="F747" s="407"/>
      <c r="G747" s="407"/>
      <c r="H747" s="407"/>
      <c r="I747" s="407"/>
      <c r="J747" s="39">
        <v>0.01</v>
      </c>
      <c r="K747" s="40">
        <v>22</v>
      </c>
      <c r="L747" s="39" t="s">
        <v>88</v>
      </c>
      <c r="M747" s="431">
        <v>1820</v>
      </c>
      <c r="N747" s="432"/>
      <c r="O747" s="103">
        <f>+M747*K747*J747</f>
        <v>400.40000000000003</v>
      </c>
      <c r="P747" s="62"/>
      <c r="S747">
        <v>1560</v>
      </c>
    </row>
    <row r="748" spans="1:19" ht="13.5" thickBot="1">
      <c r="A748" s="14"/>
      <c r="B748" s="61"/>
      <c r="C748" s="480"/>
      <c r="D748" s="481"/>
      <c r="E748" s="481"/>
      <c r="F748" s="481"/>
      <c r="G748" s="481"/>
      <c r="H748" s="481"/>
      <c r="I748" s="481"/>
      <c r="J748" s="34"/>
      <c r="K748" s="224"/>
      <c r="L748" s="34"/>
      <c r="M748" s="496"/>
      <c r="N748" s="497"/>
      <c r="O748" s="118"/>
      <c r="P748" s="62"/>
    </row>
    <row r="749" spans="1:19" ht="14.25" thickBot="1">
      <c r="A749" s="14"/>
      <c r="B749" s="61"/>
      <c r="C749" s="370" t="s">
        <v>43</v>
      </c>
      <c r="D749" s="371"/>
      <c r="E749" s="371"/>
      <c r="F749" s="371"/>
      <c r="G749" s="371"/>
      <c r="H749" s="371"/>
      <c r="I749" s="371"/>
      <c r="J749" s="371"/>
      <c r="K749" s="371"/>
      <c r="L749" s="371"/>
      <c r="M749" s="371"/>
      <c r="N749" s="372"/>
      <c r="O749" s="104">
        <f>SUM(O747:O748)</f>
        <v>400.40000000000003</v>
      </c>
      <c r="P749" s="62"/>
    </row>
    <row r="750" spans="1:19">
      <c r="A750" s="14"/>
      <c r="B750" s="61"/>
      <c r="C750" s="381" t="s">
        <v>52</v>
      </c>
      <c r="D750" s="382"/>
      <c r="E750" s="382"/>
      <c r="F750" s="382"/>
      <c r="G750" s="382"/>
      <c r="H750" s="382"/>
      <c r="I750" s="382"/>
      <c r="J750" s="382"/>
      <c r="K750" s="382"/>
      <c r="L750" s="382"/>
      <c r="M750" s="382"/>
      <c r="N750" s="382"/>
      <c r="O750" s="383"/>
      <c r="P750" s="62"/>
    </row>
    <row r="751" spans="1:19">
      <c r="A751" s="14"/>
      <c r="B751" s="61"/>
      <c r="C751" s="384"/>
      <c r="D751" s="385"/>
      <c r="E751" s="385"/>
      <c r="F751" s="385"/>
      <c r="G751" s="385"/>
      <c r="H751" s="385"/>
      <c r="I751" s="385"/>
      <c r="J751" s="385"/>
      <c r="K751" s="385"/>
      <c r="L751" s="385"/>
      <c r="M751" s="385"/>
      <c r="N751" s="385"/>
      <c r="O751" s="386"/>
      <c r="P751" s="62"/>
    </row>
    <row r="752" spans="1:19" ht="13.5" thickBot="1">
      <c r="A752" s="14"/>
      <c r="B752" s="61"/>
      <c r="C752" s="387"/>
      <c r="D752" s="388"/>
      <c r="E752" s="388"/>
      <c r="F752" s="388"/>
      <c r="G752" s="388"/>
      <c r="H752" s="388"/>
      <c r="I752" s="388"/>
      <c r="J752" s="388"/>
      <c r="K752" s="388"/>
      <c r="L752" s="388"/>
      <c r="M752" s="388"/>
      <c r="N752" s="388"/>
      <c r="O752" s="389"/>
      <c r="P752" s="62"/>
    </row>
    <row r="753" spans="1:18">
      <c r="A753" s="14"/>
      <c r="B753" s="61"/>
      <c r="C753" s="390" t="s">
        <v>53</v>
      </c>
      <c r="D753" s="391"/>
      <c r="E753" s="391"/>
      <c r="F753" s="391"/>
      <c r="G753" s="391"/>
      <c r="H753" s="391"/>
      <c r="I753" s="391"/>
      <c r="J753" s="110" t="s">
        <v>54</v>
      </c>
      <c r="K753" s="111" t="s">
        <v>55</v>
      </c>
      <c r="L753" s="112" t="s">
        <v>56</v>
      </c>
      <c r="M753" s="392" t="s">
        <v>41</v>
      </c>
      <c r="N753" s="393"/>
      <c r="O753" s="113" t="s">
        <v>42</v>
      </c>
      <c r="P753" s="62"/>
    </row>
    <row r="754" spans="1:18">
      <c r="A754" s="14"/>
      <c r="B754" s="61"/>
      <c r="C754" s="225" t="s">
        <v>105</v>
      </c>
      <c r="D754" s="226"/>
      <c r="E754" s="226"/>
      <c r="F754" s="226"/>
      <c r="G754" s="226"/>
      <c r="H754" s="226"/>
      <c r="I754" s="226"/>
      <c r="J754" s="221">
        <f>+R754</f>
        <v>295200</v>
      </c>
      <c r="K754" s="114">
        <v>1.8</v>
      </c>
      <c r="L754" s="115">
        <f>ROUND(K754*J754,2)</f>
        <v>531360</v>
      </c>
      <c r="M754" s="394">
        <v>18</v>
      </c>
      <c r="N754" s="395"/>
      <c r="O754" s="116">
        <f>+ROUND(L754/M754,2)</f>
        <v>29520</v>
      </c>
      <c r="P754" s="62"/>
      <c r="R754">
        <v>295200</v>
      </c>
    </row>
    <row r="755" spans="1:18">
      <c r="A755" s="14"/>
      <c r="B755" s="61"/>
      <c r="C755" s="225"/>
      <c r="D755" s="226"/>
      <c r="E755" s="226"/>
      <c r="F755" s="226"/>
      <c r="G755" s="226"/>
      <c r="H755" s="226"/>
      <c r="I755" s="226"/>
      <c r="J755" s="221"/>
      <c r="K755" s="114"/>
      <c r="L755" s="115"/>
      <c r="M755" s="394"/>
      <c r="N755" s="395"/>
      <c r="O755" s="116"/>
      <c r="P755" s="62"/>
    </row>
    <row r="756" spans="1:18">
      <c r="A756" s="14"/>
      <c r="B756" s="61"/>
      <c r="C756" s="225"/>
      <c r="D756" s="226"/>
      <c r="E756" s="226"/>
      <c r="F756" s="226"/>
      <c r="G756" s="226"/>
      <c r="H756" s="226"/>
      <c r="I756" s="226"/>
      <c r="J756" s="38"/>
      <c r="K756" s="37"/>
      <c r="L756" s="36"/>
      <c r="M756" s="396"/>
      <c r="N756" s="397"/>
      <c r="O756" s="35"/>
      <c r="P756" s="62"/>
    </row>
    <row r="757" spans="1:18" ht="13.5" thickBot="1">
      <c r="A757" s="14"/>
      <c r="B757" s="61"/>
      <c r="C757" s="398"/>
      <c r="D757" s="399"/>
      <c r="E757" s="399"/>
      <c r="F757" s="399"/>
      <c r="G757" s="399"/>
      <c r="H757" s="399"/>
      <c r="I757" s="399"/>
      <c r="J757" s="34"/>
      <c r="K757" s="224"/>
      <c r="L757" s="34"/>
      <c r="M757" s="400"/>
      <c r="N757" s="401"/>
      <c r="O757" s="33"/>
      <c r="P757" s="62"/>
    </row>
    <row r="758" spans="1:18" ht="14.25" thickBot="1">
      <c r="A758" s="14"/>
      <c r="B758" s="61"/>
      <c r="C758" s="370" t="s">
        <v>43</v>
      </c>
      <c r="D758" s="371"/>
      <c r="E758" s="371"/>
      <c r="F758" s="371"/>
      <c r="G758" s="371"/>
      <c r="H758" s="371"/>
      <c r="I758" s="371"/>
      <c r="J758" s="371"/>
      <c r="K758" s="371"/>
      <c r="L758" s="371"/>
      <c r="M758" s="371"/>
      <c r="N758" s="372"/>
      <c r="O758" s="109">
        <f>SUM(O754:O757)</f>
        <v>29520</v>
      </c>
      <c r="P758" s="62"/>
    </row>
    <row r="759" spans="1:18" ht="13.5" thickBot="1">
      <c r="A759" s="14"/>
      <c r="B759" s="61"/>
      <c r="C759" s="18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7"/>
      <c r="P759" s="62"/>
    </row>
    <row r="760" spans="1:18" ht="13.5" thickBot="1">
      <c r="A760" s="14"/>
      <c r="B760" s="61"/>
      <c r="C760" s="373" t="s">
        <v>57</v>
      </c>
      <c r="D760" s="374"/>
      <c r="E760" s="374"/>
      <c r="F760" s="374"/>
      <c r="G760" s="374"/>
      <c r="H760" s="374"/>
      <c r="I760" s="374"/>
      <c r="J760" s="374"/>
      <c r="K760" s="374"/>
      <c r="L760" s="374"/>
      <c r="M760" s="374"/>
      <c r="N760" s="375"/>
      <c r="O760" s="117">
        <f>ROUND(O758+O749+O742+O735,2)</f>
        <v>80924.399999999994</v>
      </c>
      <c r="P760" s="62"/>
    </row>
    <row r="761" spans="1:18">
      <c r="A761" s="14"/>
      <c r="B761" s="61"/>
      <c r="C761" s="381" t="s">
        <v>58</v>
      </c>
      <c r="D761" s="382"/>
      <c r="E761" s="382"/>
      <c r="F761" s="382"/>
      <c r="G761" s="382"/>
      <c r="H761" s="382"/>
      <c r="I761" s="382"/>
      <c r="J761" s="382"/>
      <c r="K761" s="382"/>
      <c r="L761" s="382"/>
      <c r="M761" s="382"/>
      <c r="N761" s="382"/>
      <c r="O761" s="383"/>
      <c r="P761" s="62"/>
    </row>
    <row r="762" spans="1:18">
      <c r="A762" s="14"/>
      <c r="B762" s="61"/>
      <c r="C762" s="384"/>
      <c r="D762" s="385"/>
      <c r="E762" s="385"/>
      <c r="F762" s="385"/>
      <c r="G762" s="385"/>
      <c r="H762" s="385"/>
      <c r="I762" s="385"/>
      <c r="J762" s="385"/>
      <c r="K762" s="385"/>
      <c r="L762" s="385"/>
      <c r="M762" s="385"/>
      <c r="N762" s="385"/>
      <c r="O762" s="386"/>
      <c r="P762" s="62"/>
    </row>
    <row r="763" spans="1:18" ht="13.5" thickBot="1">
      <c r="A763" s="14"/>
      <c r="B763" s="61"/>
      <c r="C763" s="387"/>
      <c r="D763" s="388"/>
      <c r="E763" s="388"/>
      <c r="F763" s="388"/>
      <c r="G763" s="388"/>
      <c r="H763" s="388"/>
      <c r="I763" s="388"/>
      <c r="J763" s="388"/>
      <c r="K763" s="388"/>
      <c r="L763" s="388"/>
      <c r="M763" s="388"/>
      <c r="N763" s="388"/>
      <c r="O763" s="389"/>
      <c r="P763" s="62"/>
    </row>
    <row r="764" spans="1:18" ht="13.5">
      <c r="A764" s="14"/>
      <c r="B764" s="61"/>
      <c r="C764" s="402" t="s">
        <v>59</v>
      </c>
      <c r="D764" s="403"/>
      <c r="E764" s="403"/>
      <c r="F764" s="403"/>
      <c r="G764" s="403"/>
      <c r="H764" s="403"/>
      <c r="I764" s="403"/>
      <c r="J764" s="218"/>
      <c r="K764" s="219"/>
      <c r="L764" s="94" t="s">
        <v>60</v>
      </c>
      <c r="M764" s="404" t="s">
        <v>61</v>
      </c>
      <c r="N764" s="405"/>
      <c r="O764" s="95"/>
      <c r="P764" s="62"/>
    </row>
    <row r="765" spans="1:18">
      <c r="A765" s="14"/>
      <c r="B765" s="61"/>
      <c r="C765" s="406" t="s">
        <v>16</v>
      </c>
      <c r="D765" s="407"/>
      <c r="E765" s="407"/>
      <c r="F765" s="407"/>
      <c r="G765" s="407"/>
      <c r="H765" s="407"/>
      <c r="I765" s="407"/>
      <c r="J765" s="31"/>
      <c r="K765" s="30"/>
      <c r="L765" s="27">
        <v>0.28999999999999998</v>
      </c>
      <c r="M765" s="408">
        <f>+ROUND(O760*L765,2)</f>
        <v>23468.080000000002</v>
      </c>
      <c r="N765" s="409"/>
      <c r="O765" s="26"/>
      <c r="P765" s="62"/>
    </row>
    <row r="766" spans="1:18">
      <c r="A766" s="14"/>
      <c r="B766" s="61"/>
      <c r="C766" s="32" t="s">
        <v>62</v>
      </c>
      <c r="D766" s="19"/>
      <c r="E766" s="19"/>
      <c r="F766" s="19"/>
      <c r="G766" s="19"/>
      <c r="H766" s="19"/>
      <c r="I766" s="19"/>
      <c r="J766" s="31"/>
      <c r="K766" s="30"/>
      <c r="L766" s="27">
        <v>0.01</v>
      </c>
      <c r="M766" s="408">
        <f>+ROUND(O760*L766,2)</f>
        <v>809.24</v>
      </c>
      <c r="N766" s="409"/>
      <c r="O766" s="26"/>
      <c r="P766" s="62"/>
    </row>
    <row r="767" spans="1:18" ht="13.5" thickBot="1">
      <c r="A767" s="14"/>
      <c r="B767" s="61"/>
      <c r="C767" s="216" t="s">
        <v>63</v>
      </c>
      <c r="D767" s="217"/>
      <c r="E767" s="217"/>
      <c r="F767" s="217"/>
      <c r="G767" s="217"/>
      <c r="H767" s="217"/>
      <c r="I767" s="217"/>
      <c r="J767" s="29"/>
      <c r="K767" s="28"/>
      <c r="L767" s="27">
        <v>0.05</v>
      </c>
      <c r="M767" s="368">
        <f>+ROUND(O760*L767,2)</f>
        <v>4046.22</v>
      </c>
      <c r="N767" s="369"/>
      <c r="O767" s="26"/>
      <c r="P767" s="62"/>
    </row>
    <row r="768" spans="1:18" ht="14.25" thickBot="1">
      <c r="A768" s="14"/>
      <c r="B768" s="61"/>
      <c r="C768" s="370" t="s">
        <v>43</v>
      </c>
      <c r="D768" s="371"/>
      <c r="E768" s="371"/>
      <c r="F768" s="371"/>
      <c r="G768" s="371"/>
      <c r="H768" s="371"/>
      <c r="I768" s="371"/>
      <c r="J768" s="371"/>
      <c r="K768" s="371"/>
      <c r="L768" s="371"/>
      <c r="M768" s="371"/>
      <c r="N768" s="372"/>
      <c r="O768" s="104">
        <f>SUM(M765:N767)</f>
        <v>28323.540000000005</v>
      </c>
      <c r="P768" s="62"/>
    </row>
    <row r="769" spans="1:16" ht="13.5" thickBot="1">
      <c r="A769" s="14"/>
      <c r="B769" s="61"/>
      <c r="C769" s="18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7"/>
      <c r="P769" s="62"/>
    </row>
    <row r="770" spans="1:16" ht="13.5" thickBot="1">
      <c r="A770" s="14"/>
      <c r="B770" s="61"/>
      <c r="C770" s="373" t="s">
        <v>64</v>
      </c>
      <c r="D770" s="374"/>
      <c r="E770" s="374"/>
      <c r="F770" s="374"/>
      <c r="G770" s="374"/>
      <c r="H770" s="374"/>
      <c r="I770" s="374"/>
      <c r="J770" s="374"/>
      <c r="K770" s="374"/>
      <c r="L770" s="374"/>
      <c r="M770" s="374"/>
      <c r="N770" s="375"/>
      <c r="O770" s="117">
        <f>+O768+O760</f>
        <v>109247.94</v>
      </c>
      <c r="P770" s="62"/>
    </row>
    <row r="771" spans="1:16">
      <c r="A771" s="14"/>
      <c r="B771" s="61"/>
      <c r="C771" s="25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3"/>
      <c r="P771" s="62"/>
    </row>
    <row r="772" spans="1:16">
      <c r="A772" s="14"/>
      <c r="B772" s="61"/>
      <c r="C772" s="18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7"/>
      <c r="P772" s="62"/>
    </row>
    <row r="773" spans="1:16">
      <c r="A773" s="14"/>
      <c r="B773" s="61"/>
      <c r="C773" s="18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7"/>
      <c r="P773" s="62"/>
    </row>
    <row r="774" spans="1:16" ht="18">
      <c r="A774" s="14"/>
      <c r="B774" s="61"/>
      <c r="C774" s="18"/>
      <c r="D774" s="14"/>
      <c r="E774" s="14"/>
      <c r="F774" s="14"/>
      <c r="G774" s="14"/>
      <c r="H774" s="96" t="s">
        <v>67</v>
      </c>
      <c r="I774" s="14"/>
      <c r="J774" s="14"/>
      <c r="K774" s="14"/>
      <c r="L774" s="14"/>
      <c r="M774" s="14"/>
      <c r="N774" s="14"/>
      <c r="O774" s="17"/>
      <c r="P774" s="62"/>
    </row>
    <row r="775" spans="1:16" ht="18">
      <c r="A775" s="14"/>
      <c r="B775" s="61"/>
      <c r="C775" s="22"/>
      <c r="D775" s="64"/>
      <c r="E775" s="64"/>
      <c r="F775" s="64"/>
      <c r="G775" s="64"/>
      <c r="H775" s="96"/>
      <c r="I775" s="64"/>
      <c r="J775" s="64"/>
      <c r="K775" s="64"/>
      <c r="L775" s="64"/>
      <c r="M775" s="64"/>
      <c r="N775" s="64"/>
      <c r="O775" s="21"/>
      <c r="P775" s="62"/>
    </row>
    <row r="776" spans="1:16" ht="18">
      <c r="A776" s="14"/>
      <c r="B776" s="61"/>
      <c r="C776" s="22"/>
      <c r="D776" s="64"/>
      <c r="E776" s="64"/>
      <c r="F776" s="64"/>
      <c r="G776" s="64"/>
      <c r="H776" s="96"/>
      <c r="I776" s="14"/>
      <c r="J776" s="14"/>
      <c r="K776" s="64"/>
      <c r="L776" s="64"/>
      <c r="M776" s="64"/>
      <c r="N776" s="64"/>
      <c r="O776" s="21"/>
      <c r="P776" s="62"/>
    </row>
    <row r="777" spans="1:16" ht="18">
      <c r="A777" s="14"/>
      <c r="B777" s="61"/>
      <c r="C777" s="20"/>
      <c r="D777" s="65"/>
      <c r="E777" s="65"/>
      <c r="F777" s="65"/>
      <c r="G777" s="65"/>
      <c r="H777" s="96" t="s">
        <v>68</v>
      </c>
      <c r="I777" s="65"/>
      <c r="J777" s="65"/>
      <c r="K777" s="65"/>
      <c r="L777" s="65"/>
      <c r="M777" s="65"/>
      <c r="N777" s="65"/>
      <c r="O777" s="16"/>
      <c r="P777" s="62"/>
    </row>
    <row r="778" spans="1:16" ht="18">
      <c r="A778" s="14"/>
      <c r="B778" s="61"/>
      <c r="C778" s="18"/>
      <c r="D778" s="14"/>
      <c r="E778" s="14"/>
      <c r="F778" s="14"/>
      <c r="G778" s="14"/>
      <c r="H778" s="97" t="s">
        <v>120</v>
      </c>
      <c r="I778" s="14"/>
      <c r="J778" s="14"/>
      <c r="K778" s="14"/>
      <c r="L778" s="14"/>
      <c r="M778" s="14"/>
      <c r="N778" s="14"/>
      <c r="O778" s="17"/>
      <c r="P778" s="62"/>
    </row>
    <row r="779" spans="1:16" ht="18">
      <c r="A779" s="14"/>
      <c r="B779" s="61"/>
      <c r="C779" s="15"/>
      <c r="D779" s="66"/>
      <c r="E779" s="66"/>
      <c r="F779" s="14"/>
      <c r="G779" s="14"/>
      <c r="H779" s="96" t="s">
        <v>69</v>
      </c>
      <c r="I779" s="14"/>
      <c r="J779" s="14"/>
      <c r="K779" s="98"/>
      <c r="L779" s="98"/>
      <c r="M779" s="98"/>
      <c r="N779" s="98"/>
      <c r="O779" s="99"/>
      <c r="P779" s="62"/>
    </row>
    <row r="780" spans="1:16" ht="16.5" thickBot="1">
      <c r="A780" s="14"/>
      <c r="B780" s="61"/>
      <c r="C780" s="376"/>
      <c r="D780" s="377"/>
      <c r="E780" s="377"/>
      <c r="F780" s="224"/>
      <c r="G780" s="224"/>
      <c r="H780" s="224"/>
      <c r="I780" s="224"/>
      <c r="J780" s="224"/>
      <c r="K780" s="100"/>
      <c r="L780" s="100"/>
      <c r="M780" s="100"/>
      <c r="N780" s="100"/>
      <c r="O780" s="101"/>
      <c r="P780" s="62"/>
    </row>
    <row r="781" spans="1:16" ht="13.5" thickBot="1">
      <c r="A781" s="14"/>
      <c r="B781" s="67"/>
      <c r="C781" s="68"/>
      <c r="D781" s="68"/>
      <c r="E781" s="68"/>
      <c r="F781" s="68"/>
      <c r="G781" s="68"/>
      <c r="H781" s="68"/>
      <c r="I781" s="68"/>
      <c r="J781" s="68"/>
      <c r="K781" s="68"/>
      <c r="L781" s="68"/>
      <c r="M781" s="68"/>
      <c r="N781" s="68"/>
      <c r="O781" s="68"/>
      <c r="P781" s="69"/>
    </row>
    <row r="782" spans="1:16" ht="13.5" thickTop="1"/>
    <row r="783" spans="1:16" ht="13.5" thickBot="1"/>
    <row r="784" spans="1:16" ht="13.5" thickTop="1">
      <c r="A784" s="14"/>
      <c r="B784" s="443"/>
      <c r="C784" s="444"/>
      <c r="D784" s="444"/>
      <c r="E784" s="444"/>
      <c r="F784" s="444"/>
      <c r="G784" s="444"/>
      <c r="H784" s="444"/>
      <c r="I784" s="444"/>
      <c r="J784" s="444"/>
      <c r="K784" s="444"/>
      <c r="L784" s="444"/>
      <c r="M784" s="444"/>
      <c r="N784" s="444"/>
      <c r="O784" s="444"/>
      <c r="P784" s="445"/>
    </row>
    <row r="785" spans="1:16">
      <c r="A785" s="14"/>
      <c r="B785" s="81"/>
      <c r="C785" s="70"/>
      <c r="D785" s="71"/>
      <c r="E785" s="70"/>
      <c r="F785" s="71"/>
      <c r="G785" s="14"/>
      <c r="H785" s="14"/>
      <c r="I785" s="14"/>
      <c r="J785" s="14"/>
      <c r="K785" s="14"/>
      <c r="L785" s="14"/>
      <c r="M785" s="14"/>
      <c r="N785" s="14"/>
      <c r="O785" s="14"/>
      <c r="P785" s="62"/>
    </row>
    <row r="786" spans="1:16" ht="13.5" thickBot="1">
      <c r="A786" s="14"/>
      <c r="B786" s="61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62"/>
    </row>
    <row r="787" spans="1:16">
      <c r="A787" s="14"/>
      <c r="B787" s="61"/>
      <c r="C787" s="446"/>
      <c r="D787" s="447"/>
      <c r="E787" s="452"/>
      <c r="F787" s="452"/>
      <c r="G787" s="452"/>
      <c r="H787" s="452"/>
      <c r="I787" s="452"/>
      <c r="J787" s="452"/>
      <c r="K787" s="453"/>
      <c r="L787" s="454"/>
      <c r="M787" s="455"/>
      <c r="N787" s="455"/>
      <c r="O787" s="456"/>
      <c r="P787" s="62"/>
    </row>
    <row r="788" spans="1:16">
      <c r="A788" s="14"/>
      <c r="B788" s="61"/>
      <c r="C788" s="448"/>
      <c r="D788" s="449"/>
      <c r="E788" s="460" t="s">
        <v>66</v>
      </c>
      <c r="F788" s="460"/>
      <c r="G788" s="460"/>
      <c r="H788" s="460"/>
      <c r="I788" s="460"/>
      <c r="J788" s="460"/>
      <c r="K788" s="461"/>
      <c r="L788" s="457"/>
      <c r="M788" s="458"/>
      <c r="N788" s="458"/>
      <c r="O788" s="459"/>
      <c r="P788" s="62"/>
    </row>
    <row r="789" spans="1:16" ht="13.5">
      <c r="A789" s="14"/>
      <c r="B789" s="61"/>
      <c r="C789" s="448"/>
      <c r="D789" s="449"/>
      <c r="E789" s="462"/>
      <c r="F789" s="462"/>
      <c r="G789" s="462"/>
      <c r="H789" s="462"/>
      <c r="I789" s="462"/>
      <c r="J789" s="462"/>
      <c r="K789" s="463"/>
      <c r="L789" s="464" t="s">
        <v>25</v>
      </c>
      <c r="M789" s="466"/>
      <c r="N789" s="467"/>
      <c r="O789" s="468"/>
      <c r="P789" s="62"/>
    </row>
    <row r="790" spans="1:16">
      <c r="A790" s="14"/>
      <c r="B790" s="61"/>
      <c r="C790" s="448"/>
      <c r="D790" s="449"/>
      <c r="E790" s="460"/>
      <c r="F790" s="460"/>
      <c r="G790" s="460"/>
      <c r="H790" s="460"/>
      <c r="I790" s="460"/>
      <c r="J790" s="460"/>
      <c r="K790" s="461"/>
      <c r="L790" s="465"/>
      <c r="M790" s="469"/>
      <c r="N790" s="470"/>
      <c r="O790" s="471"/>
      <c r="P790" s="62"/>
    </row>
    <row r="791" spans="1:16">
      <c r="A791" s="14"/>
      <c r="B791" s="61"/>
      <c r="C791" s="448"/>
      <c r="D791" s="449"/>
      <c r="E791" s="472"/>
      <c r="F791" s="472"/>
      <c r="G791" s="472"/>
      <c r="H791" s="472"/>
      <c r="I791" s="472"/>
      <c r="J791" s="472"/>
      <c r="K791" s="473"/>
      <c r="L791" s="464" t="s">
        <v>26</v>
      </c>
      <c r="M791" s="464">
        <v>11</v>
      </c>
      <c r="N791" s="464" t="s">
        <v>27</v>
      </c>
      <c r="O791" s="418">
        <v>18</v>
      </c>
      <c r="P791" s="62"/>
    </row>
    <row r="792" spans="1:16">
      <c r="A792" s="14"/>
      <c r="B792" s="61"/>
      <c r="C792" s="448"/>
      <c r="D792" s="449"/>
      <c r="E792" s="472"/>
      <c r="F792" s="472"/>
      <c r="G792" s="472"/>
      <c r="H792" s="472"/>
      <c r="I792" s="472"/>
      <c r="J792" s="472"/>
      <c r="K792" s="473"/>
      <c r="L792" s="474"/>
      <c r="M792" s="474"/>
      <c r="N792" s="474"/>
      <c r="O792" s="419"/>
      <c r="P792" s="62"/>
    </row>
    <row r="793" spans="1:16">
      <c r="A793" s="14"/>
      <c r="B793" s="61"/>
      <c r="C793" s="450"/>
      <c r="D793" s="451"/>
      <c r="E793" s="475" t="s">
        <v>28</v>
      </c>
      <c r="F793" s="475"/>
      <c r="G793" s="475"/>
      <c r="H793" s="475"/>
      <c r="I793" s="475"/>
      <c r="J793" s="475"/>
      <c r="K793" s="476"/>
      <c r="L793" s="474"/>
      <c r="M793" s="474"/>
      <c r="N793" s="474"/>
      <c r="O793" s="419"/>
      <c r="P793" s="62"/>
    </row>
    <row r="794" spans="1:16" ht="14.25" thickBot="1">
      <c r="A794" s="14"/>
      <c r="B794" s="61"/>
      <c r="C794" s="57"/>
      <c r="D794" s="56"/>
      <c r="E794" s="56"/>
      <c r="F794" s="56"/>
      <c r="G794" s="56"/>
      <c r="H794" s="56"/>
      <c r="I794" s="56"/>
      <c r="J794" s="56"/>
      <c r="K794" s="56"/>
      <c r="L794" s="56"/>
      <c r="M794" s="55"/>
      <c r="N794" s="55"/>
      <c r="O794" s="54"/>
      <c r="P794" s="62"/>
    </row>
    <row r="795" spans="1:16" ht="13.5">
      <c r="A795" s="14"/>
      <c r="B795" s="61"/>
      <c r="C795" s="53"/>
      <c r="D795" s="52"/>
      <c r="E795" s="52"/>
      <c r="F795" s="52"/>
      <c r="G795" s="52"/>
      <c r="H795" s="52"/>
      <c r="I795" s="52"/>
      <c r="J795" s="52"/>
      <c r="K795" s="52"/>
      <c r="L795" s="51" t="s">
        <v>29</v>
      </c>
      <c r="M795" s="50" t="s">
        <v>30</v>
      </c>
      <c r="N795" s="50" t="s">
        <v>31</v>
      </c>
      <c r="O795" s="49" t="s">
        <v>32</v>
      </c>
      <c r="P795" s="62"/>
    </row>
    <row r="796" spans="1:16" ht="13.5">
      <c r="A796" s="14"/>
      <c r="B796" s="61"/>
      <c r="C796" s="20"/>
      <c r="D796" s="222"/>
      <c r="E796" s="222"/>
      <c r="F796" s="222"/>
      <c r="G796" s="222"/>
      <c r="H796" s="222"/>
      <c r="I796" s="222"/>
      <c r="J796" s="222"/>
      <c r="K796" s="222"/>
      <c r="L796" s="63"/>
      <c r="M796" s="48">
        <v>6</v>
      </c>
      <c r="N796" s="48">
        <v>2</v>
      </c>
      <c r="O796" s="48">
        <v>2026</v>
      </c>
      <c r="P796" s="62"/>
    </row>
    <row r="797" spans="1:16" ht="13.5">
      <c r="A797" s="14"/>
      <c r="B797" s="61"/>
      <c r="C797" s="47"/>
      <c r="D797" s="46"/>
      <c r="E797" s="46"/>
      <c r="F797" s="46"/>
      <c r="G797" s="46"/>
      <c r="H797" s="46"/>
      <c r="I797" s="46"/>
      <c r="J797" s="46"/>
      <c r="K797" s="46"/>
      <c r="L797" s="46"/>
      <c r="M797" s="46"/>
      <c r="N797" s="46"/>
      <c r="O797" s="45"/>
      <c r="P797" s="62"/>
    </row>
    <row r="798" spans="1:16" ht="13.5" thickBot="1">
      <c r="A798" s="14"/>
      <c r="B798" s="61"/>
      <c r="C798" s="216"/>
      <c r="D798" s="217"/>
      <c r="E798" s="217"/>
      <c r="F798" s="217"/>
      <c r="G798" s="217"/>
      <c r="H798" s="217"/>
      <c r="I798" s="217"/>
      <c r="J798" s="217"/>
      <c r="K798" s="217"/>
      <c r="L798" s="217"/>
      <c r="M798" s="217"/>
      <c r="N798" s="217"/>
      <c r="O798" s="44"/>
      <c r="P798" s="62"/>
    </row>
    <row r="799" spans="1:16" ht="13.5" thickBot="1">
      <c r="A799" s="14"/>
      <c r="B799" s="61"/>
      <c r="C799" s="25"/>
      <c r="D799" s="24"/>
      <c r="E799" s="24"/>
      <c r="F799" s="24"/>
      <c r="G799" s="24"/>
      <c r="H799" s="24"/>
      <c r="I799" s="14"/>
      <c r="J799" s="14"/>
      <c r="K799" s="24"/>
      <c r="L799" s="24"/>
      <c r="M799" s="24"/>
      <c r="N799" s="24"/>
      <c r="O799" s="23"/>
      <c r="P799" s="62"/>
    </row>
    <row r="800" spans="1:16" ht="13.5">
      <c r="A800" s="14"/>
      <c r="B800" s="61"/>
      <c r="C800" s="420" t="s">
        <v>33</v>
      </c>
      <c r="D800" s="421"/>
      <c r="E800" s="421"/>
      <c r="F800" s="421"/>
      <c r="G800" s="421"/>
      <c r="H800" s="421"/>
      <c r="I800" s="421"/>
      <c r="J800" s="421"/>
      <c r="K800" s="421"/>
      <c r="L800" s="421"/>
      <c r="M800" s="421"/>
      <c r="N800" s="421"/>
      <c r="O800" s="422"/>
      <c r="P800" s="62"/>
    </row>
    <row r="801" spans="1:16" ht="13.5" thickBot="1">
      <c r="A801" s="14"/>
      <c r="B801" s="61"/>
      <c r="C801" s="18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7"/>
      <c r="P801" s="62"/>
    </row>
    <row r="802" spans="1:16">
      <c r="A802" s="14"/>
      <c r="B802" s="61"/>
      <c r="C802" s="89" t="s">
        <v>34</v>
      </c>
      <c r="D802" s="423" t="s">
        <v>35</v>
      </c>
      <c r="E802" s="424"/>
      <c r="F802" s="424"/>
      <c r="G802" s="424"/>
      <c r="H802" s="424"/>
      <c r="I802" s="424"/>
      <c r="J802" s="424"/>
      <c r="K802" s="424"/>
      <c r="L802" s="425"/>
      <c r="M802" s="426" t="s">
        <v>36</v>
      </c>
      <c r="N802" s="427"/>
      <c r="O802" s="89" t="s">
        <v>9</v>
      </c>
      <c r="P802" s="62"/>
    </row>
    <row r="803" spans="1:16" ht="13.5" thickBot="1">
      <c r="A803" s="14"/>
      <c r="B803" s="61"/>
      <c r="C803" s="90">
        <v>2.08</v>
      </c>
      <c r="D803" s="433" t="str">
        <f>+VLOOKUP(C803,'PRESUPUESTO OFICIAL (Entidad)'!D$14:H$33,2,0)</f>
        <v>Pintura en esmalte verde y mantenimiento a friso a puestos de mercado</v>
      </c>
      <c r="E803" s="434"/>
      <c r="F803" s="434"/>
      <c r="G803" s="434"/>
      <c r="H803" s="434"/>
      <c r="I803" s="434"/>
      <c r="J803" s="434"/>
      <c r="K803" s="434"/>
      <c r="L803" s="435"/>
      <c r="M803" s="433" t="str">
        <f>+VLOOKUP(C803,'PRESUPUESTO OFICIAL (Entidad)'!D$14:H$33,3,0)</f>
        <v>UND</v>
      </c>
      <c r="N803" s="435"/>
      <c r="O803" s="91">
        <f>+VLOOKUP(C803,'PRESUPUESTO OFICIAL (Entidad)'!D$14:H$33,4,0)</f>
        <v>10</v>
      </c>
      <c r="P803" s="62"/>
    </row>
    <row r="804" spans="1:16">
      <c r="A804" s="14"/>
      <c r="B804" s="61"/>
      <c r="C804" s="381" t="s">
        <v>37</v>
      </c>
      <c r="D804" s="382"/>
      <c r="E804" s="382"/>
      <c r="F804" s="382"/>
      <c r="G804" s="382"/>
      <c r="H804" s="382"/>
      <c r="I804" s="382"/>
      <c r="J804" s="382"/>
      <c r="K804" s="382"/>
      <c r="L804" s="382"/>
      <c r="M804" s="382"/>
      <c r="N804" s="382"/>
      <c r="O804" s="383"/>
      <c r="P804" s="62"/>
    </row>
    <row r="805" spans="1:16">
      <c r="A805" s="14"/>
      <c r="B805" s="61"/>
      <c r="C805" s="384"/>
      <c r="D805" s="385"/>
      <c r="E805" s="385"/>
      <c r="F805" s="385"/>
      <c r="G805" s="385"/>
      <c r="H805" s="385"/>
      <c r="I805" s="385"/>
      <c r="J805" s="385"/>
      <c r="K805" s="385"/>
      <c r="L805" s="385"/>
      <c r="M805" s="385"/>
      <c r="N805" s="385"/>
      <c r="O805" s="386"/>
      <c r="P805" s="62"/>
    </row>
    <row r="806" spans="1:16" ht="13.5" thickBot="1">
      <c r="A806" s="14"/>
      <c r="B806" s="61"/>
      <c r="C806" s="387"/>
      <c r="D806" s="388"/>
      <c r="E806" s="388"/>
      <c r="F806" s="388"/>
      <c r="G806" s="388"/>
      <c r="H806" s="388"/>
      <c r="I806" s="388"/>
      <c r="J806" s="388"/>
      <c r="K806" s="388"/>
      <c r="L806" s="388"/>
      <c r="M806" s="388"/>
      <c r="N806" s="388"/>
      <c r="O806" s="389"/>
      <c r="P806" s="62"/>
    </row>
    <row r="807" spans="1:16" ht="13.5">
      <c r="A807" s="14"/>
      <c r="B807" s="61"/>
      <c r="C807" s="402" t="s">
        <v>35</v>
      </c>
      <c r="D807" s="436"/>
      <c r="E807" s="436"/>
      <c r="F807" s="436"/>
      <c r="G807" s="437"/>
      <c r="H807" s="410" t="s">
        <v>38</v>
      </c>
      <c r="I807" s="436"/>
      <c r="J807" s="438" t="s">
        <v>39</v>
      </c>
      <c r="K807" s="439"/>
      <c r="L807" s="223" t="s">
        <v>40</v>
      </c>
      <c r="M807" s="410" t="s">
        <v>41</v>
      </c>
      <c r="N807" s="411"/>
      <c r="O807" s="92" t="s">
        <v>42</v>
      </c>
      <c r="P807" s="62"/>
    </row>
    <row r="808" spans="1:16">
      <c r="A808" s="14"/>
      <c r="B808" s="61"/>
      <c r="C808" s="406" t="s">
        <v>70</v>
      </c>
      <c r="D808" s="407"/>
      <c r="E808" s="407"/>
      <c r="F808" s="407"/>
      <c r="G808" s="412"/>
      <c r="H808" s="413"/>
      <c r="I808" s="412"/>
      <c r="J808" s="414" t="s">
        <v>71</v>
      </c>
      <c r="K808" s="415"/>
      <c r="L808" s="102">
        <f>+O836</f>
        <v>106272</v>
      </c>
      <c r="M808" s="416">
        <v>0.02</v>
      </c>
      <c r="N808" s="417"/>
      <c r="O808" s="103">
        <f>+ROUND(L808*M808,2)</f>
        <v>2125.44</v>
      </c>
      <c r="P808" s="62"/>
    </row>
    <row r="809" spans="1:16">
      <c r="A809" s="14"/>
      <c r="B809" s="61"/>
      <c r="C809" s="32" t="s">
        <v>86</v>
      </c>
      <c r="D809" s="19"/>
      <c r="E809" s="19"/>
      <c r="F809" s="19"/>
      <c r="G809" s="42"/>
      <c r="H809" s="43"/>
      <c r="I809" s="42"/>
      <c r="J809" s="414" t="s">
        <v>87</v>
      </c>
      <c r="K809" s="415"/>
      <c r="L809" s="102">
        <v>13000</v>
      </c>
      <c r="M809" s="396">
        <v>0.05</v>
      </c>
      <c r="N809" s="397"/>
      <c r="O809" s="103">
        <f>+ROUND(L809*M809,2)</f>
        <v>650</v>
      </c>
      <c r="P809" s="62"/>
    </row>
    <row r="810" spans="1:16" ht="13.5" thickBot="1">
      <c r="A810" s="14"/>
      <c r="B810" s="61"/>
      <c r="C810" s="398"/>
      <c r="D810" s="399"/>
      <c r="E810" s="399"/>
      <c r="F810" s="399"/>
      <c r="G810" s="428"/>
      <c r="H810" s="440"/>
      <c r="I810" s="428"/>
      <c r="J810" s="400"/>
      <c r="K810" s="401"/>
      <c r="L810" s="190"/>
      <c r="M810" s="441"/>
      <c r="N810" s="442"/>
      <c r="O810" s="103"/>
      <c r="P810" s="62"/>
    </row>
    <row r="811" spans="1:16" ht="14.25" thickBot="1">
      <c r="A811" s="14"/>
      <c r="B811" s="61"/>
      <c r="C811" s="370" t="s">
        <v>43</v>
      </c>
      <c r="D811" s="371"/>
      <c r="E811" s="371"/>
      <c r="F811" s="371"/>
      <c r="G811" s="371"/>
      <c r="H811" s="371"/>
      <c r="I811" s="371"/>
      <c r="J811" s="371"/>
      <c r="K811" s="371"/>
      <c r="L811" s="371"/>
      <c r="M811" s="371"/>
      <c r="N811" s="372"/>
      <c r="O811" s="104">
        <f>SUM(O808:O810)</f>
        <v>2775.44</v>
      </c>
      <c r="P811" s="62"/>
    </row>
    <row r="812" spans="1:16">
      <c r="A812" s="14"/>
      <c r="B812" s="61"/>
      <c r="C812" s="381" t="s">
        <v>44</v>
      </c>
      <c r="D812" s="382"/>
      <c r="E812" s="382"/>
      <c r="F812" s="382"/>
      <c r="G812" s="382"/>
      <c r="H812" s="382"/>
      <c r="I812" s="382"/>
      <c r="J812" s="382"/>
      <c r="K812" s="382"/>
      <c r="L812" s="382"/>
      <c r="M812" s="382"/>
      <c r="N812" s="382"/>
      <c r="O812" s="383"/>
      <c r="P812" s="62"/>
    </row>
    <row r="813" spans="1:16">
      <c r="A813" s="14"/>
      <c r="B813" s="61"/>
      <c r="C813" s="384"/>
      <c r="D813" s="385"/>
      <c r="E813" s="385"/>
      <c r="F813" s="385"/>
      <c r="G813" s="385"/>
      <c r="H813" s="385"/>
      <c r="I813" s="385"/>
      <c r="J813" s="385"/>
      <c r="K813" s="385"/>
      <c r="L813" s="385"/>
      <c r="M813" s="385"/>
      <c r="N813" s="385"/>
      <c r="O813" s="386"/>
      <c r="P813" s="62"/>
    </row>
    <row r="814" spans="1:16" ht="13.5" thickBot="1">
      <c r="A814" s="14"/>
      <c r="B814" s="61"/>
      <c r="C814" s="387"/>
      <c r="D814" s="388"/>
      <c r="E814" s="388"/>
      <c r="F814" s="388"/>
      <c r="G814" s="388"/>
      <c r="H814" s="388"/>
      <c r="I814" s="388"/>
      <c r="J814" s="388"/>
      <c r="K814" s="388"/>
      <c r="L814" s="388"/>
      <c r="M814" s="388"/>
      <c r="N814" s="388"/>
      <c r="O814" s="389"/>
      <c r="P814" s="62"/>
    </row>
    <row r="815" spans="1:16" ht="13.5">
      <c r="A815" s="14"/>
      <c r="B815" s="61"/>
      <c r="C815" s="402" t="s">
        <v>35</v>
      </c>
      <c r="D815" s="403"/>
      <c r="E815" s="403"/>
      <c r="F815" s="403"/>
      <c r="G815" s="403"/>
      <c r="H815" s="403"/>
      <c r="I815" s="403"/>
      <c r="J815" s="411"/>
      <c r="K815" s="220" t="s">
        <v>36</v>
      </c>
      <c r="L815" s="223" t="s">
        <v>9</v>
      </c>
      <c r="M815" s="410" t="s">
        <v>45</v>
      </c>
      <c r="N815" s="411"/>
      <c r="O815" s="92" t="s">
        <v>42</v>
      </c>
      <c r="P815" s="62"/>
    </row>
    <row r="816" spans="1:16">
      <c r="A816" s="14"/>
      <c r="B816" s="61"/>
      <c r="C816" s="477" t="s">
        <v>119</v>
      </c>
      <c r="D816" s="478"/>
      <c r="E816" s="478"/>
      <c r="F816" s="478"/>
      <c r="G816" s="478"/>
      <c r="H816" s="478"/>
      <c r="I816" s="478"/>
      <c r="J816" s="478"/>
      <c r="K816" s="210" t="s">
        <v>91</v>
      </c>
      <c r="L816" s="209">
        <v>0.08</v>
      </c>
      <c r="M816" s="431">
        <v>531700</v>
      </c>
      <c r="N816" s="432"/>
      <c r="O816" s="103">
        <f>+M816*L816</f>
        <v>42536</v>
      </c>
      <c r="P816" s="62"/>
    </row>
    <row r="817" spans="1:19">
      <c r="A817" s="14"/>
      <c r="B817" s="61"/>
      <c r="C817" s="477" t="s">
        <v>148</v>
      </c>
      <c r="D817" s="478"/>
      <c r="E817" s="478"/>
      <c r="F817" s="478"/>
      <c r="G817" s="478"/>
      <c r="H817" s="478"/>
      <c r="I817" s="478"/>
      <c r="J817" s="478"/>
      <c r="K817" s="210" t="s">
        <v>110</v>
      </c>
      <c r="L817" s="209">
        <v>0.6</v>
      </c>
      <c r="M817" s="431">
        <v>132470</v>
      </c>
      <c r="N817" s="432"/>
      <c r="O817" s="103">
        <f>+M817*L817</f>
        <v>79482</v>
      </c>
      <c r="P817" s="62"/>
    </row>
    <row r="818" spans="1:19">
      <c r="A818" s="14"/>
      <c r="B818" s="61"/>
      <c r="C818" s="32" t="s">
        <v>149</v>
      </c>
      <c r="D818" s="169"/>
      <c r="E818" s="169"/>
      <c r="F818" s="169"/>
      <c r="G818" s="169"/>
      <c r="H818" s="169"/>
      <c r="I818" s="169"/>
      <c r="J818" s="170"/>
      <c r="K818" s="191" t="s">
        <v>110</v>
      </c>
      <c r="L818" s="249">
        <f>+(1/6)*L817</f>
        <v>9.9999999999999992E-2</v>
      </c>
      <c r="M818" s="491">
        <v>65000</v>
      </c>
      <c r="N818" s="492"/>
      <c r="O818" s="103">
        <f>+M818*L818</f>
        <v>6499.9999999999991</v>
      </c>
      <c r="P818" s="62"/>
    </row>
    <row r="819" spans="1:19" ht="13.5" thickBot="1">
      <c r="A819" s="14"/>
      <c r="B819" s="61"/>
      <c r="C819" s="398"/>
      <c r="D819" s="399"/>
      <c r="E819" s="399"/>
      <c r="F819" s="399"/>
      <c r="G819" s="399"/>
      <c r="H819" s="399"/>
      <c r="I819" s="399"/>
      <c r="J819" s="428"/>
      <c r="K819" s="106"/>
      <c r="L819" s="108"/>
      <c r="M819" s="429"/>
      <c r="N819" s="430"/>
      <c r="O819" s="103"/>
      <c r="P819" s="62"/>
    </row>
    <row r="820" spans="1:19" ht="14.25" thickBot="1">
      <c r="A820" s="14"/>
      <c r="B820" s="61"/>
      <c r="C820" s="370" t="s">
        <v>43</v>
      </c>
      <c r="D820" s="371"/>
      <c r="E820" s="371"/>
      <c r="F820" s="371"/>
      <c r="G820" s="371"/>
      <c r="H820" s="371"/>
      <c r="I820" s="371"/>
      <c r="J820" s="371"/>
      <c r="K820" s="371"/>
      <c r="L820" s="371"/>
      <c r="M820" s="371"/>
      <c r="N820" s="372"/>
      <c r="O820" s="109">
        <f>SUM(O816:O819)</f>
        <v>128518</v>
      </c>
      <c r="P820" s="62"/>
    </row>
    <row r="821" spans="1:19">
      <c r="A821" s="14"/>
      <c r="B821" s="61"/>
      <c r="C821" s="381" t="s">
        <v>46</v>
      </c>
      <c r="D821" s="382"/>
      <c r="E821" s="382"/>
      <c r="F821" s="382"/>
      <c r="G821" s="382"/>
      <c r="H821" s="382"/>
      <c r="I821" s="382"/>
      <c r="J821" s="382"/>
      <c r="K821" s="382"/>
      <c r="L821" s="382"/>
      <c r="M821" s="382"/>
      <c r="N821" s="382"/>
      <c r="O821" s="383"/>
      <c r="P821" s="62"/>
    </row>
    <row r="822" spans="1:19">
      <c r="A822" s="14"/>
      <c r="B822" s="61"/>
      <c r="C822" s="384"/>
      <c r="D822" s="385"/>
      <c r="E822" s="385"/>
      <c r="F822" s="385"/>
      <c r="G822" s="385"/>
      <c r="H822" s="385"/>
      <c r="I822" s="385"/>
      <c r="J822" s="385"/>
      <c r="K822" s="385"/>
      <c r="L822" s="385"/>
      <c r="M822" s="385"/>
      <c r="N822" s="385"/>
      <c r="O822" s="386"/>
      <c r="P822" s="62"/>
    </row>
    <row r="823" spans="1:19" ht="13.5" thickBot="1">
      <c r="A823" s="14"/>
      <c r="B823" s="61"/>
      <c r="C823" s="387"/>
      <c r="D823" s="388"/>
      <c r="E823" s="388"/>
      <c r="F823" s="388"/>
      <c r="G823" s="388"/>
      <c r="H823" s="388"/>
      <c r="I823" s="388"/>
      <c r="J823" s="388"/>
      <c r="K823" s="388"/>
      <c r="L823" s="388"/>
      <c r="M823" s="388"/>
      <c r="N823" s="388"/>
      <c r="O823" s="389"/>
      <c r="P823" s="62"/>
    </row>
    <row r="824" spans="1:19" ht="13.5">
      <c r="A824" s="14"/>
      <c r="B824" s="61"/>
      <c r="C824" s="402" t="s">
        <v>47</v>
      </c>
      <c r="D824" s="403"/>
      <c r="E824" s="403"/>
      <c r="F824" s="403"/>
      <c r="G824" s="403"/>
      <c r="H824" s="403"/>
      <c r="I824" s="403"/>
      <c r="J824" s="223" t="s">
        <v>48</v>
      </c>
      <c r="K824" s="218" t="s">
        <v>49</v>
      </c>
      <c r="L824" s="93" t="s">
        <v>50</v>
      </c>
      <c r="M824" s="410" t="s">
        <v>51</v>
      </c>
      <c r="N824" s="411"/>
      <c r="O824" s="92" t="s">
        <v>42</v>
      </c>
      <c r="P824" s="62"/>
    </row>
    <row r="825" spans="1:19">
      <c r="A825" s="14"/>
      <c r="B825" s="61"/>
      <c r="C825" s="406" t="s">
        <v>90</v>
      </c>
      <c r="D825" s="407"/>
      <c r="E825" s="407"/>
      <c r="F825" s="407"/>
      <c r="G825" s="407"/>
      <c r="H825" s="407"/>
      <c r="I825" s="407"/>
      <c r="J825" s="39">
        <v>0.1</v>
      </c>
      <c r="K825" s="40">
        <v>22</v>
      </c>
      <c r="L825" s="39" t="s">
        <v>88</v>
      </c>
      <c r="M825" s="431">
        <f>+S825</f>
        <v>1560</v>
      </c>
      <c r="N825" s="432"/>
      <c r="O825" s="103">
        <f>+M825*K825*J825</f>
        <v>3432</v>
      </c>
      <c r="P825" s="62"/>
      <c r="S825">
        <v>1560</v>
      </c>
    </row>
    <row r="826" spans="1:19" ht="13.5" thickBot="1">
      <c r="A826" s="14"/>
      <c r="B826" s="61"/>
      <c r="C826" s="398"/>
      <c r="D826" s="399"/>
      <c r="E826" s="399"/>
      <c r="F826" s="399"/>
      <c r="G826" s="399"/>
      <c r="H826" s="399"/>
      <c r="I826" s="399"/>
      <c r="J826" s="34"/>
      <c r="K826" s="224"/>
      <c r="L826" s="34"/>
      <c r="M826" s="400"/>
      <c r="N826" s="401"/>
      <c r="O826" s="118"/>
      <c r="P826" s="62"/>
    </row>
    <row r="827" spans="1:19" ht="14.25" thickBot="1">
      <c r="A827" s="14"/>
      <c r="B827" s="61"/>
      <c r="C827" s="370" t="s">
        <v>43</v>
      </c>
      <c r="D827" s="371"/>
      <c r="E827" s="371"/>
      <c r="F827" s="371"/>
      <c r="G827" s="371"/>
      <c r="H827" s="371"/>
      <c r="I827" s="371"/>
      <c r="J827" s="371"/>
      <c r="K827" s="371"/>
      <c r="L827" s="371"/>
      <c r="M827" s="371"/>
      <c r="N827" s="372"/>
      <c r="O827" s="104">
        <f>SUM(O825:O826)</f>
        <v>3432</v>
      </c>
      <c r="P827" s="62"/>
    </row>
    <row r="828" spans="1:19">
      <c r="A828" s="14"/>
      <c r="B828" s="61"/>
      <c r="C828" s="381" t="s">
        <v>52</v>
      </c>
      <c r="D828" s="382"/>
      <c r="E828" s="382"/>
      <c r="F828" s="382"/>
      <c r="G828" s="382"/>
      <c r="H828" s="382"/>
      <c r="I828" s="382"/>
      <c r="J828" s="382"/>
      <c r="K828" s="382"/>
      <c r="L828" s="382"/>
      <c r="M828" s="382"/>
      <c r="N828" s="382"/>
      <c r="O828" s="383"/>
      <c r="P828" s="62"/>
    </row>
    <row r="829" spans="1:19">
      <c r="A829" s="14"/>
      <c r="B829" s="61"/>
      <c r="C829" s="384"/>
      <c r="D829" s="385"/>
      <c r="E829" s="385"/>
      <c r="F829" s="385"/>
      <c r="G829" s="385"/>
      <c r="H829" s="385"/>
      <c r="I829" s="385"/>
      <c r="J829" s="385"/>
      <c r="K829" s="385"/>
      <c r="L829" s="385"/>
      <c r="M829" s="385"/>
      <c r="N829" s="385"/>
      <c r="O829" s="386"/>
      <c r="P829" s="62"/>
    </row>
    <row r="830" spans="1:19" ht="13.5" thickBot="1">
      <c r="A830" s="14"/>
      <c r="B830" s="61"/>
      <c r="C830" s="387"/>
      <c r="D830" s="388"/>
      <c r="E830" s="388"/>
      <c r="F830" s="388"/>
      <c r="G830" s="388"/>
      <c r="H830" s="388"/>
      <c r="I830" s="388"/>
      <c r="J830" s="388"/>
      <c r="K830" s="388"/>
      <c r="L830" s="388"/>
      <c r="M830" s="388"/>
      <c r="N830" s="388"/>
      <c r="O830" s="389"/>
      <c r="P830" s="62"/>
    </row>
    <row r="831" spans="1:19">
      <c r="A831" s="14"/>
      <c r="B831" s="61"/>
      <c r="C831" s="390" t="s">
        <v>53</v>
      </c>
      <c r="D831" s="391"/>
      <c r="E831" s="391"/>
      <c r="F831" s="391"/>
      <c r="G831" s="391"/>
      <c r="H831" s="391"/>
      <c r="I831" s="391"/>
      <c r="J831" s="110" t="s">
        <v>54</v>
      </c>
      <c r="K831" s="111" t="s">
        <v>55</v>
      </c>
      <c r="L831" s="112" t="s">
        <v>56</v>
      </c>
      <c r="M831" s="392" t="s">
        <v>41</v>
      </c>
      <c r="N831" s="393"/>
      <c r="O831" s="113" t="s">
        <v>42</v>
      </c>
      <c r="P831" s="62"/>
    </row>
    <row r="832" spans="1:19">
      <c r="A832" s="14"/>
      <c r="B832" s="61"/>
      <c r="C832" s="225" t="s">
        <v>105</v>
      </c>
      <c r="D832" s="226"/>
      <c r="E832" s="226"/>
      <c r="F832" s="226"/>
      <c r="G832" s="226"/>
      <c r="H832" s="226"/>
      <c r="I832" s="226"/>
      <c r="J832" s="221">
        <f>+R832</f>
        <v>295200</v>
      </c>
      <c r="K832" s="114">
        <v>1.8</v>
      </c>
      <c r="L832" s="115">
        <f>ROUND(K832*J832,2)</f>
        <v>531360</v>
      </c>
      <c r="M832" s="394">
        <v>5</v>
      </c>
      <c r="N832" s="395"/>
      <c r="O832" s="116">
        <f>+ROUND(L832/M832,2)</f>
        <v>106272</v>
      </c>
      <c r="P832" s="62"/>
      <c r="R832">
        <v>295200</v>
      </c>
    </row>
    <row r="833" spans="1:16">
      <c r="A833" s="14"/>
      <c r="B833" s="61"/>
      <c r="C833" s="225"/>
      <c r="D833" s="226"/>
      <c r="E833" s="226"/>
      <c r="F833" s="226"/>
      <c r="G833" s="226"/>
      <c r="H833" s="226"/>
      <c r="I833" s="226"/>
      <c r="J833" s="221"/>
      <c r="K833" s="114"/>
      <c r="L833" s="115"/>
      <c r="M833" s="394"/>
      <c r="N833" s="395"/>
      <c r="O833" s="116"/>
      <c r="P833" s="62"/>
    </row>
    <row r="834" spans="1:16">
      <c r="A834" s="14"/>
      <c r="B834" s="61"/>
      <c r="C834" s="225"/>
      <c r="D834" s="226"/>
      <c r="E834" s="226"/>
      <c r="F834" s="226"/>
      <c r="G834" s="226"/>
      <c r="H834" s="226"/>
      <c r="I834" s="226"/>
      <c r="J834" s="38"/>
      <c r="K834" s="37"/>
      <c r="L834" s="36"/>
      <c r="M834" s="396"/>
      <c r="N834" s="397"/>
      <c r="O834" s="35"/>
      <c r="P834" s="62"/>
    </row>
    <row r="835" spans="1:16" ht="13.5" thickBot="1">
      <c r="A835" s="14"/>
      <c r="B835" s="61"/>
      <c r="C835" s="398"/>
      <c r="D835" s="399"/>
      <c r="E835" s="399"/>
      <c r="F835" s="399"/>
      <c r="G835" s="399"/>
      <c r="H835" s="399"/>
      <c r="I835" s="399"/>
      <c r="J835" s="34"/>
      <c r="K835" s="224"/>
      <c r="L835" s="34"/>
      <c r="M835" s="400"/>
      <c r="N835" s="401"/>
      <c r="O835" s="33"/>
      <c r="P835" s="62"/>
    </row>
    <row r="836" spans="1:16" ht="14.25" thickBot="1">
      <c r="A836" s="14"/>
      <c r="B836" s="61"/>
      <c r="C836" s="370" t="s">
        <v>43</v>
      </c>
      <c r="D836" s="371"/>
      <c r="E836" s="371"/>
      <c r="F836" s="371"/>
      <c r="G836" s="371"/>
      <c r="H836" s="371"/>
      <c r="I836" s="371"/>
      <c r="J836" s="371"/>
      <c r="K836" s="371"/>
      <c r="L836" s="371"/>
      <c r="M836" s="371"/>
      <c r="N836" s="372"/>
      <c r="O836" s="109">
        <f>SUM(O832:O835)</f>
        <v>106272</v>
      </c>
      <c r="P836" s="62"/>
    </row>
    <row r="837" spans="1:16" ht="13.5" thickBot="1">
      <c r="A837" s="14"/>
      <c r="B837" s="61"/>
      <c r="C837" s="18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7"/>
      <c r="P837" s="62"/>
    </row>
    <row r="838" spans="1:16" ht="13.5" thickBot="1">
      <c r="A838" s="14"/>
      <c r="B838" s="61"/>
      <c r="C838" s="373" t="s">
        <v>57</v>
      </c>
      <c r="D838" s="374"/>
      <c r="E838" s="374"/>
      <c r="F838" s="374"/>
      <c r="G838" s="374"/>
      <c r="H838" s="374"/>
      <c r="I838" s="374"/>
      <c r="J838" s="374"/>
      <c r="K838" s="374"/>
      <c r="L838" s="374"/>
      <c r="M838" s="374"/>
      <c r="N838" s="375"/>
      <c r="O838" s="117">
        <f>ROUND(O836+O827+O820+O811,2)</f>
        <v>240997.44</v>
      </c>
      <c r="P838" s="62"/>
    </row>
    <row r="839" spans="1:16">
      <c r="A839" s="14"/>
      <c r="B839" s="61"/>
      <c r="C839" s="381" t="s">
        <v>58</v>
      </c>
      <c r="D839" s="382"/>
      <c r="E839" s="382"/>
      <c r="F839" s="382"/>
      <c r="G839" s="382"/>
      <c r="H839" s="382"/>
      <c r="I839" s="382"/>
      <c r="J839" s="382"/>
      <c r="K839" s="382"/>
      <c r="L839" s="382"/>
      <c r="M839" s="382"/>
      <c r="N839" s="382"/>
      <c r="O839" s="383"/>
      <c r="P839" s="62"/>
    </row>
    <row r="840" spans="1:16">
      <c r="A840" s="14"/>
      <c r="B840" s="61"/>
      <c r="C840" s="384"/>
      <c r="D840" s="385"/>
      <c r="E840" s="385"/>
      <c r="F840" s="385"/>
      <c r="G840" s="385"/>
      <c r="H840" s="385"/>
      <c r="I840" s="385"/>
      <c r="J840" s="385"/>
      <c r="K840" s="385"/>
      <c r="L840" s="385"/>
      <c r="M840" s="385"/>
      <c r="N840" s="385"/>
      <c r="O840" s="386"/>
      <c r="P840" s="62"/>
    </row>
    <row r="841" spans="1:16" ht="13.5" thickBot="1">
      <c r="A841" s="14"/>
      <c r="B841" s="61"/>
      <c r="C841" s="387"/>
      <c r="D841" s="388"/>
      <c r="E841" s="388"/>
      <c r="F841" s="388"/>
      <c r="G841" s="388"/>
      <c r="H841" s="388"/>
      <c r="I841" s="388"/>
      <c r="J841" s="388"/>
      <c r="K841" s="388"/>
      <c r="L841" s="388"/>
      <c r="M841" s="388"/>
      <c r="N841" s="388"/>
      <c r="O841" s="389"/>
      <c r="P841" s="62"/>
    </row>
    <row r="842" spans="1:16" ht="13.5">
      <c r="A842" s="14"/>
      <c r="B842" s="61"/>
      <c r="C842" s="402" t="s">
        <v>59</v>
      </c>
      <c r="D842" s="403"/>
      <c r="E842" s="403"/>
      <c r="F842" s="403"/>
      <c r="G842" s="403"/>
      <c r="H842" s="403"/>
      <c r="I842" s="403"/>
      <c r="J842" s="218"/>
      <c r="K842" s="219"/>
      <c r="L842" s="94" t="s">
        <v>60</v>
      </c>
      <c r="M842" s="404" t="s">
        <v>61</v>
      </c>
      <c r="N842" s="405"/>
      <c r="O842" s="95"/>
      <c r="P842" s="62"/>
    </row>
    <row r="843" spans="1:16">
      <c r="A843" s="14"/>
      <c r="B843" s="61"/>
      <c r="C843" s="406" t="s">
        <v>16</v>
      </c>
      <c r="D843" s="407"/>
      <c r="E843" s="407"/>
      <c r="F843" s="407"/>
      <c r="G843" s="407"/>
      <c r="H843" s="407"/>
      <c r="I843" s="407"/>
      <c r="J843" s="31"/>
      <c r="K843" s="30"/>
      <c r="L843" s="27">
        <v>0.28999999999999998</v>
      </c>
      <c r="M843" s="408">
        <f>+ROUND(O838*L843,2)</f>
        <v>69889.259999999995</v>
      </c>
      <c r="N843" s="409"/>
      <c r="O843" s="26"/>
      <c r="P843" s="62"/>
    </row>
    <row r="844" spans="1:16">
      <c r="A844" s="14"/>
      <c r="B844" s="61"/>
      <c r="C844" s="32" t="s">
        <v>62</v>
      </c>
      <c r="D844" s="19"/>
      <c r="E844" s="19"/>
      <c r="F844" s="19"/>
      <c r="G844" s="19"/>
      <c r="H844" s="19"/>
      <c r="I844" s="19"/>
      <c r="J844" s="31"/>
      <c r="K844" s="30"/>
      <c r="L844" s="27">
        <v>0.01</v>
      </c>
      <c r="M844" s="408">
        <f>+ROUND(O838*L844,2)</f>
        <v>2409.9699999999998</v>
      </c>
      <c r="N844" s="409"/>
      <c r="O844" s="26"/>
      <c r="P844" s="62"/>
    </row>
    <row r="845" spans="1:16" ht="13.5" thickBot="1">
      <c r="A845" s="14"/>
      <c r="B845" s="61"/>
      <c r="C845" s="216" t="s">
        <v>63</v>
      </c>
      <c r="D845" s="217"/>
      <c r="E845" s="217"/>
      <c r="F845" s="217"/>
      <c r="G845" s="217"/>
      <c r="H845" s="217"/>
      <c r="I845" s="217"/>
      <c r="J845" s="29"/>
      <c r="K845" s="28"/>
      <c r="L845" s="27">
        <v>0.05</v>
      </c>
      <c r="M845" s="368">
        <f>+ROUND(O838*L845,2)</f>
        <v>12049.87</v>
      </c>
      <c r="N845" s="369"/>
      <c r="O845" s="26"/>
      <c r="P845" s="62"/>
    </row>
    <row r="846" spans="1:16" ht="14.25" thickBot="1">
      <c r="A846" s="14"/>
      <c r="B846" s="61"/>
      <c r="C846" s="370" t="s">
        <v>43</v>
      </c>
      <c r="D846" s="371"/>
      <c r="E846" s="371"/>
      <c r="F846" s="371"/>
      <c r="G846" s="371"/>
      <c r="H846" s="371"/>
      <c r="I846" s="371"/>
      <c r="J846" s="371"/>
      <c r="K846" s="371"/>
      <c r="L846" s="371"/>
      <c r="M846" s="371"/>
      <c r="N846" s="372"/>
      <c r="O846" s="104">
        <f>SUM(M843:N845)</f>
        <v>84349.099999999991</v>
      </c>
      <c r="P846" s="62"/>
    </row>
    <row r="847" spans="1:16" ht="13.5" thickBot="1">
      <c r="A847" s="14"/>
      <c r="B847" s="61"/>
      <c r="C847" s="18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7"/>
      <c r="P847" s="62"/>
    </row>
    <row r="848" spans="1:16" ht="13.5" thickBot="1">
      <c r="A848" s="14"/>
      <c r="B848" s="61"/>
      <c r="C848" s="373" t="s">
        <v>64</v>
      </c>
      <c r="D848" s="374"/>
      <c r="E848" s="374"/>
      <c r="F848" s="374"/>
      <c r="G848" s="374"/>
      <c r="H848" s="374"/>
      <c r="I848" s="374"/>
      <c r="J848" s="374"/>
      <c r="K848" s="374"/>
      <c r="L848" s="374"/>
      <c r="M848" s="374"/>
      <c r="N848" s="375"/>
      <c r="O848" s="117">
        <f>+O846+O838</f>
        <v>325346.53999999998</v>
      </c>
      <c r="P848" s="62"/>
    </row>
    <row r="849" spans="1:16">
      <c r="A849" s="14"/>
      <c r="B849" s="61"/>
      <c r="C849" s="25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3"/>
      <c r="P849" s="62"/>
    </row>
    <row r="850" spans="1:16">
      <c r="A850" s="14"/>
      <c r="B850" s="61"/>
      <c r="C850" s="18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7"/>
      <c r="P850" s="62"/>
    </row>
    <row r="851" spans="1:16">
      <c r="A851" s="14"/>
      <c r="B851" s="61"/>
      <c r="C851" s="18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7"/>
      <c r="P851" s="62"/>
    </row>
    <row r="852" spans="1:16" ht="18">
      <c r="A852" s="14"/>
      <c r="B852" s="61"/>
      <c r="C852" s="18"/>
      <c r="D852" s="14"/>
      <c r="E852" s="14"/>
      <c r="F852" s="14"/>
      <c r="G852" s="14"/>
      <c r="H852" s="96" t="s">
        <v>67</v>
      </c>
      <c r="I852" s="14"/>
      <c r="J852" s="14"/>
      <c r="K852" s="14"/>
      <c r="L852" s="14"/>
      <c r="M852" s="14"/>
      <c r="N852" s="14"/>
      <c r="O852" s="17"/>
      <c r="P852" s="62"/>
    </row>
    <row r="853" spans="1:16" ht="18">
      <c r="A853" s="14"/>
      <c r="B853" s="61"/>
      <c r="C853" s="22"/>
      <c r="D853" s="64"/>
      <c r="E853" s="64"/>
      <c r="F853" s="64"/>
      <c r="G853" s="64"/>
      <c r="H853" s="96"/>
      <c r="I853" s="64"/>
      <c r="J853" s="64"/>
      <c r="K853" s="64"/>
      <c r="L853" s="64"/>
      <c r="M853" s="64"/>
      <c r="N853" s="64"/>
      <c r="O853" s="21"/>
      <c r="P853" s="62"/>
    </row>
    <row r="854" spans="1:16" ht="18">
      <c r="A854" s="14"/>
      <c r="B854" s="61"/>
      <c r="C854" s="22"/>
      <c r="D854" s="64"/>
      <c r="E854" s="64"/>
      <c r="F854" s="64"/>
      <c r="G854" s="64"/>
      <c r="H854" s="96"/>
      <c r="I854" s="14"/>
      <c r="J854" s="14"/>
      <c r="K854" s="64"/>
      <c r="L854" s="64"/>
      <c r="M854" s="64"/>
      <c r="N854" s="64"/>
      <c r="O854" s="21"/>
      <c r="P854" s="62"/>
    </row>
    <row r="855" spans="1:16" ht="18">
      <c r="A855" s="14"/>
      <c r="B855" s="61"/>
      <c r="C855" s="20"/>
      <c r="D855" s="65"/>
      <c r="E855" s="65"/>
      <c r="F855" s="65"/>
      <c r="G855" s="65"/>
      <c r="H855" s="96" t="s">
        <v>68</v>
      </c>
      <c r="I855" s="65"/>
      <c r="J855" s="65"/>
      <c r="K855" s="65"/>
      <c r="L855" s="65"/>
      <c r="M855" s="65"/>
      <c r="N855" s="65"/>
      <c r="O855" s="16"/>
      <c r="P855" s="62"/>
    </row>
    <row r="856" spans="1:16" ht="18">
      <c r="A856" s="14"/>
      <c r="B856" s="61"/>
      <c r="C856" s="18"/>
      <c r="D856" s="14"/>
      <c r="E856" s="14"/>
      <c r="F856" s="14"/>
      <c r="G856" s="14"/>
      <c r="H856" s="97" t="s">
        <v>120</v>
      </c>
      <c r="I856" s="14"/>
      <c r="J856" s="14"/>
      <c r="K856" s="14"/>
      <c r="L856" s="14"/>
      <c r="M856" s="14"/>
      <c r="N856" s="14"/>
      <c r="O856" s="17"/>
      <c r="P856" s="62"/>
    </row>
    <row r="857" spans="1:16" ht="18">
      <c r="A857" s="14"/>
      <c r="B857" s="61"/>
      <c r="C857" s="15"/>
      <c r="D857" s="66"/>
      <c r="E857" s="66"/>
      <c r="F857" s="14"/>
      <c r="G857" s="14"/>
      <c r="H857" s="96" t="s">
        <v>69</v>
      </c>
      <c r="I857" s="14"/>
      <c r="J857" s="14"/>
      <c r="K857" s="98"/>
      <c r="L857" s="98"/>
      <c r="M857" s="98"/>
      <c r="N857" s="98"/>
      <c r="O857" s="99"/>
      <c r="P857" s="62"/>
    </row>
    <row r="858" spans="1:16" ht="16.5" thickBot="1">
      <c r="A858" s="14"/>
      <c r="B858" s="61"/>
      <c r="C858" s="376"/>
      <c r="D858" s="377"/>
      <c r="E858" s="377"/>
      <c r="F858" s="224"/>
      <c r="G858" s="224"/>
      <c r="H858" s="224"/>
      <c r="I858" s="224"/>
      <c r="J858" s="224"/>
      <c r="K858" s="100"/>
      <c r="L858" s="100"/>
      <c r="M858" s="100"/>
      <c r="N858" s="100"/>
      <c r="O858" s="101"/>
      <c r="P858" s="62"/>
    </row>
    <row r="859" spans="1:16" ht="13.5" thickBot="1">
      <c r="A859" s="14"/>
      <c r="B859" s="67"/>
      <c r="C859" s="68"/>
      <c r="D859" s="68"/>
      <c r="E859" s="68"/>
      <c r="F859" s="68"/>
      <c r="G859" s="68"/>
      <c r="H859" s="68"/>
      <c r="I859" s="68"/>
      <c r="J859" s="68"/>
      <c r="K859" s="68"/>
      <c r="L859" s="68"/>
      <c r="M859" s="68"/>
      <c r="N859" s="68"/>
      <c r="O859" s="68"/>
      <c r="P859" s="69"/>
    </row>
    <row r="860" spans="1:16" ht="13.5" thickTop="1"/>
    <row r="861" spans="1:16" ht="13.5" thickBot="1"/>
    <row r="862" spans="1:16" ht="13.5" thickTop="1">
      <c r="A862" s="14"/>
      <c r="B862" s="443"/>
      <c r="C862" s="444"/>
      <c r="D862" s="444"/>
      <c r="E862" s="444"/>
      <c r="F862" s="444"/>
      <c r="G862" s="444"/>
      <c r="H862" s="444"/>
      <c r="I862" s="444"/>
      <c r="J862" s="444"/>
      <c r="K862" s="444"/>
      <c r="L862" s="444"/>
      <c r="M862" s="444"/>
      <c r="N862" s="444"/>
      <c r="O862" s="444"/>
      <c r="P862" s="445"/>
    </row>
    <row r="863" spans="1:16">
      <c r="A863" s="14"/>
      <c r="B863" s="81"/>
      <c r="C863" s="70"/>
      <c r="D863" s="71"/>
      <c r="E863" s="70"/>
      <c r="F863" s="71"/>
      <c r="G863" s="14"/>
      <c r="H863" s="14"/>
      <c r="I863" s="14"/>
      <c r="J863" s="14"/>
      <c r="K863" s="14"/>
      <c r="L863" s="14"/>
      <c r="M863" s="14"/>
      <c r="N863" s="14"/>
      <c r="O863" s="14"/>
      <c r="P863" s="62"/>
    </row>
    <row r="864" spans="1:16" ht="13.5" thickBot="1">
      <c r="A864" s="14"/>
      <c r="B864" s="61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62"/>
    </row>
    <row r="865" spans="1:16">
      <c r="A865" s="14"/>
      <c r="B865" s="61"/>
      <c r="C865" s="446"/>
      <c r="D865" s="447"/>
      <c r="E865" s="452"/>
      <c r="F865" s="452"/>
      <c r="G865" s="452"/>
      <c r="H865" s="452"/>
      <c r="I865" s="452"/>
      <c r="J865" s="452"/>
      <c r="K865" s="453"/>
      <c r="L865" s="454"/>
      <c r="M865" s="455"/>
      <c r="N865" s="455"/>
      <c r="O865" s="456"/>
      <c r="P865" s="62"/>
    </row>
    <row r="866" spans="1:16">
      <c r="A866" s="14"/>
      <c r="B866" s="61"/>
      <c r="C866" s="448"/>
      <c r="D866" s="449"/>
      <c r="E866" s="460" t="s">
        <v>66</v>
      </c>
      <c r="F866" s="460"/>
      <c r="G866" s="460"/>
      <c r="H866" s="460"/>
      <c r="I866" s="460"/>
      <c r="J866" s="460"/>
      <c r="K866" s="461"/>
      <c r="L866" s="457"/>
      <c r="M866" s="458"/>
      <c r="N866" s="458"/>
      <c r="O866" s="459"/>
      <c r="P866" s="62"/>
    </row>
    <row r="867" spans="1:16" ht="13.5">
      <c r="A867" s="14"/>
      <c r="B867" s="61"/>
      <c r="C867" s="448"/>
      <c r="D867" s="449"/>
      <c r="E867" s="462"/>
      <c r="F867" s="462"/>
      <c r="G867" s="462"/>
      <c r="H867" s="462"/>
      <c r="I867" s="462"/>
      <c r="J867" s="462"/>
      <c r="K867" s="463"/>
      <c r="L867" s="464" t="s">
        <v>25</v>
      </c>
      <c r="M867" s="466"/>
      <c r="N867" s="467"/>
      <c r="O867" s="468"/>
      <c r="P867" s="62"/>
    </row>
    <row r="868" spans="1:16">
      <c r="A868" s="14"/>
      <c r="B868" s="61"/>
      <c r="C868" s="448"/>
      <c r="D868" s="449"/>
      <c r="E868" s="460"/>
      <c r="F868" s="460"/>
      <c r="G868" s="460"/>
      <c r="H868" s="460"/>
      <c r="I868" s="460"/>
      <c r="J868" s="460"/>
      <c r="K868" s="461"/>
      <c r="L868" s="465"/>
      <c r="M868" s="469"/>
      <c r="N868" s="470"/>
      <c r="O868" s="471"/>
      <c r="P868" s="62"/>
    </row>
    <row r="869" spans="1:16">
      <c r="A869" s="14"/>
      <c r="B869" s="61"/>
      <c r="C869" s="448"/>
      <c r="D869" s="449"/>
      <c r="E869" s="472"/>
      <c r="F869" s="472"/>
      <c r="G869" s="472"/>
      <c r="H869" s="472"/>
      <c r="I869" s="472"/>
      <c r="J869" s="472"/>
      <c r="K869" s="473"/>
      <c r="L869" s="464" t="s">
        <v>26</v>
      </c>
      <c r="M869" s="464">
        <v>12</v>
      </c>
      <c r="N869" s="464" t="s">
        <v>27</v>
      </c>
      <c r="O869" s="418">
        <v>18</v>
      </c>
      <c r="P869" s="62"/>
    </row>
    <row r="870" spans="1:16">
      <c r="A870" s="14"/>
      <c r="B870" s="61"/>
      <c r="C870" s="448"/>
      <c r="D870" s="449"/>
      <c r="E870" s="472"/>
      <c r="F870" s="472"/>
      <c r="G870" s="472"/>
      <c r="H870" s="472"/>
      <c r="I870" s="472"/>
      <c r="J870" s="472"/>
      <c r="K870" s="473"/>
      <c r="L870" s="474"/>
      <c r="M870" s="474"/>
      <c r="N870" s="474"/>
      <c r="O870" s="419"/>
      <c r="P870" s="62"/>
    </row>
    <row r="871" spans="1:16">
      <c r="A871" s="14"/>
      <c r="B871" s="61"/>
      <c r="C871" s="450"/>
      <c r="D871" s="451"/>
      <c r="E871" s="475" t="s">
        <v>28</v>
      </c>
      <c r="F871" s="475"/>
      <c r="G871" s="475"/>
      <c r="H871" s="475"/>
      <c r="I871" s="475"/>
      <c r="J871" s="475"/>
      <c r="K871" s="476"/>
      <c r="L871" s="474"/>
      <c r="M871" s="474"/>
      <c r="N871" s="474"/>
      <c r="O871" s="419"/>
      <c r="P871" s="62"/>
    </row>
    <row r="872" spans="1:16" ht="14.25" thickBot="1">
      <c r="A872" s="14"/>
      <c r="B872" s="61"/>
      <c r="C872" s="57"/>
      <c r="D872" s="56"/>
      <c r="E872" s="56"/>
      <c r="F872" s="56"/>
      <c r="G872" s="56"/>
      <c r="H872" s="56"/>
      <c r="I872" s="56"/>
      <c r="J872" s="56"/>
      <c r="K872" s="56"/>
      <c r="L872" s="56"/>
      <c r="M872" s="55"/>
      <c r="N872" s="55"/>
      <c r="O872" s="54"/>
      <c r="P872" s="62"/>
    </row>
    <row r="873" spans="1:16" ht="13.5">
      <c r="A873" s="14"/>
      <c r="B873" s="61"/>
      <c r="C873" s="53"/>
      <c r="D873" s="52"/>
      <c r="E873" s="52"/>
      <c r="F873" s="52"/>
      <c r="G873" s="52"/>
      <c r="H873" s="52"/>
      <c r="I873" s="52"/>
      <c r="J873" s="52"/>
      <c r="K873" s="52"/>
      <c r="L873" s="51" t="s">
        <v>29</v>
      </c>
      <c r="M873" s="50" t="s">
        <v>30</v>
      </c>
      <c r="N873" s="50" t="s">
        <v>31</v>
      </c>
      <c r="O873" s="49" t="s">
        <v>32</v>
      </c>
      <c r="P873" s="62"/>
    </row>
    <row r="874" spans="1:16" ht="13.5">
      <c r="A874" s="14"/>
      <c r="B874" s="61"/>
      <c r="C874" s="20"/>
      <c r="D874" s="222"/>
      <c r="E874" s="222"/>
      <c r="F874" s="222"/>
      <c r="G874" s="222"/>
      <c r="H874" s="222"/>
      <c r="I874" s="222"/>
      <c r="J874" s="222"/>
      <c r="K874" s="222"/>
      <c r="L874" s="63"/>
      <c r="M874" s="48">
        <v>6</v>
      </c>
      <c r="N874" s="48">
        <v>2</v>
      </c>
      <c r="O874" s="48">
        <v>2026</v>
      </c>
      <c r="P874" s="62"/>
    </row>
    <row r="875" spans="1:16" ht="13.5">
      <c r="A875" s="14"/>
      <c r="B875" s="61"/>
      <c r="C875" s="47"/>
      <c r="D875" s="46"/>
      <c r="E875" s="46"/>
      <c r="F875" s="46"/>
      <c r="G875" s="46"/>
      <c r="H875" s="46"/>
      <c r="I875" s="46"/>
      <c r="J875" s="46"/>
      <c r="K875" s="46"/>
      <c r="L875" s="46"/>
      <c r="M875" s="46"/>
      <c r="N875" s="46"/>
      <c r="O875" s="45"/>
      <c r="P875" s="62"/>
    </row>
    <row r="876" spans="1:16" ht="13.5" thickBot="1">
      <c r="A876" s="14"/>
      <c r="B876" s="61"/>
      <c r="C876" s="216"/>
      <c r="D876" s="217"/>
      <c r="E876" s="217"/>
      <c r="F876" s="217"/>
      <c r="G876" s="217"/>
      <c r="H876" s="217"/>
      <c r="I876" s="217"/>
      <c r="J876" s="217"/>
      <c r="K876" s="217"/>
      <c r="L876" s="217"/>
      <c r="M876" s="217"/>
      <c r="N876" s="217"/>
      <c r="O876" s="44"/>
      <c r="P876" s="62"/>
    </row>
    <row r="877" spans="1:16" ht="13.5" thickBot="1">
      <c r="A877" s="14"/>
      <c r="B877" s="61"/>
      <c r="C877" s="25"/>
      <c r="D877" s="24"/>
      <c r="E877" s="24"/>
      <c r="F877" s="24"/>
      <c r="G877" s="24"/>
      <c r="H877" s="24"/>
      <c r="I877" s="14"/>
      <c r="J877" s="14"/>
      <c r="K877" s="24"/>
      <c r="L877" s="24"/>
      <c r="M877" s="24"/>
      <c r="N877" s="24"/>
      <c r="O877" s="23"/>
      <c r="P877" s="62"/>
    </row>
    <row r="878" spans="1:16" ht="13.5">
      <c r="A878" s="14"/>
      <c r="B878" s="61"/>
      <c r="C878" s="420" t="s">
        <v>33</v>
      </c>
      <c r="D878" s="421"/>
      <c r="E878" s="421"/>
      <c r="F878" s="421"/>
      <c r="G878" s="421"/>
      <c r="H878" s="421"/>
      <c r="I878" s="421"/>
      <c r="J878" s="421"/>
      <c r="K878" s="421"/>
      <c r="L878" s="421"/>
      <c r="M878" s="421"/>
      <c r="N878" s="421"/>
      <c r="O878" s="422"/>
      <c r="P878" s="62"/>
    </row>
    <row r="879" spans="1:16" ht="13.5" thickBot="1">
      <c r="A879" s="14"/>
      <c r="B879" s="61"/>
      <c r="C879" s="18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7"/>
      <c r="P879" s="62"/>
    </row>
    <row r="880" spans="1:16">
      <c r="A880" s="14"/>
      <c r="B880" s="61"/>
      <c r="C880" s="89" t="s">
        <v>34</v>
      </c>
      <c r="D880" s="423" t="s">
        <v>35</v>
      </c>
      <c r="E880" s="424"/>
      <c r="F880" s="424"/>
      <c r="G880" s="424"/>
      <c r="H880" s="424"/>
      <c r="I880" s="424"/>
      <c r="J880" s="424"/>
      <c r="K880" s="424"/>
      <c r="L880" s="425"/>
      <c r="M880" s="426" t="s">
        <v>36</v>
      </c>
      <c r="N880" s="427"/>
      <c r="O880" s="89" t="s">
        <v>9</v>
      </c>
      <c r="P880" s="62"/>
    </row>
    <row r="881" spans="1:16" ht="13.5" thickBot="1">
      <c r="A881" s="14"/>
      <c r="B881" s="61"/>
      <c r="C881" s="90">
        <f>+'PRESUPUESTO OFICIAL (Entidad)'!D27</f>
        <v>2.09</v>
      </c>
      <c r="D881" s="433" t="str">
        <f>+VLOOKUP(C881,'PRESUPUESTO OFICIAL (Entidad)'!D$14:H$33,2,0)</f>
        <v xml:space="preserve">Pintura esmalte epoxica color blanca semibrillante </v>
      </c>
      <c r="E881" s="434"/>
      <c r="F881" s="434"/>
      <c r="G881" s="434"/>
      <c r="H881" s="434"/>
      <c r="I881" s="434"/>
      <c r="J881" s="434"/>
      <c r="K881" s="434"/>
      <c r="L881" s="435"/>
      <c r="M881" s="433" t="str">
        <f>+VLOOKUP(C881,'PRESUPUESTO OFICIAL (Entidad)'!D$14:H$33,3,0)</f>
        <v>M2</v>
      </c>
      <c r="N881" s="435"/>
      <c r="O881" s="91">
        <f>+VLOOKUP(C881,'PRESUPUESTO OFICIAL (Entidad)'!D$14:H$33,4,0)</f>
        <v>75</v>
      </c>
      <c r="P881" s="62"/>
    </row>
    <row r="882" spans="1:16">
      <c r="A882" s="14"/>
      <c r="B882" s="61"/>
      <c r="C882" s="381" t="s">
        <v>37</v>
      </c>
      <c r="D882" s="382"/>
      <c r="E882" s="382"/>
      <c r="F882" s="382"/>
      <c r="G882" s="382"/>
      <c r="H882" s="382"/>
      <c r="I882" s="382"/>
      <c r="J882" s="382"/>
      <c r="K882" s="382"/>
      <c r="L882" s="382"/>
      <c r="M882" s="382"/>
      <c r="N882" s="382"/>
      <c r="O882" s="383"/>
      <c r="P882" s="62"/>
    </row>
    <row r="883" spans="1:16">
      <c r="A883" s="14"/>
      <c r="B883" s="61"/>
      <c r="C883" s="384"/>
      <c r="D883" s="385"/>
      <c r="E883" s="385"/>
      <c r="F883" s="385"/>
      <c r="G883" s="385"/>
      <c r="H883" s="385"/>
      <c r="I883" s="385"/>
      <c r="J883" s="385"/>
      <c r="K883" s="385"/>
      <c r="L883" s="385"/>
      <c r="M883" s="385"/>
      <c r="N883" s="385"/>
      <c r="O883" s="386"/>
      <c r="P883" s="62"/>
    </row>
    <row r="884" spans="1:16" ht="13.5" thickBot="1">
      <c r="A884" s="14"/>
      <c r="B884" s="61"/>
      <c r="C884" s="387"/>
      <c r="D884" s="388"/>
      <c r="E884" s="388"/>
      <c r="F884" s="388"/>
      <c r="G884" s="388"/>
      <c r="H884" s="388"/>
      <c r="I884" s="388"/>
      <c r="J884" s="388"/>
      <c r="K884" s="388"/>
      <c r="L884" s="388"/>
      <c r="M884" s="388"/>
      <c r="N884" s="388"/>
      <c r="O884" s="389"/>
      <c r="P884" s="62"/>
    </row>
    <row r="885" spans="1:16" ht="13.5">
      <c r="A885" s="14"/>
      <c r="B885" s="61"/>
      <c r="C885" s="402" t="s">
        <v>35</v>
      </c>
      <c r="D885" s="436"/>
      <c r="E885" s="436"/>
      <c r="F885" s="436"/>
      <c r="G885" s="437"/>
      <c r="H885" s="410" t="s">
        <v>38</v>
      </c>
      <c r="I885" s="436"/>
      <c r="J885" s="438" t="s">
        <v>39</v>
      </c>
      <c r="K885" s="439"/>
      <c r="L885" s="223" t="s">
        <v>40</v>
      </c>
      <c r="M885" s="410" t="s">
        <v>41</v>
      </c>
      <c r="N885" s="411"/>
      <c r="O885" s="92" t="s">
        <v>42</v>
      </c>
      <c r="P885" s="62"/>
    </row>
    <row r="886" spans="1:16">
      <c r="A886" s="14"/>
      <c r="B886" s="61"/>
      <c r="C886" s="406" t="s">
        <v>70</v>
      </c>
      <c r="D886" s="407"/>
      <c r="E886" s="407"/>
      <c r="F886" s="407"/>
      <c r="G886" s="412"/>
      <c r="H886" s="413"/>
      <c r="I886" s="412"/>
      <c r="J886" s="414" t="s">
        <v>71</v>
      </c>
      <c r="K886" s="415"/>
      <c r="L886" s="102">
        <f>+O914</f>
        <v>18977.14</v>
      </c>
      <c r="M886" s="416">
        <v>0.05</v>
      </c>
      <c r="N886" s="417"/>
      <c r="O886" s="103">
        <f>+ROUND(L886*M886,2)</f>
        <v>948.86</v>
      </c>
      <c r="P886" s="62"/>
    </row>
    <row r="887" spans="1:16">
      <c r="A887" s="14"/>
      <c r="B887" s="61"/>
      <c r="C887" s="32" t="s">
        <v>86</v>
      </c>
      <c r="D887" s="19"/>
      <c r="E887" s="19"/>
      <c r="F887" s="19"/>
      <c r="G887" s="42"/>
      <c r="H887" s="43"/>
      <c r="I887" s="42"/>
      <c r="J887" s="414" t="s">
        <v>87</v>
      </c>
      <c r="K887" s="415"/>
      <c r="L887" s="102">
        <v>13000</v>
      </c>
      <c r="M887" s="396">
        <v>0.1</v>
      </c>
      <c r="N887" s="397"/>
      <c r="O887" s="103">
        <f>+ROUND(L887*M887,2)</f>
        <v>1300</v>
      </c>
      <c r="P887" s="62"/>
    </row>
    <row r="888" spans="1:16" ht="13.5" thickBot="1">
      <c r="A888" s="14"/>
      <c r="B888" s="61"/>
      <c r="C888" s="398"/>
      <c r="D888" s="399"/>
      <c r="E888" s="399"/>
      <c r="F888" s="399"/>
      <c r="G888" s="428"/>
      <c r="H888" s="440"/>
      <c r="I888" s="428"/>
      <c r="J888" s="400"/>
      <c r="K888" s="401"/>
      <c r="L888" s="190"/>
      <c r="M888" s="441"/>
      <c r="N888" s="442"/>
      <c r="O888" s="103"/>
      <c r="P888" s="62"/>
    </row>
    <row r="889" spans="1:16" ht="14.25" thickBot="1">
      <c r="A889" s="14"/>
      <c r="B889" s="61"/>
      <c r="C889" s="370" t="s">
        <v>43</v>
      </c>
      <c r="D889" s="371"/>
      <c r="E889" s="371"/>
      <c r="F889" s="371"/>
      <c r="G889" s="371"/>
      <c r="H889" s="371"/>
      <c r="I889" s="371"/>
      <c r="J889" s="371"/>
      <c r="K889" s="371"/>
      <c r="L889" s="371"/>
      <c r="M889" s="371"/>
      <c r="N889" s="372"/>
      <c r="O889" s="104">
        <f>SUM(O886:O888)</f>
        <v>2248.86</v>
      </c>
      <c r="P889" s="62"/>
    </row>
    <row r="890" spans="1:16">
      <c r="A890" s="14"/>
      <c r="B890" s="61"/>
      <c r="C890" s="381" t="s">
        <v>44</v>
      </c>
      <c r="D890" s="382"/>
      <c r="E890" s="382"/>
      <c r="F890" s="382"/>
      <c r="G890" s="382"/>
      <c r="H890" s="382"/>
      <c r="I890" s="382"/>
      <c r="J890" s="382"/>
      <c r="K890" s="382"/>
      <c r="L890" s="382"/>
      <c r="M890" s="382"/>
      <c r="N890" s="382"/>
      <c r="O890" s="383"/>
      <c r="P890" s="62"/>
    </row>
    <row r="891" spans="1:16">
      <c r="A891" s="14"/>
      <c r="B891" s="61"/>
      <c r="C891" s="384"/>
      <c r="D891" s="385"/>
      <c r="E891" s="385"/>
      <c r="F891" s="385"/>
      <c r="G891" s="385"/>
      <c r="H891" s="385"/>
      <c r="I891" s="385"/>
      <c r="J891" s="385"/>
      <c r="K891" s="385"/>
      <c r="L891" s="385"/>
      <c r="M891" s="385"/>
      <c r="N891" s="385"/>
      <c r="O891" s="386"/>
      <c r="P891" s="62"/>
    </row>
    <row r="892" spans="1:16" ht="13.5" thickBot="1">
      <c r="A892" s="14"/>
      <c r="B892" s="61"/>
      <c r="C892" s="387"/>
      <c r="D892" s="388"/>
      <c r="E892" s="388"/>
      <c r="F892" s="388"/>
      <c r="G892" s="388"/>
      <c r="H892" s="388"/>
      <c r="I892" s="388"/>
      <c r="J892" s="388"/>
      <c r="K892" s="388"/>
      <c r="L892" s="388"/>
      <c r="M892" s="388"/>
      <c r="N892" s="388"/>
      <c r="O892" s="389"/>
      <c r="P892" s="62"/>
    </row>
    <row r="893" spans="1:16" ht="13.5">
      <c r="A893" s="14"/>
      <c r="B893" s="61"/>
      <c r="C893" s="402" t="s">
        <v>35</v>
      </c>
      <c r="D893" s="403"/>
      <c r="E893" s="403"/>
      <c r="F893" s="403"/>
      <c r="G893" s="403"/>
      <c r="H893" s="403"/>
      <c r="I893" s="403"/>
      <c r="J893" s="411"/>
      <c r="K893" s="220" t="s">
        <v>36</v>
      </c>
      <c r="L893" s="223" t="s">
        <v>9</v>
      </c>
      <c r="M893" s="410" t="s">
        <v>45</v>
      </c>
      <c r="N893" s="411"/>
      <c r="O893" s="92" t="s">
        <v>42</v>
      </c>
      <c r="P893" s="62"/>
    </row>
    <row r="894" spans="1:16">
      <c r="A894" s="14"/>
      <c r="B894" s="61"/>
      <c r="C894" s="406" t="s">
        <v>152</v>
      </c>
      <c r="D894" s="407"/>
      <c r="E894" s="407"/>
      <c r="F894" s="407"/>
      <c r="G894" s="407"/>
      <c r="H894" s="407"/>
      <c r="I894" s="407"/>
      <c r="J894" s="412"/>
      <c r="K894" s="105" t="s">
        <v>110</v>
      </c>
      <c r="L894" s="107">
        <v>8.9300000000000004E-2</v>
      </c>
      <c r="M894" s="408">
        <f>265900*1.3</f>
        <v>345670</v>
      </c>
      <c r="N894" s="409"/>
      <c r="O894" s="103">
        <f>+M894*L894</f>
        <v>30868.331000000002</v>
      </c>
      <c r="P894" s="62"/>
    </row>
    <row r="895" spans="1:16">
      <c r="A895" s="14"/>
      <c r="B895" s="61"/>
      <c r="C895" s="32"/>
      <c r="D895" s="169"/>
      <c r="E895" s="169"/>
      <c r="F895" s="169"/>
      <c r="G895" s="169"/>
      <c r="H895" s="169"/>
      <c r="I895" s="169"/>
      <c r="J895" s="170"/>
      <c r="K895" s="191"/>
      <c r="L895" s="122"/>
      <c r="M895" s="408"/>
      <c r="N895" s="409"/>
      <c r="O895" s="103"/>
      <c r="P895" s="62"/>
    </row>
    <row r="896" spans="1:16">
      <c r="A896" s="14"/>
      <c r="B896" s="61"/>
      <c r="C896" s="32"/>
      <c r="D896" s="169"/>
      <c r="E896" s="169"/>
      <c r="F896" s="169"/>
      <c r="G896" s="169"/>
      <c r="H896" s="169"/>
      <c r="I896" s="169"/>
      <c r="J896" s="170"/>
      <c r="K896" s="191"/>
      <c r="L896" s="122"/>
      <c r="M896" s="408"/>
      <c r="N896" s="409"/>
      <c r="O896" s="103"/>
      <c r="P896" s="62"/>
    </row>
    <row r="897" spans="1:19" ht="13.5" thickBot="1">
      <c r="A897" s="14"/>
      <c r="B897" s="61"/>
      <c r="C897" s="398"/>
      <c r="D897" s="399"/>
      <c r="E897" s="399"/>
      <c r="F897" s="399"/>
      <c r="G897" s="399"/>
      <c r="H897" s="399"/>
      <c r="I897" s="399"/>
      <c r="J897" s="428"/>
      <c r="K897" s="106"/>
      <c r="L897" s="108"/>
      <c r="M897" s="429"/>
      <c r="N897" s="430"/>
      <c r="O897" s="103"/>
      <c r="P897" s="62"/>
    </row>
    <row r="898" spans="1:19" ht="14.25" thickBot="1">
      <c r="A898" s="14"/>
      <c r="B898" s="61"/>
      <c r="C898" s="370" t="s">
        <v>43</v>
      </c>
      <c r="D898" s="371"/>
      <c r="E898" s="371"/>
      <c r="F898" s="371"/>
      <c r="G898" s="371"/>
      <c r="H898" s="371"/>
      <c r="I898" s="371"/>
      <c r="J898" s="371"/>
      <c r="K898" s="371"/>
      <c r="L898" s="371"/>
      <c r="M898" s="371"/>
      <c r="N898" s="372"/>
      <c r="O898" s="109">
        <f>SUM(O894:O897)</f>
        <v>30868.331000000002</v>
      </c>
      <c r="P898" s="62"/>
    </row>
    <row r="899" spans="1:19">
      <c r="A899" s="14"/>
      <c r="B899" s="61"/>
      <c r="C899" s="381" t="s">
        <v>46</v>
      </c>
      <c r="D899" s="382"/>
      <c r="E899" s="382"/>
      <c r="F899" s="382"/>
      <c r="G899" s="382"/>
      <c r="H899" s="382"/>
      <c r="I899" s="382"/>
      <c r="J899" s="382"/>
      <c r="K899" s="382"/>
      <c r="L899" s="382"/>
      <c r="M899" s="382"/>
      <c r="N899" s="382"/>
      <c r="O899" s="383"/>
      <c r="P899" s="62"/>
    </row>
    <row r="900" spans="1:19">
      <c r="A900" s="14"/>
      <c r="B900" s="61"/>
      <c r="C900" s="384"/>
      <c r="D900" s="385"/>
      <c r="E900" s="385"/>
      <c r="F900" s="385"/>
      <c r="G900" s="385"/>
      <c r="H900" s="385"/>
      <c r="I900" s="385"/>
      <c r="J900" s="385"/>
      <c r="K900" s="385"/>
      <c r="L900" s="385"/>
      <c r="M900" s="385"/>
      <c r="N900" s="385"/>
      <c r="O900" s="386"/>
      <c r="P900" s="62"/>
    </row>
    <row r="901" spans="1:19" ht="13.5" thickBot="1">
      <c r="A901" s="14"/>
      <c r="B901" s="61"/>
      <c r="C901" s="387"/>
      <c r="D901" s="388"/>
      <c r="E901" s="388"/>
      <c r="F901" s="388"/>
      <c r="G901" s="388"/>
      <c r="H901" s="388"/>
      <c r="I901" s="388"/>
      <c r="J901" s="388"/>
      <c r="K901" s="388"/>
      <c r="L901" s="388"/>
      <c r="M901" s="388"/>
      <c r="N901" s="388"/>
      <c r="O901" s="389"/>
      <c r="P901" s="62"/>
    </row>
    <row r="902" spans="1:19" ht="13.5">
      <c r="A902" s="14"/>
      <c r="B902" s="61"/>
      <c r="C902" s="402" t="s">
        <v>47</v>
      </c>
      <c r="D902" s="403"/>
      <c r="E902" s="403"/>
      <c r="F902" s="403"/>
      <c r="G902" s="403"/>
      <c r="H902" s="403"/>
      <c r="I902" s="403"/>
      <c r="J902" s="223" t="s">
        <v>48</v>
      </c>
      <c r="K902" s="218" t="s">
        <v>49</v>
      </c>
      <c r="L902" s="93" t="s">
        <v>50</v>
      </c>
      <c r="M902" s="410" t="s">
        <v>51</v>
      </c>
      <c r="N902" s="411"/>
      <c r="O902" s="92" t="s">
        <v>42</v>
      </c>
      <c r="P902" s="62"/>
    </row>
    <row r="903" spans="1:19">
      <c r="A903" s="14"/>
      <c r="B903" s="61"/>
      <c r="C903" s="406" t="s">
        <v>90</v>
      </c>
      <c r="D903" s="407"/>
      <c r="E903" s="407"/>
      <c r="F903" s="407"/>
      <c r="G903" s="407"/>
      <c r="H903" s="407"/>
      <c r="I903" s="407"/>
      <c r="J903" s="39">
        <v>0.05</v>
      </c>
      <c r="K903" s="40">
        <v>22</v>
      </c>
      <c r="L903" s="39" t="s">
        <v>88</v>
      </c>
      <c r="M903" s="431">
        <f>+S903</f>
        <v>1560</v>
      </c>
      <c r="N903" s="432"/>
      <c r="O903" s="103">
        <f>+M903*K903*J903</f>
        <v>1716</v>
      </c>
      <c r="P903" s="62"/>
      <c r="S903">
        <v>1560</v>
      </c>
    </row>
    <row r="904" spans="1:19" ht="13.5" thickBot="1">
      <c r="A904" s="14"/>
      <c r="B904" s="61"/>
      <c r="C904" s="398"/>
      <c r="D904" s="399"/>
      <c r="E904" s="399"/>
      <c r="F904" s="399"/>
      <c r="G904" s="399"/>
      <c r="H904" s="399"/>
      <c r="I904" s="399"/>
      <c r="J904" s="34"/>
      <c r="K904" s="224"/>
      <c r="L904" s="34"/>
      <c r="M904" s="400"/>
      <c r="N904" s="401"/>
      <c r="O904" s="118"/>
      <c r="P904" s="62"/>
    </row>
    <row r="905" spans="1:19" ht="14.25" thickBot="1">
      <c r="A905" s="14"/>
      <c r="B905" s="61"/>
      <c r="C905" s="370" t="s">
        <v>43</v>
      </c>
      <c r="D905" s="371"/>
      <c r="E905" s="371"/>
      <c r="F905" s="371"/>
      <c r="G905" s="371"/>
      <c r="H905" s="371"/>
      <c r="I905" s="371"/>
      <c r="J905" s="371"/>
      <c r="K905" s="371"/>
      <c r="L905" s="371"/>
      <c r="M905" s="371"/>
      <c r="N905" s="372"/>
      <c r="O905" s="104">
        <f>SUM(O903:O904)</f>
        <v>1716</v>
      </c>
      <c r="P905" s="62"/>
    </row>
    <row r="906" spans="1:19">
      <c r="A906" s="14"/>
      <c r="B906" s="61"/>
      <c r="C906" s="381" t="s">
        <v>52</v>
      </c>
      <c r="D906" s="382"/>
      <c r="E906" s="382"/>
      <c r="F906" s="382"/>
      <c r="G906" s="382"/>
      <c r="H906" s="382"/>
      <c r="I906" s="382"/>
      <c r="J906" s="382"/>
      <c r="K906" s="382"/>
      <c r="L906" s="382"/>
      <c r="M906" s="382"/>
      <c r="N906" s="382"/>
      <c r="O906" s="383"/>
      <c r="P906" s="62"/>
    </row>
    <row r="907" spans="1:19">
      <c r="A907" s="14"/>
      <c r="B907" s="61"/>
      <c r="C907" s="384"/>
      <c r="D907" s="385"/>
      <c r="E907" s="385"/>
      <c r="F907" s="385"/>
      <c r="G907" s="385"/>
      <c r="H907" s="385"/>
      <c r="I907" s="385"/>
      <c r="J907" s="385"/>
      <c r="K907" s="385"/>
      <c r="L907" s="385"/>
      <c r="M907" s="385"/>
      <c r="N907" s="385"/>
      <c r="O907" s="386"/>
      <c r="P907" s="62"/>
    </row>
    <row r="908" spans="1:19" ht="13.5" thickBot="1">
      <c r="A908" s="14"/>
      <c r="B908" s="61"/>
      <c r="C908" s="387"/>
      <c r="D908" s="388"/>
      <c r="E908" s="388"/>
      <c r="F908" s="388"/>
      <c r="G908" s="388"/>
      <c r="H908" s="388"/>
      <c r="I908" s="388"/>
      <c r="J908" s="388"/>
      <c r="K908" s="388"/>
      <c r="L908" s="388"/>
      <c r="M908" s="388"/>
      <c r="N908" s="388"/>
      <c r="O908" s="389"/>
      <c r="P908" s="62"/>
    </row>
    <row r="909" spans="1:19">
      <c r="A909" s="14"/>
      <c r="B909" s="61"/>
      <c r="C909" s="390" t="s">
        <v>53</v>
      </c>
      <c r="D909" s="391"/>
      <c r="E909" s="391"/>
      <c r="F909" s="391"/>
      <c r="G909" s="391"/>
      <c r="H909" s="391"/>
      <c r="I909" s="391"/>
      <c r="J909" s="110" t="s">
        <v>54</v>
      </c>
      <c r="K909" s="111" t="s">
        <v>55</v>
      </c>
      <c r="L909" s="112" t="s">
        <v>56</v>
      </c>
      <c r="M909" s="392" t="s">
        <v>41</v>
      </c>
      <c r="N909" s="393"/>
      <c r="O909" s="113" t="s">
        <v>42</v>
      </c>
      <c r="P909" s="62"/>
    </row>
    <row r="910" spans="1:19">
      <c r="A910" s="14"/>
      <c r="B910" s="61"/>
      <c r="C910" s="225" t="s">
        <v>105</v>
      </c>
      <c r="D910" s="226"/>
      <c r="E910" s="226"/>
      <c r="F910" s="226"/>
      <c r="G910" s="226"/>
      <c r="H910" s="226"/>
      <c r="I910" s="226"/>
      <c r="J910" s="221">
        <f>+R910</f>
        <v>295200</v>
      </c>
      <c r="K910" s="114">
        <v>1.8</v>
      </c>
      <c r="L910" s="115">
        <f>ROUND(K910*J910,2)</f>
        <v>531360</v>
      </c>
      <c r="M910" s="394">
        <v>28</v>
      </c>
      <c r="N910" s="395"/>
      <c r="O910" s="116">
        <f>+ROUND(L910/M910,2)</f>
        <v>18977.14</v>
      </c>
      <c r="P910" s="62"/>
      <c r="R910">
        <v>295200</v>
      </c>
    </row>
    <row r="911" spans="1:19">
      <c r="A911" s="14"/>
      <c r="B911" s="61"/>
      <c r="C911" s="225"/>
      <c r="D911" s="226"/>
      <c r="E911" s="226"/>
      <c r="F911" s="226"/>
      <c r="G911" s="226"/>
      <c r="H911" s="226"/>
      <c r="I911" s="226"/>
      <c r="J911" s="221"/>
      <c r="K911" s="114"/>
      <c r="L911" s="115"/>
      <c r="M911" s="394"/>
      <c r="N911" s="395"/>
      <c r="O911" s="116"/>
      <c r="P911" s="62"/>
    </row>
    <row r="912" spans="1:19">
      <c r="A912" s="14"/>
      <c r="B912" s="61"/>
      <c r="C912" s="225"/>
      <c r="D912" s="226"/>
      <c r="E912" s="226"/>
      <c r="F912" s="226"/>
      <c r="G912" s="226"/>
      <c r="H912" s="226"/>
      <c r="I912" s="226"/>
      <c r="J912" s="38"/>
      <c r="K912" s="37"/>
      <c r="L912" s="36"/>
      <c r="M912" s="396"/>
      <c r="N912" s="397"/>
      <c r="O912" s="35"/>
      <c r="P912" s="62"/>
    </row>
    <row r="913" spans="1:18" ht="13.5" thickBot="1">
      <c r="A913" s="14"/>
      <c r="B913" s="61"/>
      <c r="C913" s="398"/>
      <c r="D913" s="399"/>
      <c r="E913" s="399"/>
      <c r="F913" s="399"/>
      <c r="G913" s="399"/>
      <c r="H913" s="399"/>
      <c r="I913" s="399"/>
      <c r="J913" s="34"/>
      <c r="K913" s="224"/>
      <c r="L913" s="34"/>
      <c r="M913" s="400"/>
      <c r="N913" s="401"/>
      <c r="O913" s="33"/>
      <c r="P913" s="62"/>
    </row>
    <row r="914" spans="1:18" ht="14.25" thickBot="1">
      <c r="A914" s="14"/>
      <c r="B914" s="61"/>
      <c r="C914" s="370" t="s">
        <v>43</v>
      </c>
      <c r="D914" s="371"/>
      <c r="E914" s="371"/>
      <c r="F914" s="371"/>
      <c r="G914" s="371"/>
      <c r="H914" s="371"/>
      <c r="I914" s="371"/>
      <c r="J914" s="371"/>
      <c r="K914" s="371"/>
      <c r="L914" s="371"/>
      <c r="M914" s="371"/>
      <c r="N914" s="372"/>
      <c r="O914" s="109">
        <f>SUM(O910:O913)</f>
        <v>18977.14</v>
      </c>
      <c r="P914" s="62"/>
    </row>
    <row r="915" spans="1:18" ht="13.5" thickBot="1">
      <c r="A915" s="14"/>
      <c r="B915" s="61"/>
      <c r="C915" s="18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7"/>
      <c r="P915" s="62"/>
    </row>
    <row r="916" spans="1:18" ht="13.5" thickBot="1">
      <c r="A916" s="14"/>
      <c r="B916" s="61"/>
      <c r="C916" s="373" t="s">
        <v>57</v>
      </c>
      <c r="D916" s="374"/>
      <c r="E916" s="374"/>
      <c r="F916" s="374"/>
      <c r="G916" s="374"/>
      <c r="H916" s="374"/>
      <c r="I916" s="374"/>
      <c r="J916" s="374"/>
      <c r="K916" s="374"/>
      <c r="L916" s="374"/>
      <c r="M916" s="374"/>
      <c r="N916" s="375"/>
      <c r="O916" s="117">
        <f>ROUND(O914+O905+O898+O889,2)</f>
        <v>53810.33</v>
      </c>
      <c r="P916" s="62"/>
    </row>
    <row r="917" spans="1:18">
      <c r="A917" s="14"/>
      <c r="B917" s="61"/>
      <c r="C917" s="381" t="s">
        <v>58</v>
      </c>
      <c r="D917" s="382"/>
      <c r="E917" s="382"/>
      <c r="F917" s="382"/>
      <c r="G917" s="382"/>
      <c r="H917" s="382"/>
      <c r="I917" s="382"/>
      <c r="J917" s="382"/>
      <c r="K917" s="382"/>
      <c r="L917" s="382"/>
      <c r="M917" s="382"/>
      <c r="N917" s="382"/>
      <c r="O917" s="383"/>
      <c r="P917" s="62"/>
    </row>
    <row r="918" spans="1:18">
      <c r="A918" s="14"/>
      <c r="B918" s="61"/>
      <c r="C918" s="384"/>
      <c r="D918" s="385"/>
      <c r="E918" s="385"/>
      <c r="F918" s="385"/>
      <c r="G918" s="385"/>
      <c r="H918" s="385"/>
      <c r="I918" s="385"/>
      <c r="J918" s="385"/>
      <c r="K918" s="385"/>
      <c r="L918" s="385"/>
      <c r="M918" s="385"/>
      <c r="N918" s="385"/>
      <c r="O918" s="386"/>
      <c r="P918" s="62"/>
    </row>
    <row r="919" spans="1:18" ht="13.5" thickBot="1">
      <c r="A919" s="14"/>
      <c r="B919" s="61"/>
      <c r="C919" s="387"/>
      <c r="D919" s="388"/>
      <c r="E919" s="388"/>
      <c r="F919" s="388"/>
      <c r="G919" s="388"/>
      <c r="H919" s="388"/>
      <c r="I919" s="388"/>
      <c r="J919" s="388"/>
      <c r="K919" s="388"/>
      <c r="L919" s="388"/>
      <c r="M919" s="388"/>
      <c r="N919" s="388"/>
      <c r="O919" s="389"/>
      <c r="P919" s="62"/>
    </row>
    <row r="920" spans="1:18" ht="13.5">
      <c r="A920" s="14"/>
      <c r="B920" s="61"/>
      <c r="C920" s="402" t="s">
        <v>59</v>
      </c>
      <c r="D920" s="403"/>
      <c r="E920" s="403"/>
      <c r="F920" s="403"/>
      <c r="G920" s="403"/>
      <c r="H920" s="403"/>
      <c r="I920" s="403"/>
      <c r="J920" s="218"/>
      <c r="K920" s="219"/>
      <c r="L920" s="94" t="s">
        <v>60</v>
      </c>
      <c r="M920" s="404" t="s">
        <v>61</v>
      </c>
      <c r="N920" s="405"/>
      <c r="O920" s="95"/>
      <c r="P920" s="62"/>
    </row>
    <row r="921" spans="1:18">
      <c r="A921" s="14"/>
      <c r="B921" s="61"/>
      <c r="C921" s="406" t="s">
        <v>16</v>
      </c>
      <c r="D921" s="407"/>
      <c r="E921" s="407"/>
      <c r="F921" s="407"/>
      <c r="G921" s="407"/>
      <c r="H921" s="407"/>
      <c r="I921" s="407"/>
      <c r="J921" s="31"/>
      <c r="K921" s="30"/>
      <c r="L921" s="27">
        <v>0.28999999999999998</v>
      </c>
      <c r="M921" s="408">
        <f>+ROUND(O916*L921,2)</f>
        <v>15605</v>
      </c>
      <c r="N921" s="409"/>
      <c r="O921" s="26"/>
      <c r="P921" s="62"/>
    </row>
    <row r="922" spans="1:18">
      <c r="A922" s="14"/>
      <c r="B922" s="61"/>
      <c r="C922" s="32" t="s">
        <v>62</v>
      </c>
      <c r="D922" s="19"/>
      <c r="E922" s="19"/>
      <c r="F922" s="19"/>
      <c r="G922" s="19"/>
      <c r="H922" s="19"/>
      <c r="I922" s="19"/>
      <c r="J922" s="31"/>
      <c r="K922" s="30"/>
      <c r="L922" s="27">
        <v>0.01</v>
      </c>
      <c r="M922" s="408">
        <f>+ROUND(O916*L922,2)</f>
        <v>538.1</v>
      </c>
      <c r="N922" s="409"/>
      <c r="O922" s="26"/>
      <c r="P922" s="62"/>
    </row>
    <row r="923" spans="1:18" ht="13.5" thickBot="1">
      <c r="A923" s="14"/>
      <c r="B923" s="61"/>
      <c r="C923" s="216" t="s">
        <v>63</v>
      </c>
      <c r="D923" s="217"/>
      <c r="E923" s="217"/>
      <c r="F923" s="217"/>
      <c r="G923" s="217"/>
      <c r="H923" s="217"/>
      <c r="I923" s="217"/>
      <c r="J923" s="29"/>
      <c r="K923" s="28"/>
      <c r="L923" s="27">
        <v>0.05</v>
      </c>
      <c r="M923" s="368">
        <f>+ROUND(O916*L923,2)</f>
        <v>2690.52</v>
      </c>
      <c r="N923" s="369"/>
      <c r="O923" s="26"/>
      <c r="P923" s="62"/>
    </row>
    <row r="924" spans="1:18" ht="14.25" thickBot="1">
      <c r="A924" s="14"/>
      <c r="B924" s="61"/>
      <c r="C924" s="370" t="s">
        <v>43</v>
      </c>
      <c r="D924" s="371"/>
      <c r="E924" s="371"/>
      <c r="F924" s="371"/>
      <c r="G924" s="371"/>
      <c r="H924" s="371"/>
      <c r="I924" s="371"/>
      <c r="J924" s="371"/>
      <c r="K924" s="371"/>
      <c r="L924" s="371"/>
      <c r="M924" s="371"/>
      <c r="N924" s="372"/>
      <c r="O924" s="104">
        <f>SUM(M921:N923)</f>
        <v>18833.62</v>
      </c>
      <c r="P924" s="62"/>
    </row>
    <row r="925" spans="1:18" ht="13.5" thickBot="1">
      <c r="A925" s="14"/>
      <c r="B925" s="61"/>
      <c r="C925" s="18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7"/>
      <c r="P925" s="62"/>
    </row>
    <row r="926" spans="1:18" ht="17.25" thickBot="1">
      <c r="A926" s="14"/>
      <c r="B926" s="61"/>
      <c r="C926" s="373" t="s">
        <v>64</v>
      </c>
      <c r="D926" s="374"/>
      <c r="E926" s="374"/>
      <c r="F926" s="374"/>
      <c r="G926" s="374"/>
      <c r="H926" s="374"/>
      <c r="I926" s="374"/>
      <c r="J926" s="374"/>
      <c r="K926" s="374"/>
      <c r="L926" s="374"/>
      <c r="M926" s="374"/>
      <c r="N926" s="375"/>
      <c r="O926" s="117">
        <f>+O924+O916</f>
        <v>72643.95</v>
      </c>
      <c r="P926" s="62"/>
      <c r="R926" s="236"/>
    </row>
    <row r="927" spans="1:18">
      <c r="A927" s="14"/>
      <c r="B927" s="61"/>
      <c r="C927" s="25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3"/>
      <c r="P927" s="62"/>
    </row>
    <row r="928" spans="1:18">
      <c r="A928" s="14"/>
      <c r="B928" s="61"/>
      <c r="C928" s="18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7"/>
      <c r="P928" s="62"/>
    </row>
    <row r="929" spans="1:16">
      <c r="A929" s="14"/>
      <c r="B929" s="61"/>
      <c r="C929" s="18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7"/>
      <c r="P929" s="62"/>
    </row>
    <row r="930" spans="1:16" ht="18">
      <c r="A930" s="14"/>
      <c r="B930" s="61"/>
      <c r="C930" s="18"/>
      <c r="D930" s="14"/>
      <c r="E930" s="14"/>
      <c r="F930" s="14"/>
      <c r="G930" s="14"/>
      <c r="H930" s="96" t="s">
        <v>67</v>
      </c>
      <c r="I930" s="14"/>
      <c r="J930" s="14"/>
      <c r="K930" s="14"/>
      <c r="L930" s="14"/>
      <c r="M930" s="14"/>
      <c r="N930" s="14"/>
      <c r="O930" s="17"/>
      <c r="P930" s="62"/>
    </row>
    <row r="931" spans="1:16" ht="18">
      <c r="A931" s="14"/>
      <c r="B931" s="61"/>
      <c r="C931" s="22"/>
      <c r="D931" s="64"/>
      <c r="E931" s="64"/>
      <c r="F931" s="64"/>
      <c r="G931" s="64"/>
      <c r="H931" s="96"/>
      <c r="I931" s="64"/>
      <c r="J931" s="64"/>
      <c r="K931" s="64"/>
      <c r="L931" s="64"/>
      <c r="M931" s="64"/>
      <c r="N931" s="64"/>
      <c r="O931" s="21"/>
      <c r="P931" s="62"/>
    </row>
    <row r="932" spans="1:16" ht="18">
      <c r="A932" s="14"/>
      <c r="B932" s="61"/>
      <c r="C932" s="22"/>
      <c r="D932" s="64"/>
      <c r="E932" s="64"/>
      <c r="F932" s="64"/>
      <c r="G932" s="64"/>
      <c r="H932" s="96"/>
      <c r="I932" s="14"/>
      <c r="J932" s="14"/>
      <c r="K932" s="64"/>
      <c r="L932" s="64"/>
      <c r="M932" s="64"/>
      <c r="N932" s="64"/>
      <c r="O932" s="21"/>
      <c r="P932" s="62"/>
    </row>
    <row r="933" spans="1:16" ht="18">
      <c r="A933" s="14"/>
      <c r="B933" s="61"/>
      <c r="C933" s="20"/>
      <c r="D933" s="65"/>
      <c r="E933" s="65"/>
      <c r="F933" s="65"/>
      <c r="G933" s="65"/>
      <c r="H933" s="96" t="s">
        <v>68</v>
      </c>
      <c r="I933" s="65"/>
      <c r="J933" s="65"/>
      <c r="K933" s="65"/>
      <c r="L933" s="65"/>
      <c r="M933" s="65"/>
      <c r="N933" s="65"/>
      <c r="O933" s="16"/>
      <c r="P933" s="62"/>
    </row>
    <row r="934" spans="1:16" ht="18">
      <c r="A934" s="14"/>
      <c r="B934" s="61"/>
      <c r="C934" s="18"/>
      <c r="D934" s="14"/>
      <c r="E934" s="14"/>
      <c r="F934" s="14"/>
      <c r="G934" s="14"/>
      <c r="H934" s="97" t="s">
        <v>120</v>
      </c>
      <c r="I934" s="14"/>
      <c r="J934" s="14"/>
      <c r="K934" s="14"/>
      <c r="L934" s="14"/>
      <c r="M934" s="14"/>
      <c r="N934" s="14"/>
      <c r="O934" s="17"/>
      <c r="P934" s="62"/>
    </row>
    <row r="935" spans="1:16" ht="18">
      <c r="A935" s="14"/>
      <c r="B935" s="61"/>
      <c r="C935" s="15"/>
      <c r="D935" s="66"/>
      <c r="E935" s="66"/>
      <c r="F935" s="14"/>
      <c r="G935" s="14"/>
      <c r="H935" s="96" t="s">
        <v>69</v>
      </c>
      <c r="I935" s="14"/>
      <c r="J935" s="14"/>
      <c r="K935" s="98"/>
      <c r="L935" s="98"/>
      <c r="M935" s="98"/>
      <c r="N935" s="98"/>
      <c r="O935" s="99"/>
      <c r="P935" s="62"/>
    </row>
    <row r="936" spans="1:16" ht="16.5" thickBot="1">
      <c r="A936" s="14"/>
      <c r="B936" s="61"/>
      <c r="C936" s="376"/>
      <c r="D936" s="377"/>
      <c r="E936" s="377"/>
      <c r="F936" s="224"/>
      <c r="G936" s="224"/>
      <c r="H936" s="224"/>
      <c r="I936" s="224"/>
      <c r="J936" s="224"/>
      <c r="K936" s="100"/>
      <c r="L936" s="100"/>
      <c r="M936" s="100"/>
      <c r="N936" s="100"/>
      <c r="O936" s="101"/>
      <c r="P936" s="62"/>
    </row>
    <row r="937" spans="1:16" ht="13.5" thickBot="1">
      <c r="A937" s="14"/>
      <c r="B937" s="67"/>
      <c r="C937" s="68"/>
      <c r="D937" s="68"/>
      <c r="E937" s="68"/>
      <c r="F937" s="68"/>
      <c r="G937" s="68"/>
      <c r="H937" s="68"/>
      <c r="I937" s="68"/>
      <c r="J937" s="68"/>
      <c r="K937" s="68"/>
      <c r="L937" s="68"/>
      <c r="M937" s="68"/>
      <c r="N937" s="68"/>
      <c r="O937" s="68"/>
      <c r="P937" s="69"/>
    </row>
    <row r="938" spans="1:16" ht="13.5" thickTop="1"/>
    <row r="939" spans="1:16" ht="13.5" thickBo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</row>
    <row r="940" spans="1:16" ht="13.5" thickTop="1">
      <c r="A940" s="14"/>
      <c r="B940" s="443"/>
      <c r="C940" s="444"/>
      <c r="D940" s="444"/>
      <c r="E940" s="444"/>
      <c r="F940" s="444"/>
      <c r="G940" s="444"/>
      <c r="H940" s="444"/>
      <c r="I940" s="444"/>
      <c r="J940" s="444"/>
      <c r="K940" s="444"/>
      <c r="L940" s="444"/>
      <c r="M940" s="444"/>
      <c r="N940" s="444"/>
      <c r="O940" s="444"/>
      <c r="P940" s="445"/>
    </row>
    <row r="941" spans="1:16">
      <c r="A941" s="14"/>
      <c r="B941" s="81"/>
      <c r="C941" s="493" t="s">
        <v>81</v>
      </c>
      <c r="D941" s="494"/>
      <c r="E941" s="494"/>
      <c r="F941" s="495"/>
      <c r="G941" s="14"/>
      <c r="H941" s="14"/>
      <c r="I941" s="14"/>
      <c r="J941" s="14"/>
      <c r="K941" s="14"/>
      <c r="L941" s="14"/>
      <c r="M941" s="14"/>
      <c r="N941" s="14"/>
      <c r="O941" s="14"/>
      <c r="P941" s="62"/>
    </row>
    <row r="942" spans="1:16">
      <c r="A942" s="14"/>
      <c r="B942" s="81"/>
      <c r="C942" s="82" t="s">
        <v>0</v>
      </c>
      <c r="D942" s="83"/>
      <c r="E942" s="82" t="s">
        <v>1</v>
      </c>
      <c r="F942" s="83">
        <v>3</v>
      </c>
      <c r="G942" s="14"/>
      <c r="H942" s="14"/>
      <c r="I942" s="14"/>
      <c r="J942" s="14"/>
      <c r="K942" s="14"/>
      <c r="L942" s="14"/>
      <c r="M942" s="14"/>
      <c r="N942" s="14"/>
      <c r="O942" s="14"/>
      <c r="P942" s="62"/>
    </row>
    <row r="943" spans="1:16">
      <c r="A943" s="14"/>
      <c r="B943" s="81"/>
      <c r="C943" s="70"/>
      <c r="D943" s="71"/>
      <c r="E943" s="70"/>
      <c r="F943" s="71"/>
      <c r="G943" s="14"/>
      <c r="H943" s="14"/>
      <c r="I943" s="14"/>
      <c r="J943" s="14"/>
      <c r="K943" s="14"/>
      <c r="L943" s="14"/>
      <c r="M943" s="14"/>
      <c r="N943" s="14"/>
      <c r="O943" s="14"/>
      <c r="P943" s="62"/>
    </row>
    <row r="944" spans="1:16" ht="13.5" thickBot="1">
      <c r="A944" s="14"/>
      <c r="B944" s="61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62"/>
    </row>
    <row r="945" spans="1:16">
      <c r="A945" s="14"/>
      <c r="B945" s="61"/>
      <c r="C945" s="446"/>
      <c r="D945" s="447"/>
      <c r="E945" s="452"/>
      <c r="F945" s="452"/>
      <c r="G945" s="452"/>
      <c r="H945" s="452"/>
      <c r="I945" s="452"/>
      <c r="J945" s="452"/>
      <c r="K945" s="453"/>
      <c r="L945" s="454"/>
      <c r="M945" s="455"/>
      <c r="N945" s="455"/>
      <c r="O945" s="456"/>
      <c r="P945" s="62"/>
    </row>
    <row r="946" spans="1:16">
      <c r="A946" s="14"/>
      <c r="B946" s="61"/>
      <c r="C946" s="448"/>
      <c r="D946" s="449"/>
      <c r="E946" s="460" t="s">
        <v>66</v>
      </c>
      <c r="F946" s="460"/>
      <c r="G946" s="460"/>
      <c r="H946" s="460"/>
      <c r="I946" s="460"/>
      <c r="J946" s="460"/>
      <c r="K946" s="461"/>
      <c r="L946" s="457"/>
      <c r="M946" s="458"/>
      <c r="N946" s="458"/>
      <c r="O946" s="459"/>
      <c r="P946" s="62"/>
    </row>
    <row r="947" spans="1:16" ht="13.5">
      <c r="A947" s="14"/>
      <c r="B947" s="61"/>
      <c r="C947" s="448"/>
      <c r="D947" s="449"/>
      <c r="E947" s="462"/>
      <c r="F947" s="462"/>
      <c r="G947" s="462"/>
      <c r="H947" s="462"/>
      <c r="I947" s="462"/>
      <c r="J947" s="462"/>
      <c r="K947" s="463"/>
      <c r="L947" s="464" t="s">
        <v>25</v>
      </c>
      <c r="M947" s="466"/>
      <c r="N947" s="467"/>
      <c r="O947" s="468"/>
      <c r="P947" s="62"/>
    </row>
    <row r="948" spans="1:16">
      <c r="A948" s="14"/>
      <c r="B948" s="61"/>
      <c r="C948" s="448"/>
      <c r="D948" s="449"/>
      <c r="E948" s="460"/>
      <c r="F948" s="460"/>
      <c r="G948" s="460"/>
      <c r="H948" s="460"/>
      <c r="I948" s="460"/>
      <c r="J948" s="460"/>
      <c r="K948" s="461"/>
      <c r="L948" s="465"/>
      <c r="M948" s="469"/>
      <c r="N948" s="470"/>
      <c r="O948" s="471"/>
      <c r="P948" s="62"/>
    </row>
    <row r="949" spans="1:16">
      <c r="A949" s="14"/>
      <c r="B949" s="61"/>
      <c r="C949" s="448"/>
      <c r="D949" s="449"/>
      <c r="E949" s="472"/>
      <c r="F949" s="472"/>
      <c r="G949" s="472"/>
      <c r="H949" s="472"/>
      <c r="I949" s="472"/>
      <c r="J949" s="472"/>
      <c r="K949" s="473"/>
      <c r="L949" s="464" t="s">
        <v>26</v>
      </c>
      <c r="M949" s="464">
        <v>13</v>
      </c>
      <c r="N949" s="464" t="s">
        <v>27</v>
      </c>
      <c r="O949" s="418">
        <v>18</v>
      </c>
      <c r="P949" s="62"/>
    </row>
    <row r="950" spans="1:16">
      <c r="A950" s="14"/>
      <c r="B950" s="61"/>
      <c r="C950" s="448"/>
      <c r="D950" s="449"/>
      <c r="E950" s="472"/>
      <c r="F950" s="472"/>
      <c r="G950" s="472"/>
      <c r="H950" s="472"/>
      <c r="I950" s="472"/>
      <c r="J950" s="472"/>
      <c r="K950" s="473"/>
      <c r="L950" s="474"/>
      <c r="M950" s="474"/>
      <c r="N950" s="474"/>
      <c r="O950" s="419"/>
      <c r="P950" s="62"/>
    </row>
    <row r="951" spans="1:16">
      <c r="A951" s="14"/>
      <c r="B951" s="61"/>
      <c r="C951" s="450"/>
      <c r="D951" s="451"/>
      <c r="E951" s="475" t="s">
        <v>28</v>
      </c>
      <c r="F951" s="475"/>
      <c r="G951" s="475"/>
      <c r="H951" s="475"/>
      <c r="I951" s="475"/>
      <c r="J951" s="475"/>
      <c r="K951" s="476"/>
      <c r="L951" s="474"/>
      <c r="M951" s="474"/>
      <c r="N951" s="474"/>
      <c r="O951" s="419"/>
      <c r="P951" s="62"/>
    </row>
    <row r="952" spans="1:16" ht="14.25" thickBot="1">
      <c r="A952" s="14"/>
      <c r="B952" s="61"/>
      <c r="C952" s="57"/>
      <c r="D952" s="56"/>
      <c r="E952" s="56"/>
      <c r="F952" s="56"/>
      <c r="G952" s="56"/>
      <c r="H952" s="56"/>
      <c r="I952" s="56"/>
      <c r="J952" s="56"/>
      <c r="K952" s="56"/>
      <c r="L952" s="56"/>
      <c r="M952" s="55"/>
      <c r="N952" s="55"/>
      <c r="O952" s="54"/>
      <c r="P952" s="62"/>
    </row>
    <row r="953" spans="1:16" ht="13.5">
      <c r="A953" s="14"/>
      <c r="B953" s="61"/>
      <c r="C953" s="53"/>
      <c r="D953" s="52"/>
      <c r="E953" s="52"/>
      <c r="F953" s="52"/>
      <c r="G953" s="52"/>
      <c r="H953" s="52"/>
      <c r="I953" s="52"/>
      <c r="J953" s="52"/>
      <c r="K953" s="52"/>
      <c r="L953" s="51" t="s">
        <v>29</v>
      </c>
      <c r="M953" s="50" t="s">
        <v>30</v>
      </c>
      <c r="N953" s="50" t="s">
        <v>31</v>
      </c>
      <c r="O953" s="49" t="s">
        <v>32</v>
      </c>
      <c r="P953" s="62"/>
    </row>
    <row r="954" spans="1:16" ht="13.5">
      <c r="A954" s="14"/>
      <c r="B954" s="61"/>
      <c r="C954" s="20"/>
      <c r="D954" s="222"/>
      <c r="E954" s="222"/>
      <c r="F954" s="222"/>
      <c r="G954" s="222"/>
      <c r="H954" s="222"/>
      <c r="I954" s="222"/>
      <c r="J954" s="222"/>
      <c r="K954" s="222"/>
      <c r="L954" s="63"/>
      <c r="M954" s="48">
        <v>6</v>
      </c>
      <c r="N954" s="48">
        <v>2</v>
      </c>
      <c r="O954" s="48">
        <v>2026</v>
      </c>
      <c r="P954" s="62"/>
    </row>
    <row r="955" spans="1:16" ht="13.5">
      <c r="A955" s="14"/>
      <c r="B955" s="61"/>
      <c r="C955" s="47"/>
      <c r="D955" s="46"/>
      <c r="E955" s="46"/>
      <c r="F955" s="46"/>
      <c r="G955" s="46"/>
      <c r="H955" s="46"/>
      <c r="I955" s="46"/>
      <c r="J955" s="46"/>
      <c r="K955" s="46"/>
      <c r="L955" s="46"/>
      <c r="M955" s="46"/>
      <c r="N955" s="46"/>
      <c r="O955" s="45"/>
      <c r="P955" s="62"/>
    </row>
    <row r="956" spans="1:16" ht="13.5" thickBot="1">
      <c r="A956" s="14"/>
      <c r="B956" s="61"/>
      <c r="C956" s="216"/>
      <c r="D956" s="217"/>
      <c r="E956" s="217"/>
      <c r="F956" s="217"/>
      <c r="G956" s="217"/>
      <c r="H956" s="217"/>
      <c r="I956" s="217"/>
      <c r="J956" s="217"/>
      <c r="K956" s="217"/>
      <c r="L956" s="217"/>
      <c r="M956" s="217"/>
      <c r="N956" s="217"/>
      <c r="O956" s="44"/>
      <c r="P956" s="62"/>
    </row>
    <row r="957" spans="1:16" ht="13.5" thickBot="1">
      <c r="A957" s="14"/>
      <c r="B957" s="61"/>
      <c r="C957" s="25"/>
      <c r="D957" s="24"/>
      <c r="E957" s="24"/>
      <c r="F957" s="24"/>
      <c r="G957" s="24"/>
      <c r="H957" s="24"/>
      <c r="I957" s="14"/>
      <c r="J957" s="14"/>
      <c r="K957" s="24"/>
      <c r="L957" s="24"/>
      <c r="M957" s="24"/>
      <c r="N957" s="24"/>
      <c r="O957" s="23"/>
      <c r="P957" s="62"/>
    </row>
    <row r="958" spans="1:16" ht="13.5">
      <c r="A958" s="14"/>
      <c r="B958" s="61"/>
      <c r="C958" s="420" t="s">
        <v>33</v>
      </c>
      <c r="D958" s="421"/>
      <c r="E958" s="421"/>
      <c r="F958" s="421"/>
      <c r="G958" s="421"/>
      <c r="H958" s="421"/>
      <c r="I958" s="421"/>
      <c r="J958" s="421"/>
      <c r="K958" s="421"/>
      <c r="L958" s="421"/>
      <c r="M958" s="421"/>
      <c r="N958" s="421"/>
      <c r="O958" s="422"/>
      <c r="P958" s="62"/>
    </row>
    <row r="959" spans="1:16" ht="13.5" thickBot="1">
      <c r="A959" s="14"/>
      <c r="B959" s="61"/>
      <c r="C959" s="18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7"/>
      <c r="P959" s="62"/>
    </row>
    <row r="960" spans="1:16">
      <c r="A960" s="14"/>
      <c r="B960" s="61"/>
      <c r="C960" s="89" t="s">
        <v>34</v>
      </c>
      <c r="D960" s="423" t="s">
        <v>35</v>
      </c>
      <c r="E960" s="424"/>
      <c r="F960" s="424"/>
      <c r="G960" s="424"/>
      <c r="H960" s="424"/>
      <c r="I960" s="424"/>
      <c r="J960" s="424"/>
      <c r="K960" s="424"/>
      <c r="L960" s="425"/>
      <c r="M960" s="426" t="s">
        <v>36</v>
      </c>
      <c r="N960" s="427"/>
      <c r="O960" s="89" t="s">
        <v>9</v>
      </c>
      <c r="P960" s="62"/>
    </row>
    <row r="961" spans="1:19" ht="13.5" thickBot="1">
      <c r="A961" s="14"/>
      <c r="B961" s="61"/>
      <c r="C961" s="90">
        <f>+'PRESUPUESTO OFICIAL (Entidad)'!D28</f>
        <v>2.1</v>
      </c>
      <c r="D961" s="433" t="str">
        <f>+'PRESUPUESTO OFICIAL (Entidad)'!E28</f>
        <v>Pintura vinilo blanco tipo 1 a dos manos</v>
      </c>
      <c r="E961" s="434"/>
      <c r="F961" s="434"/>
      <c r="G961" s="434"/>
      <c r="H961" s="434"/>
      <c r="I961" s="434"/>
      <c r="J961" s="434"/>
      <c r="K961" s="434"/>
      <c r="L961" s="435"/>
      <c r="M961" s="433" t="str">
        <f>+'PRESUPUESTO OFICIAL (Entidad)'!F28</f>
        <v>M2</v>
      </c>
      <c r="N961" s="435"/>
      <c r="O961" s="91">
        <f>+'PRESUPUESTO OFICIAL (Entidad)'!G28</f>
        <v>60</v>
      </c>
      <c r="P961" s="62"/>
    </row>
    <row r="962" spans="1:19">
      <c r="A962" s="14"/>
      <c r="B962" s="61"/>
      <c r="C962" s="381" t="s">
        <v>37</v>
      </c>
      <c r="D962" s="382"/>
      <c r="E962" s="382"/>
      <c r="F962" s="382"/>
      <c r="G962" s="382"/>
      <c r="H962" s="382"/>
      <c r="I962" s="382"/>
      <c r="J962" s="382"/>
      <c r="K962" s="382"/>
      <c r="L962" s="382"/>
      <c r="M962" s="382"/>
      <c r="N962" s="382"/>
      <c r="O962" s="383"/>
      <c r="P962" s="62"/>
    </row>
    <row r="963" spans="1:19">
      <c r="A963" s="14"/>
      <c r="B963" s="61"/>
      <c r="C963" s="384"/>
      <c r="D963" s="385"/>
      <c r="E963" s="385"/>
      <c r="F963" s="385"/>
      <c r="G963" s="385"/>
      <c r="H963" s="385"/>
      <c r="I963" s="385"/>
      <c r="J963" s="385"/>
      <c r="K963" s="385"/>
      <c r="L963" s="385"/>
      <c r="M963" s="385"/>
      <c r="N963" s="385"/>
      <c r="O963" s="386"/>
      <c r="P963" s="62"/>
    </row>
    <row r="964" spans="1:19" ht="13.5" thickBot="1">
      <c r="A964" s="14"/>
      <c r="B964" s="61"/>
      <c r="C964" s="387"/>
      <c r="D964" s="388"/>
      <c r="E964" s="388"/>
      <c r="F964" s="388"/>
      <c r="G964" s="388"/>
      <c r="H964" s="388"/>
      <c r="I964" s="388"/>
      <c r="J964" s="388"/>
      <c r="K964" s="388"/>
      <c r="L964" s="388"/>
      <c r="M964" s="388"/>
      <c r="N964" s="388"/>
      <c r="O964" s="389"/>
      <c r="P964" s="62"/>
    </row>
    <row r="965" spans="1:19" ht="13.5">
      <c r="A965" s="14"/>
      <c r="B965" s="61"/>
      <c r="C965" s="402" t="s">
        <v>35</v>
      </c>
      <c r="D965" s="436"/>
      <c r="E965" s="436"/>
      <c r="F965" s="436"/>
      <c r="G965" s="437"/>
      <c r="H965" s="410" t="s">
        <v>38</v>
      </c>
      <c r="I965" s="436"/>
      <c r="J965" s="438" t="s">
        <v>39</v>
      </c>
      <c r="K965" s="439"/>
      <c r="L965" s="223" t="s">
        <v>40</v>
      </c>
      <c r="M965" s="410" t="s">
        <v>41</v>
      </c>
      <c r="N965" s="411"/>
      <c r="O965" s="92" t="s">
        <v>42</v>
      </c>
      <c r="P965" s="62"/>
    </row>
    <row r="966" spans="1:19">
      <c r="A966" s="14"/>
      <c r="B966" s="61"/>
      <c r="C966" s="406" t="s">
        <v>70</v>
      </c>
      <c r="D966" s="407"/>
      <c r="E966" s="407"/>
      <c r="F966" s="407"/>
      <c r="G966" s="412"/>
      <c r="H966" s="413"/>
      <c r="I966" s="412"/>
      <c r="J966" s="414" t="s">
        <v>71</v>
      </c>
      <c r="K966" s="415"/>
      <c r="L966" s="102">
        <f>+O994</f>
        <v>13442.14</v>
      </c>
      <c r="M966" s="416">
        <v>0.05</v>
      </c>
      <c r="N966" s="417"/>
      <c r="O966" s="103">
        <f>+ROUND(L966*M966,2)</f>
        <v>672.11</v>
      </c>
      <c r="P966" s="62"/>
    </row>
    <row r="967" spans="1:19">
      <c r="A967" s="14"/>
      <c r="B967" s="61"/>
      <c r="C967" s="32" t="s">
        <v>86</v>
      </c>
      <c r="D967" s="19"/>
      <c r="E967" s="19"/>
      <c r="F967" s="19"/>
      <c r="G967" s="42"/>
      <c r="H967" s="43"/>
      <c r="I967" s="42"/>
      <c r="J967" s="414" t="s">
        <v>87</v>
      </c>
      <c r="K967" s="415"/>
      <c r="L967" s="102">
        <v>13000</v>
      </c>
      <c r="M967" s="396">
        <v>0.1</v>
      </c>
      <c r="N967" s="397"/>
      <c r="O967" s="103">
        <f>+ROUND(L967*M967,2)</f>
        <v>1300</v>
      </c>
      <c r="P967" s="62"/>
    </row>
    <row r="968" spans="1:19" ht="13.5" thickBot="1">
      <c r="A968" s="14"/>
      <c r="B968" s="61"/>
      <c r="C968" s="398"/>
      <c r="D968" s="399"/>
      <c r="E968" s="399"/>
      <c r="F968" s="399"/>
      <c r="G968" s="428"/>
      <c r="H968" s="440"/>
      <c r="I968" s="428"/>
      <c r="J968" s="400"/>
      <c r="K968" s="401"/>
      <c r="L968" s="190"/>
      <c r="M968" s="441"/>
      <c r="N968" s="442"/>
      <c r="O968" s="103"/>
      <c r="P968" s="62"/>
    </row>
    <row r="969" spans="1:19" ht="14.25" thickBot="1">
      <c r="A969" s="14"/>
      <c r="B969" s="61"/>
      <c r="C969" s="370" t="s">
        <v>43</v>
      </c>
      <c r="D969" s="371"/>
      <c r="E969" s="371"/>
      <c r="F969" s="371"/>
      <c r="G969" s="371"/>
      <c r="H969" s="371"/>
      <c r="I969" s="371"/>
      <c r="J969" s="371"/>
      <c r="K969" s="371"/>
      <c r="L969" s="371"/>
      <c r="M969" s="371"/>
      <c r="N969" s="372"/>
      <c r="O969" s="104">
        <f>SUM(O966:O968)</f>
        <v>1972.1100000000001</v>
      </c>
      <c r="P969" s="62"/>
    </row>
    <row r="970" spans="1:19">
      <c r="A970" s="14"/>
      <c r="B970" s="61"/>
      <c r="C970" s="381" t="s">
        <v>44</v>
      </c>
      <c r="D970" s="382"/>
      <c r="E970" s="382"/>
      <c r="F970" s="382"/>
      <c r="G970" s="382"/>
      <c r="H970" s="382"/>
      <c r="I970" s="382"/>
      <c r="J970" s="382"/>
      <c r="K970" s="382"/>
      <c r="L970" s="382"/>
      <c r="M970" s="382"/>
      <c r="N970" s="382"/>
      <c r="O970" s="383"/>
      <c r="P970" s="62"/>
    </row>
    <row r="971" spans="1:19">
      <c r="A971" s="14"/>
      <c r="B971" s="61"/>
      <c r="C971" s="384"/>
      <c r="D971" s="385"/>
      <c r="E971" s="385"/>
      <c r="F971" s="385"/>
      <c r="G971" s="385"/>
      <c r="H971" s="385"/>
      <c r="I971" s="385"/>
      <c r="J971" s="385"/>
      <c r="K971" s="385"/>
      <c r="L971" s="385"/>
      <c r="M971" s="385"/>
      <c r="N971" s="385"/>
      <c r="O971" s="386"/>
      <c r="P971" s="62"/>
    </row>
    <row r="972" spans="1:19" ht="13.5" thickBot="1">
      <c r="A972" s="14"/>
      <c r="B972" s="61"/>
      <c r="C972" s="387"/>
      <c r="D972" s="388"/>
      <c r="E972" s="388"/>
      <c r="F972" s="388"/>
      <c r="G972" s="388"/>
      <c r="H972" s="388"/>
      <c r="I972" s="388"/>
      <c r="J972" s="388"/>
      <c r="K972" s="388"/>
      <c r="L972" s="388"/>
      <c r="M972" s="388"/>
      <c r="N972" s="388"/>
      <c r="O972" s="389"/>
      <c r="P972" s="62"/>
    </row>
    <row r="973" spans="1:19" ht="13.5">
      <c r="A973" s="14"/>
      <c r="B973" s="61"/>
      <c r="C973" s="402" t="s">
        <v>35</v>
      </c>
      <c r="D973" s="403"/>
      <c r="E973" s="403"/>
      <c r="F973" s="403"/>
      <c r="G973" s="403"/>
      <c r="H973" s="403"/>
      <c r="I973" s="403"/>
      <c r="J973" s="411"/>
      <c r="K973" s="220" t="s">
        <v>36</v>
      </c>
      <c r="L973" s="223" t="s">
        <v>9</v>
      </c>
      <c r="M973" s="410" t="s">
        <v>45</v>
      </c>
      <c r="N973" s="411"/>
      <c r="O973" s="92" t="s">
        <v>42</v>
      </c>
      <c r="P973" s="62"/>
    </row>
    <row r="974" spans="1:19">
      <c r="A974" s="14"/>
      <c r="B974" s="61"/>
      <c r="C974" s="477" t="s">
        <v>109</v>
      </c>
      <c r="D974" s="478"/>
      <c r="E974" s="478"/>
      <c r="F974" s="478"/>
      <c r="G974" s="478"/>
      <c r="H974" s="478"/>
      <c r="I974" s="478"/>
      <c r="J974" s="478"/>
      <c r="K974" s="210" t="s">
        <v>110</v>
      </c>
      <c r="L974" s="209">
        <v>0.09</v>
      </c>
      <c r="M974" s="431">
        <v>132470</v>
      </c>
      <c r="N974" s="432"/>
      <c r="O974" s="103">
        <f>+M974*L974</f>
        <v>11922.3</v>
      </c>
      <c r="P974" s="62"/>
      <c r="S974">
        <v>132470</v>
      </c>
    </row>
    <row r="975" spans="1:19">
      <c r="A975" s="14"/>
      <c r="B975" s="61"/>
      <c r="C975" s="32"/>
      <c r="D975" s="169"/>
      <c r="E975" s="169"/>
      <c r="F975" s="169"/>
      <c r="G975" s="169"/>
      <c r="H975" s="169"/>
      <c r="I975" s="169"/>
      <c r="J975" s="170"/>
      <c r="K975" s="191"/>
      <c r="L975" s="122"/>
      <c r="M975" s="408"/>
      <c r="N975" s="409"/>
      <c r="O975" s="103"/>
      <c r="P975" s="62"/>
    </row>
    <row r="976" spans="1:19">
      <c r="A976" s="14"/>
      <c r="B976" s="61"/>
      <c r="C976" s="32"/>
      <c r="D976" s="169"/>
      <c r="E976" s="169"/>
      <c r="F976" s="169"/>
      <c r="G976" s="169"/>
      <c r="H976" s="169"/>
      <c r="I976" s="169"/>
      <c r="J976" s="170"/>
      <c r="K976" s="191"/>
      <c r="L976" s="122"/>
      <c r="M976" s="408"/>
      <c r="N976" s="409"/>
      <c r="O976" s="103"/>
      <c r="P976" s="62"/>
    </row>
    <row r="977" spans="1:19" ht="13.5" thickBot="1">
      <c r="A977" s="14"/>
      <c r="B977" s="61"/>
      <c r="C977" s="398"/>
      <c r="D977" s="399"/>
      <c r="E977" s="399"/>
      <c r="F977" s="399"/>
      <c r="G977" s="399"/>
      <c r="H977" s="399"/>
      <c r="I977" s="399"/>
      <c r="J977" s="428"/>
      <c r="K977" s="106"/>
      <c r="L977" s="108"/>
      <c r="M977" s="429"/>
      <c r="N977" s="430"/>
      <c r="O977" s="103"/>
      <c r="P977" s="62"/>
    </row>
    <row r="978" spans="1:19" ht="14.25" thickBot="1">
      <c r="A978" s="14"/>
      <c r="B978" s="61"/>
      <c r="C978" s="370" t="s">
        <v>43</v>
      </c>
      <c r="D978" s="371"/>
      <c r="E978" s="371"/>
      <c r="F978" s="371"/>
      <c r="G978" s="371"/>
      <c r="H978" s="371"/>
      <c r="I978" s="371"/>
      <c r="J978" s="371"/>
      <c r="K978" s="371"/>
      <c r="L978" s="371"/>
      <c r="M978" s="371"/>
      <c r="N978" s="372"/>
      <c r="O978" s="109">
        <f>SUM(O974:O977)</f>
        <v>11922.3</v>
      </c>
      <c r="P978" s="62"/>
    </row>
    <row r="979" spans="1:19">
      <c r="A979" s="14"/>
      <c r="B979" s="61"/>
      <c r="C979" s="381" t="s">
        <v>46</v>
      </c>
      <c r="D979" s="382"/>
      <c r="E979" s="382"/>
      <c r="F979" s="382"/>
      <c r="G979" s="382"/>
      <c r="H979" s="382"/>
      <c r="I979" s="382"/>
      <c r="J979" s="382"/>
      <c r="K979" s="382"/>
      <c r="L979" s="382"/>
      <c r="M979" s="382"/>
      <c r="N979" s="382"/>
      <c r="O979" s="383"/>
      <c r="P979" s="62"/>
    </row>
    <row r="980" spans="1:19">
      <c r="A980" s="14"/>
      <c r="B980" s="61"/>
      <c r="C980" s="384"/>
      <c r="D980" s="385"/>
      <c r="E980" s="385"/>
      <c r="F980" s="385"/>
      <c r="G980" s="385"/>
      <c r="H980" s="385"/>
      <c r="I980" s="385"/>
      <c r="J980" s="385"/>
      <c r="K980" s="385"/>
      <c r="L980" s="385"/>
      <c r="M980" s="385"/>
      <c r="N980" s="385"/>
      <c r="O980" s="386"/>
      <c r="P980" s="62"/>
    </row>
    <row r="981" spans="1:19" ht="13.5" thickBot="1">
      <c r="A981" s="14"/>
      <c r="B981" s="61"/>
      <c r="C981" s="387"/>
      <c r="D981" s="388"/>
      <c r="E981" s="388"/>
      <c r="F981" s="388"/>
      <c r="G981" s="388"/>
      <c r="H981" s="388"/>
      <c r="I981" s="388"/>
      <c r="J981" s="388"/>
      <c r="K981" s="388"/>
      <c r="L981" s="388"/>
      <c r="M981" s="388"/>
      <c r="N981" s="388"/>
      <c r="O981" s="389"/>
      <c r="P981" s="62"/>
    </row>
    <row r="982" spans="1:19" ht="13.5">
      <c r="A982" s="14"/>
      <c r="B982" s="61"/>
      <c r="C982" s="402" t="s">
        <v>47</v>
      </c>
      <c r="D982" s="403"/>
      <c r="E982" s="403"/>
      <c r="F982" s="403"/>
      <c r="G982" s="403"/>
      <c r="H982" s="403"/>
      <c r="I982" s="403"/>
      <c r="J982" s="223" t="s">
        <v>48</v>
      </c>
      <c r="K982" s="218" t="s">
        <v>49</v>
      </c>
      <c r="L982" s="93" t="s">
        <v>50</v>
      </c>
      <c r="M982" s="410" t="s">
        <v>51</v>
      </c>
      <c r="N982" s="411"/>
      <c r="O982" s="92" t="s">
        <v>42</v>
      </c>
      <c r="P982" s="62"/>
    </row>
    <row r="983" spans="1:19">
      <c r="A983" s="14"/>
      <c r="B983" s="61"/>
      <c r="C983" s="406" t="s">
        <v>90</v>
      </c>
      <c r="D983" s="407"/>
      <c r="E983" s="407"/>
      <c r="F983" s="407"/>
      <c r="G983" s="407"/>
      <c r="H983" s="407"/>
      <c r="I983" s="407"/>
      <c r="J983" s="39">
        <v>0.05</v>
      </c>
      <c r="K983" s="40">
        <v>22</v>
      </c>
      <c r="L983" s="39" t="s">
        <v>88</v>
      </c>
      <c r="M983" s="431">
        <f>+S983</f>
        <v>1560</v>
      </c>
      <c r="N983" s="432"/>
      <c r="O983" s="103">
        <f>+M983*K983*J983</f>
        <v>1716</v>
      </c>
      <c r="P983" s="62"/>
      <c r="S983">
        <v>1560</v>
      </c>
    </row>
    <row r="984" spans="1:19" ht="13.5" thickBot="1">
      <c r="A984" s="14"/>
      <c r="B984" s="61"/>
      <c r="C984" s="398"/>
      <c r="D984" s="399"/>
      <c r="E984" s="399"/>
      <c r="F984" s="399"/>
      <c r="G984" s="399"/>
      <c r="H984" s="399"/>
      <c r="I984" s="399"/>
      <c r="J984" s="34"/>
      <c r="K984" s="224"/>
      <c r="L984" s="34"/>
      <c r="M984" s="400"/>
      <c r="N984" s="401"/>
      <c r="O984" s="118"/>
      <c r="P984" s="62"/>
    </row>
    <row r="985" spans="1:19" ht="14.25" thickBot="1">
      <c r="A985" s="14"/>
      <c r="B985" s="61"/>
      <c r="C985" s="370" t="s">
        <v>43</v>
      </c>
      <c r="D985" s="371"/>
      <c r="E985" s="371"/>
      <c r="F985" s="371"/>
      <c r="G985" s="371"/>
      <c r="H985" s="371"/>
      <c r="I985" s="371"/>
      <c r="J985" s="371"/>
      <c r="K985" s="371"/>
      <c r="L985" s="371"/>
      <c r="M985" s="371"/>
      <c r="N985" s="372"/>
      <c r="O985" s="104">
        <f>SUM(O983:O984)</f>
        <v>1716</v>
      </c>
      <c r="P985" s="62"/>
    </row>
    <row r="986" spans="1:19">
      <c r="A986" s="14"/>
      <c r="B986" s="61"/>
      <c r="C986" s="381" t="s">
        <v>52</v>
      </c>
      <c r="D986" s="382"/>
      <c r="E986" s="382"/>
      <c r="F986" s="382"/>
      <c r="G986" s="382"/>
      <c r="H986" s="382"/>
      <c r="I986" s="382"/>
      <c r="J986" s="382"/>
      <c r="K986" s="382"/>
      <c r="L986" s="382"/>
      <c r="M986" s="382"/>
      <c r="N986" s="382"/>
      <c r="O986" s="383"/>
      <c r="P986" s="62"/>
    </row>
    <row r="987" spans="1:19">
      <c r="A987" s="14"/>
      <c r="B987" s="61"/>
      <c r="C987" s="384"/>
      <c r="D987" s="385"/>
      <c r="E987" s="385"/>
      <c r="F987" s="385"/>
      <c r="G987" s="385"/>
      <c r="H987" s="385"/>
      <c r="I987" s="385"/>
      <c r="J987" s="385"/>
      <c r="K987" s="385"/>
      <c r="L987" s="385"/>
      <c r="M987" s="385"/>
      <c r="N987" s="385"/>
      <c r="O987" s="386"/>
      <c r="P987" s="62"/>
    </row>
    <row r="988" spans="1:19" ht="13.5" thickBot="1">
      <c r="A988" s="14"/>
      <c r="B988" s="61"/>
      <c r="C988" s="387"/>
      <c r="D988" s="388"/>
      <c r="E988" s="388"/>
      <c r="F988" s="388"/>
      <c r="G988" s="388"/>
      <c r="H988" s="388"/>
      <c r="I988" s="388"/>
      <c r="J988" s="388"/>
      <c r="K988" s="388"/>
      <c r="L988" s="388"/>
      <c r="M988" s="388"/>
      <c r="N988" s="388"/>
      <c r="O988" s="389"/>
      <c r="P988" s="62"/>
    </row>
    <row r="989" spans="1:19">
      <c r="A989" s="14"/>
      <c r="B989" s="61"/>
      <c r="C989" s="390" t="s">
        <v>53</v>
      </c>
      <c r="D989" s="391"/>
      <c r="E989" s="391"/>
      <c r="F989" s="391"/>
      <c r="G989" s="391"/>
      <c r="H989" s="391"/>
      <c r="I989" s="391"/>
      <c r="J989" s="110" t="s">
        <v>54</v>
      </c>
      <c r="K989" s="111" t="s">
        <v>55</v>
      </c>
      <c r="L989" s="112" t="s">
        <v>56</v>
      </c>
      <c r="M989" s="392" t="s">
        <v>41</v>
      </c>
      <c r="N989" s="393"/>
      <c r="O989" s="113" t="s">
        <v>42</v>
      </c>
      <c r="P989" s="62"/>
    </row>
    <row r="990" spans="1:19">
      <c r="A990" s="14"/>
      <c r="B990" s="61"/>
      <c r="C990" s="225" t="s">
        <v>108</v>
      </c>
      <c r="D990" s="226"/>
      <c r="E990" s="226"/>
      <c r="F990" s="226"/>
      <c r="G990" s="226"/>
      <c r="H990" s="226"/>
      <c r="I990" s="226"/>
      <c r="J990" s="221">
        <f>+R990</f>
        <v>209100</v>
      </c>
      <c r="K990" s="114">
        <v>1.8</v>
      </c>
      <c r="L990" s="115">
        <f>ROUND(K990*J990,2)</f>
        <v>376380</v>
      </c>
      <c r="M990" s="394">
        <v>28</v>
      </c>
      <c r="N990" s="395"/>
      <c r="O990" s="116">
        <f>+ROUND(L990/M990,2)</f>
        <v>13442.14</v>
      </c>
      <c r="P990" s="62"/>
      <c r="R990">
        <v>209100</v>
      </c>
    </row>
    <row r="991" spans="1:19">
      <c r="A991" s="14"/>
      <c r="B991" s="61"/>
      <c r="C991" s="225"/>
      <c r="D991" s="226"/>
      <c r="E991" s="226"/>
      <c r="F991" s="226"/>
      <c r="G991" s="226"/>
      <c r="H991" s="226"/>
      <c r="I991" s="226"/>
      <c r="J991" s="221"/>
      <c r="K991" s="114"/>
      <c r="L991" s="115"/>
      <c r="M991" s="394"/>
      <c r="N991" s="395"/>
      <c r="O991" s="116"/>
      <c r="P991" s="62"/>
    </row>
    <row r="992" spans="1:19">
      <c r="A992" s="14"/>
      <c r="B992" s="61"/>
      <c r="C992" s="225"/>
      <c r="D992" s="226"/>
      <c r="E992" s="226"/>
      <c r="F992" s="226"/>
      <c r="G992" s="226"/>
      <c r="H992" s="226"/>
      <c r="I992" s="226"/>
      <c r="J992" s="38"/>
      <c r="K992" s="37"/>
      <c r="L992" s="36"/>
      <c r="M992" s="396"/>
      <c r="N992" s="397"/>
      <c r="O992" s="35"/>
      <c r="P992" s="62"/>
    </row>
    <row r="993" spans="1:16" ht="13.5" thickBot="1">
      <c r="A993" s="14"/>
      <c r="B993" s="61"/>
      <c r="C993" s="398"/>
      <c r="D993" s="399"/>
      <c r="E993" s="399"/>
      <c r="F993" s="399"/>
      <c r="G993" s="399"/>
      <c r="H993" s="399"/>
      <c r="I993" s="399"/>
      <c r="J993" s="34"/>
      <c r="K993" s="224"/>
      <c r="L993" s="34"/>
      <c r="M993" s="400"/>
      <c r="N993" s="401"/>
      <c r="O993" s="33"/>
      <c r="P993" s="62"/>
    </row>
    <row r="994" spans="1:16" ht="14.25" thickBot="1">
      <c r="A994" s="14"/>
      <c r="B994" s="61"/>
      <c r="C994" s="370" t="s">
        <v>43</v>
      </c>
      <c r="D994" s="371"/>
      <c r="E994" s="371"/>
      <c r="F994" s="371"/>
      <c r="G994" s="371"/>
      <c r="H994" s="371"/>
      <c r="I994" s="371"/>
      <c r="J994" s="371"/>
      <c r="K994" s="371"/>
      <c r="L994" s="371"/>
      <c r="M994" s="371"/>
      <c r="N994" s="372"/>
      <c r="O994" s="109">
        <f>SUM(O990:O993)</f>
        <v>13442.14</v>
      </c>
      <c r="P994" s="62"/>
    </row>
    <row r="995" spans="1:16" ht="13.5" thickBot="1">
      <c r="A995" s="14"/>
      <c r="B995" s="61"/>
      <c r="C995" s="18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7"/>
      <c r="P995" s="62"/>
    </row>
    <row r="996" spans="1:16" ht="13.5" thickBot="1">
      <c r="A996" s="14"/>
      <c r="B996" s="61"/>
      <c r="C996" s="373" t="s">
        <v>57</v>
      </c>
      <c r="D996" s="374"/>
      <c r="E996" s="374"/>
      <c r="F996" s="374"/>
      <c r="G996" s="374"/>
      <c r="H996" s="374"/>
      <c r="I996" s="374"/>
      <c r="J996" s="374"/>
      <c r="K996" s="374"/>
      <c r="L996" s="374"/>
      <c r="M996" s="374"/>
      <c r="N996" s="375"/>
      <c r="O996" s="117">
        <f>ROUND(O994+O985+O978+O969,2)</f>
        <v>29052.55</v>
      </c>
      <c r="P996" s="62"/>
    </row>
    <row r="997" spans="1:16">
      <c r="A997" s="14"/>
      <c r="B997" s="61"/>
      <c r="C997" s="381" t="s">
        <v>58</v>
      </c>
      <c r="D997" s="382"/>
      <c r="E997" s="382"/>
      <c r="F997" s="382"/>
      <c r="G997" s="382"/>
      <c r="H997" s="382"/>
      <c r="I997" s="382"/>
      <c r="J997" s="382"/>
      <c r="K997" s="382"/>
      <c r="L997" s="382"/>
      <c r="M997" s="382"/>
      <c r="N997" s="382"/>
      <c r="O997" s="383"/>
      <c r="P997" s="62"/>
    </row>
    <row r="998" spans="1:16">
      <c r="A998" s="14"/>
      <c r="B998" s="61"/>
      <c r="C998" s="384"/>
      <c r="D998" s="385"/>
      <c r="E998" s="385"/>
      <c r="F998" s="385"/>
      <c r="G998" s="385"/>
      <c r="H998" s="385"/>
      <c r="I998" s="385"/>
      <c r="J998" s="385"/>
      <c r="K998" s="385"/>
      <c r="L998" s="385"/>
      <c r="M998" s="385"/>
      <c r="N998" s="385"/>
      <c r="O998" s="386"/>
      <c r="P998" s="62"/>
    </row>
    <row r="999" spans="1:16" ht="13.5" thickBot="1">
      <c r="A999" s="14"/>
      <c r="B999" s="61"/>
      <c r="C999" s="387"/>
      <c r="D999" s="388"/>
      <c r="E999" s="388"/>
      <c r="F999" s="388"/>
      <c r="G999" s="388"/>
      <c r="H999" s="388"/>
      <c r="I999" s="388"/>
      <c r="J999" s="388"/>
      <c r="K999" s="388"/>
      <c r="L999" s="388"/>
      <c r="M999" s="388"/>
      <c r="N999" s="388"/>
      <c r="O999" s="389"/>
      <c r="P999" s="62"/>
    </row>
    <row r="1000" spans="1:16" ht="13.5">
      <c r="A1000" s="14"/>
      <c r="B1000" s="61"/>
      <c r="C1000" s="402" t="s">
        <v>59</v>
      </c>
      <c r="D1000" s="403"/>
      <c r="E1000" s="403"/>
      <c r="F1000" s="403"/>
      <c r="G1000" s="403"/>
      <c r="H1000" s="403"/>
      <c r="I1000" s="403"/>
      <c r="J1000" s="218"/>
      <c r="K1000" s="219"/>
      <c r="L1000" s="94" t="s">
        <v>60</v>
      </c>
      <c r="M1000" s="404" t="s">
        <v>61</v>
      </c>
      <c r="N1000" s="405"/>
      <c r="O1000" s="95"/>
      <c r="P1000" s="62"/>
    </row>
    <row r="1001" spans="1:16">
      <c r="A1001" s="14"/>
      <c r="B1001" s="61"/>
      <c r="C1001" s="406" t="s">
        <v>16</v>
      </c>
      <c r="D1001" s="407"/>
      <c r="E1001" s="407"/>
      <c r="F1001" s="407"/>
      <c r="G1001" s="407"/>
      <c r="H1001" s="407"/>
      <c r="I1001" s="407"/>
      <c r="J1001" s="31"/>
      <c r="K1001" s="30"/>
      <c r="L1001" s="27">
        <v>0.28999999999999998</v>
      </c>
      <c r="M1001" s="408">
        <f>+ROUND(O996*L1001,2)</f>
        <v>8425.24</v>
      </c>
      <c r="N1001" s="409"/>
      <c r="O1001" s="26"/>
      <c r="P1001" s="62"/>
    </row>
    <row r="1002" spans="1:16">
      <c r="A1002" s="14"/>
      <c r="B1002" s="61"/>
      <c r="C1002" s="32" t="s">
        <v>62</v>
      </c>
      <c r="D1002" s="19"/>
      <c r="E1002" s="19"/>
      <c r="F1002" s="19"/>
      <c r="G1002" s="19"/>
      <c r="H1002" s="19"/>
      <c r="I1002" s="19"/>
      <c r="J1002" s="31"/>
      <c r="K1002" s="30"/>
      <c r="L1002" s="27">
        <v>0.01</v>
      </c>
      <c r="M1002" s="408">
        <f>+ROUND(O996*L1002,2)</f>
        <v>290.52999999999997</v>
      </c>
      <c r="N1002" s="409"/>
      <c r="O1002" s="26"/>
      <c r="P1002" s="62"/>
    </row>
    <row r="1003" spans="1:16" ht="13.5" thickBot="1">
      <c r="A1003" s="14"/>
      <c r="B1003" s="61"/>
      <c r="C1003" s="216" t="s">
        <v>63</v>
      </c>
      <c r="D1003" s="217"/>
      <c r="E1003" s="217"/>
      <c r="F1003" s="217"/>
      <c r="G1003" s="217"/>
      <c r="H1003" s="217"/>
      <c r="I1003" s="217"/>
      <c r="J1003" s="29"/>
      <c r="K1003" s="28"/>
      <c r="L1003" s="27">
        <v>0.05</v>
      </c>
      <c r="M1003" s="368">
        <f>+ROUND(O996*L1003,2)</f>
        <v>1452.63</v>
      </c>
      <c r="N1003" s="369"/>
      <c r="O1003" s="26"/>
      <c r="P1003" s="62"/>
    </row>
    <row r="1004" spans="1:16" ht="14.25" thickBot="1">
      <c r="A1004" s="14"/>
      <c r="B1004" s="61"/>
      <c r="C1004" s="370" t="s">
        <v>43</v>
      </c>
      <c r="D1004" s="371"/>
      <c r="E1004" s="371"/>
      <c r="F1004" s="371"/>
      <c r="G1004" s="371"/>
      <c r="H1004" s="371"/>
      <c r="I1004" s="371"/>
      <c r="J1004" s="371"/>
      <c r="K1004" s="371"/>
      <c r="L1004" s="371"/>
      <c r="M1004" s="371"/>
      <c r="N1004" s="372"/>
      <c r="O1004" s="104">
        <f>SUM(M1001:N1003)</f>
        <v>10168.400000000001</v>
      </c>
      <c r="P1004" s="62"/>
    </row>
    <row r="1005" spans="1:16" ht="13.5" thickBot="1">
      <c r="A1005" s="14"/>
      <c r="B1005" s="61"/>
      <c r="C1005" s="18"/>
      <c r="D1005" s="14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7"/>
      <c r="P1005" s="62"/>
    </row>
    <row r="1006" spans="1:16" ht="13.5" thickBot="1">
      <c r="A1006" s="14"/>
      <c r="B1006" s="61"/>
      <c r="C1006" s="373" t="s">
        <v>64</v>
      </c>
      <c r="D1006" s="374"/>
      <c r="E1006" s="374"/>
      <c r="F1006" s="374"/>
      <c r="G1006" s="374"/>
      <c r="H1006" s="374"/>
      <c r="I1006" s="374"/>
      <c r="J1006" s="374"/>
      <c r="K1006" s="374"/>
      <c r="L1006" s="374"/>
      <c r="M1006" s="374"/>
      <c r="N1006" s="375"/>
      <c r="O1006" s="117">
        <f>+O1004+O996</f>
        <v>39220.949999999997</v>
      </c>
      <c r="P1006" s="62"/>
    </row>
    <row r="1007" spans="1:16">
      <c r="A1007" s="14"/>
      <c r="B1007" s="61"/>
      <c r="C1007" s="25"/>
      <c r="D1007" s="24"/>
      <c r="E1007" s="24"/>
      <c r="F1007" s="24"/>
      <c r="G1007" s="24"/>
      <c r="H1007" s="24"/>
      <c r="I1007" s="24"/>
      <c r="J1007" s="24"/>
      <c r="K1007" s="24"/>
      <c r="L1007" s="24"/>
      <c r="M1007" s="24"/>
      <c r="N1007" s="24"/>
      <c r="O1007" s="23"/>
      <c r="P1007" s="62"/>
    </row>
    <row r="1008" spans="1:16">
      <c r="A1008" s="14"/>
      <c r="B1008" s="61"/>
      <c r="C1008" s="18"/>
      <c r="D1008" s="14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7"/>
      <c r="P1008" s="62"/>
    </row>
    <row r="1009" spans="1:16">
      <c r="A1009" s="14"/>
      <c r="B1009" s="61"/>
      <c r="C1009" s="18"/>
      <c r="D1009" s="14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7"/>
      <c r="P1009" s="62"/>
    </row>
    <row r="1010" spans="1:16" ht="18">
      <c r="A1010" s="14"/>
      <c r="B1010" s="61"/>
      <c r="C1010" s="18"/>
      <c r="D1010" s="14"/>
      <c r="E1010" s="14"/>
      <c r="F1010" s="14"/>
      <c r="G1010" s="14"/>
      <c r="H1010" s="96" t="s">
        <v>67</v>
      </c>
      <c r="I1010" s="14"/>
      <c r="J1010" s="14"/>
      <c r="K1010" s="14"/>
      <c r="L1010" s="14"/>
      <c r="M1010" s="14"/>
      <c r="N1010" s="14"/>
      <c r="O1010" s="17"/>
      <c r="P1010" s="62"/>
    </row>
    <row r="1011" spans="1:16" ht="18">
      <c r="A1011" s="14"/>
      <c r="B1011" s="61"/>
      <c r="C1011" s="22"/>
      <c r="D1011" s="64"/>
      <c r="E1011" s="64"/>
      <c r="F1011" s="64"/>
      <c r="G1011" s="64"/>
      <c r="H1011" s="96"/>
      <c r="I1011" s="64"/>
      <c r="J1011" s="64"/>
      <c r="K1011" s="64"/>
      <c r="L1011" s="64"/>
      <c r="M1011" s="64"/>
      <c r="N1011" s="64"/>
      <c r="O1011" s="21"/>
      <c r="P1011" s="62"/>
    </row>
    <row r="1012" spans="1:16" ht="18">
      <c r="A1012" s="14"/>
      <c r="B1012" s="61"/>
      <c r="C1012" s="22"/>
      <c r="D1012" s="64"/>
      <c r="E1012" s="64"/>
      <c r="F1012" s="64"/>
      <c r="G1012" s="64"/>
      <c r="H1012" s="96"/>
      <c r="I1012" s="14"/>
      <c r="J1012" s="14"/>
      <c r="K1012" s="64"/>
      <c r="L1012" s="64"/>
      <c r="M1012" s="64"/>
      <c r="N1012" s="64"/>
      <c r="O1012" s="21"/>
      <c r="P1012" s="62"/>
    </row>
    <row r="1013" spans="1:16" ht="18">
      <c r="A1013" s="14"/>
      <c r="B1013" s="61"/>
      <c r="C1013" s="20"/>
      <c r="D1013" s="65"/>
      <c r="E1013" s="65"/>
      <c r="F1013" s="65"/>
      <c r="G1013" s="65"/>
      <c r="H1013" s="96" t="s">
        <v>68</v>
      </c>
      <c r="I1013" s="65"/>
      <c r="J1013" s="65"/>
      <c r="K1013" s="65"/>
      <c r="L1013" s="65"/>
      <c r="M1013" s="65"/>
      <c r="N1013" s="65"/>
      <c r="O1013" s="16"/>
      <c r="P1013" s="62"/>
    </row>
    <row r="1014" spans="1:16" ht="18">
      <c r="A1014" s="14"/>
      <c r="B1014" s="61"/>
      <c r="C1014" s="18"/>
      <c r="D1014" s="14"/>
      <c r="E1014" s="14"/>
      <c r="F1014" s="14"/>
      <c r="G1014" s="14"/>
      <c r="H1014" s="97" t="s">
        <v>120</v>
      </c>
      <c r="I1014" s="14"/>
      <c r="J1014" s="14"/>
      <c r="K1014" s="14"/>
      <c r="L1014" s="14"/>
      <c r="M1014" s="14"/>
      <c r="N1014" s="14"/>
      <c r="O1014" s="17"/>
      <c r="P1014" s="62"/>
    </row>
    <row r="1015" spans="1:16" ht="18">
      <c r="A1015" s="14"/>
      <c r="B1015" s="61"/>
      <c r="C1015" s="15"/>
      <c r="D1015" s="66"/>
      <c r="E1015" s="66"/>
      <c r="F1015" s="14"/>
      <c r="G1015" s="14"/>
      <c r="H1015" s="96" t="s">
        <v>69</v>
      </c>
      <c r="I1015" s="14"/>
      <c r="J1015" s="14"/>
      <c r="K1015" s="98"/>
      <c r="L1015" s="98"/>
      <c r="M1015" s="98"/>
      <c r="N1015" s="98"/>
      <c r="O1015" s="99"/>
      <c r="P1015" s="62"/>
    </row>
    <row r="1016" spans="1:16" ht="16.5" thickBot="1">
      <c r="A1016" s="14"/>
      <c r="B1016" s="61"/>
      <c r="C1016" s="376"/>
      <c r="D1016" s="377"/>
      <c r="E1016" s="377"/>
      <c r="F1016" s="224"/>
      <c r="G1016" s="224"/>
      <c r="H1016" s="224"/>
      <c r="I1016" s="224"/>
      <c r="J1016" s="224"/>
      <c r="K1016" s="100"/>
      <c r="L1016" s="100"/>
      <c r="M1016" s="100"/>
      <c r="N1016" s="100"/>
      <c r="O1016" s="101"/>
      <c r="P1016" s="62"/>
    </row>
    <row r="1017" spans="1:16" ht="13.5" thickBot="1">
      <c r="A1017" s="14"/>
      <c r="B1017" s="67"/>
      <c r="C1017" s="68"/>
      <c r="D1017" s="68"/>
      <c r="E1017" s="68"/>
      <c r="F1017" s="68"/>
      <c r="G1017" s="68"/>
      <c r="H1017" s="68"/>
      <c r="I1017" s="68"/>
      <c r="J1017" s="68"/>
      <c r="K1017" s="68"/>
      <c r="L1017" s="68"/>
      <c r="M1017" s="68"/>
      <c r="N1017" s="68"/>
      <c r="O1017" s="68"/>
      <c r="P1017" s="69"/>
    </row>
    <row r="1018" spans="1:16" ht="13.5" thickTop="1">
      <c r="A1018" s="14"/>
      <c r="B1018" s="14"/>
      <c r="C1018" s="14"/>
      <c r="D1018" s="14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</row>
    <row r="1019" spans="1:16" ht="13.5" thickBot="1">
      <c r="A1019" s="14"/>
      <c r="B1019" s="14"/>
      <c r="C1019" s="14"/>
      <c r="D1019" s="14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</row>
    <row r="1020" spans="1:16" ht="13.5" thickTop="1">
      <c r="A1020" s="14"/>
      <c r="B1020" s="443"/>
      <c r="C1020" s="444"/>
      <c r="D1020" s="444"/>
      <c r="E1020" s="444"/>
      <c r="F1020" s="444"/>
      <c r="G1020" s="444"/>
      <c r="H1020" s="444"/>
      <c r="I1020" s="444"/>
      <c r="J1020" s="444"/>
      <c r="K1020" s="444"/>
      <c r="L1020" s="444"/>
      <c r="M1020" s="444"/>
      <c r="N1020" s="444"/>
      <c r="O1020" s="444"/>
      <c r="P1020" s="445"/>
    </row>
    <row r="1021" spans="1:16">
      <c r="A1021" s="14"/>
      <c r="B1021" s="81"/>
      <c r="C1021" s="70"/>
      <c r="D1021" s="71"/>
      <c r="E1021" s="70"/>
      <c r="F1021" s="71"/>
      <c r="G1021" s="14"/>
      <c r="H1021" s="14"/>
      <c r="I1021" s="14"/>
      <c r="J1021" s="14"/>
      <c r="K1021" s="14"/>
      <c r="L1021" s="14"/>
      <c r="M1021" s="14"/>
      <c r="N1021" s="14"/>
      <c r="O1021" s="14"/>
      <c r="P1021" s="62"/>
    </row>
    <row r="1022" spans="1:16" ht="13.5" thickBot="1">
      <c r="A1022" s="14"/>
      <c r="B1022" s="61"/>
      <c r="C1022" s="14"/>
      <c r="D1022" s="14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62"/>
    </row>
    <row r="1023" spans="1:16">
      <c r="A1023" s="14"/>
      <c r="B1023" s="61"/>
      <c r="C1023" s="446"/>
      <c r="D1023" s="447"/>
      <c r="E1023" s="452"/>
      <c r="F1023" s="452"/>
      <c r="G1023" s="452"/>
      <c r="H1023" s="452"/>
      <c r="I1023" s="452"/>
      <c r="J1023" s="452"/>
      <c r="K1023" s="453"/>
      <c r="L1023" s="454"/>
      <c r="M1023" s="455"/>
      <c r="N1023" s="455"/>
      <c r="O1023" s="456"/>
      <c r="P1023" s="62"/>
    </row>
    <row r="1024" spans="1:16">
      <c r="A1024" s="14"/>
      <c r="B1024" s="61"/>
      <c r="C1024" s="448"/>
      <c r="D1024" s="449"/>
      <c r="E1024" s="460" t="s">
        <v>66</v>
      </c>
      <c r="F1024" s="460"/>
      <c r="G1024" s="460"/>
      <c r="H1024" s="460"/>
      <c r="I1024" s="460"/>
      <c r="J1024" s="460"/>
      <c r="K1024" s="461"/>
      <c r="L1024" s="457"/>
      <c r="M1024" s="458"/>
      <c r="N1024" s="458"/>
      <c r="O1024" s="459"/>
      <c r="P1024" s="62"/>
    </row>
    <row r="1025" spans="1:16" ht="13.5">
      <c r="A1025" s="14"/>
      <c r="B1025" s="61"/>
      <c r="C1025" s="448"/>
      <c r="D1025" s="449"/>
      <c r="E1025" s="462"/>
      <c r="F1025" s="462"/>
      <c r="G1025" s="462"/>
      <c r="H1025" s="462"/>
      <c r="I1025" s="462"/>
      <c r="J1025" s="462"/>
      <c r="K1025" s="463"/>
      <c r="L1025" s="464" t="s">
        <v>25</v>
      </c>
      <c r="M1025" s="466"/>
      <c r="N1025" s="467"/>
      <c r="O1025" s="468"/>
      <c r="P1025" s="62"/>
    </row>
    <row r="1026" spans="1:16">
      <c r="A1026" s="14"/>
      <c r="B1026" s="61"/>
      <c r="C1026" s="448"/>
      <c r="D1026" s="449"/>
      <c r="E1026" s="460"/>
      <c r="F1026" s="460"/>
      <c r="G1026" s="460"/>
      <c r="H1026" s="460"/>
      <c r="I1026" s="460"/>
      <c r="J1026" s="460"/>
      <c r="K1026" s="461"/>
      <c r="L1026" s="465"/>
      <c r="M1026" s="469"/>
      <c r="N1026" s="470"/>
      <c r="O1026" s="471"/>
      <c r="P1026" s="62"/>
    </row>
    <row r="1027" spans="1:16">
      <c r="A1027" s="14"/>
      <c r="B1027" s="61"/>
      <c r="C1027" s="448"/>
      <c r="D1027" s="449"/>
      <c r="E1027" s="472"/>
      <c r="F1027" s="472"/>
      <c r="G1027" s="472"/>
      <c r="H1027" s="472"/>
      <c r="I1027" s="472"/>
      <c r="J1027" s="472"/>
      <c r="K1027" s="473"/>
      <c r="L1027" s="464" t="s">
        <v>26</v>
      </c>
      <c r="M1027" s="464">
        <v>14</v>
      </c>
      <c r="N1027" s="464" t="s">
        <v>27</v>
      </c>
      <c r="O1027" s="418">
        <v>18</v>
      </c>
      <c r="P1027" s="62"/>
    </row>
    <row r="1028" spans="1:16">
      <c r="A1028" s="14"/>
      <c r="B1028" s="61"/>
      <c r="C1028" s="448"/>
      <c r="D1028" s="449"/>
      <c r="E1028" s="472"/>
      <c r="F1028" s="472"/>
      <c r="G1028" s="472"/>
      <c r="H1028" s="472"/>
      <c r="I1028" s="472"/>
      <c r="J1028" s="472"/>
      <c r="K1028" s="473"/>
      <c r="L1028" s="474"/>
      <c r="M1028" s="474"/>
      <c r="N1028" s="474"/>
      <c r="O1028" s="419"/>
      <c r="P1028" s="62"/>
    </row>
    <row r="1029" spans="1:16">
      <c r="A1029" s="14"/>
      <c r="B1029" s="61"/>
      <c r="C1029" s="450"/>
      <c r="D1029" s="451"/>
      <c r="E1029" s="475" t="s">
        <v>28</v>
      </c>
      <c r="F1029" s="475"/>
      <c r="G1029" s="475"/>
      <c r="H1029" s="475"/>
      <c r="I1029" s="475"/>
      <c r="J1029" s="475"/>
      <c r="K1029" s="476"/>
      <c r="L1029" s="474"/>
      <c r="M1029" s="474"/>
      <c r="N1029" s="474"/>
      <c r="O1029" s="419"/>
      <c r="P1029" s="62"/>
    </row>
    <row r="1030" spans="1:16" ht="14.25" thickBot="1">
      <c r="A1030" s="14"/>
      <c r="B1030" s="61"/>
      <c r="C1030" s="57"/>
      <c r="D1030" s="56"/>
      <c r="E1030" s="56"/>
      <c r="F1030" s="56"/>
      <c r="G1030" s="56"/>
      <c r="H1030" s="56"/>
      <c r="I1030" s="56"/>
      <c r="J1030" s="56"/>
      <c r="K1030" s="56"/>
      <c r="L1030" s="56"/>
      <c r="M1030" s="55"/>
      <c r="N1030" s="55"/>
      <c r="O1030" s="54"/>
      <c r="P1030" s="62"/>
    </row>
    <row r="1031" spans="1:16" ht="13.5">
      <c r="A1031" s="14"/>
      <c r="B1031" s="61"/>
      <c r="C1031" s="53"/>
      <c r="D1031" s="52"/>
      <c r="E1031" s="52"/>
      <c r="F1031" s="52"/>
      <c r="G1031" s="52"/>
      <c r="H1031" s="52"/>
      <c r="I1031" s="52"/>
      <c r="J1031" s="52"/>
      <c r="K1031" s="52"/>
      <c r="L1031" s="51" t="s">
        <v>29</v>
      </c>
      <c r="M1031" s="50" t="s">
        <v>30</v>
      </c>
      <c r="N1031" s="50" t="s">
        <v>31</v>
      </c>
      <c r="O1031" s="49" t="s">
        <v>32</v>
      </c>
      <c r="P1031" s="62"/>
    </row>
    <row r="1032" spans="1:16" ht="13.5">
      <c r="A1032" s="14"/>
      <c r="B1032" s="61"/>
      <c r="C1032" s="20"/>
      <c r="D1032" s="222"/>
      <c r="E1032" s="222"/>
      <c r="F1032" s="222"/>
      <c r="G1032" s="222"/>
      <c r="H1032" s="222"/>
      <c r="I1032" s="222"/>
      <c r="J1032" s="222"/>
      <c r="K1032" s="222"/>
      <c r="L1032" s="63"/>
      <c r="M1032" s="48">
        <v>6</v>
      </c>
      <c r="N1032" s="48">
        <v>2</v>
      </c>
      <c r="O1032" s="48">
        <v>2026</v>
      </c>
      <c r="P1032" s="62"/>
    </row>
    <row r="1033" spans="1:16" ht="13.5">
      <c r="A1033" s="14"/>
      <c r="B1033" s="61"/>
      <c r="C1033" s="47"/>
      <c r="D1033" s="46"/>
      <c r="E1033" s="46"/>
      <c r="F1033" s="46"/>
      <c r="G1033" s="46"/>
      <c r="H1033" s="46"/>
      <c r="I1033" s="46"/>
      <c r="J1033" s="46"/>
      <c r="K1033" s="46"/>
      <c r="L1033" s="46"/>
      <c r="M1033" s="46"/>
      <c r="N1033" s="46"/>
      <c r="O1033" s="45"/>
      <c r="P1033" s="62"/>
    </row>
    <row r="1034" spans="1:16" ht="13.5" thickBot="1">
      <c r="A1034" s="14"/>
      <c r="B1034" s="61"/>
      <c r="C1034" s="216"/>
      <c r="D1034" s="217"/>
      <c r="E1034" s="217"/>
      <c r="F1034" s="217"/>
      <c r="G1034" s="217"/>
      <c r="H1034" s="217"/>
      <c r="I1034" s="217"/>
      <c r="J1034" s="217"/>
      <c r="K1034" s="217"/>
      <c r="L1034" s="217"/>
      <c r="M1034" s="217"/>
      <c r="N1034" s="217"/>
      <c r="O1034" s="44"/>
      <c r="P1034" s="62"/>
    </row>
    <row r="1035" spans="1:16" ht="13.5" thickBot="1">
      <c r="A1035" s="14"/>
      <c r="B1035" s="61"/>
      <c r="C1035" s="25"/>
      <c r="D1035" s="24"/>
      <c r="E1035" s="24"/>
      <c r="F1035" s="24"/>
      <c r="G1035" s="24"/>
      <c r="H1035" s="24"/>
      <c r="I1035" s="14"/>
      <c r="J1035" s="14"/>
      <c r="K1035" s="24"/>
      <c r="L1035" s="24"/>
      <c r="M1035" s="24"/>
      <c r="N1035" s="24"/>
      <c r="O1035" s="23"/>
      <c r="P1035" s="62"/>
    </row>
    <row r="1036" spans="1:16" ht="13.5">
      <c r="A1036" s="14"/>
      <c r="B1036" s="61"/>
      <c r="C1036" s="420" t="s">
        <v>33</v>
      </c>
      <c r="D1036" s="421"/>
      <c r="E1036" s="421"/>
      <c r="F1036" s="421"/>
      <c r="G1036" s="421"/>
      <c r="H1036" s="421"/>
      <c r="I1036" s="421"/>
      <c r="J1036" s="421"/>
      <c r="K1036" s="421"/>
      <c r="L1036" s="421"/>
      <c r="M1036" s="421"/>
      <c r="N1036" s="421"/>
      <c r="O1036" s="422"/>
      <c r="P1036" s="62"/>
    </row>
    <row r="1037" spans="1:16" ht="13.5" thickBot="1">
      <c r="A1037" s="14"/>
      <c r="B1037" s="61"/>
      <c r="C1037" s="18"/>
      <c r="D1037" s="14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7"/>
      <c r="P1037" s="62"/>
    </row>
    <row r="1038" spans="1:16">
      <c r="A1038" s="14"/>
      <c r="B1038" s="61"/>
      <c r="C1038" s="89" t="s">
        <v>34</v>
      </c>
      <c r="D1038" s="423" t="s">
        <v>35</v>
      </c>
      <c r="E1038" s="424"/>
      <c r="F1038" s="424"/>
      <c r="G1038" s="424"/>
      <c r="H1038" s="424"/>
      <c r="I1038" s="424"/>
      <c r="J1038" s="424"/>
      <c r="K1038" s="424"/>
      <c r="L1038" s="425"/>
      <c r="M1038" s="426" t="s">
        <v>36</v>
      </c>
      <c r="N1038" s="427"/>
      <c r="O1038" s="89" t="s">
        <v>9</v>
      </c>
      <c r="P1038" s="62"/>
    </row>
    <row r="1039" spans="1:16" ht="13.5" thickBot="1">
      <c r="A1039" s="14"/>
      <c r="B1039" s="61"/>
      <c r="C1039" s="90">
        <f>+'PRESUPUESTO OFICIAL (Entidad)'!D29</f>
        <v>2.11</v>
      </c>
      <c r="D1039" s="433" t="str">
        <f>+'PRESUPUESTO OFICIAL (Entidad)'!E29</f>
        <v>Limpieza y mantenimiento de pisos en cerámica</v>
      </c>
      <c r="E1039" s="434"/>
      <c r="F1039" s="434"/>
      <c r="G1039" s="434"/>
      <c r="H1039" s="434"/>
      <c r="I1039" s="434"/>
      <c r="J1039" s="434"/>
      <c r="K1039" s="434"/>
      <c r="L1039" s="435"/>
      <c r="M1039" s="433" t="str">
        <f>+'PRESUPUESTO OFICIAL (Entidad)'!F29</f>
        <v>M2</v>
      </c>
      <c r="N1039" s="435"/>
      <c r="O1039" s="91">
        <f>+'PRESUPUESTO OFICIAL (Entidad)'!G29</f>
        <v>95</v>
      </c>
      <c r="P1039" s="62"/>
    </row>
    <row r="1040" spans="1:16">
      <c r="A1040" s="14"/>
      <c r="B1040" s="61"/>
      <c r="C1040" s="381" t="s">
        <v>37</v>
      </c>
      <c r="D1040" s="382"/>
      <c r="E1040" s="382"/>
      <c r="F1040" s="382"/>
      <c r="G1040" s="382"/>
      <c r="H1040" s="382"/>
      <c r="I1040" s="382"/>
      <c r="J1040" s="382"/>
      <c r="K1040" s="382"/>
      <c r="L1040" s="382"/>
      <c r="M1040" s="382"/>
      <c r="N1040" s="382"/>
      <c r="O1040" s="383"/>
      <c r="P1040" s="62"/>
    </row>
    <row r="1041" spans="1:16">
      <c r="A1041" s="14"/>
      <c r="B1041" s="61"/>
      <c r="C1041" s="384"/>
      <c r="D1041" s="385"/>
      <c r="E1041" s="385"/>
      <c r="F1041" s="385"/>
      <c r="G1041" s="385"/>
      <c r="H1041" s="385"/>
      <c r="I1041" s="385"/>
      <c r="J1041" s="385"/>
      <c r="K1041" s="385"/>
      <c r="L1041" s="385"/>
      <c r="M1041" s="385"/>
      <c r="N1041" s="385"/>
      <c r="O1041" s="386"/>
      <c r="P1041" s="62"/>
    </row>
    <row r="1042" spans="1:16" ht="13.5" thickBot="1">
      <c r="A1042" s="14"/>
      <c r="B1042" s="61"/>
      <c r="C1042" s="387"/>
      <c r="D1042" s="388"/>
      <c r="E1042" s="388"/>
      <c r="F1042" s="388"/>
      <c r="G1042" s="388"/>
      <c r="H1042" s="388"/>
      <c r="I1042" s="388"/>
      <c r="J1042" s="388"/>
      <c r="K1042" s="388"/>
      <c r="L1042" s="388"/>
      <c r="M1042" s="388"/>
      <c r="N1042" s="388"/>
      <c r="O1042" s="389"/>
      <c r="P1042" s="62"/>
    </row>
    <row r="1043" spans="1:16" ht="13.5">
      <c r="A1043" s="14"/>
      <c r="B1043" s="61"/>
      <c r="C1043" s="402" t="s">
        <v>35</v>
      </c>
      <c r="D1043" s="436"/>
      <c r="E1043" s="436"/>
      <c r="F1043" s="436"/>
      <c r="G1043" s="437"/>
      <c r="H1043" s="410" t="s">
        <v>38</v>
      </c>
      <c r="I1043" s="436"/>
      <c r="J1043" s="438" t="s">
        <v>39</v>
      </c>
      <c r="K1043" s="439"/>
      <c r="L1043" s="223" t="s">
        <v>40</v>
      </c>
      <c r="M1043" s="410" t="s">
        <v>41</v>
      </c>
      <c r="N1043" s="411"/>
      <c r="O1043" s="92" t="s">
        <v>42</v>
      </c>
      <c r="P1043" s="62"/>
    </row>
    <row r="1044" spans="1:16">
      <c r="A1044" s="14"/>
      <c r="B1044" s="61"/>
      <c r="C1044" s="406" t="s">
        <v>70</v>
      </c>
      <c r="D1044" s="407"/>
      <c r="E1044" s="407"/>
      <c r="F1044" s="407"/>
      <c r="G1044" s="412"/>
      <c r="H1044" s="413"/>
      <c r="I1044" s="412"/>
      <c r="J1044" s="414" t="s">
        <v>71</v>
      </c>
      <c r="K1044" s="415"/>
      <c r="L1044" s="102">
        <f>+O1072</f>
        <v>7527.6</v>
      </c>
      <c r="M1044" s="416">
        <v>0.05</v>
      </c>
      <c r="N1044" s="417"/>
      <c r="O1044" s="103">
        <f>+ROUND(L1044*M1044,2)</f>
        <v>376.38</v>
      </c>
      <c r="P1044" s="62"/>
    </row>
    <row r="1045" spans="1:16">
      <c r="A1045" s="14"/>
      <c r="B1045" s="61"/>
      <c r="C1045" s="32" t="s">
        <v>157</v>
      </c>
      <c r="D1045" s="19"/>
      <c r="E1045" s="19"/>
      <c r="F1045" s="19"/>
      <c r="G1045" s="42"/>
      <c r="H1045" s="43"/>
      <c r="I1045" s="42"/>
      <c r="J1045" s="414" t="s">
        <v>158</v>
      </c>
      <c r="K1045" s="415"/>
      <c r="L1045" s="102">
        <v>120000</v>
      </c>
      <c r="M1045" s="396">
        <v>0.03</v>
      </c>
      <c r="N1045" s="397"/>
      <c r="O1045" s="103">
        <f>+ROUND(L1045*M1045,2)</f>
        <v>3600</v>
      </c>
      <c r="P1045" s="62"/>
    </row>
    <row r="1046" spans="1:16" ht="13.5" thickBot="1">
      <c r="A1046" s="14"/>
      <c r="B1046" s="61"/>
      <c r="C1046" s="398"/>
      <c r="D1046" s="399"/>
      <c r="E1046" s="399"/>
      <c r="F1046" s="399"/>
      <c r="G1046" s="428"/>
      <c r="H1046" s="440"/>
      <c r="I1046" s="428"/>
      <c r="J1046" s="400"/>
      <c r="K1046" s="401"/>
      <c r="L1046" s="190"/>
      <c r="M1046" s="441"/>
      <c r="N1046" s="442"/>
      <c r="O1046" s="103"/>
      <c r="P1046" s="62"/>
    </row>
    <row r="1047" spans="1:16" ht="14.25" thickBot="1">
      <c r="A1047" s="14"/>
      <c r="B1047" s="61"/>
      <c r="C1047" s="370" t="s">
        <v>43</v>
      </c>
      <c r="D1047" s="371"/>
      <c r="E1047" s="371"/>
      <c r="F1047" s="371"/>
      <c r="G1047" s="371"/>
      <c r="H1047" s="371"/>
      <c r="I1047" s="371"/>
      <c r="J1047" s="371"/>
      <c r="K1047" s="371"/>
      <c r="L1047" s="371"/>
      <c r="M1047" s="371"/>
      <c r="N1047" s="372"/>
      <c r="O1047" s="104">
        <f>SUM(O1044:O1046)</f>
        <v>3976.38</v>
      </c>
      <c r="P1047" s="62"/>
    </row>
    <row r="1048" spans="1:16">
      <c r="A1048" s="14"/>
      <c r="B1048" s="61"/>
      <c r="C1048" s="381" t="s">
        <v>44</v>
      </c>
      <c r="D1048" s="382"/>
      <c r="E1048" s="382"/>
      <c r="F1048" s="382"/>
      <c r="G1048" s="382"/>
      <c r="H1048" s="382"/>
      <c r="I1048" s="382"/>
      <c r="J1048" s="382"/>
      <c r="K1048" s="382"/>
      <c r="L1048" s="382"/>
      <c r="M1048" s="382"/>
      <c r="N1048" s="382"/>
      <c r="O1048" s="383"/>
      <c r="P1048" s="62"/>
    </row>
    <row r="1049" spans="1:16">
      <c r="A1049" s="14"/>
      <c r="B1049" s="61"/>
      <c r="C1049" s="384"/>
      <c r="D1049" s="385"/>
      <c r="E1049" s="385"/>
      <c r="F1049" s="385"/>
      <c r="G1049" s="385"/>
      <c r="H1049" s="385"/>
      <c r="I1049" s="385"/>
      <c r="J1049" s="385"/>
      <c r="K1049" s="385"/>
      <c r="L1049" s="385"/>
      <c r="M1049" s="385"/>
      <c r="N1049" s="385"/>
      <c r="O1049" s="386"/>
      <c r="P1049" s="62"/>
    </row>
    <row r="1050" spans="1:16" ht="13.5" thickBot="1">
      <c r="A1050" s="14"/>
      <c r="B1050" s="61"/>
      <c r="C1050" s="387"/>
      <c r="D1050" s="388"/>
      <c r="E1050" s="388"/>
      <c r="F1050" s="388"/>
      <c r="G1050" s="388"/>
      <c r="H1050" s="388"/>
      <c r="I1050" s="388"/>
      <c r="J1050" s="388"/>
      <c r="K1050" s="388"/>
      <c r="L1050" s="388"/>
      <c r="M1050" s="388"/>
      <c r="N1050" s="388"/>
      <c r="O1050" s="389"/>
      <c r="P1050" s="62"/>
    </row>
    <row r="1051" spans="1:16" ht="13.5">
      <c r="A1051" s="14"/>
      <c r="B1051" s="61"/>
      <c r="C1051" s="402" t="s">
        <v>35</v>
      </c>
      <c r="D1051" s="403"/>
      <c r="E1051" s="403"/>
      <c r="F1051" s="403"/>
      <c r="G1051" s="403"/>
      <c r="H1051" s="403"/>
      <c r="I1051" s="403"/>
      <c r="J1051" s="411"/>
      <c r="K1051" s="220" t="s">
        <v>36</v>
      </c>
      <c r="L1051" s="223" t="s">
        <v>9</v>
      </c>
      <c r="M1051" s="410" t="s">
        <v>45</v>
      </c>
      <c r="N1051" s="411"/>
      <c r="O1051" s="92" t="s">
        <v>42</v>
      </c>
      <c r="P1051" s="62"/>
    </row>
    <row r="1052" spans="1:16">
      <c r="A1052" s="14"/>
      <c r="B1052" s="61"/>
      <c r="C1052" s="477" t="s">
        <v>159</v>
      </c>
      <c r="D1052" s="478"/>
      <c r="E1052" s="478"/>
      <c r="F1052" s="478"/>
      <c r="G1052" s="478"/>
      <c r="H1052" s="478"/>
      <c r="I1052" s="478"/>
      <c r="J1052" s="478"/>
      <c r="K1052" s="210" t="s">
        <v>110</v>
      </c>
      <c r="L1052" s="209">
        <v>0.05</v>
      </c>
      <c r="M1052" s="431">
        <v>65000</v>
      </c>
      <c r="N1052" s="432"/>
      <c r="O1052" s="250">
        <f>+M1052*L1052</f>
        <v>3250</v>
      </c>
      <c r="P1052" s="62"/>
    </row>
    <row r="1053" spans="1:16">
      <c r="A1053" s="14"/>
      <c r="B1053" s="61"/>
      <c r="C1053" s="32" t="s">
        <v>160</v>
      </c>
      <c r="D1053" s="169"/>
      <c r="E1053" s="169"/>
      <c r="F1053" s="169"/>
      <c r="G1053" s="169"/>
      <c r="H1053" s="169"/>
      <c r="I1053" s="169"/>
      <c r="J1053" s="170"/>
      <c r="K1053" s="191" t="s">
        <v>89</v>
      </c>
      <c r="L1053" s="122">
        <v>0.3</v>
      </c>
      <c r="M1053" s="491">
        <v>4100</v>
      </c>
      <c r="N1053" s="492"/>
      <c r="O1053" s="250">
        <f>+M1053*L1053</f>
        <v>1230</v>
      </c>
      <c r="P1053" s="62"/>
    </row>
    <row r="1054" spans="1:16">
      <c r="A1054" s="14"/>
      <c r="B1054" s="61"/>
      <c r="C1054" s="32"/>
      <c r="D1054" s="169"/>
      <c r="E1054" s="169"/>
      <c r="F1054" s="169"/>
      <c r="G1054" s="169"/>
      <c r="H1054" s="169"/>
      <c r="I1054" s="169"/>
      <c r="J1054" s="170"/>
      <c r="K1054" s="191"/>
      <c r="L1054" s="122"/>
      <c r="M1054" s="408"/>
      <c r="N1054" s="409"/>
      <c r="O1054" s="103"/>
      <c r="P1054" s="62"/>
    </row>
    <row r="1055" spans="1:16" ht="13.5" thickBot="1">
      <c r="A1055" s="14"/>
      <c r="B1055" s="61"/>
      <c r="C1055" s="398"/>
      <c r="D1055" s="399"/>
      <c r="E1055" s="399"/>
      <c r="F1055" s="399"/>
      <c r="G1055" s="399"/>
      <c r="H1055" s="399"/>
      <c r="I1055" s="399"/>
      <c r="J1055" s="428"/>
      <c r="K1055" s="106"/>
      <c r="L1055" s="108"/>
      <c r="M1055" s="429"/>
      <c r="N1055" s="430"/>
      <c r="O1055" s="103"/>
      <c r="P1055" s="62"/>
    </row>
    <row r="1056" spans="1:16" ht="14.25" thickBot="1">
      <c r="A1056" s="14"/>
      <c r="B1056" s="61"/>
      <c r="C1056" s="370" t="s">
        <v>43</v>
      </c>
      <c r="D1056" s="371"/>
      <c r="E1056" s="371"/>
      <c r="F1056" s="371"/>
      <c r="G1056" s="371"/>
      <c r="H1056" s="371"/>
      <c r="I1056" s="371"/>
      <c r="J1056" s="371"/>
      <c r="K1056" s="371"/>
      <c r="L1056" s="371"/>
      <c r="M1056" s="371"/>
      <c r="N1056" s="372"/>
      <c r="O1056" s="109">
        <f>SUM(O1052:O1055)</f>
        <v>4480</v>
      </c>
      <c r="P1056" s="62"/>
    </row>
    <row r="1057" spans="1:19">
      <c r="A1057" s="14"/>
      <c r="B1057" s="61"/>
      <c r="C1057" s="381" t="s">
        <v>46</v>
      </c>
      <c r="D1057" s="382"/>
      <c r="E1057" s="382"/>
      <c r="F1057" s="382"/>
      <c r="G1057" s="382"/>
      <c r="H1057" s="382"/>
      <c r="I1057" s="382"/>
      <c r="J1057" s="382"/>
      <c r="K1057" s="382"/>
      <c r="L1057" s="382"/>
      <c r="M1057" s="382"/>
      <c r="N1057" s="382"/>
      <c r="O1057" s="383"/>
      <c r="P1057" s="62"/>
    </row>
    <row r="1058" spans="1:19">
      <c r="A1058" s="14"/>
      <c r="B1058" s="61"/>
      <c r="C1058" s="384"/>
      <c r="D1058" s="385"/>
      <c r="E1058" s="385"/>
      <c r="F1058" s="385"/>
      <c r="G1058" s="385"/>
      <c r="H1058" s="385"/>
      <c r="I1058" s="385"/>
      <c r="J1058" s="385"/>
      <c r="K1058" s="385"/>
      <c r="L1058" s="385"/>
      <c r="M1058" s="385"/>
      <c r="N1058" s="385"/>
      <c r="O1058" s="386"/>
      <c r="P1058" s="62"/>
    </row>
    <row r="1059" spans="1:19" ht="13.5" thickBot="1">
      <c r="A1059" s="14"/>
      <c r="B1059" s="61"/>
      <c r="C1059" s="387"/>
      <c r="D1059" s="388"/>
      <c r="E1059" s="388"/>
      <c r="F1059" s="388"/>
      <c r="G1059" s="388"/>
      <c r="H1059" s="388"/>
      <c r="I1059" s="388"/>
      <c r="J1059" s="388"/>
      <c r="K1059" s="388"/>
      <c r="L1059" s="388"/>
      <c r="M1059" s="388"/>
      <c r="N1059" s="388"/>
      <c r="O1059" s="389"/>
      <c r="P1059" s="62"/>
    </row>
    <row r="1060" spans="1:19" ht="13.5">
      <c r="A1060" s="14"/>
      <c r="B1060" s="61"/>
      <c r="C1060" s="402" t="s">
        <v>47</v>
      </c>
      <c r="D1060" s="403"/>
      <c r="E1060" s="403"/>
      <c r="F1060" s="403"/>
      <c r="G1060" s="403"/>
      <c r="H1060" s="403"/>
      <c r="I1060" s="403"/>
      <c r="J1060" s="223" t="s">
        <v>48</v>
      </c>
      <c r="K1060" s="218" t="s">
        <v>49</v>
      </c>
      <c r="L1060" s="93" t="s">
        <v>50</v>
      </c>
      <c r="M1060" s="410" t="s">
        <v>51</v>
      </c>
      <c r="N1060" s="411"/>
      <c r="O1060" s="92" t="s">
        <v>42</v>
      </c>
      <c r="P1060" s="62"/>
    </row>
    <row r="1061" spans="1:19">
      <c r="A1061" s="14"/>
      <c r="B1061" s="61"/>
      <c r="C1061" s="406" t="s">
        <v>90</v>
      </c>
      <c r="D1061" s="407"/>
      <c r="E1061" s="407"/>
      <c r="F1061" s="407"/>
      <c r="G1061" s="407"/>
      <c r="H1061" s="407"/>
      <c r="I1061" s="407"/>
      <c r="J1061" s="39">
        <v>0.05</v>
      </c>
      <c r="K1061" s="40">
        <v>22</v>
      </c>
      <c r="L1061" s="39" t="s">
        <v>88</v>
      </c>
      <c r="M1061" s="431">
        <f>+S1061</f>
        <v>1560</v>
      </c>
      <c r="N1061" s="432"/>
      <c r="O1061" s="103">
        <f>+M1061*K1061*J1061</f>
        <v>1716</v>
      </c>
      <c r="P1061" s="62"/>
      <c r="S1061">
        <v>1560</v>
      </c>
    </row>
    <row r="1062" spans="1:19" ht="13.5" thickBot="1">
      <c r="A1062" s="14"/>
      <c r="B1062" s="61"/>
      <c r="C1062" s="398"/>
      <c r="D1062" s="399"/>
      <c r="E1062" s="399"/>
      <c r="F1062" s="399"/>
      <c r="G1062" s="399"/>
      <c r="H1062" s="399"/>
      <c r="I1062" s="399"/>
      <c r="J1062" s="34"/>
      <c r="K1062" s="224"/>
      <c r="L1062" s="34"/>
      <c r="M1062" s="400"/>
      <c r="N1062" s="401"/>
      <c r="O1062" s="118"/>
      <c r="P1062" s="62"/>
    </row>
    <row r="1063" spans="1:19" ht="14.25" thickBot="1">
      <c r="A1063" s="14"/>
      <c r="B1063" s="61"/>
      <c r="C1063" s="370" t="s">
        <v>43</v>
      </c>
      <c r="D1063" s="371"/>
      <c r="E1063" s="371"/>
      <c r="F1063" s="371"/>
      <c r="G1063" s="371"/>
      <c r="H1063" s="371"/>
      <c r="I1063" s="371"/>
      <c r="J1063" s="371"/>
      <c r="K1063" s="371"/>
      <c r="L1063" s="371"/>
      <c r="M1063" s="371"/>
      <c r="N1063" s="372"/>
      <c r="O1063" s="104">
        <f>SUM(O1061:O1062)</f>
        <v>1716</v>
      </c>
      <c r="P1063" s="62"/>
    </row>
    <row r="1064" spans="1:19">
      <c r="A1064" s="14"/>
      <c r="B1064" s="61"/>
      <c r="C1064" s="381" t="s">
        <v>52</v>
      </c>
      <c r="D1064" s="382"/>
      <c r="E1064" s="382"/>
      <c r="F1064" s="382"/>
      <c r="G1064" s="382"/>
      <c r="H1064" s="382"/>
      <c r="I1064" s="382"/>
      <c r="J1064" s="382"/>
      <c r="K1064" s="382"/>
      <c r="L1064" s="382"/>
      <c r="M1064" s="382"/>
      <c r="N1064" s="382"/>
      <c r="O1064" s="383"/>
      <c r="P1064" s="62"/>
    </row>
    <row r="1065" spans="1:19">
      <c r="A1065" s="14"/>
      <c r="B1065" s="61"/>
      <c r="C1065" s="384"/>
      <c r="D1065" s="385"/>
      <c r="E1065" s="385"/>
      <c r="F1065" s="385"/>
      <c r="G1065" s="385"/>
      <c r="H1065" s="385"/>
      <c r="I1065" s="385"/>
      <c r="J1065" s="385"/>
      <c r="K1065" s="385"/>
      <c r="L1065" s="385"/>
      <c r="M1065" s="385"/>
      <c r="N1065" s="385"/>
      <c r="O1065" s="386"/>
      <c r="P1065" s="62"/>
    </row>
    <row r="1066" spans="1:19" ht="13.5" thickBot="1">
      <c r="A1066" s="14"/>
      <c r="B1066" s="61"/>
      <c r="C1066" s="387"/>
      <c r="D1066" s="388"/>
      <c r="E1066" s="388"/>
      <c r="F1066" s="388"/>
      <c r="G1066" s="388"/>
      <c r="H1066" s="388"/>
      <c r="I1066" s="388"/>
      <c r="J1066" s="388"/>
      <c r="K1066" s="388"/>
      <c r="L1066" s="388"/>
      <c r="M1066" s="388"/>
      <c r="N1066" s="388"/>
      <c r="O1066" s="389"/>
      <c r="P1066" s="62"/>
    </row>
    <row r="1067" spans="1:19">
      <c r="A1067" s="14"/>
      <c r="B1067" s="61"/>
      <c r="C1067" s="390" t="s">
        <v>53</v>
      </c>
      <c r="D1067" s="391"/>
      <c r="E1067" s="391"/>
      <c r="F1067" s="391"/>
      <c r="G1067" s="391"/>
      <c r="H1067" s="391"/>
      <c r="I1067" s="391"/>
      <c r="J1067" s="110" t="s">
        <v>54</v>
      </c>
      <c r="K1067" s="111" t="s">
        <v>55</v>
      </c>
      <c r="L1067" s="112" t="s">
        <v>56</v>
      </c>
      <c r="M1067" s="392" t="s">
        <v>41</v>
      </c>
      <c r="N1067" s="393"/>
      <c r="O1067" s="113" t="s">
        <v>42</v>
      </c>
      <c r="P1067" s="62"/>
    </row>
    <row r="1068" spans="1:19">
      <c r="A1068" s="14"/>
      <c r="B1068" s="61"/>
      <c r="C1068" s="225" t="s">
        <v>108</v>
      </c>
      <c r="D1068" s="226"/>
      <c r="E1068" s="226"/>
      <c r="F1068" s="226"/>
      <c r="G1068" s="226"/>
      <c r="H1068" s="226"/>
      <c r="I1068" s="226"/>
      <c r="J1068" s="221">
        <f>+R1068</f>
        <v>209100</v>
      </c>
      <c r="K1068" s="114">
        <v>1.8</v>
      </c>
      <c r="L1068" s="115">
        <f>ROUND(K1068*J1068,2)</f>
        <v>376380</v>
      </c>
      <c r="M1068" s="394">
        <v>50</v>
      </c>
      <c r="N1068" s="395"/>
      <c r="O1068" s="116">
        <f>+ROUND(L1068/M1068,2)</f>
        <v>7527.6</v>
      </c>
      <c r="P1068" s="62"/>
      <c r="R1068">
        <v>209100</v>
      </c>
    </row>
    <row r="1069" spans="1:19">
      <c r="A1069" s="14"/>
      <c r="B1069" s="61"/>
      <c r="C1069" s="225"/>
      <c r="D1069" s="226"/>
      <c r="E1069" s="226"/>
      <c r="F1069" s="226"/>
      <c r="G1069" s="226"/>
      <c r="H1069" s="226"/>
      <c r="I1069" s="226"/>
      <c r="J1069" s="221"/>
      <c r="K1069" s="114"/>
      <c r="L1069" s="115"/>
      <c r="M1069" s="394"/>
      <c r="N1069" s="395"/>
      <c r="O1069" s="116"/>
      <c r="P1069" s="62"/>
    </row>
    <row r="1070" spans="1:19">
      <c r="A1070" s="14"/>
      <c r="B1070" s="61"/>
      <c r="C1070" s="225"/>
      <c r="D1070" s="226"/>
      <c r="E1070" s="226"/>
      <c r="F1070" s="226"/>
      <c r="G1070" s="226"/>
      <c r="H1070" s="226"/>
      <c r="I1070" s="226"/>
      <c r="J1070" s="38"/>
      <c r="K1070" s="37"/>
      <c r="L1070" s="36"/>
      <c r="M1070" s="396"/>
      <c r="N1070" s="397"/>
      <c r="O1070" s="35"/>
      <c r="P1070" s="62"/>
    </row>
    <row r="1071" spans="1:19" ht="13.5" thickBot="1">
      <c r="A1071" s="14"/>
      <c r="B1071" s="61"/>
      <c r="C1071" s="398"/>
      <c r="D1071" s="399"/>
      <c r="E1071" s="399"/>
      <c r="F1071" s="399"/>
      <c r="G1071" s="399"/>
      <c r="H1071" s="399"/>
      <c r="I1071" s="399"/>
      <c r="J1071" s="34"/>
      <c r="K1071" s="224"/>
      <c r="L1071" s="34"/>
      <c r="M1071" s="400"/>
      <c r="N1071" s="401"/>
      <c r="O1071" s="33"/>
      <c r="P1071" s="62"/>
    </row>
    <row r="1072" spans="1:19" ht="14.25" thickBot="1">
      <c r="A1072" s="14"/>
      <c r="B1072" s="61"/>
      <c r="C1072" s="370" t="s">
        <v>43</v>
      </c>
      <c r="D1072" s="371"/>
      <c r="E1072" s="371"/>
      <c r="F1072" s="371"/>
      <c r="G1072" s="371"/>
      <c r="H1072" s="371"/>
      <c r="I1072" s="371"/>
      <c r="J1072" s="371"/>
      <c r="K1072" s="371"/>
      <c r="L1072" s="371"/>
      <c r="M1072" s="371"/>
      <c r="N1072" s="372"/>
      <c r="O1072" s="109">
        <f>SUM(O1068:O1071)</f>
        <v>7527.6</v>
      </c>
      <c r="P1072" s="62"/>
    </row>
    <row r="1073" spans="1:16" ht="13.5" thickBot="1">
      <c r="A1073" s="14"/>
      <c r="B1073" s="61"/>
      <c r="C1073" s="18"/>
      <c r="D1073" s="14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7"/>
      <c r="P1073" s="62"/>
    </row>
    <row r="1074" spans="1:16" ht="13.5" thickBot="1">
      <c r="A1074" s="14"/>
      <c r="B1074" s="61"/>
      <c r="C1074" s="373" t="s">
        <v>57</v>
      </c>
      <c r="D1074" s="374"/>
      <c r="E1074" s="374"/>
      <c r="F1074" s="374"/>
      <c r="G1074" s="374"/>
      <c r="H1074" s="374"/>
      <c r="I1074" s="374"/>
      <c r="J1074" s="374"/>
      <c r="K1074" s="374"/>
      <c r="L1074" s="374"/>
      <c r="M1074" s="374"/>
      <c r="N1074" s="375"/>
      <c r="O1074" s="117">
        <f>ROUND(O1072+O1063+O1056+O1047,2)</f>
        <v>17699.98</v>
      </c>
      <c r="P1074" s="62"/>
    </row>
    <row r="1075" spans="1:16">
      <c r="A1075" s="14"/>
      <c r="B1075" s="61"/>
      <c r="C1075" s="381" t="s">
        <v>58</v>
      </c>
      <c r="D1075" s="382"/>
      <c r="E1075" s="382"/>
      <c r="F1075" s="382"/>
      <c r="G1075" s="382"/>
      <c r="H1075" s="382"/>
      <c r="I1075" s="382"/>
      <c r="J1075" s="382"/>
      <c r="K1075" s="382"/>
      <c r="L1075" s="382"/>
      <c r="M1075" s="382"/>
      <c r="N1075" s="382"/>
      <c r="O1075" s="383"/>
      <c r="P1075" s="62"/>
    </row>
    <row r="1076" spans="1:16">
      <c r="A1076" s="14"/>
      <c r="B1076" s="61"/>
      <c r="C1076" s="384"/>
      <c r="D1076" s="385"/>
      <c r="E1076" s="385"/>
      <c r="F1076" s="385"/>
      <c r="G1076" s="385"/>
      <c r="H1076" s="385"/>
      <c r="I1076" s="385"/>
      <c r="J1076" s="385"/>
      <c r="K1076" s="385"/>
      <c r="L1076" s="385"/>
      <c r="M1076" s="385"/>
      <c r="N1076" s="385"/>
      <c r="O1076" s="386"/>
      <c r="P1076" s="62"/>
    </row>
    <row r="1077" spans="1:16" ht="13.5" thickBot="1">
      <c r="A1077" s="14"/>
      <c r="B1077" s="61"/>
      <c r="C1077" s="387"/>
      <c r="D1077" s="388"/>
      <c r="E1077" s="388"/>
      <c r="F1077" s="388"/>
      <c r="G1077" s="388"/>
      <c r="H1077" s="388"/>
      <c r="I1077" s="388"/>
      <c r="J1077" s="388"/>
      <c r="K1077" s="388"/>
      <c r="L1077" s="388"/>
      <c r="M1077" s="388"/>
      <c r="N1077" s="388"/>
      <c r="O1077" s="389"/>
      <c r="P1077" s="62"/>
    </row>
    <row r="1078" spans="1:16" ht="13.5">
      <c r="A1078" s="14"/>
      <c r="B1078" s="61"/>
      <c r="C1078" s="402" t="s">
        <v>59</v>
      </c>
      <c r="D1078" s="403"/>
      <c r="E1078" s="403"/>
      <c r="F1078" s="403"/>
      <c r="G1078" s="403"/>
      <c r="H1078" s="403"/>
      <c r="I1078" s="403"/>
      <c r="J1078" s="218"/>
      <c r="K1078" s="219"/>
      <c r="L1078" s="94" t="s">
        <v>60</v>
      </c>
      <c r="M1078" s="404" t="s">
        <v>61</v>
      </c>
      <c r="N1078" s="405"/>
      <c r="O1078" s="95"/>
      <c r="P1078" s="62"/>
    </row>
    <row r="1079" spans="1:16">
      <c r="A1079" s="14"/>
      <c r="B1079" s="61"/>
      <c r="C1079" s="406" t="s">
        <v>16</v>
      </c>
      <c r="D1079" s="407"/>
      <c r="E1079" s="407"/>
      <c r="F1079" s="407"/>
      <c r="G1079" s="407"/>
      <c r="H1079" s="407"/>
      <c r="I1079" s="407"/>
      <c r="J1079" s="31"/>
      <c r="K1079" s="30"/>
      <c r="L1079" s="27">
        <v>0.28999999999999998</v>
      </c>
      <c r="M1079" s="408">
        <f>+ROUND(O1074*L1079,2)</f>
        <v>5132.99</v>
      </c>
      <c r="N1079" s="409"/>
      <c r="O1079" s="26"/>
      <c r="P1079" s="62"/>
    </row>
    <row r="1080" spans="1:16">
      <c r="A1080" s="14"/>
      <c r="B1080" s="61"/>
      <c r="C1080" s="32" t="s">
        <v>62</v>
      </c>
      <c r="D1080" s="19"/>
      <c r="E1080" s="19"/>
      <c r="F1080" s="19"/>
      <c r="G1080" s="19"/>
      <c r="H1080" s="19"/>
      <c r="I1080" s="19"/>
      <c r="J1080" s="31"/>
      <c r="K1080" s="30"/>
      <c r="L1080" s="27">
        <v>0.01</v>
      </c>
      <c r="M1080" s="408">
        <f>+ROUND(O1074*L1080,2)</f>
        <v>177</v>
      </c>
      <c r="N1080" s="409"/>
      <c r="O1080" s="26"/>
      <c r="P1080" s="62"/>
    </row>
    <row r="1081" spans="1:16" ht="13.5" thickBot="1">
      <c r="A1081" s="14"/>
      <c r="B1081" s="61"/>
      <c r="C1081" s="216" t="s">
        <v>63</v>
      </c>
      <c r="D1081" s="217"/>
      <c r="E1081" s="217"/>
      <c r="F1081" s="217"/>
      <c r="G1081" s="217"/>
      <c r="H1081" s="217"/>
      <c r="I1081" s="217"/>
      <c r="J1081" s="29"/>
      <c r="K1081" s="28"/>
      <c r="L1081" s="27">
        <v>0.05</v>
      </c>
      <c r="M1081" s="368">
        <f>+ROUND(O1074*L1081,2)</f>
        <v>885</v>
      </c>
      <c r="N1081" s="369"/>
      <c r="O1081" s="26"/>
      <c r="P1081" s="62"/>
    </row>
    <row r="1082" spans="1:16" ht="14.25" thickBot="1">
      <c r="A1082" s="14"/>
      <c r="B1082" s="61"/>
      <c r="C1082" s="370" t="s">
        <v>43</v>
      </c>
      <c r="D1082" s="371"/>
      <c r="E1082" s="371"/>
      <c r="F1082" s="371"/>
      <c r="G1082" s="371"/>
      <c r="H1082" s="371"/>
      <c r="I1082" s="371"/>
      <c r="J1082" s="371"/>
      <c r="K1082" s="371"/>
      <c r="L1082" s="371"/>
      <c r="M1082" s="371"/>
      <c r="N1082" s="372"/>
      <c r="O1082" s="104">
        <f>SUM(M1079:N1081)</f>
        <v>6194.99</v>
      </c>
      <c r="P1082" s="62"/>
    </row>
    <row r="1083" spans="1:16" ht="13.5" thickBot="1">
      <c r="A1083" s="14"/>
      <c r="B1083" s="61"/>
      <c r="C1083" s="18"/>
      <c r="D1083" s="14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7"/>
      <c r="P1083" s="62"/>
    </row>
    <row r="1084" spans="1:16" ht="13.5" thickBot="1">
      <c r="A1084" s="14"/>
      <c r="B1084" s="61"/>
      <c r="C1084" s="373" t="s">
        <v>64</v>
      </c>
      <c r="D1084" s="374"/>
      <c r="E1084" s="374"/>
      <c r="F1084" s="374"/>
      <c r="G1084" s="374"/>
      <c r="H1084" s="374"/>
      <c r="I1084" s="374"/>
      <c r="J1084" s="374"/>
      <c r="K1084" s="374"/>
      <c r="L1084" s="374"/>
      <c r="M1084" s="374"/>
      <c r="N1084" s="375"/>
      <c r="O1084" s="117">
        <f>+O1082+O1074</f>
        <v>23894.97</v>
      </c>
      <c r="P1084" s="62"/>
    </row>
    <row r="1085" spans="1:16">
      <c r="A1085" s="14"/>
      <c r="B1085" s="61"/>
      <c r="C1085" s="25"/>
      <c r="D1085" s="24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O1085" s="23"/>
      <c r="P1085" s="62"/>
    </row>
    <row r="1086" spans="1:16">
      <c r="A1086" s="14"/>
      <c r="B1086" s="61"/>
      <c r="C1086" s="18"/>
      <c r="D1086" s="14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7"/>
      <c r="P1086" s="62"/>
    </row>
    <row r="1087" spans="1:16">
      <c r="A1087" s="14"/>
      <c r="B1087" s="61"/>
      <c r="C1087" s="18"/>
      <c r="D1087" s="14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7"/>
      <c r="P1087" s="62"/>
    </row>
    <row r="1088" spans="1:16" ht="18">
      <c r="A1088" s="14"/>
      <c r="B1088" s="61"/>
      <c r="C1088" s="18"/>
      <c r="D1088" s="14"/>
      <c r="E1088" s="14"/>
      <c r="F1088" s="14"/>
      <c r="G1088" s="14"/>
      <c r="H1088" s="96" t="s">
        <v>67</v>
      </c>
      <c r="I1088" s="14"/>
      <c r="J1088" s="14"/>
      <c r="K1088" s="14"/>
      <c r="L1088" s="14"/>
      <c r="M1088" s="14"/>
      <c r="N1088" s="14"/>
      <c r="O1088" s="17"/>
      <c r="P1088" s="62"/>
    </row>
    <row r="1089" spans="1:16" ht="18">
      <c r="A1089" s="14"/>
      <c r="B1089" s="61"/>
      <c r="C1089" s="22"/>
      <c r="D1089" s="64"/>
      <c r="E1089" s="64"/>
      <c r="F1089" s="64"/>
      <c r="G1089" s="64"/>
      <c r="H1089" s="96"/>
      <c r="I1089" s="64"/>
      <c r="J1089" s="64"/>
      <c r="K1089" s="64"/>
      <c r="L1089" s="64"/>
      <c r="M1089" s="64"/>
      <c r="N1089" s="64"/>
      <c r="O1089" s="21"/>
      <c r="P1089" s="62"/>
    </row>
    <row r="1090" spans="1:16" ht="18">
      <c r="A1090" s="14"/>
      <c r="B1090" s="61"/>
      <c r="C1090" s="22"/>
      <c r="D1090" s="64"/>
      <c r="E1090" s="64"/>
      <c r="F1090" s="64"/>
      <c r="G1090" s="64"/>
      <c r="H1090" s="96"/>
      <c r="I1090" s="14"/>
      <c r="J1090" s="14"/>
      <c r="K1090" s="64"/>
      <c r="L1090" s="64"/>
      <c r="M1090" s="64"/>
      <c r="N1090" s="64"/>
      <c r="O1090" s="21"/>
      <c r="P1090" s="62"/>
    </row>
    <row r="1091" spans="1:16" ht="18">
      <c r="A1091" s="14"/>
      <c r="B1091" s="61"/>
      <c r="C1091" s="20"/>
      <c r="D1091" s="65"/>
      <c r="E1091" s="65"/>
      <c r="F1091" s="65"/>
      <c r="G1091" s="65"/>
      <c r="H1091" s="96" t="s">
        <v>68</v>
      </c>
      <c r="I1091" s="65"/>
      <c r="J1091" s="65"/>
      <c r="K1091" s="65"/>
      <c r="L1091" s="65"/>
      <c r="M1091" s="65"/>
      <c r="N1091" s="65"/>
      <c r="O1091" s="16"/>
      <c r="P1091" s="62"/>
    </row>
    <row r="1092" spans="1:16" ht="18">
      <c r="A1092" s="14"/>
      <c r="B1092" s="61"/>
      <c r="C1092" s="18"/>
      <c r="D1092" s="14"/>
      <c r="E1092" s="14"/>
      <c r="F1092" s="14"/>
      <c r="G1092" s="14"/>
      <c r="H1092" s="97" t="s">
        <v>120</v>
      </c>
      <c r="I1092" s="14"/>
      <c r="J1092" s="14"/>
      <c r="K1092" s="14"/>
      <c r="L1092" s="14"/>
      <c r="M1092" s="14"/>
      <c r="N1092" s="14"/>
      <c r="O1092" s="17"/>
      <c r="P1092" s="62"/>
    </row>
    <row r="1093" spans="1:16" ht="18">
      <c r="A1093" s="14"/>
      <c r="B1093" s="61"/>
      <c r="C1093" s="15"/>
      <c r="D1093" s="66"/>
      <c r="E1093" s="66"/>
      <c r="F1093" s="14"/>
      <c r="G1093" s="14"/>
      <c r="H1093" s="96" t="s">
        <v>69</v>
      </c>
      <c r="I1093" s="14"/>
      <c r="J1093" s="14"/>
      <c r="K1093" s="98"/>
      <c r="L1093" s="98"/>
      <c r="M1093" s="98"/>
      <c r="N1093" s="98"/>
      <c r="O1093" s="99"/>
      <c r="P1093" s="62"/>
    </row>
    <row r="1094" spans="1:16" ht="16.5" thickBot="1">
      <c r="A1094" s="14"/>
      <c r="B1094" s="61"/>
      <c r="C1094" s="376"/>
      <c r="D1094" s="377"/>
      <c r="E1094" s="377"/>
      <c r="F1094" s="224"/>
      <c r="G1094" s="224"/>
      <c r="H1094" s="224"/>
      <c r="I1094" s="224"/>
      <c r="J1094" s="224"/>
      <c r="K1094" s="100"/>
      <c r="L1094" s="100"/>
      <c r="M1094" s="100"/>
      <c r="N1094" s="100"/>
      <c r="O1094" s="101"/>
      <c r="P1094" s="62"/>
    </row>
    <row r="1095" spans="1:16" ht="13.5" thickBot="1">
      <c r="A1095" s="14"/>
      <c r="B1095" s="67"/>
      <c r="C1095" s="68"/>
      <c r="D1095" s="68"/>
      <c r="E1095" s="68"/>
      <c r="F1095" s="68"/>
      <c r="G1095" s="68"/>
      <c r="H1095" s="68"/>
      <c r="I1095" s="68"/>
      <c r="J1095" s="68"/>
      <c r="K1095" s="68"/>
      <c r="L1095" s="68"/>
      <c r="M1095" s="68"/>
      <c r="N1095" s="68"/>
      <c r="O1095" s="68"/>
      <c r="P1095" s="69"/>
    </row>
    <row r="1096" spans="1:16" ht="13.5" thickTop="1">
      <c r="A1096" s="14"/>
      <c r="B1096" s="14"/>
      <c r="C1096" s="14"/>
      <c r="D1096" s="14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</row>
    <row r="1097" spans="1:16" ht="13.5" thickBot="1">
      <c r="A1097" s="14"/>
      <c r="B1097" s="14"/>
      <c r="C1097" s="14"/>
      <c r="D1097" s="14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</row>
    <row r="1098" spans="1:16" ht="13.5" thickTop="1">
      <c r="A1098" s="14"/>
      <c r="B1098" s="443"/>
      <c r="C1098" s="444"/>
      <c r="D1098" s="444"/>
      <c r="E1098" s="444"/>
      <c r="F1098" s="444"/>
      <c r="G1098" s="444"/>
      <c r="H1098" s="444"/>
      <c r="I1098" s="444"/>
      <c r="J1098" s="444"/>
      <c r="K1098" s="444"/>
      <c r="L1098" s="444"/>
      <c r="M1098" s="444"/>
      <c r="N1098" s="444"/>
      <c r="O1098" s="444"/>
      <c r="P1098" s="445"/>
    </row>
    <row r="1099" spans="1:16">
      <c r="A1099" s="14"/>
      <c r="B1099" s="81"/>
      <c r="C1099" s="70"/>
      <c r="D1099" s="71"/>
      <c r="E1099" s="70"/>
      <c r="F1099" s="71"/>
      <c r="G1099" s="14"/>
      <c r="H1099" s="14"/>
      <c r="I1099" s="14"/>
      <c r="J1099" s="14"/>
      <c r="K1099" s="14"/>
      <c r="L1099" s="14"/>
      <c r="M1099" s="14"/>
      <c r="N1099" s="14"/>
      <c r="O1099" s="14"/>
      <c r="P1099" s="62"/>
    </row>
    <row r="1100" spans="1:16" ht="13.5" thickBot="1">
      <c r="A1100" s="14"/>
      <c r="B1100" s="61"/>
      <c r="C1100" s="14"/>
      <c r="D1100" s="14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62"/>
    </row>
    <row r="1101" spans="1:16">
      <c r="A1101" s="14"/>
      <c r="B1101" s="61"/>
      <c r="C1101" s="446"/>
      <c r="D1101" s="447"/>
      <c r="E1101" s="452"/>
      <c r="F1101" s="452"/>
      <c r="G1101" s="452"/>
      <c r="H1101" s="452"/>
      <c r="I1101" s="452"/>
      <c r="J1101" s="452"/>
      <c r="K1101" s="453"/>
      <c r="L1101" s="454"/>
      <c r="M1101" s="455"/>
      <c r="N1101" s="455"/>
      <c r="O1101" s="456"/>
      <c r="P1101" s="62"/>
    </row>
    <row r="1102" spans="1:16">
      <c r="A1102" s="14"/>
      <c r="B1102" s="61"/>
      <c r="C1102" s="448"/>
      <c r="D1102" s="449"/>
      <c r="E1102" s="460" t="s">
        <v>66</v>
      </c>
      <c r="F1102" s="460"/>
      <c r="G1102" s="460"/>
      <c r="H1102" s="460"/>
      <c r="I1102" s="460"/>
      <c r="J1102" s="460"/>
      <c r="K1102" s="461"/>
      <c r="L1102" s="457"/>
      <c r="M1102" s="458"/>
      <c r="N1102" s="458"/>
      <c r="O1102" s="459"/>
      <c r="P1102" s="62"/>
    </row>
    <row r="1103" spans="1:16" ht="13.5">
      <c r="A1103" s="14"/>
      <c r="B1103" s="61"/>
      <c r="C1103" s="448"/>
      <c r="D1103" s="449"/>
      <c r="E1103" s="462"/>
      <c r="F1103" s="462"/>
      <c r="G1103" s="462"/>
      <c r="H1103" s="462"/>
      <c r="I1103" s="462"/>
      <c r="J1103" s="462"/>
      <c r="K1103" s="463"/>
      <c r="L1103" s="464" t="s">
        <v>25</v>
      </c>
      <c r="M1103" s="466"/>
      <c r="N1103" s="467"/>
      <c r="O1103" s="468"/>
      <c r="P1103" s="62"/>
    </row>
    <row r="1104" spans="1:16">
      <c r="A1104" s="14"/>
      <c r="B1104" s="61"/>
      <c r="C1104" s="448"/>
      <c r="D1104" s="449"/>
      <c r="E1104" s="460"/>
      <c r="F1104" s="460"/>
      <c r="G1104" s="460"/>
      <c r="H1104" s="460"/>
      <c r="I1104" s="460"/>
      <c r="J1104" s="460"/>
      <c r="K1104" s="461"/>
      <c r="L1104" s="465"/>
      <c r="M1104" s="469"/>
      <c r="N1104" s="470"/>
      <c r="O1104" s="471"/>
      <c r="P1104" s="62"/>
    </row>
    <row r="1105" spans="1:16">
      <c r="A1105" s="14"/>
      <c r="B1105" s="61"/>
      <c r="C1105" s="448"/>
      <c r="D1105" s="449"/>
      <c r="E1105" s="472"/>
      <c r="F1105" s="472"/>
      <c r="G1105" s="472"/>
      <c r="H1105" s="472"/>
      <c r="I1105" s="472"/>
      <c r="J1105" s="472"/>
      <c r="K1105" s="473"/>
      <c r="L1105" s="464" t="s">
        <v>26</v>
      </c>
      <c r="M1105" s="464">
        <v>16</v>
      </c>
      <c r="N1105" s="464" t="s">
        <v>27</v>
      </c>
      <c r="O1105" s="418">
        <v>18</v>
      </c>
      <c r="P1105" s="62"/>
    </row>
    <row r="1106" spans="1:16">
      <c r="A1106" s="14"/>
      <c r="B1106" s="61"/>
      <c r="C1106" s="448"/>
      <c r="D1106" s="449"/>
      <c r="E1106" s="472"/>
      <c r="F1106" s="472"/>
      <c r="G1106" s="472"/>
      <c r="H1106" s="472"/>
      <c r="I1106" s="472"/>
      <c r="J1106" s="472"/>
      <c r="K1106" s="473"/>
      <c r="L1106" s="474"/>
      <c r="M1106" s="474"/>
      <c r="N1106" s="474"/>
      <c r="O1106" s="419"/>
      <c r="P1106" s="62"/>
    </row>
    <row r="1107" spans="1:16">
      <c r="A1107" s="14"/>
      <c r="B1107" s="61"/>
      <c r="C1107" s="450"/>
      <c r="D1107" s="451"/>
      <c r="E1107" s="475" t="s">
        <v>28</v>
      </c>
      <c r="F1107" s="475"/>
      <c r="G1107" s="475"/>
      <c r="H1107" s="475"/>
      <c r="I1107" s="475"/>
      <c r="J1107" s="475"/>
      <c r="K1107" s="476"/>
      <c r="L1107" s="474"/>
      <c r="M1107" s="474"/>
      <c r="N1107" s="474"/>
      <c r="O1107" s="419"/>
      <c r="P1107" s="62"/>
    </row>
    <row r="1108" spans="1:16" ht="14.25" thickBot="1">
      <c r="A1108" s="14"/>
      <c r="B1108" s="61"/>
      <c r="C1108" s="57"/>
      <c r="D1108" s="56"/>
      <c r="E1108" s="56"/>
      <c r="F1108" s="56"/>
      <c r="G1108" s="56"/>
      <c r="H1108" s="56"/>
      <c r="I1108" s="56"/>
      <c r="J1108" s="56"/>
      <c r="K1108" s="56"/>
      <c r="L1108" s="56"/>
      <c r="M1108" s="55"/>
      <c r="N1108" s="55"/>
      <c r="O1108" s="54"/>
      <c r="P1108" s="62"/>
    </row>
    <row r="1109" spans="1:16" ht="13.5">
      <c r="A1109" s="14"/>
      <c r="B1109" s="61"/>
      <c r="C1109" s="53"/>
      <c r="D1109" s="52"/>
      <c r="E1109" s="52"/>
      <c r="F1109" s="52"/>
      <c r="G1109" s="52"/>
      <c r="H1109" s="52"/>
      <c r="I1109" s="52"/>
      <c r="J1109" s="52"/>
      <c r="K1109" s="52"/>
      <c r="L1109" s="51" t="s">
        <v>29</v>
      </c>
      <c r="M1109" s="50" t="s">
        <v>30</v>
      </c>
      <c r="N1109" s="50" t="s">
        <v>31</v>
      </c>
      <c r="O1109" s="49" t="s">
        <v>32</v>
      </c>
      <c r="P1109" s="62"/>
    </row>
    <row r="1110" spans="1:16" ht="13.5">
      <c r="A1110" s="14"/>
      <c r="B1110" s="61"/>
      <c r="C1110" s="20"/>
      <c r="D1110" s="222"/>
      <c r="E1110" s="222"/>
      <c r="F1110" s="222"/>
      <c r="G1110" s="222"/>
      <c r="H1110" s="222"/>
      <c r="I1110" s="222"/>
      <c r="J1110" s="222"/>
      <c r="K1110" s="222"/>
      <c r="L1110" s="63"/>
      <c r="M1110" s="48">
        <v>6</v>
      </c>
      <c r="N1110" s="48">
        <v>2</v>
      </c>
      <c r="O1110" s="48">
        <v>2026</v>
      </c>
      <c r="P1110" s="62"/>
    </row>
    <row r="1111" spans="1:16" ht="13.5">
      <c r="A1111" s="14"/>
      <c r="B1111" s="61"/>
      <c r="C1111" s="47"/>
      <c r="D1111" s="46"/>
      <c r="E1111" s="46"/>
      <c r="F1111" s="46"/>
      <c r="G1111" s="46"/>
      <c r="H1111" s="46"/>
      <c r="I1111" s="46"/>
      <c r="J1111" s="46"/>
      <c r="K1111" s="46"/>
      <c r="L1111" s="46"/>
      <c r="M1111" s="46"/>
      <c r="N1111" s="46"/>
      <c r="O1111" s="45"/>
      <c r="P1111" s="62"/>
    </row>
    <row r="1112" spans="1:16" ht="13.5" thickBot="1">
      <c r="A1112" s="14"/>
      <c r="B1112" s="61"/>
      <c r="C1112" s="216"/>
      <c r="D1112" s="217"/>
      <c r="E1112" s="217"/>
      <c r="F1112" s="217"/>
      <c r="G1112" s="217"/>
      <c r="H1112" s="217"/>
      <c r="I1112" s="217"/>
      <c r="J1112" s="217"/>
      <c r="K1112" s="217"/>
      <c r="L1112" s="217"/>
      <c r="M1112" s="217"/>
      <c r="N1112" s="217"/>
      <c r="O1112" s="44"/>
      <c r="P1112" s="62"/>
    </row>
    <row r="1113" spans="1:16" ht="13.5" thickBot="1">
      <c r="A1113" s="14"/>
      <c r="B1113" s="61"/>
      <c r="C1113" s="25"/>
      <c r="D1113" s="24"/>
      <c r="E1113" s="24"/>
      <c r="F1113" s="24"/>
      <c r="G1113" s="24"/>
      <c r="H1113" s="24"/>
      <c r="I1113" s="14"/>
      <c r="J1113" s="14"/>
      <c r="K1113" s="24"/>
      <c r="L1113" s="24"/>
      <c r="M1113" s="24"/>
      <c r="N1113" s="24"/>
      <c r="O1113" s="23"/>
      <c r="P1113" s="62"/>
    </row>
    <row r="1114" spans="1:16" ht="13.5">
      <c r="A1114" s="14"/>
      <c r="B1114" s="61"/>
      <c r="C1114" s="420" t="s">
        <v>33</v>
      </c>
      <c r="D1114" s="421"/>
      <c r="E1114" s="421"/>
      <c r="F1114" s="421"/>
      <c r="G1114" s="421"/>
      <c r="H1114" s="421"/>
      <c r="I1114" s="421"/>
      <c r="J1114" s="421"/>
      <c r="K1114" s="421"/>
      <c r="L1114" s="421"/>
      <c r="M1114" s="421"/>
      <c r="N1114" s="421"/>
      <c r="O1114" s="422"/>
      <c r="P1114" s="62"/>
    </row>
    <row r="1115" spans="1:16" ht="13.5" thickBot="1">
      <c r="A1115" s="14"/>
      <c r="B1115" s="61"/>
      <c r="C1115" s="18"/>
      <c r="D1115" s="14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7"/>
      <c r="P1115" s="62"/>
    </row>
    <row r="1116" spans="1:16">
      <c r="A1116" s="14"/>
      <c r="B1116" s="61"/>
      <c r="C1116" s="89" t="s">
        <v>34</v>
      </c>
      <c r="D1116" s="423" t="s">
        <v>35</v>
      </c>
      <c r="E1116" s="424"/>
      <c r="F1116" s="424"/>
      <c r="G1116" s="424"/>
      <c r="H1116" s="424"/>
      <c r="I1116" s="424"/>
      <c r="J1116" s="424"/>
      <c r="K1116" s="424"/>
      <c r="L1116" s="425"/>
      <c r="M1116" s="426" t="s">
        <v>36</v>
      </c>
      <c r="N1116" s="427"/>
      <c r="O1116" s="89" t="s">
        <v>9</v>
      </c>
      <c r="P1116" s="62"/>
    </row>
    <row r="1117" spans="1:16" ht="28.5" customHeight="1" thickBot="1">
      <c r="A1117" s="14"/>
      <c r="B1117" s="61"/>
      <c r="C1117" s="90">
        <f>+'PRESUPUESTO OFICIAL (Entidad)'!D31</f>
        <v>3.01</v>
      </c>
      <c r="D1117" s="488" t="str">
        <f>+'PRESUPUESTO OFICIAL (Entidad)'!E31</f>
        <v>Suministro e instalación de acometida eléctrica trifásica en cable 3xNo 8 Cu-THHN + 1xN°8 Cu-THHN + 1 T No 10.  Incluye cinta de colores, cinta aislante, amarres y los elementos necesarios para su correcta instalación.</v>
      </c>
      <c r="E1117" s="489"/>
      <c r="F1117" s="489"/>
      <c r="G1117" s="489"/>
      <c r="H1117" s="489"/>
      <c r="I1117" s="489"/>
      <c r="J1117" s="489"/>
      <c r="K1117" s="489"/>
      <c r="L1117" s="490"/>
      <c r="M1117" s="433" t="str">
        <f>+'PRESUPUESTO OFICIAL (Entidad)'!F31</f>
        <v>ML</v>
      </c>
      <c r="N1117" s="435"/>
      <c r="O1117" s="91">
        <f>+'PRESUPUESTO OFICIAL (Entidad)'!G31</f>
        <v>60</v>
      </c>
      <c r="P1117" s="62"/>
    </row>
    <row r="1118" spans="1:16">
      <c r="A1118" s="14"/>
      <c r="B1118" s="61"/>
      <c r="C1118" s="381" t="s">
        <v>37</v>
      </c>
      <c r="D1118" s="382"/>
      <c r="E1118" s="382"/>
      <c r="F1118" s="382"/>
      <c r="G1118" s="382"/>
      <c r="H1118" s="382"/>
      <c r="I1118" s="382"/>
      <c r="J1118" s="382"/>
      <c r="K1118" s="382"/>
      <c r="L1118" s="382"/>
      <c r="M1118" s="382"/>
      <c r="N1118" s="382"/>
      <c r="O1118" s="383"/>
      <c r="P1118" s="62"/>
    </row>
    <row r="1119" spans="1:16">
      <c r="A1119" s="14"/>
      <c r="B1119" s="61"/>
      <c r="C1119" s="384"/>
      <c r="D1119" s="385"/>
      <c r="E1119" s="385"/>
      <c r="F1119" s="385"/>
      <c r="G1119" s="385"/>
      <c r="H1119" s="385"/>
      <c r="I1119" s="385"/>
      <c r="J1119" s="385"/>
      <c r="K1119" s="385"/>
      <c r="L1119" s="385"/>
      <c r="M1119" s="385"/>
      <c r="N1119" s="385"/>
      <c r="O1119" s="386"/>
      <c r="P1119" s="62"/>
    </row>
    <row r="1120" spans="1:16" ht="13.5" thickBot="1">
      <c r="A1120" s="14"/>
      <c r="B1120" s="61"/>
      <c r="C1120" s="387"/>
      <c r="D1120" s="388"/>
      <c r="E1120" s="388"/>
      <c r="F1120" s="388"/>
      <c r="G1120" s="388"/>
      <c r="H1120" s="388"/>
      <c r="I1120" s="388"/>
      <c r="J1120" s="388"/>
      <c r="K1120" s="388"/>
      <c r="L1120" s="388"/>
      <c r="M1120" s="388"/>
      <c r="N1120" s="388"/>
      <c r="O1120" s="389"/>
      <c r="P1120" s="62"/>
    </row>
    <row r="1121" spans="1:19" ht="13.5">
      <c r="A1121" s="14"/>
      <c r="B1121" s="61"/>
      <c r="C1121" s="402" t="s">
        <v>35</v>
      </c>
      <c r="D1121" s="436"/>
      <c r="E1121" s="436"/>
      <c r="F1121" s="436"/>
      <c r="G1121" s="437"/>
      <c r="H1121" s="410" t="s">
        <v>38</v>
      </c>
      <c r="I1121" s="436"/>
      <c r="J1121" s="438" t="s">
        <v>39</v>
      </c>
      <c r="K1121" s="439"/>
      <c r="L1121" s="223" t="s">
        <v>40</v>
      </c>
      <c r="M1121" s="410" t="s">
        <v>41</v>
      </c>
      <c r="N1121" s="411"/>
      <c r="O1121" s="92" t="s">
        <v>42</v>
      </c>
      <c r="P1121" s="62"/>
    </row>
    <row r="1122" spans="1:19">
      <c r="A1122" s="14"/>
      <c r="B1122" s="61"/>
      <c r="C1122" s="406" t="s">
        <v>70</v>
      </c>
      <c r="D1122" s="407"/>
      <c r="E1122" s="407"/>
      <c r="F1122" s="407"/>
      <c r="G1122" s="412"/>
      <c r="H1122" s="413"/>
      <c r="I1122" s="412"/>
      <c r="J1122" s="414" t="s">
        <v>71</v>
      </c>
      <c r="K1122" s="415"/>
      <c r="L1122" s="102">
        <f>+O1149</f>
        <v>21254.400000000001</v>
      </c>
      <c r="M1122" s="416">
        <v>0.1</v>
      </c>
      <c r="N1122" s="417"/>
      <c r="O1122" s="103">
        <f>+ROUND(L1122*M1122,2)</f>
        <v>2125.44</v>
      </c>
      <c r="P1122" s="62"/>
    </row>
    <row r="1123" spans="1:19">
      <c r="A1123" s="14"/>
      <c r="B1123" s="61"/>
      <c r="C1123" s="32"/>
      <c r="D1123" s="19"/>
      <c r="E1123" s="19"/>
      <c r="F1123" s="19"/>
      <c r="G1123" s="42"/>
      <c r="H1123" s="43"/>
      <c r="I1123" s="42"/>
      <c r="J1123" s="414"/>
      <c r="K1123" s="415"/>
      <c r="L1123" s="102"/>
      <c r="M1123" s="396"/>
      <c r="N1123" s="397"/>
      <c r="O1123" s="103"/>
      <c r="P1123" s="62"/>
    </row>
    <row r="1124" spans="1:19" ht="13.5" thickBot="1">
      <c r="A1124" s="14"/>
      <c r="B1124" s="61"/>
      <c r="C1124" s="398"/>
      <c r="D1124" s="399"/>
      <c r="E1124" s="399"/>
      <c r="F1124" s="399"/>
      <c r="G1124" s="428"/>
      <c r="H1124" s="440"/>
      <c r="I1124" s="428"/>
      <c r="J1124" s="440"/>
      <c r="K1124" s="428"/>
      <c r="L1124" s="41"/>
      <c r="M1124" s="441"/>
      <c r="N1124" s="442"/>
      <c r="O1124" s="189"/>
      <c r="P1124" s="62"/>
    </row>
    <row r="1125" spans="1:19" ht="14.25" thickBot="1">
      <c r="A1125" s="14"/>
      <c r="B1125" s="61"/>
      <c r="C1125" s="370" t="s">
        <v>43</v>
      </c>
      <c r="D1125" s="371"/>
      <c r="E1125" s="371"/>
      <c r="F1125" s="371"/>
      <c r="G1125" s="371"/>
      <c r="H1125" s="371"/>
      <c r="I1125" s="371"/>
      <c r="J1125" s="371"/>
      <c r="K1125" s="371"/>
      <c r="L1125" s="371"/>
      <c r="M1125" s="371"/>
      <c r="N1125" s="372"/>
      <c r="O1125" s="104">
        <f>SUM(O1122:O1124)</f>
        <v>2125.44</v>
      </c>
      <c r="P1125" s="62"/>
    </row>
    <row r="1126" spans="1:19">
      <c r="A1126" s="14"/>
      <c r="B1126" s="61"/>
      <c r="C1126" s="381" t="s">
        <v>44</v>
      </c>
      <c r="D1126" s="382"/>
      <c r="E1126" s="382"/>
      <c r="F1126" s="382"/>
      <c r="G1126" s="382"/>
      <c r="H1126" s="382"/>
      <c r="I1126" s="382"/>
      <c r="J1126" s="382"/>
      <c r="K1126" s="382"/>
      <c r="L1126" s="382"/>
      <c r="M1126" s="382"/>
      <c r="N1126" s="382"/>
      <c r="O1126" s="383"/>
      <c r="P1126" s="62"/>
    </row>
    <row r="1127" spans="1:19">
      <c r="A1127" s="14"/>
      <c r="B1127" s="61"/>
      <c r="C1127" s="384"/>
      <c r="D1127" s="385"/>
      <c r="E1127" s="385"/>
      <c r="F1127" s="385"/>
      <c r="G1127" s="385"/>
      <c r="H1127" s="385"/>
      <c r="I1127" s="385"/>
      <c r="J1127" s="385"/>
      <c r="K1127" s="385"/>
      <c r="L1127" s="385"/>
      <c r="M1127" s="385"/>
      <c r="N1127" s="385"/>
      <c r="O1127" s="386"/>
      <c r="P1127" s="62"/>
    </row>
    <row r="1128" spans="1:19" ht="13.5" thickBot="1">
      <c r="A1128" s="14"/>
      <c r="B1128" s="61"/>
      <c r="C1128" s="387"/>
      <c r="D1128" s="388"/>
      <c r="E1128" s="388"/>
      <c r="F1128" s="388"/>
      <c r="G1128" s="388"/>
      <c r="H1128" s="388"/>
      <c r="I1128" s="388"/>
      <c r="J1128" s="388"/>
      <c r="K1128" s="388"/>
      <c r="L1128" s="388"/>
      <c r="M1128" s="388"/>
      <c r="N1128" s="388"/>
      <c r="O1128" s="389"/>
      <c r="P1128" s="62"/>
    </row>
    <row r="1129" spans="1:19" ht="13.5">
      <c r="A1129" s="14"/>
      <c r="B1129" s="61"/>
      <c r="C1129" s="402" t="s">
        <v>35</v>
      </c>
      <c r="D1129" s="403"/>
      <c r="E1129" s="403"/>
      <c r="F1129" s="403"/>
      <c r="G1129" s="403"/>
      <c r="H1129" s="403"/>
      <c r="I1129" s="403"/>
      <c r="J1129" s="411"/>
      <c r="K1129" s="220" t="s">
        <v>36</v>
      </c>
      <c r="L1129" s="223" t="s">
        <v>9</v>
      </c>
      <c r="M1129" s="410" t="s">
        <v>45</v>
      </c>
      <c r="N1129" s="411"/>
      <c r="O1129" s="92" t="s">
        <v>42</v>
      </c>
      <c r="P1129" s="62"/>
    </row>
    <row r="1130" spans="1:19">
      <c r="A1130" s="14"/>
      <c r="B1130" s="61"/>
      <c r="C1130" s="477" t="s">
        <v>165</v>
      </c>
      <c r="D1130" s="478"/>
      <c r="E1130" s="478"/>
      <c r="F1130" s="478"/>
      <c r="G1130" s="478"/>
      <c r="H1130" s="478"/>
      <c r="I1130" s="478"/>
      <c r="J1130" s="478"/>
      <c r="K1130" s="210" t="s">
        <v>94</v>
      </c>
      <c r="L1130" s="209">
        <v>4</v>
      </c>
      <c r="M1130" s="431">
        <v>6880</v>
      </c>
      <c r="N1130" s="432"/>
      <c r="O1130" s="103">
        <f>+M1130*L1130</f>
        <v>27520</v>
      </c>
      <c r="P1130" s="62"/>
      <c r="S1130">
        <v>745420</v>
      </c>
    </row>
    <row r="1131" spans="1:19">
      <c r="A1131" s="14"/>
      <c r="B1131" s="61"/>
      <c r="C1131" s="477" t="s">
        <v>166</v>
      </c>
      <c r="D1131" s="478"/>
      <c r="E1131" s="478"/>
      <c r="F1131" s="478"/>
      <c r="G1131" s="478"/>
      <c r="H1131" s="478"/>
      <c r="I1131" s="478"/>
      <c r="J1131" s="478"/>
      <c r="K1131" s="210" t="s">
        <v>94</v>
      </c>
      <c r="L1131" s="209">
        <v>1</v>
      </c>
      <c r="M1131" s="485">
        <v>5000</v>
      </c>
      <c r="N1131" s="485"/>
      <c r="O1131" s="103">
        <f>+M1131*L1131</f>
        <v>5000</v>
      </c>
      <c r="P1131" s="62"/>
    </row>
    <row r="1132" spans="1:19" ht="13.5" thickBot="1">
      <c r="A1132" s="14"/>
      <c r="B1132" s="61"/>
      <c r="C1132" s="480" t="s">
        <v>167</v>
      </c>
      <c r="D1132" s="481"/>
      <c r="E1132" s="481"/>
      <c r="F1132" s="481"/>
      <c r="G1132" s="481"/>
      <c r="H1132" s="481"/>
      <c r="I1132" s="481"/>
      <c r="J1132" s="482"/>
      <c r="K1132" s="211" t="s">
        <v>94</v>
      </c>
      <c r="L1132" s="212">
        <v>1</v>
      </c>
      <c r="M1132" s="486">
        <v>386</v>
      </c>
      <c r="N1132" s="487"/>
      <c r="O1132" s="103">
        <f>+M1132*L1132</f>
        <v>386</v>
      </c>
      <c r="P1132" s="62"/>
    </row>
    <row r="1133" spans="1:19" ht="14.25" thickBot="1">
      <c r="A1133" s="14"/>
      <c r="B1133" s="61"/>
      <c r="C1133" s="370" t="s">
        <v>43</v>
      </c>
      <c r="D1133" s="371"/>
      <c r="E1133" s="371"/>
      <c r="F1133" s="371"/>
      <c r="G1133" s="371"/>
      <c r="H1133" s="371"/>
      <c r="I1133" s="371"/>
      <c r="J1133" s="371"/>
      <c r="K1133" s="371"/>
      <c r="L1133" s="371"/>
      <c r="M1133" s="371"/>
      <c r="N1133" s="372"/>
      <c r="O1133" s="109">
        <f>SUM(O1130:O1132)</f>
        <v>32906</v>
      </c>
      <c r="P1133" s="62"/>
    </row>
    <row r="1134" spans="1:19">
      <c r="A1134" s="14"/>
      <c r="B1134" s="61"/>
      <c r="C1134" s="381" t="s">
        <v>46</v>
      </c>
      <c r="D1134" s="382"/>
      <c r="E1134" s="382"/>
      <c r="F1134" s="382"/>
      <c r="G1134" s="382"/>
      <c r="H1134" s="382"/>
      <c r="I1134" s="382"/>
      <c r="J1134" s="382"/>
      <c r="K1134" s="382"/>
      <c r="L1134" s="382"/>
      <c r="M1134" s="382"/>
      <c r="N1134" s="382"/>
      <c r="O1134" s="383"/>
      <c r="P1134" s="62"/>
    </row>
    <row r="1135" spans="1:19">
      <c r="A1135" s="14"/>
      <c r="B1135" s="61"/>
      <c r="C1135" s="384"/>
      <c r="D1135" s="385"/>
      <c r="E1135" s="385"/>
      <c r="F1135" s="385"/>
      <c r="G1135" s="385"/>
      <c r="H1135" s="385"/>
      <c r="I1135" s="385"/>
      <c r="J1135" s="385"/>
      <c r="K1135" s="385"/>
      <c r="L1135" s="385"/>
      <c r="M1135" s="385"/>
      <c r="N1135" s="385"/>
      <c r="O1135" s="386"/>
      <c r="P1135" s="62"/>
    </row>
    <row r="1136" spans="1:19" ht="13.5" thickBot="1">
      <c r="A1136" s="14"/>
      <c r="B1136" s="61"/>
      <c r="C1136" s="387"/>
      <c r="D1136" s="388"/>
      <c r="E1136" s="388"/>
      <c r="F1136" s="388"/>
      <c r="G1136" s="388"/>
      <c r="H1136" s="388"/>
      <c r="I1136" s="388"/>
      <c r="J1136" s="388"/>
      <c r="K1136" s="388"/>
      <c r="L1136" s="388"/>
      <c r="M1136" s="388"/>
      <c r="N1136" s="388"/>
      <c r="O1136" s="389"/>
      <c r="P1136" s="62"/>
    </row>
    <row r="1137" spans="1:19" ht="13.5">
      <c r="A1137" s="14"/>
      <c r="B1137" s="61"/>
      <c r="C1137" s="402" t="s">
        <v>47</v>
      </c>
      <c r="D1137" s="403"/>
      <c r="E1137" s="403"/>
      <c r="F1137" s="403"/>
      <c r="G1137" s="403"/>
      <c r="H1137" s="403"/>
      <c r="I1137" s="403"/>
      <c r="J1137" s="223" t="s">
        <v>48</v>
      </c>
      <c r="K1137" s="218" t="s">
        <v>49</v>
      </c>
      <c r="L1137" s="93" t="s">
        <v>50</v>
      </c>
      <c r="M1137" s="410" t="s">
        <v>51</v>
      </c>
      <c r="N1137" s="411"/>
      <c r="O1137" s="92" t="s">
        <v>42</v>
      </c>
      <c r="P1137" s="62"/>
    </row>
    <row r="1138" spans="1:19">
      <c r="A1138" s="14"/>
      <c r="B1138" s="61"/>
      <c r="C1138" s="406" t="s">
        <v>104</v>
      </c>
      <c r="D1138" s="407"/>
      <c r="E1138" s="407"/>
      <c r="F1138" s="407"/>
      <c r="G1138" s="407"/>
      <c r="H1138" s="407"/>
      <c r="I1138" s="407"/>
      <c r="J1138" s="39">
        <v>0.1</v>
      </c>
      <c r="K1138" s="40">
        <v>22</v>
      </c>
      <c r="L1138" s="39" t="s">
        <v>88</v>
      </c>
      <c r="M1138" s="431">
        <f>+S1138</f>
        <v>1560</v>
      </c>
      <c r="N1138" s="432"/>
      <c r="O1138" s="103">
        <f>+M1138*K1138*J1138</f>
        <v>3432</v>
      </c>
      <c r="P1138" s="62"/>
      <c r="S1138">
        <v>1560</v>
      </c>
    </row>
    <row r="1139" spans="1:19" ht="13.5" thickBot="1">
      <c r="A1139" s="14"/>
      <c r="B1139" s="61"/>
      <c r="C1139" s="398"/>
      <c r="D1139" s="399"/>
      <c r="E1139" s="399"/>
      <c r="F1139" s="399"/>
      <c r="G1139" s="399"/>
      <c r="H1139" s="399"/>
      <c r="I1139" s="399"/>
      <c r="J1139" s="34"/>
      <c r="K1139" s="224"/>
      <c r="L1139" s="34"/>
      <c r="M1139" s="400"/>
      <c r="N1139" s="401"/>
      <c r="O1139" s="118"/>
      <c r="P1139" s="62"/>
    </row>
    <row r="1140" spans="1:19" ht="14.25" thickBot="1">
      <c r="A1140" s="14"/>
      <c r="B1140" s="61"/>
      <c r="C1140" s="370" t="s">
        <v>43</v>
      </c>
      <c r="D1140" s="371"/>
      <c r="E1140" s="371"/>
      <c r="F1140" s="371"/>
      <c r="G1140" s="371"/>
      <c r="H1140" s="371"/>
      <c r="I1140" s="371"/>
      <c r="J1140" s="371"/>
      <c r="K1140" s="371"/>
      <c r="L1140" s="371"/>
      <c r="M1140" s="371"/>
      <c r="N1140" s="372"/>
      <c r="O1140" s="104">
        <f>SUM(O1138:O1139)</f>
        <v>3432</v>
      </c>
      <c r="P1140" s="62"/>
    </row>
    <row r="1141" spans="1:19">
      <c r="A1141" s="14"/>
      <c r="B1141" s="61"/>
      <c r="C1141" s="381" t="s">
        <v>52</v>
      </c>
      <c r="D1141" s="382"/>
      <c r="E1141" s="382"/>
      <c r="F1141" s="382"/>
      <c r="G1141" s="382"/>
      <c r="H1141" s="382"/>
      <c r="I1141" s="382"/>
      <c r="J1141" s="382"/>
      <c r="K1141" s="382"/>
      <c r="L1141" s="382"/>
      <c r="M1141" s="382"/>
      <c r="N1141" s="382"/>
      <c r="O1141" s="383"/>
      <c r="P1141" s="62"/>
    </row>
    <row r="1142" spans="1:19">
      <c r="A1142" s="14"/>
      <c r="B1142" s="61"/>
      <c r="C1142" s="384"/>
      <c r="D1142" s="385"/>
      <c r="E1142" s="385"/>
      <c r="F1142" s="385"/>
      <c r="G1142" s="385"/>
      <c r="H1142" s="385"/>
      <c r="I1142" s="385"/>
      <c r="J1142" s="385"/>
      <c r="K1142" s="385"/>
      <c r="L1142" s="385"/>
      <c r="M1142" s="385"/>
      <c r="N1142" s="385"/>
      <c r="O1142" s="386"/>
      <c r="P1142" s="62"/>
    </row>
    <row r="1143" spans="1:19" ht="13.5" thickBot="1">
      <c r="A1143" s="14"/>
      <c r="B1143" s="61"/>
      <c r="C1143" s="387"/>
      <c r="D1143" s="388"/>
      <c r="E1143" s="388"/>
      <c r="F1143" s="388"/>
      <c r="G1143" s="388"/>
      <c r="H1143" s="388"/>
      <c r="I1143" s="388"/>
      <c r="J1143" s="388"/>
      <c r="K1143" s="388"/>
      <c r="L1143" s="388"/>
      <c r="M1143" s="388"/>
      <c r="N1143" s="388"/>
      <c r="O1143" s="389"/>
      <c r="P1143" s="62"/>
    </row>
    <row r="1144" spans="1:19">
      <c r="A1144" s="14"/>
      <c r="B1144" s="61"/>
      <c r="C1144" s="390" t="s">
        <v>53</v>
      </c>
      <c r="D1144" s="391"/>
      <c r="E1144" s="391"/>
      <c r="F1144" s="391"/>
      <c r="G1144" s="391"/>
      <c r="H1144" s="391"/>
      <c r="I1144" s="391"/>
      <c r="J1144" s="110" t="s">
        <v>54</v>
      </c>
      <c r="K1144" s="111" t="s">
        <v>55</v>
      </c>
      <c r="L1144" s="112" t="s">
        <v>56</v>
      </c>
      <c r="M1144" s="392" t="s">
        <v>41</v>
      </c>
      <c r="N1144" s="393"/>
      <c r="O1144" s="113" t="s">
        <v>42</v>
      </c>
      <c r="P1144" s="62"/>
    </row>
    <row r="1145" spans="1:19">
      <c r="A1145" s="14"/>
      <c r="B1145" s="61"/>
      <c r="C1145" s="225" t="s">
        <v>105</v>
      </c>
      <c r="D1145" s="226"/>
      <c r="E1145" s="226"/>
      <c r="F1145" s="226"/>
      <c r="G1145" s="226"/>
      <c r="H1145" s="226"/>
      <c r="I1145" s="226"/>
      <c r="J1145" s="221">
        <v>295200</v>
      </c>
      <c r="K1145" s="114">
        <v>1.8</v>
      </c>
      <c r="L1145" s="115">
        <f>ROUND(K1145*J1145,2)</f>
        <v>531360</v>
      </c>
      <c r="M1145" s="394">
        <v>25</v>
      </c>
      <c r="N1145" s="395"/>
      <c r="O1145" s="116">
        <f>+ROUND(L1145/M1145,2)</f>
        <v>21254.400000000001</v>
      </c>
      <c r="P1145" s="62"/>
      <c r="R1145">
        <v>209100</v>
      </c>
    </row>
    <row r="1146" spans="1:19">
      <c r="A1146" s="14"/>
      <c r="B1146" s="61"/>
      <c r="C1146" s="225"/>
      <c r="D1146" s="226"/>
      <c r="E1146" s="226"/>
      <c r="F1146" s="226"/>
      <c r="G1146" s="226"/>
      <c r="H1146" s="226"/>
      <c r="I1146" s="226"/>
      <c r="J1146" s="221"/>
      <c r="K1146" s="114"/>
      <c r="L1146" s="115"/>
      <c r="M1146" s="394"/>
      <c r="N1146" s="395"/>
      <c r="O1146" s="116"/>
      <c r="P1146" s="62"/>
    </row>
    <row r="1147" spans="1:19">
      <c r="A1147" s="14"/>
      <c r="B1147" s="61"/>
      <c r="C1147" s="225"/>
      <c r="D1147" s="226"/>
      <c r="E1147" s="226"/>
      <c r="F1147" s="226"/>
      <c r="G1147" s="226"/>
      <c r="H1147" s="226"/>
      <c r="I1147" s="226"/>
      <c r="J1147" s="38"/>
      <c r="K1147" s="37"/>
      <c r="L1147" s="36"/>
      <c r="M1147" s="396"/>
      <c r="N1147" s="397"/>
      <c r="O1147" s="35"/>
      <c r="P1147" s="62"/>
    </row>
    <row r="1148" spans="1:19" ht="13.5" thickBot="1">
      <c r="A1148" s="14"/>
      <c r="B1148" s="61"/>
      <c r="C1148" s="398"/>
      <c r="D1148" s="399"/>
      <c r="E1148" s="399"/>
      <c r="F1148" s="399"/>
      <c r="G1148" s="399"/>
      <c r="H1148" s="399"/>
      <c r="I1148" s="399"/>
      <c r="J1148" s="34"/>
      <c r="K1148" s="224"/>
      <c r="L1148" s="34"/>
      <c r="M1148" s="400"/>
      <c r="N1148" s="401"/>
      <c r="O1148" s="33"/>
      <c r="P1148" s="62"/>
    </row>
    <row r="1149" spans="1:19" ht="14.25" thickBot="1">
      <c r="A1149" s="14"/>
      <c r="B1149" s="61"/>
      <c r="C1149" s="370" t="s">
        <v>43</v>
      </c>
      <c r="D1149" s="371"/>
      <c r="E1149" s="371"/>
      <c r="F1149" s="371"/>
      <c r="G1149" s="371"/>
      <c r="H1149" s="371"/>
      <c r="I1149" s="371"/>
      <c r="J1149" s="371"/>
      <c r="K1149" s="371"/>
      <c r="L1149" s="371"/>
      <c r="M1149" s="371"/>
      <c r="N1149" s="372"/>
      <c r="O1149" s="109">
        <f>SUM(O1145:O1148)</f>
        <v>21254.400000000001</v>
      </c>
      <c r="P1149" s="62"/>
    </row>
    <row r="1150" spans="1:19" ht="13.5" thickBot="1">
      <c r="A1150" s="14"/>
      <c r="B1150" s="61"/>
      <c r="C1150" s="18"/>
      <c r="D1150" s="14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7"/>
      <c r="P1150" s="62"/>
    </row>
    <row r="1151" spans="1:19" ht="13.5" thickBot="1">
      <c r="A1151" s="14"/>
      <c r="B1151" s="61"/>
      <c r="C1151" s="373" t="s">
        <v>57</v>
      </c>
      <c r="D1151" s="374"/>
      <c r="E1151" s="374"/>
      <c r="F1151" s="374"/>
      <c r="G1151" s="374"/>
      <c r="H1151" s="374"/>
      <c r="I1151" s="374"/>
      <c r="J1151" s="374"/>
      <c r="K1151" s="374"/>
      <c r="L1151" s="374"/>
      <c r="M1151" s="374"/>
      <c r="N1151" s="375"/>
      <c r="O1151" s="117">
        <f>ROUND(O1149+O1140+O1133+O1125,2)</f>
        <v>59717.84</v>
      </c>
      <c r="P1151" s="62"/>
    </row>
    <row r="1152" spans="1:19">
      <c r="A1152" s="14"/>
      <c r="B1152" s="61"/>
      <c r="C1152" s="381" t="s">
        <v>58</v>
      </c>
      <c r="D1152" s="382"/>
      <c r="E1152" s="382"/>
      <c r="F1152" s="382"/>
      <c r="G1152" s="382"/>
      <c r="H1152" s="382"/>
      <c r="I1152" s="382"/>
      <c r="J1152" s="382"/>
      <c r="K1152" s="382"/>
      <c r="L1152" s="382"/>
      <c r="M1152" s="382"/>
      <c r="N1152" s="382"/>
      <c r="O1152" s="383"/>
      <c r="P1152" s="62"/>
    </row>
    <row r="1153" spans="1:16">
      <c r="A1153" s="14"/>
      <c r="B1153" s="61"/>
      <c r="C1153" s="384"/>
      <c r="D1153" s="385"/>
      <c r="E1153" s="385"/>
      <c r="F1153" s="385"/>
      <c r="G1153" s="385"/>
      <c r="H1153" s="385"/>
      <c r="I1153" s="385"/>
      <c r="J1153" s="385"/>
      <c r="K1153" s="385"/>
      <c r="L1153" s="385"/>
      <c r="M1153" s="385"/>
      <c r="N1153" s="385"/>
      <c r="O1153" s="386"/>
      <c r="P1153" s="62"/>
    </row>
    <row r="1154" spans="1:16" ht="13.5" thickBot="1">
      <c r="A1154" s="14"/>
      <c r="B1154" s="61"/>
      <c r="C1154" s="387"/>
      <c r="D1154" s="388"/>
      <c r="E1154" s="388"/>
      <c r="F1154" s="388"/>
      <c r="G1154" s="388"/>
      <c r="H1154" s="388"/>
      <c r="I1154" s="388"/>
      <c r="J1154" s="388"/>
      <c r="K1154" s="388"/>
      <c r="L1154" s="388"/>
      <c r="M1154" s="388"/>
      <c r="N1154" s="388"/>
      <c r="O1154" s="389"/>
      <c r="P1154" s="62"/>
    </row>
    <row r="1155" spans="1:16" ht="13.5">
      <c r="A1155" s="14"/>
      <c r="B1155" s="61"/>
      <c r="C1155" s="402" t="s">
        <v>59</v>
      </c>
      <c r="D1155" s="403"/>
      <c r="E1155" s="403"/>
      <c r="F1155" s="403"/>
      <c r="G1155" s="403"/>
      <c r="H1155" s="403"/>
      <c r="I1155" s="403"/>
      <c r="J1155" s="218"/>
      <c r="K1155" s="219"/>
      <c r="L1155" s="94" t="s">
        <v>60</v>
      </c>
      <c r="M1155" s="404" t="s">
        <v>61</v>
      </c>
      <c r="N1155" s="405"/>
      <c r="O1155" s="95"/>
      <c r="P1155" s="62"/>
    </row>
    <row r="1156" spans="1:16">
      <c r="A1156" s="14"/>
      <c r="B1156" s="61"/>
      <c r="C1156" s="406" t="s">
        <v>16</v>
      </c>
      <c r="D1156" s="407"/>
      <c r="E1156" s="407"/>
      <c r="F1156" s="407"/>
      <c r="G1156" s="407"/>
      <c r="H1156" s="407"/>
      <c r="I1156" s="407"/>
      <c r="J1156" s="31"/>
      <c r="K1156" s="30"/>
      <c r="L1156" s="27">
        <v>0.28999999999999998</v>
      </c>
      <c r="M1156" s="408">
        <f>+ROUND(O1151*L1156,2)</f>
        <v>17318.169999999998</v>
      </c>
      <c r="N1156" s="409"/>
      <c r="O1156" s="26"/>
      <c r="P1156" s="62"/>
    </row>
    <row r="1157" spans="1:16">
      <c r="A1157" s="14"/>
      <c r="B1157" s="61"/>
      <c r="C1157" s="32" t="s">
        <v>62</v>
      </c>
      <c r="D1157" s="19"/>
      <c r="E1157" s="19"/>
      <c r="F1157" s="19"/>
      <c r="G1157" s="19"/>
      <c r="H1157" s="19"/>
      <c r="I1157" s="19"/>
      <c r="J1157" s="31"/>
      <c r="K1157" s="30"/>
      <c r="L1157" s="27">
        <v>0.01</v>
      </c>
      <c r="M1157" s="408">
        <f>+ROUND(O1151*L1157,2)</f>
        <v>597.17999999999995</v>
      </c>
      <c r="N1157" s="409"/>
      <c r="O1157" s="26"/>
      <c r="P1157" s="62"/>
    </row>
    <row r="1158" spans="1:16" ht="13.5" thickBot="1">
      <c r="A1158" s="14"/>
      <c r="B1158" s="61"/>
      <c r="C1158" s="216" t="s">
        <v>63</v>
      </c>
      <c r="D1158" s="217"/>
      <c r="E1158" s="217"/>
      <c r="F1158" s="217"/>
      <c r="G1158" s="217"/>
      <c r="H1158" s="217"/>
      <c r="I1158" s="217"/>
      <c r="J1158" s="29"/>
      <c r="K1158" s="28"/>
      <c r="L1158" s="27">
        <v>0.05</v>
      </c>
      <c r="M1158" s="368">
        <f>+ROUND(O1151*L1158,2)</f>
        <v>2985.89</v>
      </c>
      <c r="N1158" s="369"/>
      <c r="O1158" s="26"/>
      <c r="P1158" s="62"/>
    </row>
    <row r="1159" spans="1:16" ht="14.25" thickBot="1">
      <c r="A1159" s="14"/>
      <c r="B1159" s="61"/>
      <c r="C1159" s="370" t="s">
        <v>43</v>
      </c>
      <c r="D1159" s="371"/>
      <c r="E1159" s="371"/>
      <c r="F1159" s="371"/>
      <c r="G1159" s="371"/>
      <c r="H1159" s="371"/>
      <c r="I1159" s="371"/>
      <c r="J1159" s="371"/>
      <c r="K1159" s="371"/>
      <c r="L1159" s="371"/>
      <c r="M1159" s="371"/>
      <c r="N1159" s="372"/>
      <c r="O1159" s="104">
        <f>SUM(M1156:N1158)</f>
        <v>20901.239999999998</v>
      </c>
      <c r="P1159" s="62"/>
    </row>
    <row r="1160" spans="1:16" ht="13.5" thickBot="1">
      <c r="A1160" s="14"/>
      <c r="B1160" s="61"/>
      <c r="C1160" s="18"/>
      <c r="D1160" s="14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7"/>
      <c r="P1160" s="62"/>
    </row>
    <row r="1161" spans="1:16" ht="13.5" thickBot="1">
      <c r="A1161" s="14"/>
      <c r="B1161" s="61"/>
      <c r="C1161" s="373" t="s">
        <v>64</v>
      </c>
      <c r="D1161" s="374"/>
      <c r="E1161" s="374"/>
      <c r="F1161" s="374"/>
      <c r="G1161" s="374"/>
      <c r="H1161" s="374"/>
      <c r="I1161" s="374"/>
      <c r="J1161" s="374"/>
      <c r="K1161" s="374"/>
      <c r="L1161" s="374"/>
      <c r="M1161" s="374"/>
      <c r="N1161" s="375"/>
      <c r="O1161" s="117">
        <f>+O1159+O1151</f>
        <v>80619.079999999987</v>
      </c>
      <c r="P1161" s="62"/>
    </row>
    <row r="1162" spans="1:16">
      <c r="A1162" s="14"/>
      <c r="B1162" s="61"/>
      <c r="C1162" s="25"/>
      <c r="D1162" s="24"/>
      <c r="E1162" s="24"/>
      <c r="F1162" s="24"/>
      <c r="G1162" s="24"/>
      <c r="H1162" s="24"/>
      <c r="I1162" s="24"/>
      <c r="J1162" s="24"/>
      <c r="K1162" s="24"/>
      <c r="L1162" s="24"/>
      <c r="M1162" s="24"/>
      <c r="N1162" s="24"/>
      <c r="O1162" s="23"/>
      <c r="P1162" s="62"/>
    </row>
    <row r="1163" spans="1:16">
      <c r="A1163" s="14"/>
      <c r="B1163" s="61"/>
      <c r="C1163" s="18"/>
      <c r="D1163" s="14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7"/>
      <c r="P1163" s="62"/>
    </row>
    <row r="1164" spans="1:16">
      <c r="A1164" s="14"/>
      <c r="B1164" s="61"/>
      <c r="C1164" s="18"/>
      <c r="D1164" s="14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7"/>
      <c r="P1164" s="62"/>
    </row>
    <row r="1165" spans="1:16" ht="18">
      <c r="A1165" s="14"/>
      <c r="B1165" s="61"/>
      <c r="C1165" s="18"/>
      <c r="D1165" s="14"/>
      <c r="E1165" s="14"/>
      <c r="F1165" s="14"/>
      <c r="G1165" s="14"/>
      <c r="H1165" s="96" t="s">
        <v>67</v>
      </c>
      <c r="I1165" s="14"/>
      <c r="J1165" s="14"/>
      <c r="K1165" s="14"/>
      <c r="L1165" s="14"/>
      <c r="M1165" s="14"/>
      <c r="N1165" s="14"/>
      <c r="O1165" s="17"/>
      <c r="P1165" s="62"/>
    </row>
    <row r="1166" spans="1:16" ht="18">
      <c r="A1166" s="14"/>
      <c r="B1166" s="61"/>
      <c r="C1166" s="22"/>
      <c r="D1166" s="64"/>
      <c r="E1166" s="64"/>
      <c r="F1166" s="64"/>
      <c r="G1166" s="64"/>
      <c r="H1166" s="96"/>
      <c r="I1166" s="64"/>
      <c r="J1166" s="64"/>
      <c r="K1166" s="64"/>
      <c r="L1166" s="64"/>
      <c r="M1166" s="64"/>
      <c r="N1166" s="64"/>
      <c r="O1166" s="21"/>
      <c r="P1166" s="62"/>
    </row>
    <row r="1167" spans="1:16" ht="18">
      <c r="A1167" s="14"/>
      <c r="B1167" s="61"/>
      <c r="C1167" s="22"/>
      <c r="D1167" s="64"/>
      <c r="E1167" s="64"/>
      <c r="F1167" s="64"/>
      <c r="G1167" s="64"/>
      <c r="H1167" s="96"/>
      <c r="I1167" s="14"/>
      <c r="J1167" s="14"/>
      <c r="K1167" s="64"/>
      <c r="L1167" s="64"/>
      <c r="M1167" s="64"/>
      <c r="N1167" s="64"/>
      <c r="O1167" s="21"/>
      <c r="P1167" s="62"/>
    </row>
    <row r="1168" spans="1:16" ht="18">
      <c r="A1168" s="14"/>
      <c r="B1168" s="61"/>
      <c r="C1168" s="20"/>
      <c r="D1168" s="65"/>
      <c r="E1168" s="65"/>
      <c r="F1168" s="65"/>
      <c r="G1168" s="65"/>
      <c r="H1168" s="96" t="s">
        <v>68</v>
      </c>
      <c r="I1168" s="65"/>
      <c r="J1168" s="65"/>
      <c r="K1168" s="65"/>
      <c r="L1168" s="65"/>
      <c r="M1168" s="65"/>
      <c r="N1168" s="65"/>
      <c r="O1168" s="16"/>
      <c r="P1168" s="62"/>
    </row>
    <row r="1169" spans="1:16" ht="18">
      <c r="A1169" s="14"/>
      <c r="B1169" s="61"/>
      <c r="C1169" s="18"/>
      <c r="D1169" s="14"/>
      <c r="E1169" s="14"/>
      <c r="F1169" s="14"/>
      <c r="G1169" s="14"/>
      <c r="H1169" s="97" t="s">
        <v>120</v>
      </c>
      <c r="I1169" s="14"/>
      <c r="J1169" s="14"/>
      <c r="K1169" s="14"/>
      <c r="L1169" s="14"/>
      <c r="M1169" s="14"/>
      <c r="N1169" s="14"/>
      <c r="O1169" s="17"/>
      <c r="P1169" s="62"/>
    </row>
    <row r="1170" spans="1:16" ht="18">
      <c r="A1170" s="14"/>
      <c r="B1170" s="61"/>
      <c r="C1170" s="15"/>
      <c r="D1170" s="66"/>
      <c r="E1170" s="66"/>
      <c r="F1170" s="14"/>
      <c r="G1170" s="14"/>
      <c r="H1170" s="96" t="s">
        <v>69</v>
      </c>
      <c r="I1170" s="14"/>
      <c r="J1170" s="14"/>
      <c r="K1170" s="98"/>
      <c r="L1170" s="98"/>
      <c r="M1170" s="98"/>
      <c r="N1170" s="98"/>
      <c r="O1170" s="99"/>
      <c r="P1170" s="62"/>
    </row>
    <row r="1171" spans="1:16" ht="16.5" thickBot="1">
      <c r="A1171" s="14"/>
      <c r="B1171" s="61"/>
      <c r="C1171" s="376"/>
      <c r="D1171" s="377"/>
      <c r="E1171" s="377"/>
      <c r="F1171" s="224"/>
      <c r="G1171" s="224"/>
      <c r="H1171" s="224"/>
      <c r="I1171" s="224"/>
      <c r="J1171" s="224"/>
      <c r="K1171" s="100"/>
      <c r="L1171" s="100"/>
      <c r="M1171" s="100"/>
      <c r="N1171" s="100"/>
      <c r="O1171" s="101"/>
      <c r="P1171" s="62"/>
    </row>
    <row r="1172" spans="1:16" ht="13.5" thickBot="1">
      <c r="A1172" s="14"/>
      <c r="B1172" s="67"/>
      <c r="C1172" s="68"/>
      <c r="D1172" s="68"/>
      <c r="E1172" s="68"/>
      <c r="F1172" s="68"/>
      <c r="G1172" s="68"/>
      <c r="H1172" s="68"/>
      <c r="I1172" s="68"/>
      <c r="J1172" s="68"/>
      <c r="K1172" s="68"/>
      <c r="L1172" s="68"/>
      <c r="M1172" s="68"/>
      <c r="N1172" s="68"/>
      <c r="O1172" s="68"/>
      <c r="P1172" s="69"/>
    </row>
    <row r="1173" spans="1:16" ht="13.5" thickTop="1">
      <c r="A1173" s="14"/>
      <c r="B1173" s="14"/>
      <c r="C1173" s="14"/>
      <c r="D1173" s="14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</row>
    <row r="1174" spans="1:16" ht="13.5" thickBot="1">
      <c r="A1174" s="14"/>
      <c r="B1174" s="14"/>
      <c r="C1174" s="14"/>
      <c r="D1174" s="14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</row>
    <row r="1175" spans="1:16" ht="13.5" thickTop="1">
      <c r="A1175" s="14"/>
      <c r="B1175" s="443"/>
      <c r="C1175" s="444"/>
      <c r="D1175" s="444"/>
      <c r="E1175" s="444"/>
      <c r="F1175" s="444"/>
      <c r="G1175" s="444"/>
      <c r="H1175" s="444"/>
      <c r="I1175" s="444"/>
      <c r="J1175" s="444"/>
      <c r="K1175" s="444"/>
      <c r="L1175" s="444"/>
      <c r="M1175" s="444"/>
      <c r="N1175" s="444"/>
      <c r="O1175" s="444"/>
      <c r="P1175" s="445"/>
    </row>
    <row r="1176" spans="1:16">
      <c r="A1176" s="14"/>
      <c r="B1176" s="81"/>
      <c r="C1176" s="70"/>
      <c r="D1176" s="71"/>
      <c r="E1176" s="70"/>
      <c r="F1176" s="71"/>
      <c r="G1176" s="14"/>
      <c r="H1176" s="14"/>
      <c r="I1176" s="14"/>
      <c r="J1176" s="14"/>
      <c r="K1176" s="14"/>
      <c r="L1176" s="14"/>
      <c r="M1176" s="14"/>
      <c r="N1176" s="14"/>
      <c r="O1176" s="14"/>
      <c r="P1176" s="62"/>
    </row>
    <row r="1177" spans="1:16" ht="13.5" thickBot="1">
      <c r="A1177" s="14"/>
      <c r="B1177" s="61"/>
      <c r="C1177" s="14"/>
      <c r="D1177" s="14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62"/>
    </row>
    <row r="1178" spans="1:16">
      <c r="A1178" s="14"/>
      <c r="B1178" s="61"/>
      <c r="C1178" s="446"/>
      <c r="D1178" s="447"/>
      <c r="E1178" s="452"/>
      <c r="F1178" s="452"/>
      <c r="G1178" s="452"/>
      <c r="H1178" s="452"/>
      <c r="I1178" s="452"/>
      <c r="J1178" s="452"/>
      <c r="K1178" s="453"/>
      <c r="L1178" s="454"/>
      <c r="M1178" s="455"/>
      <c r="N1178" s="455"/>
      <c r="O1178" s="456"/>
      <c r="P1178" s="62"/>
    </row>
    <row r="1179" spans="1:16">
      <c r="A1179" s="14"/>
      <c r="B1179" s="61"/>
      <c r="C1179" s="448"/>
      <c r="D1179" s="449"/>
      <c r="E1179" s="460" t="s">
        <v>66</v>
      </c>
      <c r="F1179" s="460"/>
      <c r="G1179" s="460"/>
      <c r="H1179" s="460"/>
      <c r="I1179" s="460"/>
      <c r="J1179" s="460"/>
      <c r="K1179" s="461"/>
      <c r="L1179" s="457"/>
      <c r="M1179" s="458"/>
      <c r="N1179" s="458"/>
      <c r="O1179" s="459"/>
      <c r="P1179" s="62"/>
    </row>
    <row r="1180" spans="1:16" ht="13.5">
      <c r="A1180" s="14"/>
      <c r="B1180" s="61"/>
      <c r="C1180" s="448"/>
      <c r="D1180" s="449"/>
      <c r="E1180" s="462"/>
      <c r="F1180" s="462"/>
      <c r="G1180" s="462"/>
      <c r="H1180" s="462"/>
      <c r="I1180" s="462"/>
      <c r="J1180" s="462"/>
      <c r="K1180" s="463"/>
      <c r="L1180" s="464" t="s">
        <v>25</v>
      </c>
      <c r="M1180" s="466"/>
      <c r="N1180" s="467"/>
      <c r="O1180" s="468"/>
      <c r="P1180" s="62"/>
    </row>
    <row r="1181" spans="1:16">
      <c r="A1181" s="14"/>
      <c r="B1181" s="61"/>
      <c r="C1181" s="448"/>
      <c r="D1181" s="449"/>
      <c r="E1181" s="460"/>
      <c r="F1181" s="460"/>
      <c r="G1181" s="460"/>
      <c r="H1181" s="460"/>
      <c r="I1181" s="460"/>
      <c r="J1181" s="460"/>
      <c r="K1181" s="461"/>
      <c r="L1181" s="465"/>
      <c r="M1181" s="469"/>
      <c r="N1181" s="470"/>
      <c r="O1181" s="471"/>
      <c r="P1181" s="62"/>
    </row>
    <row r="1182" spans="1:16">
      <c r="A1182" s="14"/>
      <c r="B1182" s="61"/>
      <c r="C1182" s="448"/>
      <c r="D1182" s="449"/>
      <c r="E1182" s="472"/>
      <c r="F1182" s="472"/>
      <c r="G1182" s="472"/>
      <c r="H1182" s="472"/>
      <c r="I1182" s="472"/>
      <c r="J1182" s="472"/>
      <c r="K1182" s="473"/>
      <c r="L1182" s="464" t="s">
        <v>26</v>
      </c>
      <c r="M1182" s="464">
        <v>17</v>
      </c>
      <c r="N1182" s="464" t="s">
        <v>27</v>
      </c>
      <c r="O1182" s="418">
        <v>18</v>
      </c>
      <c r="P1182" s="62"/>
    </row>
    <row r="1183" spans="1:16">
      <c r="A1183" s="14"/>
      <c r="B1183" s="61"/>
      <c r="C1183" s="448"/>
      <c r="D1183" s="449"/>
      <c r="E1183" s="472"/>
      <c r="F1183" s="472"/>
      <c r="G1183" s="472"/>
      <c r="H1183" s="472"/>
      <c r="I1183" s="472"/>
      <c r="J1183" s="472"/>
      <c r="K1183" s="473"/>
      <c r="L1183" s="474"/>
      <c r="M1183" s="474"/>
      <c r="N1183" s="474"/>
      <c r="O1183" s="419"/>
      <c r="P1183" s="62"/>
    </row>
    <row r="1184" spans="1:16">
      <c r="A1184" s="14"/>
      <c r="B1184" s="61"/>
      <c r="C1184" s="450"/>
      <c r="D1184" s="451"/>
      <c r="E1184" s="475" t="s">
        <v>28</v>
      </c>
      <c r="F1184" s="475"/>
      <c r="G1184" s="475"/>
      <c r="H1184" s="475"/>
      <c r="I1184" s="475"/>
      <c r="J1184" s="475"/>
      <c r="K1184" s="476"/>
      <c r="L1184" s="474"/>
      <c r="M1184" s="474"/>
      <c r="N1184" s="474"/>
      <c r="O1184" s="419"/>
      <c r="P1184" s="62"/>
    </row>
    <row r="1185" spans="1:16" ht="14.25" thickBot="1">
      <c r="A1185" s="14"/>
      <c r="B1185" s="61"/>
      <c r="C1185" s="57"/>
      <c r="D1185" s="56"/>
      <c r="E1185" s="56"/>
      <c r="F1185" s="56"/>
      <c r="G1185" s="56"/>
      <c r="H1185" s="56"/>
      <c r="I1185" s="56"/>
      <c r="J1185" s="56"/>
      <c r="K1185" s="56"/>
      <c r="L1185" s="56"/>
      <c r="M1185" s="55"/>
      <c r="N1185" s="55"/>
      <c r="O1185" s="54"/>
      <c r="P1185" s="62"/>
    </row>
    <row r="1186" spans="1:16" ht="13.5">
      <c r="A1186" s="14"/>
      <c r="B1186" s="61"/>
      <c r="C1186" s="53"/>
      <c r="D1186" s="52"/>
      <c r="E1186" s="52"/>
      <c r="F1186" s="52"/>
      <c r="G1186" s="52"/>
      <c r="H1186" s="52"/>
      <c r="I1186" s="52"/>
      <c r="J1186" s="52"/>
      <c r="K1186" s="52"/>
      <c r="L1186" s="51" t="s">
        <v>29</v>
      </c>
      <c r="M1186" s="50" t="s">
        <v>30</v>
      </c>
      <c r="N1186" s="50" t="s">
        <v>31</v>
      </c>
      <c r="O1186" s="49" t="s">
        <v>32</v>
      </c>
      <c r="P1186" s="62"/>
    </row>
    <row r="1187" spans="1:16" ht="13.5">
      <c r="A1187" s="14"/>
      <c r="B1187" s="61"/>
      <c r="C1187" s="20"/>
      <c r="D1187" s="222"/>
      <c r="E1187" s="222"/>
      <c r="F1187" s="222"/>
      <c r="G1187" s="222"/>
      <c r="H1187" s="222"/>
      <c r="I1187" s="222"/>
      <c r="J1187" s="222"/>
      <c r="K1187" s="222"/>
      <c r="L1187" s="63"/>
      <c r="M1187" s="48">
        <v>6</v>
      </c>
      <c r="N1187" s="48">
        <v>2</v>
      </c>
      <c r="O1187" s="48">
        <v>2026</v>
      </c>
      <c r="P1187" s="62"/>
    </row>
    <row r="1188" spans="1:16" ht="13.5">
      <c r="A1188" s="14"/>
      <c r="B1188" s="61"/>
      <c r="C1188" s="47"/>
      <c r="D1188" s="46"/>
      <c r="E1188" s="46"/>
      <c r="F1188" s="46"/>
      <c r="G1188" s="46"/>
      <c r="H1188" s="46"/>
      <c r="I1188" s="46"/>
      <c r="J1188" s="46"/>
      <c r="K1188" s="46"/>
      <c r="L1188" s="46"/>
      <c r="M1188" s="46"/>
      <c r="N1188" s="46"/>
      <c r="O1188" s="45"/>
      <c r="P1188" s="62"/>
    </row>
    <row r="1189" spans="1:16" ht="13.5" thickBot="1">
      <c r="A1189" s="14"/>
      <c r="B1189" s="61"/>
      <c r="C1189" s="216"/>
      <c r="D1189" s="217"/>
      <c r="E1189" s="217"/>
      <c r="F1189" s="217"/>
      <c r="G1189" s="217"/>
      <c r="H1189" s="217"/>
      <c r="I1189" s="217"/>
      <c r="J1189" s="217"/>
      <c r="K1189" s="217"/>
      <c r="L1189" s="217"/>
      <c r="M1189" s="217"/>
      <c r="N1189" s="217"/>
      <c r="O1189" s="44"/>
      <c r="P1189" s="62"/>
    </row>
    <row r="1190" spans="1:16" ht="13.5" thickBot="1">
      <c r="A1190" s="14"/>
      <c r="B1190" s="61"/>
      <c r="C1190" s="25"/>
      <c r="D1190" s="24"/>
      <c r="E1190" s="24"/>
      <c r="F1190" s="24"/>
      <c r="G1190" s="24"/>
      <c r="H1190" s="24"/>
      <c r="I1190" s="14"/>
      <c r="J1190" s="14"/>
      <c r="K1190" s="24"/>
      <c r="L1190" s="24"/>
      <c r="M1190" s="24"/>
      <c r="N1190" s="24"/>
      <c r="O1190" s="23"/>
      <c r="P1190" s="62"/>
    </row>
    <row r="1191" spans="1:16" ht="13.5">
      <c r="A1191" s="14"/>
      <c r="B1191" s="61"/>
      <c r="C1191" s="420" t="s">
        <v>33</v>
      </c>
      <c r="D1191" s="421"/>
      <c r="E1191" s="421"/>
      <c r="F1191" s="421"/>
      <c r="G1191" s="421"/>
      <c r="H1191" s="421"/>
      <c r="I1191" s="421"/>
      <c r="J1191" s="421"/>
      <c r="K1191" s="421"/>
      <c r="L1191" s="421"/>
      <c r="M1191" s="421"/>
      <c r="N1191" s="421"/>
      <c r="O1191" s="422"/>
      <c r="P1191" s="62"/>
    </row>
    <row r="1192" spans="1:16" ht="13.5" thickBot="1">
      <c r="A1192" s="14"/>
      <c r="B1192" s="61"/>
      <c r="C1192" s="18"/>
      <c r="D1192" s="14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7"/>
      <c r="P1192" s="62"/>
    </row>
    <row r="1193" spans="1:16">
      <c r="A1193" s="14"/>
      <c r="B1193" s="61"/>
      <c r="C1193" s="89" t="s">
        <v>34</v>
      </c>
      <c r="D1193" s="423" t="s">
        <v>35</v>
      </c>
      <c r="E1193" s="424"/>
      <c r="F1193" s="424"/>
      <c r="G1193" s="424"/>
      <c r="H1193" s="424"/>
      <c r="I1193" s="424"/>
      <c r="J1193" s="424"/>
      <c r="K1193" s="424"/>
      <c r="L1193" s="425"/>
      <c r="M1193" s="426" t="s">
        <v>36</v>
      </c>
      <c r="N1193" s="427"/>
      <c r="O1193" s="89" t="s">
        <v>9</v>
      </c>
      <c r="P1193" s="62"/>
    </row>
    <row r="1194" spans="1:16" ht="13.5" thickBot="1">
      <c r="A1194" s="14"/>
      <c r="B1194" s="61"/>
      <c r="C1194" s="90">
        <f>+'PRESUPUESTO OFICIAL (Entidad)'!D32</f>
        <v>3.02</v>
      </c>
      <c r="D1194" s="433" t="str">
        <f>+'PRESUPUESTO OFICIAL (Entidad)'!E32</f>
        <v>Suministro e instalación de empalme de derivación en gel de 2 a 2/0</v>
      </c>
      <c r="E1194" s="434"/>
      <c r="F1194" s="434"/>
      <c r="G1194" s="434"/>
      <c r="H1194" s="434"/>
      <c r="I1194" s="434"/>
      <c r="J1194" s="434"/>
      <c r="K1194" s="434"/>
      <c r="L1194" s="435"/>
      <c r="M1194" s="433" t="str">
        <f>+'PRESUPUESTO OFICIAL (Entidad)'!F32</f>
        <v>UND</v>
      </c>
      <c r="N1194" s="435"/>
      <c r="O1194" s="91">
        <f>+'PRESUPUESTO OFICIAL (Entidad)'!G32</f>
        <v>4</v>
      </c>
      <c r="P1194" s="62"/>
    </row>
    <row r="1195" spans="1:16">
      <c r="A1195" s="14"/>
      <c r="B1195" s="61"/>
      <c r="C1195" s="381" t="s">
        <v>37</v>
      </c>
      <c r="D1195" s="382"/>
      <c r="E1195" s="382"/>
      <c r="F1195" s="382"/>
      <c r="G1195" s="382"/>
      <c r="H1195" s="382"/>
      <c r="I1195" s="382"/>
      <c r="J1195" s="382"/>
      <c r="K1195" s="382"/>
      <c r="L1195" s="382"/>
      <c r="M1195" s="382"/>
      <c r="N1195" s="382"/>
      <c r="O1195" s="383"/>
      <c r="P1195" s="62"/>
    </row>
    <row r="1196" spans="1:16">
      <c r="A1196" s="14"/>
      <c r="B1196" s="61"/>
      <c r="C1196" s="384"/>
      <c r="D1196" s="385"/>
      <c r="E1196" s="385"/>
      <c r="F1196" s="385"/>
      <c r="G1196" s="385"/>
      <c r="H1196" s="385"/>
      <c r="I1196" s="385"/>
      <c r="J1196" s="385"/>
      <c r="K1196" s="385"/>
      <c r="L1196" s="385"/>
      <c r="M1196" s="385"/>
      <c r="N1196" s="385"/>
      <c r="O1196" s="386"/>
      <c r="P1196" s="62"/>
    </row>
    <row r="1197" spans="1:16" ht="13.5" thickBot="1">
      <c r="A1197" s="14"/>
      <c r="B1197" s="61"/>
      <c r="C1197" s="387"/>
      <c r="D1197" s="388"/>
      <c r="E1197" s="388"/>
      <c r="F1197" s="388"/>
      <c r="G1197" s="388"/>
      <c r="H1197" s="388"/>
      <c r="I1197" s="388"/>
      <c r="J1197" s="388"/>
      <c r="K1197" s="388"/>
      <c r="L1197" s="388"/>
      <c r="M1197" s="388"/>
      <c r="N1197" s="388"/>
      <c r="O1197" s="389"/>
      <c r="P1197" s="62"/>
    </row>
    <row r="1198" spans="1:16" ht="13.5">
      <c r="A1198" s="14"/>
      <c r="B1198" s="61"/>
      <c r="C1198" s="402" t="s">
        <v>35</v>
      </c>
      <c r="D1198" s="436"/>
      <c r="E1198" s="436"/>
      <c r="F1198" s="436"/>
      <c r="G1198" s="437"/>
      <c r="H1198" s="410" t="s">
        <v>38</v>
      </c>
      <c r="I1198" s="436"/>
      <c r="J1198" s="438" t="s">
        <v>39</v>
      </c>
      <c r="K1198" s="439"/>
      <c r="L1198" s="223" t="s">
        <v>40</v>
      </c>
      <c r="M1198" s="410" t="s">
        <v>41</v>
      </c>
      <c r="N1198" s="411"/>
      <c r="O1198" s="92" t="s">
        <v>42</v>
      </c>
      <c r="P1198" s="62"/>
    </row>
    <row r="1199" spans="1:16">
      <c r="A1199" s="14"/>
      <c r="B1199" s="61"/>
      <c r="C1199" s="406" t="s">
        <v>70</v>
      </c>
      <c r="D1199" s="407"/>
      <c r="E1199" s="407"/>
      <c r="F1199" s="407"/>
      <c r="G1199" s="412"/>
      <c r="H1199" s="413"/>
      <c r="I1199" s="412"/>
      <c r="J1199" s="414" t="s">
        <v>71</v>
      </c>
      <c r="K1199" s="415"/>
      <c r="L1199" s="102">
        <f>+O1226</f>
        <v>53136</v>
      </c>
      <c r="M1199" s="416">
        <v>0.05</v>
      </c>
      <c r="N1199" s="417"/>
      <c r="O1199" s="103">
        <f>+ROUND(L1199*M1199,2)</f>
        <v>2656.8</v>
      </c>
      <c r="P1199" s="62"/>
    </row>
    <row r="1200" spans="1:16">
      <c r="A1200" s="14"/>
      <c r="B1200" s="61"/>
      <c r="C1200" s="32"/>
      <c r="D1200" s="19"/>
      <c r="E1200" s="19"/>
      <c r="F1200" s="19"/>
      <c r="G1200" s="42"/>
      <c r="H1200" s="43"/>
      <c r="I1200" s="42"/>
      <c r="J1200" s="414"/>
      <c r="K1200" s="415"/>
      <c r="L1200" s="102"/>
      <c r="M1200" s="396"/>
      <c r="N1200" s="397"/>
      <c r="O1200" s="103"/>
      <c r="P1200" s="62"/>
    </row>
    <row r="1201" spans="1:19" ht="13.5" thickBot="1">
      <c r="A1201" s="14"/>
      <c r="B1201" s="61"/>
      <c r="C1201" s="398"/>
      <c r="D1201" s="399"/>
      <c r="E1201" s="399"/>
      <c r="F1201" s="399"/>
      <c r="G1201" s="428"/>
      <c r="H1201" s="440"/>
      <c r="I1201" s="428"/>
      <c r="J1201" s="440"/>
      <c r="K1201" s="428"/>
      <c r="L1201" s="41"/>
      <c r="M1201" s="441"/>
      <c r="N1201" s="442"/>
      <c r="O1201" s="189"/>
      <c r="P1201" s="62"/>
    </row>
    <row r="1202" spans="1:19" ht="14.25" thickBot="1">
      <c r="A1202" s="14"/>
      <c r="B1202" s="61"/>
      <c r="C1202" s="370" t="s">
        <v>43</v>
      </c>
      <c r="D1202" s="371"/>
      <c r="E1202" s="371"/>
      <c r="F1202" s="371"/>
      <c r="G1202" s="371"/>
      <c r="H1202" s="371"/>
      <c r="I1202" s="371"/>
      <c r="J1202" s="371"/>
      <c r="K1202" s="371"/>
      <c r="L1202" s="371"/>
      <c r="M1202" s="371"/>
      <c r="N1202" s="372"/>
      <c r="O1202" s="104">
        <f>SUM(O1199:O1201)</f>
        <v>2656.8</v>
      </c>
      <c r="P1202" s="62"/>
    </row>
    <row r="1203" spans="1:19">
      <c r="A1203" s="14"/>
      <c r="B1203" s="61"/>
      <c r="C1203" s="381" t="s">
        <v>44</v>
      </c>
      <c r="D1203" s="382"/>
      <c r="E1203" s="382"/>
      <c r="F1203" s="382"/>
      <c r="G1203" s="382"/>
      <c r="H1203" s="382"/>
      <c r="I1203" s="382"/>
      <c r="J1203" s="382"/>
      <c r="K1203" s="382"/>
      <c r="L1203" s="382"/>
      <c r="M1203" s="382"/>
      <c r="N1203" s="382"/>
      <c r="O1203" s="383"/>
      <c r="P1203" s="62"/>
    </row>
    <row r="1204" spans="1:19">
      <c r="A1204" s="14"/>
      <c r="B1204" s="61"/>
      <c r="C1204" s="384"/>
      <c r="D1204" s="385"/>
      <c r="E1204" s="385"/>
      <c r="F1204" s="385"/>
      <c r="G1204" s="385"/>
      <c r="H1204" s="385"/>
      <c r="I1204" s="385"/>
      <c r="J1204" s="385"/>
      <c r="K1204" s="385"/>
      <c r="L1204" s="385"/>
      <c r="M1204" s="385"/>
      <c r="N1204" s="385"/>
      <c r="O1204" s="386"/>
      <c r="P1204" s="62"/>
    </row>
    <row r="1205" spans="1:19" ht="13.5" thickBot="1">
      <c r="A1205" s="14"/>
      <c r="B1205" s="61"/>
      <c r="C1205" s="387"/>
      <c r="D1205" s="388"/>
      <c r="E1205" s="388"/>
      <c r="F1205" s="388"/>
      <c r="G1205" s="388"/>
      <c r="H1205" s="388"/>
      <c r="I1205" s="388"/>
      <c r="J1205" s="388"/>
      <c r="K1205" s="388"/>
      <c r="L1205" s="388"/>
      <c r="M1205" s="388"/>
      <c r="N1205" s="388"/>
      <c r="O1205" s="389"/>
      <c r="P1205" s="62"/>
    </row>
    <row r="1206" spans="1:19" ht="13.5">
      <c r="A1206" s="14"/>
      <c r="B1206" s="61"/>
      <c r="C1206" s="402" t="s">
        <v>35</v>
      </c>
      <c r="D1206" s="403"/>
      <c r="E1206" s="403"/>
      <c r="F1206" s="403"/>
      <c r="G1206" s="403"/>
      <c r="H1206" s="403"/>
      <c r="I1206" s="403"/>
      <c r="J1206" s="411"/>
      <c r="K1206" s="220" t="s">
        <v>36</v>
      </c>
      <c r="L1206" s="223" t="s">
        <v>9</v>
      </c>
      <c r="M1206" s="410" t="s">
        <v>45</v>
      </c>
      <c r="N1206" s="411"/>
      <c r="O1206" s="92" t="s">
        <v>42</v>
      </c>
      <c r="P1206" s="62"/>
    </row>
    <row r="1207" spans="1:19">
      <c r="A1207" s="14"/>
      <c r="B1207" s="61"/>
      <c r="C1207" s="477" t="s">
        <v>163</v>
      </c>
      <c r="D1207" s="478"/>
      <c r="E1207" s="478"/>
      <c r="F1207" s="478"/>
      <c r="G1207" s="478"/>
      <c r="H1207" s="478"/>
      <c r="I1207" s="478"/>
      <c r="J1207" s="478"/>
      <c r="K1207" s="210" t="s">
        <v>98</v>
      </c>
      <c r="L1207" s="209">
        <v>1</v>
      </c>
      <c r="M1207" s="431">
        <v>65250</v>
      </c>
      <c r="N1207" s="432"/>
      <c r="O1207" s="103">
        <f>+M1207*L1207</f>
        <v>65250</v>
      </c>
      <c r="P1207" s="62"/>
      <c r="S1207">
        <v>4764.5</v>
      </c>
    </row>
    <row r="1208" spans="1:19">
      <c r="A1208" s="14"/>
      <c r="B1208" s="61"/>
      <c r="C1208" s="477"/>
      <c r="D1208" s="478"/>
      <c r="E1208" s="478"/>
      <c r="F1208" s="478"/>
      <c r="G1208" s="478"/>
      <c r="H1208" s="478"/>
      <c r="I1208" s="478"/>
      <c r="J1208" s="478"/>
      <c r="K1208" s="210"/>
      <c r="L1208" s="209"/>
      <c r="M1208" s="431"/>
      <c r="N1208" s="432"/>
      <c r="O1208" s="103">
        <f>+M1208*L1208</f>
        <v>0</v>
      </c>
      <c r="P1208" s="62"/>
      <c r="S1208">
        <v>8840</v>
      </c>
    </row>
    <row r="1209" spans="1:19" ht="13.5" thickBot="1">
      <c r="A1209" s="14"/>
      <c r="B1209" s="61"/>
      <c r="C1209" s="480"/>
      <c r="D1209" s="481"/>
      <c r="E1209" s="481"/>
      <c r="F1209" s="481"/>
      <c r="G1209" s="481"/>
      <c r="H1209" s="481"/>
      <c r="I1209" s="481"/>
      <c r="J1209" s="482"/>
      <c r="K1209" s="211"/>
      <c r="L1209" s="212"/>
      <c r="M1209" s="483"/>
      <c r="N1209" s="484"/>
      <c r="O1209" s="118"/>
      <c r="P1209" s="62"/>
    </row>
    <row r="1210" spans="1:19" ht="14.25" thickBot="1">
      <c r="A1210" s="14"/>
      <c r="B1210" s="61"/>
      <c r="C1210" s="370" t="s">
        <v>43</v>
      </c>
      <c r="D1210" s="371"/>
      <c r="E1210" s="371"/>
      <c r="F1210" s="371"/>
      <c r="G1210" s="371"/>
      <c r="H1210" s="371"/>
      <c r="I1210" s="371"/>
      <c r="J1210" s="371"/>
      <c r="K1210" s="371"/>
      <c r="L1210" s="371"/>
      <c r="M1210" s="371"/>
      <c r="N1210" s="372"/>
      <c r="O1210" s="109">
        <f>SUM(O1207:O1209)</f>
        <v>65250</v>
      </c>
      <c r="P1210" s="62"/>
    </row>
    <row r="1211" spans="1:19">
      <c r="A1211" s="14"/>
      <c r="B1211" s="61"/>
      <c r="C1211" s="381" t="s">
        <v>46</v>
      </c>
      <c r="D1211" s="382"/>
      <c r="E1211" s="382"/>
      <c r="F1211" s="382"/>
      <c r="G1211" s="382"/>
      <c r="H1211" s="382"/>
      <c r="I1211" s="382"/>
      <c r="J1211" s="382"/>
      <c r="K1211" s="382"/>
      <c r="L1211" s="382"/>
      <c r="M1211" s="382"/>
      <c r="N1211" s="382"/>
      <c r="O1211" s="383"/>
      <c r="P1211" s="62"/>
    </row>
    <row r="1212" spans="1:19">
      <c r="A1212" s="14"/>
      <c r="B1212" s="61"/>
      <c r="C1212" s="384"/>
      <c r="D1212" s="385"/>
      <c r="E1212" s="385"/>
      <c r="F1212" s="385"/>
      <c r="G1212" s="385"/>
      <c r="H1212" s="385"/>
      <c r="I1212" s="385"/>
      <c r="J1212" s="385"/>
      <c r="K1212" s="385"/>
      <c r="L1212" s="385"/>
      <c r="M1212" s="385"/>
      <c r="N1212" s="385"/>
      <c r="O1212" s="386"/>
      <c r="P1212" s="62"/>
    </row>
    <row r="1213" spans="1:19" ht="13.5" thickBot="1">
      <c r="A1213" s="14"/>
      <c r="B1213" s="61"/>
      <c r="C1213" s="387"/>
      <c r="D1213" s="388"/>
      <c r="E1213" s="388"/>
      <c r="F1213" s="388"/>
      <c r="G1213" s="388"/>
      <c r="H1213" s="388"/>
      <c r="I1213" s="388"/>
      <c r="J1213" s="388"/>
      <c r="K1213" s="388"/>
      <c r="L1213" s="388"/>
      <c r="M1213" s="388"/>
      <c r="N1213" s="388"/>
      <c r="O1213" s="389"/>
      <c r="P1213" s="62"/>
    </row>
    <row r="1214" spans="1:19" ht="13.5">
      <c r="A1214" s="14"/>
      <c r="B1214" s="61"/>
      <c r="C1214" s="402" t="s">
        <v>47</v>
      </c>
      <c r="D1214" s="403"/>
      <c r="E1214" s="403"/>
      <c r="F1214" s="403"/>
      <c r="G1214" s="403"/>
      <c r="H1214" s="403"/>
      <c r="I1214" s="403"/>
      <c r="J1214" s="223" t="s">
        <v>48</v>
      </c>
      <c r="K1214" s="218" t="s">
        <v>49</v>
      </c>
      <c r="L1214" s="93" t="s">
        <v>50</v>
      </c>
      <c r="M1214" s="410" t="s">
        <v>51</v>
      </c>
      <c r="N1214" s="411"/>
      <c r="O1214" s="92" t="s">
        <v>42</v>
      </c>
      <c r="P1214" s="62"/>
    </row>
    <row r="1215" spans="1:19">
      <c r="A1215" s="14"/>
      <c r="B1215" s="61"/>
      <c r="C1215" s="406" t="s">
        <v>104</v>
      </c>
      <c r="D1215" s="407"/>
      <c r="E1215" s="407"/>
      <c r="F1215" s="407"/>
      <c r="G1215" s="407"/>
      <c r="H1215" s="407"/>
      <c r="I1215" s="407"/>
      <c r="J1215" s="39">
        <v>0.05</v>
      </c>
      <c r="K1215" s="40">
        <v>22</v>
      </c>
      <c r="L1215" s="39" t="s">
        <v>88</v>
      </c>
      <c r="M1215" s="431">
        <f>+S1215</f>
        <v>1560</v>
      </c>
      <c r="N1215" s="432"/>
      <c r="O1215" s="103">
        <f>+M1215*K1215*J1215</f>
        <v>1716</v>
      </c>
      <c r="P1215" s="62"/>
      <c r="S1215">
        <v>1560</v>
      </c>
    </row>
    <row r="1216" spans="1:19" ht="13.5" thickBot="1">
      <c r="A1216" s="14"/>
      <c r="B1216" s="61"/>
      <c r="C1216" s="398"/>
      <c r="D1216" s="399"/>
      <c r="E1216" s="399"/>
      <c r="F1216" s="399"/>
      <c r="G1216" s="399"/>
      <c r="H1216" s="399"/>
      <c r="I1216" s="399"/>
      <c r="J1216" s="34"/>
      <c r="K1216" s="224"/>
      <c r="L1216" s="34"/>
      <c r="M1216" s="400"/>
      <c r="N1216" s="401"/>
      <c r="O1216" s="118"/>
      <c r="P1216" s="62"/>
    </row>
    <row r="1217" spans="1:18" ht="14.25" thickBot="1">
      <c r="A1217" s="14"/>
      <c r="B1217" s="61"/>
      <c r="C1217" s="370" t="s">
        <v>43</v>
      </c>
      <c r="D1217" s="371"/>
      <c r="E1217" s="371"/>
      <c r="F1217" s="371"/>
      <c r="G1217" s="371"/>
      <c r="H1217" s="371"/>
      <c r="I1217" s="371"/>
      <c r="J1217" s="371"/>
      <c r="K1217" s="371"/>
      <c r="L1217" s="371"/>
      <c r="M1217" s="371"/>
      <c r="N1217" s="372"/>
      <c r="O1217" s="104">
        <f>SUM(O1215:O1216)</f>
        <v>1716</v>
      </c>
      <c r="P1217" s="62"/>
    </row>
    <row r="1218" spans="1:18">
      <c r="A1218" s="14"/>
      <c r="B1218" s="61"/>
      <c r="C1218" s="381" t="s">
        <v>52</v>
      </c>
      <c r="D1218" s="382"/>
      <c r="E1218" s="382"/>
      <c r="F1218" s="382"/>
      <c r="G1218" s="382"/>
      <c r="H1218" s="382"/>
      <c r="I1218" s="382"/>
      <c r="J1218" s="382"/>
      <c r="K1218" s="382"/>
      <c r="L1218" s="382"/>
      <c r="M1218" s="382"/>
      <c r="N1218" s="382"/>
      <c r="O1218" s="383"/>
      <c r="P1218" s="62"/>
    </row>
    <row r="1219" spans="1:18">
      <c r="A1219" s="14"/>
      <c r="B1219" s="61"/>
      <c r="C1219" s="384"/>
      <c r="D1219" s="385"/>
      <c r="E1219" s="385"/>
      <c r="F1219" s="385"/>
      <c r="G1219" s="385"/>
      <c r="H1219" s="385"/>
      <c r="I1219" s="385"/>
      <c r="J1219" s="385"/>
      <c r="K1219" s="385"/>
      <c r="L1219" s="385"/>
      <c r="M1219" s="385"/>
      <c r="N1219" s="385"/>
      <c r="O1219" s="386"/>
      <c r="P1219" s="62"/>
    </row>
    <row r="1220" spans="1:18" ht="13.5" thickBot="1">
      <c r="A1220" s="14"/>
      <c r="B1220" s="61"/>
      <c r="C1220" s="387"/>
      <c r="D1220" s="388"/>
      <c r="E1220" s="388"/>
      <c r="F1220" s="388"/>
      <c r="G1220" s="388"/>
      <c r="H1220" s="388"/>
      <c r="I1220" s="388"/>
      <c r="J1220" s="388"/>
      <c r="K1220" s="388"/>
      <c r="L1220" s="388"/>
      <c r="M1220" s="388"/>
      <c r="N1220" s="388"/>
      <c r="O1220" s="389"/>
      <c r="P1220" s="62"/>
    </row>
    <row r="1221" spans="1:18">
      <c r="A1221" s="14"/>
      <c r="B1221" s="61"/>
      <c r="C1221" s="390" t="s">
        <v>53</v>
      </c>
      <c r="D1221" s="391"/>
      <c r="E1221" s="391"/>
      <c r="F1221" s="391"/>
      <c r="G1221" s="391"/>
      <c r="H1221" s="391"/>
      <c r="I1221" s="391"/>
      <c r="J1221" s="110" t="s">
        <v>54</v>
      </c>
      <c r="K1221" s="111" t="s">
        <v>55</v>
      </c>
      <c r="L1221" s="112" t="s">
        <v>56</v>
      </c>
      <c r="M1221" s="392" t="s">
        <v>41</v>
      </c>
      <c r="N1221" s="393"/>
      <c r="O1221" s="113" t="s">
        <v>42</v>
      </c>
      <c r="P1221" s="62"/>
    </row>
    <row r="1222" spans="1:18">
      <c r="A1222" s="14"/>
      <c r="B1222" s="61"/>
      <c r="C1222" s="225" t="s">
        <v>105</v>
      </c>
      <c r="D1222" s="226"/>
      <c r="E1222" s="226"/>
      <c r="F1222" s="226"/>
      <c r="G1222" s="226"/>
      <c r="H1222" s="226"/>
      <c r="I1222" s="226"/>
      <c r="J1222" s="221">
        <v>295200</v>
      </c>
      <c r="K1222" s="114">
        <v>1.8</v>
      </c>
      <c r="L1222" s="115">
        <f>ROUND(K1222*J1222,2)</f>
        <v>531360</v>
      </c>
      <c r="M1222" s="394">
        <v>10</v>
      </c>
      <c r="N1222" s="395"/>
      <c r="O1222" s="116">
        <f>+ROUND(L1222/M1222,2)</f>
        <v>53136</v>
      </c>
      <c r="P1222" s="62"/>
      <c r="R1222">
        <v>209100</v>
      </c>
    </row>
    <row r="1223" spans="1:18">
      <c r="A1223" s="14"/>
      <c r="B1223" s="61"/>
      <c r="C1223" s="225"/>
      <c r="D1223" s="226"/>
      <c r="E1223" s="226"/>
      <c r="F1223" s="226"/>
      <c r="G1223" s="226"/>
      <c r="H1223" s="226"/>
      <c r="I1223" s="226"/>
      <c r="J1223" s="221"/>
      <c r="K1223" s="114"/>
      <c r="L1223" s="115"/>
      <c r="M1223" s="394"/>
      <c r="N1223" s="395"/>
      <c r="O1223" s="116"/>
      <c r="P1223" s="62"/>
    </row>
    <row r="1224" spans="1:18">
      <c r="A1224" s="14"/>
      <c r="B1224" s="61"/>
      <c r="C1224" s="225"/>
      <c r="D1224" s="226"/>
      <c r="E1224" s="226"/>
      <c r="F1224" s="226"/>
      <c r="G1224" s="226"/>
      <c r="H1224" s="226"/>
      <c r="I1224" s="226"/>
      <c r="J1224" s="38"/>
      <c r="K1224" s="37"/>
      <c r="L1224" s="36"/>
      <c r="M1224" s="396"/>
      <c r="N1224" s="397"/>
      <c r="O1224" s="35"/>
      <c r="P1224" s="62"/>
    </row>
    <row r="1225" spans="1:18" ht="13.5" thickBot="1">
      <c r="A1225" s="14"/>
      <c r="B1225" s="61"/>
      <c r="C1225" s="398"/>
      <c r="D1225" s="399"/>
      <c r="E1225" s="399"/>
      <c r="F1225" s="399"/>
      <c r="G1225" s="399"/>
      <c r="H1225" s="399"/>
      <c r="I1225" s="399"/>
      <c r="J1225" s="34"/>
      <c r="K1225" s="224"/>
      <c r="L1225" s="34"/>
      <c r="M1225" s="400"/>
      <c r="N1225" s="401"/>
      <c r="O1225" s="33"/>
      <c r="P1225" s="62"/>
    </row>
    <row r="1226" spans="1:18" ht="14.25" thickBot="1">
      <c r="A1226" s="14"/>
      <c r="B1226" s="61"/>
      <c r="C1226" s="370" t="s">
        <v>43</v>
      </c>
      <c r="D1226" s="371"/>
      <c r="E1226" s="371"/>
      <c r="F1226" s="371"/>
      <c r="G1226" s="371"/>
      <c r="H1226" s="371"/>
      <c r="I1226" s="371"/>
      <c r="J1226" s="371"/>
      <c r="K1226" s="371"/>
      <c r="L1226" s="371"/>
      <c r="M1226" s="371"/>
      <c r="N1226" s="372"/>
      <c r="O1226" s="109">
        <f>SUM(O1222:O1225)</f>
        <v>53136</v>
      </c>
      <c r="P1226" s="62"/>
    </row>
    <row r="1227" spans="1:18" ht="13.5" thickBot="1">
      <c r="A1227" s="14"/>
      <c r="B1227" s="61"/>
      <c r="C1227" s="18"/>
      <c r="D1227" s="14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7"/>
      <c r="P1227" s="62"/>
    </row>
    <row r="1228" spans="1:18" ht="13.5" thickBot="1">
      <c r="A1228" s="14"/>
      <c r="B1228" s="61"/>
      <c r="C1228" s="373" t="s">
        <v>57</v>
      </c>
      <c r="D1228" s="374"/>
      <c r="E1228" s="374"/>
      <c r="F1228" s="374"/>
      <c r="G1228" s="374"/>
      <c r="H1228" s="374"/>
      <c r="I1228" s="374"/>
      <c r="J1228" s="374"/>
      <c r="K1228" s="374"/>
      <c r="L1228" s="374"/>
      <c r="M1228" s="374"/>
      <c r="N1228" s="375"/>
      <c r="O1228" s="117">
        <f>ROUND(O1226+O1217+O1210+O1202,2)</f>
        <v>122758.8</v>
      </c>
      <c r="P1228" s="62"/>
    </row>
    <row r="1229" spans="1:18">
      <c r="A1229" s="14"/>
      <c r="B1229" s="61"/>
      <c r="C1229" s="381" t="s">
        <v>58</v>
      </c>
      <c r="D1229" s="382"/>
      <c r="E1229" s="382"/>
      <c r="F1229" s="382"/>
      <c r="G1229" s="382"/>
      <c r="H1229" s="382"/>
      <c r="I1229" s="382"/>
      <c r="J1229" s="382"/>
      <c r="K1229" s="382"/>
      <c r="L1229" s="382"/>
      <c r="M1229" s="382"/>
      <c r="N1229" s="382"/>
      <c r="O1229" s="383"/>
      <c r="P1229" s="62"/>
    </row>
    <row r="1230" spans="1:18">
      <c r="A1230" s="14"/>
      <c r="B1230" s="61"/>
      <c r="C1230" s="384"/>
      <c r="D1230" s="385"/>
      <c r="E1230" s="385"/>
      <c r="F1230" s="385"/>
      <c r="G1230" s="385"/>
      <c r="H1230" s="385"/>
      <c r="I1230" s="385"/>
      <c r="J1230" s="385"/>
      <c r="K1230" s="385"/>
      <c r="L1230" s="385"/>
      <c r="M1230" s="385"/>
      <c r="N1230" s="385"/>
      <c r="O1230" s="386"/>
      <c r="P1230" s="62"/>
    </row>
    <row r="1231" spans="1:18" ht="13.5" thickBot="1">
      <c r="A1231" s="14"/>
      <c r="B1231" s="61"/>
      <c r="C1231" s="387"/>
      <c r="D1231" s="388"/>
      <c r="E1231" s="388"/>
      <c r="F1231" s="388"/>
      <c r="G1231" s="388"/>
      <c r="H1231" s="388"/>
      <c r="I1231" s="388"/>
      <c r="J1231" s="388"/>
      <c r="K1231" s="388"/>
      <c r="L1231" s="388"/>
      <c r="M1231" s="388"/>
      <c r="N1231" s="388"/>
      <c r="O1231" s="389"/>
      <c r="P1231" s="62"/>
    </row>
    <row r="1232" spans="1:18" ht="13.5">
      <c r="A1232" s="14"/>
      <c r="B1232" s="61"/>
      <c r="C1232" s="402" t="s">
        <v>59</v>
      </c>
      <c r="D1232" s="403"/>
      <c r="E1232" s="403"/>
      <c r="F1232" s="403"/>
      <c r="G1232" s="403"/>
      <c r="H1232" s="403"/>
      <c r="I1232" s="403"/>
      <c r="J1232" s="218"/>
      <c r="K1232" s="219"/>
      <c r="L1232" s="94" t="s">
        <v>60</v>
      </c>
      <c r="M1232" s="404" t="s">
        <v>61</v>
      </c>
      <c r="N1232" s="405"/>
      <c r="O1232" s="95"/>
      <c r="P1232" s="62"/>
    </row>
    <row r="1233" spans="1:16">
      <c r="A1233" s="14"/>
      <c r="B1233" s="61"/>
      <c r="C1233" s="406" t="s">
        <v>16</v>
      </c>
      <c r="D1233" s="407"/>
      <c r="E1233" s="407"/>
      <c r="F1233" s="407"/>
      <c r="G1233" s="407"/>
      <c r="H1233" s="407"/>
      <c r="I1233" s="407"/>
      <c r="J1233" s="31"/>
      <c r="K1233" s="30"/>
      <c r="L1233" s="27">
        <v>0.28999999999999998</v>
      </c>
      <c r="M1233" s="408">
        <f>+ROUND(O1228*L1233,2)</f>
        <v>35600.050000000003</v>
      </c>
      <c r="N1233" s="409"/>
      <c r="O1233" s="26"/>
      <c r="P1233" s="62"/>
    </row>
    <row r="1234" spans="1:16">
      <c r="A1234" s="14"/>
      <c r="B1234" s="61"/>
      <c r="C1234" s="32" t="s">
        <v>62</v>
      </c>
      <c r="D1234" s="19"/>
      <c r="E1234" s="19"/>
      <c r="F1234" s="19"/>
      <c r="G1234" s="19"/>
      <c r="H1234" s="19"/>
      <c r="I1234" s="19"/>
      <c r="J1234" s="31"/>
      <c r="K1234" s="30"/>
      <c r="L1234" s="27">
        <v>0.01</v>
      </c>
      <c r="M1234" s="408">
        <f>+ROUND(O1228*L1234,2)</f>
        <v>1227.5899999999999</v>
      </c>
      <c r="N1234" s="409"/>
      <c r="O1234" s="26"/>
      <c r="P1234" s="62"/>
    </row>
    <row r="1235" spans="1:16" ht="13.5" thickBot="1">
      <c r="A1235" s="14"/>
      <c r="B1235" s="61"/>
      <c r="C1235" s="216" t="s">
        <v>63</v>
      </c>
      <c r="D1235" s="217"/>
      <c r="E1235" s="217"/>
      <c r="F1235" s="217"/>
      <c r="G1235" s="217"/>
      <c r="H1235" s="217"/>
      <c r="I1235" s="217"/>
      <c r="J1235" s="29"/>
      <c r="K1235" s="28"/>
      <c r="L1235" s="27">
        <v>0.05</v>
      </c>
      <c r="M1235" s="368">
        <f>+ROUND(O1228*L1235,2)</f>
        <v>6137.94</v>
      </c>
      <c r="N1235" s="369"/>
      <c r="O1235" s="26"/>
      <c r="P1235" s="62"/>
    </row>
    <row r="1236" spans="1:16" ht="14.25" thickBot="1">
      <c r="A1236" s="14"/>
      <c r="B1236" s="61"/>
      <c r="C1236" s="370" t="s">
        <v>43</v>
      </c>
      <c r="D1236" s="371"/>
      <c r="E1236" s="371"/>
      <c r="F1236" s="371"/>
      <c r="G1236" s="371"/>
      <c r="H1236" s="371"/>
      <c r="I1236" s="371"/>
      <c r="J1236" s="371"/>
      <c r="K1236" s="371"/>
      <c r="L1236" s="371"/>
      <c r="M1236" s="371"/>
      <c r="N1236" s="372"/>
      <c r="O1236" s="104">
        <f>SUM(M1233:N1235)</f>
        <v>42965.58</v>
      </c>
      <c r="P1236" s="62"/>
    </row>
    <row r="1237" spans="1:16" ht="13.5" thickBot="1">
      <c r="A1237" s="14"/>
      <c r="B1237" s="61"/>
      <c r="C1237" s="18"/>
      <c r="D1237" s="14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7"/>
      <c r="P1237" s="62"/>
    </row>
    <row r="1238" spans="1:16" ht="13.5" thickBot="1">
      <c r="A1238" s="14"/>
      <c r="B1238" s="61"/>
      <c r="C1238" s="373" t="s">
        <v>64</v>
      </c>
      <c r="D1238" s="374"/>
      <c r="E1238" s="374"/>
      <c r="F1238" s="374"/>
      <c r="G1238" s="374"/>
      <c r="H1238" s="374"/>
      <c r="I1238" s="374"/>
      <c r="J1238" s="374"/>
      <c r="K1238" s="374"/>
      <c r="L1238" s="374"/>
      <c r="M1238" s="374"/>
      <c r="N1238" s="375"/>
      <c r="O1238" s="117">
        <f>+O1236+O1228</f>
        <v>165724.38</v>
      </c>
      <c r="P1238" s="62"/>
    </row>
    <row r="1239" spans="1:16">
      <c r="A1239" s="14"/>
      <c r="B1239" s="61"/>
      <c r="C1239" s="25"/>
      <c r="D1239" s="24"/>
      <c r="E1239" s="24"/>
      <c r="F1239" s="24"/>
      <c r="G1239" s="24"/>
      <c r="H1239" s="24"/>
      <c r="I1239" s="24"/>
      <c r="J1239" s="24"/>
      <c r="K1239" s="24"/>
      <c r="L1239" s="24"/>
      <c r="M1239" s="24"/>
      <c r="N1239" s="24"/>
      <c r="O1239" s="23"/>
      <c r="P1239" s="62"/>
    </row>
    <row r="1240" spans="1:16">
      <c r="A1240" s="14"/>
      <c r="B1240" s="61"/>
      <c r="C1240" s="18"/>
      <c r="D1240" s="14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7"/>
      <c r="P1240" s="62"/>
    </row>
    <row r="1241" spans="1:16">
      <c r="A1241" s="14"/>
      <c r="B1241" s="61"/>
      <c r="C1241" s="18"/>
      <c r="D1241" s="14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7"/>
      <c r="P1241" s="62"/>
    </row>
    <row r="1242" spans="1:16" ht="18">
      <c r="A1242" s="14"/>
      <c r="B1242" s="61"/>
      <c r="C1242" s="18"/>
      <c r="D1242" s="14"/>
      <c r="E1242" s="14"/>
      <c r="F1242" s="14"/>
      <c r="G1242" s="14"/>
      <c r="H1242" s="96" t="s">
        <v>67</v>
      </c>
      <c r="I1242" s="14"/>
      <c r="J1242" s="14"/>
      <c r="K1242" s="14"/>
      <c r="L1242" s="14"/>
      <c r="M1242" s="14"/>
      <c r="N1242" s="14"/>
      <c r="O1242" s="17"/>
      <c r="P1242" s="62"/>
    </row>
    <row r="1243" spans="1:16" ht="18">
      <c r="A1243" s="14"/>
      <c r="B1243" s="61"/>
      <c r="C1243" s="22"/>
      <c r="D1243" s="64"/>
      <c r="E1243" s="64"/>
      <c r="F1243" s="64"/>
      <c r="G1243" s="64"/>
      <c r="H1243" s="96"/>
      <c r="I1243" s="64"/>
      <c r="J1243" s="64"/>
      <c r="K1243" s="64"/>
      <c r="L1243" s="64"/>
      <c r="M1243" s="64"/>
      <c r="N1243" s="64"/>
      <c r="O1243" s="21"/>
      <c r="P1243" s="62"/>
    </row>
    <row r="1244" spans="1:16" ht="18">
      <c r="A1244" s="14"/>
      <c r="B1244" s="61"/>
      <c r="C1244" s="22"/>
      <c r="D1244" s="64"/>
      <c r="E1244" s="64"/>
      <c r="F1244" s="64"/>
      <c r="G1244" s="64"/>
      <c r="H1244" s="96"/>
      <c r="I1244" s="14"/>
      <c r="J1244" s="14"/>
      <c r="K1244" s="64"/>
      <c r="L1244" s="64"/>
      <c r="M1244" s="64"/>
      <c r="N1244" s="64"/>
      <c r="O1244" s="21"/>
      <c r="P1244" s="62"/>
    </row>
    <row r="1245" spans="1:16" ht="18">
      <c r="A1245" s="14"/>
      <c r="B1245" s="61"/>
      <c r="C1245" s="20"/>
      <c r="D1245" s="65"/>
      <c r="E1245" s="65"/>
      <c r="F1245" s="65"/>
      <c r="G1245" s="65"/>
      <c r="H1245" s="96" t="s">
        <v>68</v>
      </c>
      <c r="I1245" s="65"/>
      <c r="J1245" s="65"/>
      <c r="K1245" s="65"/>
      <c r="L1245" s="65"/>
      <c r="M1245" s="65"/>
      <c r="N1245" s="65"/>
      <c r="O1245" s="16"/>
      <c r="P1245" s="62"/>
    </row>
    <row r="1246" spans="1:16" ht="18">
      <c r="A1246" s="14"/>
      <c r="B1246" s="61"/>
      <c r="C1246" s="18"/>
      <c r="D1246" s="14"/>
      <c r="E1246" s="14"/>
      <c r="F1246" s="14"/>
      <c r="G1246" s="14"/>
      <c r="H1246" s="97" t="s">
        <v>120</v>
      </c>
      <c r="I1246" s="14"/>
      <c r="J1246" s="14"/>
      <c r="K1246" s="14"/>
      <c r="L1246" s="14"/>
      <c r="M1246" s="14"/>
      <c r="N1246" s="14"/>
      <c r="O1246" s="17"/>
      <c r="P1246" s="62"/>
    </row>
    <row r="1247" spans="1:16" ht="18">
      <c r="A1247" s="14"/>
      <c r="B1247" s="61"/>
      <c r="C1247" s="15"/>
      <c r="D1247" s="66"/>
      <c r="E1247" s="66"/>
      <c r="F1247" s="14"/>
      <c r="G1247" s="14"/>
      <c r="H1247" s="96" t="s">
        <v>69</v>
      </c>
      <c r="I1247" s="14"/>
      <c r="J1247" s="14"/>
      <c r="K1247" s="98"/>
      <c r="L1247" s="98"/>
      <c r="M1247" s="98"/>
      <c r="N1247" s="98"/>
      <c r="O1247" s="99"/>
      <c r="P1247" s="62"/>
    </row>
    <row r="1248" spans="1:16" ht="16.5" thickBot="1">
      <c r="A1248" s="14"/>
      <c r="B1248" s="61"/>
      <c r="C1248" s="376"/>
      <c r="D1248" s="377"/>
      <c r="E1248" s="377"/>
      <c r="F1248" s="224"/>
      <c r="G1248" s="224"/>
      <c r="H1248" s="224"/>
      <c r="I1248" s="224"/>
      <c r="J1248" s="224"/>
      <c r="K1248" s="100"/>
      <c r="L1248" s="100"/>
      <c r="M1248" s="100"/>
      <c r="N1248" s="100"/>
      <c r="O1248" s="101"/>
      <c r="P1248" s="62"/>
    </row>
    <row r="1249" spans="1:16" ht="13.5" thickBot="1">
      <c r="A1249" s="14"/>
      <c r="B1249" s="67"/>
      <c r="C1249" s="68"/>
      <c r="D1249" s="68"/>
      <c r="E1249" s="68"/>
      <c r="F1249" s="68"/>
      <c r="G1249" s="68"/>
      <c r="H1249" s="68"/>
      <c r="I1249" s="68"/>
      <c r="J1249" s="68"/>
      <c r="K1249" s="68"/>
      <c r="L1249" s="68"/>
      <c r="M1249" s="68"/>
      <c r="N1249" s="68"/>
      <c r="O1249" s="68"/>
      <c r="P1249" s="69"/>
    </row>
    <row r="1250" spans="1:16" ht="13.5" thickTop="1">
      <c r="A1250" s="14"/>
      <c r="B1250" s="14"/>
      <c r="C1250" s="14"/>
      <c r="D1250" s="14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</row>
    <row r="1251" spans="1:16" ht="13.5" thickBot="1">
      <c r="A1251" s="14"/>
      <c r="B1251" s="14"/>
      <c r="C1251" s="14"/>
      <c r="D1251" s="14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</row>
    <row r="1252" spans="1:16" ht="13.5" thickTop="1">
      <c r="A1252" s="14"/>
      <c r="B1252" s="443"/>
      <c r="C1252" s="444"/>
      <c r="D1252" s="444"/>
      <c r="E1252" s="444"/>
      <c r="F1252" s="444"/>
      <c r="G1252" s="444"/>
      <c r="H1252" s="444"/>
      <c r="I1252" s="444"/>
      <c r="J1252" s="444"/>
      <c r="K1252" s="444"/>
      <c r="L1252" s="444"/>
      <c r="M1252" s="444"/>
      <c r="N1252" s="444"/>
      <c r="O1252" s="444"/>
      <c r="P1252" s="445"/>
    </row>
    <row r="1253" spans="1:16">
      <c r="A1253" s="14"/>
      <c r="B1253" s="81"/>
      <c r="C1253" s="70"/>
      <c r="D1253" s="71"/>
      <c r="E1253" s="70"/>
      <c r="F1253" s="71"/>
      <c r="G1253" s="14"/>
      <c r="H1253" s="14"/>
      <c r="I1253" s="14"/>
      <c r="J1253" s="14"/>
      <c r="K1253" s="14"/>
      <c r="L1253" s="14"/>
      <c r="M1253" s="14"/>
      <c r="N1253" s="14"/>
      <c r="O1253" s="14"/>
      <c r="P1253" s="62"/>
    </row>
    <row r="1254" spans="1:16" ht="13.5" thickBot="1">
      <c r="A1254" s="14"/>
      <c r="B1254" s="61"/>
      <c r="C1254" s="14"/>
      <c r="D1254" s="14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62"/>
    </row>
    <row r="1255" spans="1:16">
      <c r="A1255" s="14"/>
      <c r="B1255" s="61"/>
      <c r="C1255" s="446"/>
      <c r="D1255" s="447"/>
      <c r="E1255" s="452"/>
      <c r="F1255" s="452"/>
      <c r="G1255" s="452"/>
      <c r="H1255" s="452"/>
      <c r="I1255" s="452"/>
      <c r="J1255" s="452"/>
      <c r="K1255" s="453"/>
      <c r="L1255" s="454"/>
      <c r="M1255" s="455"/>
      <c r="N1255" s="455"/>
      <c r="O1255" s="456"/>
      <c r="P1255" s="62"/>
    </row>
    <row r="1256" spans="1:16">
      <c r="A1256" s="14"/>
      <c r="B1256" s="61"/>
      <c r="C1256" s="448"/>
      <c r="D1256" s="449"/>
      <c r="E1256" s="460" t="s">
        <v>66</v>
      </c>
      <c r="F1256" s="460"/>
      <c r="G1256" s="460"/>
      <c r="H1256" s="460"/>
      <c r="I1256" s="460"/>
      <c r="J1256" s="460"/>
      <c r="K1256" s="461"/>
      <c r="L1256" s="457"/>
      <c r="M1256" s="458"/>
      <c r="N1256" s="458"/>
      <c r="O1256" s="459"/>
      <c r="P1256" s="62"/>
    </row>
    <row r="1257" spans="1:16" ht="13.5">
      <c r="A1257" s="14"/>
      <c r="B1257" s="61"/>
      <c r="C1257" s="448"/>
      <c r="D1257" s="449"/>
      <c r="E1257" s="462"/>
      <c r="F1257" s="462"/>
      <c r="G1257" s="462"/>
      <c r="H1257" s="462"/>
      <c r="I1257" s="462"/>
      <c r="J1257" s="462"/>
      <c r="K1257" s="463"/>
      <c r="L1257" s="464" t="s">
        <v>25</v>
      </c>
      <c r="M1257" s="466"/>
      <c r="N1257" s="467"/>
      <c r="O1257" s="468"/>
      <c r="P1257" s="62"/>
    </row>
    <row r="1258" spans="1:16">
      <c r="A1258" s="14"/>
      <c r="B1258" s="61"/>
      <c r="C1258" s="448"/>
      <c r="D1258" s="449"/>
      <c r="E1258" s="460"/>
      <c r="F1258" s="460"/>
      <c r="G1258" s="460"/>
      <c r="H1258" s="460"/>
      <c r="I1258" s="460"/>
      <c r="J1258" s="460"/>
      <c r="K1258" s="461"/>
      <c r="L1258" s="465"/>
      <c r="M1258" s="469"/>
      <c r="N1258" s="470"/>
      <c r="O1258" s="471"/>
      <c r="P1258" s="62"/>
    </row>
    <row r="1259" spans="1:16">
      <c r="A1259" s="14"/>
      <c r="B1259" s="61"/>
      <c r="C1259" s="448"/>
      <c r="D1259" s="449"/>
      <c r="E1259" s="472"/>
      <c r="F1259" s="472"/>
      <c r="G1259" s="472"/>
      <c r="H1259" s="472"/>
      <c r="I1259" s="472"/>
      <c r="J1259" s="472"/>
      <c r="K1259" s="473"/>
      <c r="L1259" s="464" t="s">
        <v>26</v>
      </c>
      <c r="M1259" s="464">
        <v>18</v>
      </c>
      <c r="N1259" s="464" t="s">
        <v>27</v>
      </c>
      <c r="O1259" s="418">
        <v>18</v>
      </c>
      <c r="P1259" s="62"/>
    </row>
    <row r="1260" spans="1:16">
      <c r="A1260" s="14"/>
      <c r="B1260" s="61"/>
      <c r="C1260" s="448"/>
      <c r="D1260" s="449"/>
      <c r="E1260" s="472"/>
      <c r="F1260" s="472"/>
      <c r="G1260" s="472"/>
      <c r="H1260" s="472"/>
      <c r="I1260" s="472"/>
      <c r="J1260" s="472"/>
      <c r="K1260" s="473"/>
      <c r="L1260" s="474"/>
      <c r="M1260" s="474"/>
      <c r="N1260" s="474"/>
      <c r="O1260" s="419"/>
      <c r="P1260" s="62"/>
    </row>
    <row r="1261" spans="1:16">
      <c r="A1261" s="14"/>
      <c r="B1261" s="61"/>
      <c r="C1261" s="450"/>
      <c r="D1261" s="451"/>
      <c r="E1261" s="475" t="s">
        <v>28</v>
      </c>
      <c r="F1261" s="475"/>
      <c r="G1261" s="475"/>
      <c r="H1261" s="475"/>
      <c r="I1261" s="475"/>
      <c r="J1261" s="475"/>
      <c r="K1261" s="476"/>
      <c r="L1261" s="474"/>
      <c r="M1261" s="474"/>
      <c r="N1261" s="474"/>
      <c r="O1261" s="419"/>
      <c r="P1261" s="62"/>
    </row>
    <row r="1262" spans="1:16" ht="14.25" thickBot="1">
      <c r="A1262" s="14"/>
      <c r="B1262" s="61"/>
      <c r="C1262" s="57"/>
      <c r="D1262" s="56"/>
      <c r="E1262" s="56"/>
      <c r="F1262" s="56"/>
      <c r="G1262" s="56"/>
      <c r="H1262" s="56"/>
      <c r="I1262" s="56"/>
      <c r="J1262" s="56"/>
      <c r="K1262" s="56"/>
      <c r="L1262" s="56"/>
      <c r="M1262" s="55"/>
      <c r="N1262" s="55"/>
      <c r="O1262" s="54"/>
      <c r="P1262" s="62"/>
    </row>
    <row r="1263" spans="1:16" ht="13.5">
      <c r="A1263" s="14"/>
      <c r="B1263" s="61"/>
      <c r="C1263" s="53"/>
      <c r="D1263" s="52"/>
      <c r="E1263" s="52"/>
      <c r="F1263" s="52"/>
      <c r="G1263" s="52"/>
      <c r="H1263" s="52"/>
      <c r="I1263" s="52"/>
      <c r="J1263" s="52"/>
      <c r="K1263" s="52"/>
      <c r="L1263" s="51" t="s">
        <v>29</v>
      </c>
      <c r="M1263" s="50" t="s">
        <v>30</v>
      </c>
      <c r="N1263" s="50" t="s">
        <v>31</v>
      </c>
      <c r="O1263" s="49" t="s">
        <v>32</v>
      </c>
      <c r="P1263" s="62"/>
    </row>
    <row r="1264" spans="1:16" ht="13.5">
      <c r="A1264" s="14"/>
      <c r="B1264" s="61"/>
      <c r="C1264" s="20"/>
      <c r="D1264" s="222"/>
      <c r="E1264" s="222"/>
      <c r="F1264" s="222"/>
      <c r="G1264" s="222"/>
      <c r="H1264" s="222"/>
      <c r="I1264" s="222"/>
      <c r="J1264" s="222"/>
      <c r="K1264" s="222"/>
      <c r="L1264" s="63"/>
      <c r="M1264" s="48">
        <v>6</v>
      </c>
      <c r="N1264" s="48">
        <v>2</v>
      </c>
      <c r="O1264" s="48">
        <v>2026</v>
      </c>
      <c r="P1264" s="62"/>
    </row>
    <row r="1265" spans="1:16" ht="13.5">
      <c r="A1265" s="14"/>
      <c r="B1265" s="61"/>
      <c r="C1265" s="47"/>
      <c r="D1265" s="46"/>
      <c r="E1265" s="46"/>
      <c r="F1265" s="46"/>
      <c r="G1265" s="46"/>
      <c r="H1265" s="46"/>
      <c r="I1265" s="46"/>
      <c r="J1265" s="46"/>
      <c r="K1265" s="46"/>
      <c r="L1265" s="46"/>
      <c r="M1265" s="46"/>
      <c r="N1265" s="46"/>
      <c r="O1265" s="45"/>
      <c r="P1265" s="62"/>
    </row>
    <row r="1266" spans="1:16" ht="13.5" thickBot="1">
      <c r="A1266" s="14"/>
      <c r="B1266" s="61"/>
      <c r="C1266" s="216"/>
      <c r="D1266" s="217"/>
      <c r="E1266" s="217"/>
      <c r="F1266" s="217"/>
      <c r="G1266" s="217"/>
      <c r="H1266" s="217"/>
      <c r="I1266" s="217"/>
      <c r="J1266" s="217"/>
      <c r="K1266" s="217"/>
      <c r="L1266" s="217"/>
      <c r="M1266" s="217"/>
      <c r="N1266" s="217"/>
      <c r="O1266" s="44"/>
      <c r="P1266" s="62"/>
    </row>
    <row r="1267" spans="1:16" ht="13.5" thickBot="1">
      <c r="A1267" s="14"/>
      <c r="B1267" s="61"/>
      <c r="C1267" s="25"/>
      <c r="D1267" s="24"/>
      <c r="E1267" s="24"/>
      <c r="F1267" s="24"/>
      <c r="G1267" s="24"/>
      <c r="H1267" s="24"/>
      <c r="I1267" s="14"/>
      <c r="J1267" s="14"/>
      <c r="K1267" s="24"/>
      <c r="L1267" s="24"/>
      <c r="M1267" s="24"/>
      <c r="N1267" s="24"/>
      <c r="O1267" s="23"/>
      <c r="P1267" s="62"/>
    </row>
    <row r="1268" spans="1:16" ht="13.5">
      <c r="A1268" s="14"/>
      <c r="B1268" s="61"/>
      <c r="C1268" s="420" t="s">
        <v>33</v>
      </c>
      <c r="D1268" s="421"/>
      <c r="E1268" s="421"/>
      <c r="F1268" s="421"/>
      <c r="G1268" s="421"/>
      <c r="H1268" s="421"/>
      <c r="I1268" s="421"/>
      <c r="J1268" s="421"/>
      <c r="K1268" s="421"/>
      <c r="L1268" s="421"/>
      <c r="M1268" s="421"/>
      <c r="N1268" s="421"/>
      <c r="O1268" s="422"/>
      <c r="P1268" s="62"/>
    </row>
    <row r="1269" spans="1:16" ht="13.5" thickBot="1">
      <c r="A1269" s="14"/>
      <c r="B1269" s="61"/>
      <c r="C1269" s="18"/>
      <c r="D1269" s="14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7"/>
      <c r="P1269" s="62"/>
    </row>
    <row r="1270" spans="1:16">
      <c r="A1270" s="14"/>
      <c r="B1270" s="61"/>
      <c r="C1270" s="89" t="s">
        <v>34</v>
      </c>
      <c r="D1270" s="423" t="s">
        <v>35</v>
      </c>
      <c r="E1270" s="424"/>
      <c r="F1270" s="424"/>
      <c r="G1270" s="424"/>
      <c r="H1270" s="424"/>
      <c r="I1270" s="424"/>
      <c r="J1270" s="424"/>
      <c r="K1270" s="424"/>
      <c r="L1270" s="425"/>
      <c r="M1270" s="426" t="s">
        <v>36</v>
      </c>
      <c r="N1270" s="427"/>
      <c r="O1270" s="89" t="s">
        <v>9</v>
      </c>
      <c r="P1270" s="62"/>
    </row>
    <row r="1271" spans="1:16" ht="13.5" thickBot="1">
      <c r="A1271" s="14"/>
      <c r="B1271" s="61"/>
      <c r="C1271" s="232">
        <f>+'PRESUPUESTO OFICIAL (Entidad)'!D33</f>
        <v>3.03</v>
      </c>
      <c r="D1271" s="433" t="str">
        <f>+'PRESUPUESTO OFICIAL (Entidad)'!E33</f>
        <v>Mantenimiento de red eléctrica, balanceo de circuitos y cargas en tableros de distribución</v>
      </c>
      <c r="E1271" s="434"/>
      <c r="F1271" s="434"/>
      <c r="G1271" s="434"/>
      <c r="H1271" s="434"/>
      <c r="I1271" s="434"/>
      <c r="J1271" s="434"/>
      <c r="K1271" s="434"/>
      <c r="L1271" s="435"/>
      <c r="M1271" s="433" t="str">
        <f>+'PRESUPUESTO OFICIAL (Entidad)'!F33</f>
        <v>GLB</v>
      </c>
      <c r="N1271" s="435"/>
      <c r="O1271" s="91">
        <f>+'PRESUPUESTO OFICIAL (Entidad)'!G33</f>
        <v>1</v>
      </c>
      <c r="P1271" s="62"/>
    </row>
    <row r="1272" spans="1:16">
      <c r="A1272" s="14"/>
      <c r="B1272" s="61"/>
      <c r="C1272" s="381" t="s">
        <v>37</v>
      </c>
      <c r="D1272" s="382"/>
      <c r="E1272" s="382"/>
      <c r="F1272" s="382"/>
      <c r="G1272" s="382"/>
      <c r="H1272" s="382"/>
      <c r="I1272" s="382"/>
      <c r="J1272" s="382"/>
      <c r="K1272" s="382"/>
      <c r="L1272" s="382"/>
      <c r="M1272" s="382"/>
      <c r="N1272" s="382"/>
      <c r="O1272" s="383"/>
      <c r="P1272" s="62"/>
    </row>
    <row r="1273" spans="1:16">
      <c r="A1273" s="14"/>
      <c r="B1273" s="61"/>
      <c r="C1273" s="384"/>
      <c r="D1273" s="385"/>
      <c r="E1273" s="385"/>
      <c r="F1273" s="385"/>
      <c r="G1273" s="385"/>
      <c r="H1273" s="385"/>
      <c r="I1273" s="385"/>
      <c r="J1273" s="385"/>
      <c r="K1273" s="385"/>
      <c r="L1273" s="385"/>
      <c r="M1273" s="385"/>
      <c r="N1273" s="385"/>
      <c r="O1273" s="386"/>
      <c r="P1273" s="62"/>
    </row>
    <row r="1274" spans="1:16" ht="13.5" thickBot="1">
      <c r="A1274" s="14"/>
      <c r="B1274" s="61"/>
      <c r="C1274" s="387"/>
      <c r="D1274" s="388"/>
      <c r="E1274" s="388"/>
      <c r="F1274" s="388"/>
      <c r="G1274" s="388"/>
      <c r="H1274" s="388"/>
      <c r="I1274" s="388"/>
      <c r="J1274" s="388"/>
      <c r="K1274" s="388"/>
      <c r="L1274" s="388"/>
      <c r="M1274" s="388"/>
      <c r="N1274" s="388"/>
      <c r="O1274" s="389"/>
      <c r="P1274" s="62"/>
    </row>
    <row r="1275" spans="1:16" ht="13.5">
      <c r="A1275" s="14"/>
      <c r="B1275" s="61"/>
      <c r="C1275" s="402" t="s">
        <v>35</v>
      </c>
      <c r="D1275" s="436"/>
      <c r="E1275" s="436"/>
      <c r="F1275" s="436"/>
      <c r="G1275" s="437"/>
      <c r="H1275" s="410" t="s">
        <v>38</v>
      </c>
      <c r="I1275" s="436"/>
      <c r="J1275" s="438" t="s">
        <v>39</v>
      </c>
      <c r="K1275" s="439"/>
      <c r="L1275" s="223" t="s">
        <v>40</v>
      </c>
      <c r="M1275" s="410" t="s">
        <v>41</v>
      </c>
      <c r="N1275" s="411"/>
      <c r="O1275" s="92" t="s">
        <v>42</v>
      </c>
      <c r="P1275" s="62"/>
    </row>
    <row r="1276" spans="1:16">
      <c r="A1276" s="14"/>
      <c r="B1276" s="61"/>
      <c r="C1276" s="406" t="s">
        <v>70</v>
      </c>
      <c r="D1276" s="407"/>
      <c r="E1276" s="407"/>
      <c r="F1276" s="407"/>
      <c r="G1276" s="412"/>
      <c r="H1276" s="413"/>
      <c r="I1276" s="412"/>
      <c r="J1276" s="414" t="s">
        <v>71</v>
      </c>
      <c r="K1276" s="415"/>
      <c r="L1276" s="102">
        <f>+O1303</f>
        <v>1328400</v>
      </c>
      <c r="M1276" s="416">
        <v>0.1</v>
      </c>
      <c r="N1276" s="417"/>
      <c r="O1276" s="103">
        <f>+ROUND(L1276*M1276,2)</f>
        <v>132840</v>
      </c>
      <c r="P1276" s="62"/>
    </row>
    <row r="1277" spans="1:16">
      <c r="A1277" s="14"/>
      <c r="B1277" s="61"/>
      <c r="C1277" s="32"/>
      <c r="D1277" s="19"/>
      <c r="E1277" s="19"/>
      <c r="F1277" s="19"/>
      <c r="G1277" s="42"/>
      <c r="H1277" s="43"/>
      <c r="I1277" s="42"/>
      <c r="J1277" s="414"/>
      <c r="K1277" s="415"/>
      <c r="L1277" s="102"/>
      <c r="M1277" s="396"/>
      <c r="N1277" s="397"/>
      <c r="O1277" s="103"/>
      <c r="P1277" s="62"/>
    </row>
    <row r="1278" spans="1:16" ht="13.5" thickBot="1">
      <c r="A1278" s="14"/>
      <c r="B1278" s="61"/>
      <c r="C1278" s="398"/>
      <c r="D1278" s="399"/>
      <c r="E1278" s="399"/>
      <c r="F1278" s="399"/>
      <c r="G1278" s="428"/>
      <c r="H1278" s="440"/>
      <c r="I1278" s="428"/>
      <c r="J1278" s="440"/>
      <c r="K1278" s="428"/>
      <c r="L1278" s="41"/>
      <c r="M1278" s="441"/>
      <c r="N1278" s="442"/>
      <c r="O1278" s="189"/>
      <c r="P1278" s="62"/>
    </row>
    <row r="1279" spans="1:16" ht="14.25" thickBot="1">
      <c r="A1279" s="14"/>
      <c r="B1279" s="61"/>
      <c r="C1279" s="370" t="s">
        <v>43</v>
      </c>
      <c r="D1279" s="371"/>
      <c r="E1279" s="371"/>
      <c r="F1279" s="371"/>
      <c r="G1279" s="371"/>
      <c r="H1279" s="371"/>
      <c r="I1279" s="371"/>
      <c r="J1279" s="371"/>
      <c r="K1279" s="371"/>
      <c r="L1279" s="371"/>
      <c r="M1279" s="371"/>
      <c r="N1279" s="372"/>
      <c r="O1279" s="104">
        <f>SUM(O1276:O1278)</f>
        <v>132840</v>
      </c>
      <c r="P1279" s="62"/>
    </row>
    <row r="1280" spans="1:16">
      <c r="A1280" s="14"/>
      <c r="B1280" s="61"/>
      <c r="C1280" s="381" t="s">
        <v>44</v>
      </c>
      <c r="D1280" s="382"/>
      <c r="E1280" s="382"/>
      <c r="F1280" s="382"/>
      <c r="G1280" s="382"/>
      <c r="H1280" s="382"/>
      <c r="I1280" s="382"/>
      <c r="J1280" s="382"/>
      <c r="K1280" s="382"/>
      <c r="L1280" s="382"/>
      <c r="M1280" s="382"/>
      <c r="N1280" s="382"/>
      <c r="O1280" s="383"/>
      <c r="P1280" s="62"/>
    </row>
    <row r="1281" spans="1:19">
      <c r="A1281" s="14"/>
      <c r="B1281" s="61"/>
      <c r="C1281" s="384"/>
      <c r="D1281" s="385"/>
      <c r="E1281" s="385"/>
      <c r="F1281" s="385"/>
      <c r="G1281" s="385"/>
      <c r="H1281" s="385"/>
      <c r="I1281" s="385"/>
      <c r="J1281" s="385"/>
      <c r="K1281" s="385"/>
      <c r="L1281" s="385"/>
      <c r="M1281" s="385"/>
      <c r="N1281" s="385"/>
      <c r="O1281" s="386"/>
      <c r="P1281" s="62"/>
    </row>
    <row r="1282" spans="1:19" ht="13.5" thickBot="1">
      <c r="A1282" s="14"/>
      <c r="B1282" s="61"/>
      <c r="C1282" s="387"/>
      <c r="D1282" s="388"/>
      <c r="E1282" s="388"/>
      <c r="F1282" s="388"/>
      <c r="G1282" s="388"/>
      <c r="H1282" s="388"/>
      <c r="I1282" s="388"/>
      <c r="J1282" s="388"/>
      <c r="K1282" s="388"/>
      <c r="L1282" s="388"/>
      <c r="M1282" s="388"/>
      <c r="N1282" s="388"/>
      <c r="O1282" s="389"/>
      <c r="P1282" s="62"/>
    </row>
    <row r="1283" spans="1:19" ht="13.5">
      <c r="A1283" s="14"/>
      <c r="B1283" s="61"/>
      <c r="C1283" s="402" t="s">
        <v>35</v>
      </c>
      <c r="D1283" s="403"/>
      <c r="E1283" s="403"/>
      <c r="F1283" s="403"/>
      <c r="G1283" s="403"/>
      <c r="H1283" s="403"/>
      <c r="I1283" s="403"/>
      <c r="J1283" s="411"/>
      <c r="K1283" s="220" t="s">
        <v>36</v>
      </c>
      <c r="L1283" s="223" t="s">
        <v>9</v>
      </c>
      <c r="M1283" s="410" t="s">
        <v>45</v>
      </c>
      <c r="N1283" s="411"/>
      <c r="O1283" s="92" t="s">
        <v>42</v>
      </c>
      <c r="P1283" s="62"/>
    </row>
    <row r="1284" spans="1:19">
      <c r="A1284" s="14"/>
      <c r="B1284" s="61"/>
      <c r="C1284" s="477"/>
      <c r="D1284" s="478"/>
      <c r="E1284" s="478"/>
      <c r="F1284" s="478"/>
      <c r="G1284" s="478"/>
      <c r="H1284" s="478"/>
      <c r="I1284" s="478"/>
      <c r="J1284" s="478"/>
      <c r="K1284" s="210"/>
      <c r="L1284" s="107"/>
      <c r="M1284" s="431"/>
      <c r="N1284" s="432"/>
      <c r="O1284" s="103">
        <f>+M1284*L1284</f>
        <v>0</v>
      </c>
      <c r="P1284" s="62"/>
      <c r="S1284">
        <v>411213.4</v>
      </c>
    </row>
    <row r="1285" spans="1:19">
      <c r="A1285" s="14"/>
      <c r="B1285" s="61"/>
      <c r="C1285" s="477"/>
      <c r="D1285" s="478"/>
      <c r="E1285" s="478"/>
      <c r="F1285" s="478"/>
      <c r="G1285" s="478"/>
      <c r="H1285" s="478"/>
      <c r="I1285" s="478"/>
      <c r="J1285" s="478"/>
      <c r="K1285" s="210"/>
      <c r="L1285" s="209"/>
      <c r="M1285" s="479"/>
      <c r="N1285" s="479"/>
      <c r="O1285" s="103"/>
      <c r="P1285" s="62"/>
    </row>
    <row r="1286" spans="1:19" ht="13.5" thickBot="1">
      <c r="A1286" s="14"/>
      <c r="B1286" s="61"/>
      <c r="C1286" s="480"/>
      <c r="D1286" s="481"/>
      <c r="E1286" s="481"/>
      <c r="F1286" s="481"/>
      <c r="G1286" s="481"/>
      <c r="H1286" s="481"/>
      <c r="I1286" s="481"/>
      <c r="J1286" s="482"/>
      <c r="K1286" s="211"/>
      <c r="L1286" s="212"/>
      <c r="M1286" s="483"/>
      <c r="N1286" s="484"/>
      <c r="O1286" s="118"/>
      <c r="P1286" s="62"/>
    </row>
    <row r="1287" spans="1:19" ht="14.25" thickBot="1">
      <c r="A1287" s="14"/>
      <c r="B1287" s="61"/>
      <c r="C1287" s="370" t="s">
        <v>43</v>
      </c>
      <c r="D1287" s="371"/>
      <c r="E1287" s="371"/>
      <c r="F1287" s="371"/>
      <c r="G1287" s="371"/>
      <c r="H1287" s="371"/>
      <c r="I1287" s="371"/>
      <c r="J1287" s="371"/>
      <c r="K1287" s="371"/>
      <c r="L1287" s="371"/>
      <c r="M1287" s="371"/>
      <c r="N1287" s="372"/>
      <c r="O1287" s="109">
        <f>SUM(O1284:O1286)</f>
        <v>0</v>
      </c>
      <c r="P1287" s="62"/>
    </row>
    <row r="1288" spans="1:19">
      <c r="A1288" s="14"/>
      <c r="B1288" s="61"/>
      <c r="C1288" s="381" t="s">
        <v>46</v>
      </c>
      <c r="D1288" s="382"/>
      <c r="E1288" s="382"/>
      <c r="F1288" s="382"/>
      <c r="G1288" s="382"/>
      <c r="H1288" s="382"/>
      <c r="I1288" s="382"/>
      <c r="J1288" s="382"/>
      <c r="K1288" s="382"/>
      <c r="L1288" s="382"/>
      <c r="M1288" s="382"/>
      <c r="N1288" s="382"/>
      <c r="O1288" s="383"/>
      <c r="P1288" s="62"/>
    </row>
    <row r="1289" spans="1:19">
      <c r="A1289" s="14"/>
      <c r="B1289" s="61"/>
      <c r="C1289" s="384"/>
      <c r="D1289" s="385"/>
      <c r="E1289" s="385"/>
      <c r="F1289" s="385"/>
      <c r="G1289" s="385"/>
      <c r="H1289" s="385"/>
      <c r="I1289" s="385"/>
      <c r="J1289" s="385"/>
      <c r="K1289" s="385"/>
      <c r="L1289" s="385"/>
      <c r="M1289" s="385"/>
      <c r="N1289" s="385"/>
      <c r="O1289" s="386"/>
      <c r="P1289" s="62"/>
    </row>
    <row r="1290" spans="1:19" ht="13.5" thickBot="1">
      <c r="A1290" s="14"/>
      <c r="B1290" s="61"/>
      <c r="C1290" s="387"/>
      <c r="D1290" s="388"/>
      <c r="E1290" s="388"/>
      <c r="F1290" s="388"/>
      <c r="G1290" s="388"/>
      <c r="H1290" s="388"/>
      <c r="I1290" s="388"/>
      <c r="J1290" s="388"/>
      <c r="K1290" s="388"/>
      <c r="L1290" s="388"/>
      <c r="M1290" s="388"/>
      <c r="N1290" s="388"/>
      <c r="O1290" s="389"/>
      <c r="P1290" s="62"/>
    </row>
    <row r="1291" spans="1:19" ht="13.5">
      <c r="A1291" s="14"/>
      <c r="B1291" s="61"/>
      <c r="C1291" s="402" t="s">
        <v>47</v>
      </c>
      <c r="D1291" s="403"/>
      <c r="E1291" s="403"/>
      <c r="F1291" s="403"/>
      <c r="G1291" s="403"/>
      <c r="H1291" s="403"/>
      <c r="I1291" s="403"/>
      <c r="J1291" s="223" t="s">
        <v>48</v>
      </c>
      <c r="K1291" s="218" t="s">
        <v>49</v>
      </c>
      <c r="L1291" s="93" t="s">
        <v>50</v>
      </c>
      <c r="M1291" s="410" t="s">
        <v>51</v>
      </c>
      <c r="N1291" s="411"/>
      <c r="O1291" s="92" t="s">
        <v>42</v>
      </c>
      <c r="P1291" s="62"/>
    </row>
    <row r="1292" spans="1:19">
      <c r="A1292" s="14"/>
      <c r="B1292" s="61"/>
      <c r="C1292" s="406" t="s">
        <v>104</v>
      </c>
      <c r="D1292" s="407"/>
      <c r="E1292" s="407"/>
      <c r="F1292" s="407"/>
      <c r="G1292" s="407"/>
      <c r="H1292" s="407"/>
      <c r="I1292" s="407"/>
      <c r="J1292" s="39">
        <v>0.2</v>
      </c>
      <c r="K1292" s="40">
        <v>22</v>
      </c>
      <c r="L1292" s="39" t="s">
        <v>88</v>
      </c>
      <c r="M1292" s="431">
        <f>+S1292</f>
        <v>1560</v>
      </c>
      <c r="N1292" s="432"/>
      <c r="O1292" s="103">
        <f>+M1292*K1292*J1292</f>
        <v>6864</v>
      </c>
      <c r="P1292" s="62"/>
      <c r="S1292">
        <v>1560</v>
      </c>
    </row>
    <row r="1293" spans="1:19" ht="13.5" thickBot="1">
      <c r="A1293" s="14"/>
      <c r="B1293" s="61"/>
      <c r="C1293" s="398"/>
      <c r="D1293" s="399"/>
      <c r="E1293" s="399"/>
      <c r="F1293" s="399"/>
      <c r="G1293" s="399"/>
      <c r="H1293" s="399"/>
      <c r="I1293" s="399"/>
      <c r="J1293" s="34"/>
      <c r="K1293" s="224"/>
      <c r="L1293" s="34"/>
      <c r="M1293" s="400"/>
      <c r="N1293" s="401"/>
      <c r="O1293" s="118"/>
      <c r="P1293" s="62"/>
    </row>
    <row r="1294" spans="1:19" ht="14.25" thickBot="1">
      <c r="A1294" s="14"/>
      <c r="B1294" s="61"/>
      <c r="C1294" s="370" t="s">
        <v>43</v>
      </c>
      <c r="D1294" s="371"/>
      <c r="E1294" s="371"/>
      <c r="F1294" s="371"/>
      <c r="G1294" s="371"/>
      <c r="H1294" s="371"/>
      <c r="I1294" s="371"/>
      <c r="J1294" s="371"/>
      <c r="K1294" s="371"/>
      <c r="L1294" s="371"/>
      <c r="M1294" s="371"/>
      <c r="N1294" s="372"/>
      <c r="O1294" s="104">
        <f>SUM(O1292:O1293)</f>
        <v>6864</v>
      </c>
      <c r="P1294" s="62"/>
    </row>
    <row r="1295" spans="1:19">
      <c r="A1295" s="14"/>
      <c r="B1295" s="61"/>
      <c r="C1295" s="381" t="s">
        <v>52</v>
      </c>
      <c r="D1295" s="382"/>
      <c r="E1295" s="382"/>
      <c r="F1295" s="382"/>
      <c r="G1295" s="382"/>
      <c r="H1295" s="382"/>
      <c r="I1295" s="382"/>
      <c r="J1295" s="382"/>
      <c r="K1295" s="382"/>
      <c r="L1295" s="382"/>
      <c r="M1295" s="382"/>
      <c r="N1295" s="382"/>
      <c r="O1295" s="383"/>
      <c r="P1295" s="62"/>
    </row>
    <row r="1296" spans="1:19">
      <c r="A1296" s="14"/>
      <c r="B1296" s="61"/>
      <c r="C1296" s="384"/>
      <c r="D1296" s="385"/>
      <c r="E1296" s="385"/>
      <c r="F1296" s="385"/>
      <c r="G1296" s="385"/>
      <c r="H1296" s="385"/>
      <c r="I1296" s="385"/>
      <c r="J1296" s="385"/>
      <c r="K1296" s="385"/>
      <c r="L1296" s="385"/>
      <c r="M1296" s="385"/>
      <c r="N1296" s="385"/>
      <c r="O1296" s="386"/>
      <c r="P1296" s="62"/>
    </row>
    <row r="1297" spans="1:18" ht="13.5" thickBot="1">
      <c r="A1297" s="14"/>
      <c r="B1297" s="61"/>
      <c r="C1297" s="387"/>
      <c r="D1297" s="388"/>
      <c r="E1297" s="388"/>
      <c r="F1297" s="388"/>
      <c r="G1297" s="388"/>
      <c r="H1297" s="388"/>
      <c r="I1297" s="388"/>
      <c r="J1297" s="388"/>
      <c r="K1297" s="388"/>
      <c r="L1297" s="388"/>
      <c r="M1297" s="388"/>
      <c r="N1297" s="388"/>
      <c r="O1297" s="389"/>
      <c r="P1297" s="62"/>
    </row>
    <row r="1298" spans="1:18">
      <c r="A1298" s="14"/>
      <c r="B1298" s="61"/>
      <c r="C1298" s="390" t="s">
        <v>53</v>
      </c>
      <c r="D1298" s="391"/>
      <c r="E1298" s="391"/>
      <c r="F1298" s="391"/>
      <c r="G1298" s="391"/>
      <c r="H1298" s="391"/>
      <c r="I1298" s="391"/>
      <c r="J1298" s="110" t="s">
        <v>54</v>
      </c>
      <c r="K1298" s="111" t="s">
        <v>55</v>
      </c>
      <c r="L1298" s="112" t="s">
        <v>56</v>
      </c>
      <c r="M1298" s="392" t="s">
        <v>41</v>
      </c>
      <c r="N1298" s="393"/>
      <c r="O1298" s="113" t="s">
        <v>42</v>
      </c>
      <c r="P1298" s="62"/>
    </row>
    <row r="1299" spans="1:18">
      <c r="A1299" s="14"/>
      <c r="B1299" s="61"/>
      <c r="C1299" s="225" t="s">
        <v>105</v>
      </c>
      <c r="D1299" s="226"/>
      <c r="E1299" s="226"/>
      <c r="F1299" s="226"/>
      <c r="G1299" s="226"/>
      <c r="H1299" s="226"/>
      <c r="I1299" s="226"/>
      <c r="J1299" s="221">
        <v>295200</v>
      </c>
      <c r="K1299" s="114">
        <v>1.8</v>
      </c>
      <c r="L1299" s="115">
        <f>ROUND(K1299*J1299,2)</f>
        <v>531360</v>
      </c>
      <c r="M1299" s="394">
        <v>0.4</v>
      </c>
      <c r="N1299" s="395"/>
      <c r="O1299" s="116">
        <f>+ROUND(L1299/M1299,2)</f>
        <v>1328400</v>
      </c>
      <c r="P1299" s="62"/>
      <c r="R1299">
        <v>209100</v>
      </c>
    </row>
    <row r="1300" spans="1:18">
      <c r="A1300" s="14"/>
      <c r="B1300" s="61"/>
      <c r="C1300" s="225"/>
      <c r="D1300" s="226"/>
      <c r="E1300" s="226"/>
      <c r="F1300" s="226"/>
      <c r="G1300" s="226"/>
      <c r="H1300" s="226"/>
      <c r="I1300" s="226"/>
      <c r="J1300" s="221"/>
      <c r="K1300" s="114"/>
      <c r="L1300" s="115"/>
      <c r="M1300" s="394"/>
      <c r="N1300" s="395"/>
      <c r="O1300" s="116"/>
      <c r="P1300" s="62"/>
    </row>
    <row r="1301" spans="1:18">
      <c r="A1301" s="14"/>
      <c r="B1301" s="61"/>
      <c r="C1301" s="225"/>
      <c r="D1301" s="226"/>
      <c r="E1301" s="226"/>
      <c r="F1301" s="226"/>
      <c r="G1301" s="226"/>
      <c r="H1301" s="226"/>
      <c r="I1301" s="226"/>
      <c r="J1301" s="38"/>
      <c r="K1301" s="37"/>
      <c r="L1301" s="36"/>
      <c r="M1301" s="396"/>
      <c r="N1301" s="397"/>
      <c r="O1301" s="35"/>
      <c r="P1301" s="62"/>
    </row>
    <row r="1302" spans="1:18" ht="13.5" thickBot="1">
      <c r="A1302" s="14"/>
      <c r="B1302" s="61"/>
      <c r="C1302" s="398"/>
      <c r="D1302" s="399"/>
      <c r="E1302" s="399"/>
      <c r="F1302" s="399"/>
      <c r="G1302" s="399"/>
      <c r="H1302" s="399"/>
      <c r="I1302" s="399"/>
      <c r="J1302" s="34"/>
      <c r="K1302" s="224"/>
      <c r="L1302" s="34"/>
      <c r="M1302" s="400"/>
      <c r="N1302" s="401"/>
      <c r="O1302" s="33"/>
      <c r="P1302" s="62"/>
    </row>
    <row r="1303" spans="1:18" ht="14.25" thickBot="1">
      <c r="A1303" s="14"/>
      <c r="B1303" s="61"/>
      <c r="C1303" s="370" t="s">
        <v>43</v>
      </c>
      <c r="D1303" s="371"/>
      <c r="E1303" s="371"/>
      <c r="F1303" s="371"/>
      <c r="G1303" s="371"/>
      <c r="H1303" s="371"/>
      <c r="I1303" s="371"/>
      <c r="J1303" s="371"/>
      <c r="K1303" s="371"/>
      <c r="L1303" s="371"/>
      <c r="M1303" s="371"/>
      <c r="N1303" s="372"/>
      <c r="O1303" s="109">
        <f>SUM(O1299:O1302)</f>
        <v>1328400</v>
      </c>
      <c r="P1303" s="62"/>
    </row>
    <row r="1304" spans="1:18" ht="13.5" thickBot="1">
      <c r="A1304" s="14"/>
      <c r="B1304" s="61"/>
      <c r="C1304" s="18"/>
      <c r="D1304" s="14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7"/>
      <c r="P1304" s="62"/>
    </row>
    <row r="1305" spans="1:18" ht="13.5" thickBot="1">
      <c r="A1305" s="14"/>
      <c r="B1305" s="61"/>
      <c r="C1305" s="373" t="s">
        <v>57</v>
      </c>
      <c r="D1305" s="374"/>
      <c r="E1305" s="374"/>
      <c r="F1305" s="374"/>
      <c r="G1305" s="374"/>
      <c r="H1305" s="374"/>
      <c r="I1305" s="374"/>
      <c r="J1305" s="374"/>
      <c r="K1305" s="374"/>
      <c r="L1305" s="374"/>
      <c r="M1305" s="374"/>
      <c r="N1305" s="375"/>
      <c r="O1305" s="117">
        <f>ROUND(O1303+O1294+O1287+O1279,2)</f>
        <v>1468104</v>
      </c>
      <c r="P1305" s="62"/>
    </row>
    <row r="1306" spans="1:18">
      <c r="A1306" s="14"/>
      <c r="B1306" s="61"/>
      <c r="C1306" s="381" t="s">
        <v>58</v>
      </c>
      <c r="D1306" s="382"/>
      <c r="E1306" s="382"/>
      <c r="F1306" s="382"/>
      <c r="G1306" s="382"/>
      <c r="H1306" s="382"/>
      <c r="I1306" s="382"/>
      <c r="J1306" s="382"/>
      <c r="K1306" s="382"/>
      <c r="L1306" s="382"/>
      <c r="M1306" s="382"/>
      <c r="N1306" s="382"/>
      <c r="O1306" s="383"/>
      <c r="P1306" s="62"/>
    </row>
    <row r="1307" spans="1:18">
      <c r="A1307" s="14"/>
      <c r="B1307" s="61"/>
      <c r="C1307" s="384"/>
      <c r="D1307" s="385"/>
      <c r="E1307" s="385"/>
      <c r="F1307" s="385"/>
      <c r="G1307" s="385"/>
      <c r="H1307" s="385"/>
      <c r="I1307" s="385"/>
      <c r="J1307" s="385"/>
      <c r="K1307" s="385"/>
      <c r="L1307" s="385"/>
      <c r="M1307" s="385"/>
      <c r="N1307" s="385"/>
      <c r="O1307" s="386"/>
      <c r="P1307" s="62"/>
    </row>
    <row r="1308" spans="1:18" ht="13.5" thickBot="1">
      <c r="A1308" s="14"/>
      <c r="B1308" s="61"/>
      <c r="C1308" s="387"/>
      <c r="D1308" s="388"/>
      <c r="E1308" s="388"/>
      <c r="F1308" s="388"/>
      <c r="G1308" s="388"/>
      <c r="H1308" s="388"/>
      <c r="I1308" s="388"/>
      <c r="J1308" s="388"/>
      <c r="K1308" s="388"/>
      <c r="L1308" s="388"/>
      <c r="M1308" s="388"/>
      <c r="N1308" s="388"/>
      <c r="O1308" s="389"/>
      <c r="P1308" s="62"/>
    </row>
    <row r="1309" spans="1:18" ht="13.5">
      <c r="A1309" s="14"/>
      <c r="B1309" s="61"/>
      <c r="C1309" s="402" t="s">
        <v>59</v>
      </c>
      <c r="D1309" s="403"/>
      <c r="E1309" s="403"/>
      <c r="F1309" s="403"/>
      <c r="G1309" s="403"/>
      <c r="H1309" s="403"/>
      <c r="I1309" s="403"/>
      <c r="J1309" s="218"/>
      <c r="K1309" s="219"/>
      <c r="L1309" s="94" t="s">
        <v>60</v>
      </c>
      <c r="M1309" s="404" t="s">
        <v>61</v>
      </c>
      <c r="N1309" s="405"/>
      <c r="O1309" s="95"/>
      <c r="P1309" s="62"/>
    </row>
    <row r="1310" spans="1:18">
      <c r="A1310" s="14"/>
      <c r="B1310" s="61"/>
      <c r="C1310" s="406" t="s">
        <v>16</v>
      </c>
      <c r="D1310" s="407"/>
      <c r="E1310" s="407"/>
      <c r="F1310" s="407"/>
      <c r="G1310" s="407"/>
      <c r="H1310" s="407"/>
      <c r="I1310" s="407"/>
      <c r="J1310" s="31"/>
      <c r="K1310" s="30"/>
      <c r="L1310" s="27">
        <v>0.28999999999999998</v>
      </c>
      <c r="M1310" s="408">
        <f>+ROUND(O1305*L1310,2)</f>
        <v>425750.16</v>
      </c>
      <c r="N1310" s="409"/>
      <c r="O1310" s="26"/>
      <c r="P1310" s="62"/>
    </row>
    <row r="1311" spans="1:18">
      <c r="A1311" s="14"/>
      <c r="B1311" s="61"/>
      <c r="C1311" s="32" t="s">
        <v>62</v>
      </c>
      <c r="D1311" s="19"/>
      <c r="E1311" s="19"/>
      <c r="F1311" s="19"/>
      <c r="G1311" s="19"/>
      <c r="H1311" s="19"/>
      <c r="I1311" s="19"/>
      <c r="J1311" s="31"/>
      <c r="K1311" s="30"/>
      <c r="L1311" s="27">
        <v>0.01</v>
      </c>
      <c r="M1311" s="408">
        <f>+ROUND(O1305*L1311,2)</f>
        <v>14681.04</v>
      </c>
      <c r="N1311" s="409"/>
      <c r="O1311" s="26"/>
      <c r="P1311" s="62"/>
    </row>
    <row r="1312" spans="1:18" ht="13.5" thickBot="1">
      <c r="A1312" s="14"/>
      <c r="B1312" s="61"/>
      <c r="C1312" s="216" t="s">
        <v>63</v>
      </c>
      <c r="D1312" s="217"/>
      <c r="E1312" s="217"/>
      <c r="F1312" s="217"/>
      <c r="G1312" s="217"/>
      <c r="H1312" s="217"/>
      <c r="I1312" s="217"/>
      <c r="J1312" s="29"/>
      <c r="K1312" s="28"/>
      <c r="L1312" s="27">
        <v>0.05</v>
      </c>
      <c r="M1312" s="368">
        <f>+ROUND(O1305*L1312,2)</f>
        <v>73405.2</v>
      </c>
      <c r="N1312" s="369"/>
      <c r="O1312" s="26"/>
      <c r="P1312" s="62"/>
    </row>
    <row r="1313" spans="1:16" ht="14.25" thickBot="1">
      <c r="A1313" s="14"/>
      <c r="B1313" s="61"/>
      <c r="C1313" s="370" t="s">
        <v>43</v>
      </c>
      <c r="D1313" s="371"/>
      <c r="E1313" s="371"/>
      <c r="F1313" s="371"/>
      <c r="G1313" s="371"/>
      <c r="H1313" s="371"/>
      <c r="I1313" s="371"/>
      <c r="J1313" s="371"/>
      <c r="K1313" s="371"/>
      <c r="L1313" s="371"/>
      <c r="M1313" s="371"/>
      <c r="N1313" s="372"/>
      <c r="O1313" s="104">
        <f>SUM(M1310:N1312)</f>
        <v>513836.39999999997</v>
      </c>
      <c r="P1313" s="62"/>
    </row>
    <row r="1314" spans="1:16" ht="13.5" thickBot="1">
      <c r="A1314" s="14"/>
      <c r="B1314" s="61"/>
      <c r="C1314" s="18"/>
      <c r="D1314" s="14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7"/>
      <c r="P1314" s="62"/>
    </row>
    <row r="1315" spans="1:16" ht="13.5" thickBot="1">
      <c r="A1315" s="14"/>
      <c r="B1315" s="61"/>
      <c r="C1315" s="373" t="s">
        <v>64</v>
      </c>
      <c r="D1315" s="374"/>
      <c r="E1315" s="374"/>
      <c r="F1315" s="374"/>
      <c r="G1315" s="374"/>
      <c r="H1315" s="374"/>
      <c r="I1315" s="374"/>
      <c r="J1315" s="374"/>
      <c r="K1315" s="374"/>
      <c r="L1315" s="374"/>
      <c r="M1315" s="374"/>
      <c r="N1315" s="375"/>
      <c r="O1315" s="117">
        <f>+O1313+O1305</f>
        <v>1981940.4</v>
      </c>
      <c r="P1315" s="62"/>
    </row>
    <row r="1316" spans="1:16">
      <c r="A1316" s="14"/>
      <c r="B1316" s="61"/>
      <c r="C1316" s="25"/>
      <c r="D1316" s="24"/>
      <c r="E1316" s="24"/>
      <c r="F1316" s="24"/>
      <c r="G1316" s="24"/>
      <c r="H1316" s="24"/>
      <c r="I1316" s="24"/>
      <c r="J1316" s="24"/>
      <c r="K1316" s="24"/>
      <c r="L1316" s="24"/>
      <c r="M1316" s="24"/>
      <c r="N1316" s="24"/>
      <c r="O1316" s="23"/>
      <c r="P1316" s="62"/>
    </row>
    <row r="1317" spans="1:16">
      <c r="A1317" s="14"/>
      <c r="B1317" s="61"/>
      <c r="C1317" s="18"/>
      <c r="D1317" s="14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7"/>
      <c r="P1317" s="62"/>
    </row>
    <row r="1318" spans="1:16">
      <c r="A1318" s="14"/>
      <c r="B1318" s="61"/>
      <c r="C1318" s="18"/>
      <c r="D1318" s="14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7"/>
      <c r="P1318" s="62"/>
    </row>
    <row r="1319" spans="1:16" ht="18">
      <c r="A1319" s="14"/>
      <c r="B1319" s="61"/>
      <c r="C1319" s="18"/>
      <c r="D1319" s="14"/>
      <c r="E1319" s="14"/>
      <c r="F1319" s="14"/>
      <c r="G1319" s="14"/>
      <c r="H1319" s="96" t="s">
        <v>67</v>
      </c>
      <c r="I1319" s="14"/>
      <c r="J1319" s="14"/>
      <c r="K1319" s="14"/>
      <c r="L1319" s="14"/>
      <c r="M1319" s="14"/>
      <c r="N1319" s="14"/>
      <c r="O1319" s="17"/>
      <c r="P1319" s="62"/>
    </row>
    <row r="1320" spans="1:16" ht="18">
      <c r="A1320" s="14"/>
      <c r="B1320" s="61"/>
      <c r="C1320" s="22"/>
      <c r="D1320" s="64"/>
      <c r="E1320" s="64"/>
      <c r="F1320" s="64"/>
      <c r="G1320" s="64"/>
      <c r="H1320" s="96"/>
      <c r="I1320" s="64"/>
      <c r="J1320" s="64"/>
      <c r="K1320" s="64"/>
      <c r="L1320" s="64"/>
      <c r="M1320" s="64"/>
      <c r="N1320" s="64"/>
      <c r="O1320" s="21"/>
      <c r="P1320" s="62"/>
    </row>
    <row r="1321" spans="1:16" ht="18">
      <c r="A1321" s="14"/>
      <c r="B1321" s="61"/>
      <c r="C1321" s="22"/>
      <c r="D1321" s="64"/>
      <c r="E1321" s="64"/>
      <c r="F1321" s="64"/>
      <c r="G1321" s="64"/>
      <c r="H1321" s="96"/>
      <c r="I1321" s="14"/>
      <c r="J1321" s="14"/>
      <c r="K1321" s="64"/>
      <c r="L1321" s="64"/>
      <c r="M1321" s="64"/>
      <c r="N1321" s="64"/>
      <c r="O1321" s="21"/>
      <c r="P1321" s="62"/>
    </row>
    <row r="1322" spans="1:16" ht="18">
      <c r="A1322" s="14"/>
      <c r="B1322" s="61"/>
      <c r="C1322" s="20"/>
      <c r="D1322" s="65"/>
      <c r="E1322" s="65"/>
      <c r="F1322" s="65"/>
      <c r="G1322" s="65"/>
      <c r="H1322" s="96" t="s">
        <v>68</v>
      </c>
      <c r="I1322" s="65"/>
      <c r="J1322" s="65"/>
      <c r="K1322" s="65"/>
      <c r="L1322" s="65"/>
      <c r="M1322" s="65"/>
      <c r="N1322" s="65"/>
      <c r="O1322" s="16"/>
      <c r="P1322" s="62"/>
    </row>
    <row r="1323" spans="1:16" ht="18">
      <c r="A1323" s="14"/>
      <c r="B1323" s="61"/>
      <c r="C1323" s="18"/>
      <c r="D1323" s="14"/>
      <c r="E1323" s="14"/>
      <c r="F1323" s="14"/>
      <c r="G1323" s="14"/>
      <c r="H1323" s="97" t="s">
        <v>120</v>
      </c>
      <c r="I1323" s="14"/>
      <c r="J1323" s="14"/>
      <c r="K1323" s="14"/>
      <c r="L1323" s="14"/>
      <c r="M1323" s="14"/>
      <c r="N1323" s="14"/>
      <c r="O1323" s="17"/>
      <c r="P1323" s="62"/>
    </row>
    <row r="1324" spans="1:16" ht="18">
      <c r="A1324" s="14"/>
      <c r="B1324" s="61"/>
      <c r="C1324" s="15"/>
      <c r="D1324" s="66"/>
      <c r="E1324" s="66"/>
      <c r="F1324" s="14"/>
      <c r="G1324" s="14"/>
      <c r="H1324" s="96" t="s">
        <v>69</v>
      </c>
      <c r="I1324" s="14"/>
      <c r="J1324" s="14"/>
      <c r="K1324" s="98"/>
      <c r="L1324" s="98"/>
      <c r="M1324" s="98"/>
      <c r="N1324" s="98"/>
      <c r="O1324" s="99"/>
      <c r="P1324" s="62"/>
    </row>
    <row r="1325" spans="1:16" ht="16.5" thickBot="1">
      <c r="A1325" s="14"/>
      <c r="B1325" s="61"/>
      <c r="C1325" s="376"/>
      <c r="D1325" s="377"/>
      <c r="E1325" s="377"/>
      <c r="F1325" s="224"/>
      <c r="G1325" s="224"/>
      <c r="H1325" s="224"/>
      <c r="I1325" s="224"/>
      <c r="J1325" s="224"/>
      <c r="K1325" s="100"/>
      <c r="L1325" s="100"/>
      <c r="M1325" s="100"/>
      <c r="N1325" s="100"/>
      <c r="O1325" s="101"/>
      <c r="P1325" s="62"/>
    </row>
    <row r="1326" spans="1:16" ht="13.5" thickBot="1">
      <c r="A1326" s="14"/>
      <c r="B1326" s="67"/>
      <c r="C1326" s="68"/>
      <c r="D1326" s="68"/>
      <c r="E1326" s="68"/>
      <c r="F1326" s="68"/>
      <c r="G1326" s="68"/>
      <c r="H1326" s="68"/>
      <c r="I1326" s="68"/>
      <c r="J1326" s="68"/>
      <c r="K1326" s="68"/>
      <c r="L1326" s="68"/>
      <c r="M1326" s="68"/>
      <c r="N1326" s="68"/>
      <c r="O1326" s="68"/>
      <c r="P1326" s="69"/>
    </row>
    <row r="1327" spans="1:16" ht="13.5" thickTop="1"/>
    <row r="1328" spans="1:16" ht="13.5" thickBot="1">
      <c r="A1328" s="14"/>
      <c r="B1328" s="14"/>
      <c r="C1328" s="14"/>
      <c r="D1328" s="14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</row>
    <row r="1329" spans="1:16" ht="13.5" thickTop="1">
      <c r="A1329" s="14"/>
      <c r="B1329" s="443"/>
      <c r="C1329" s="444"/>
      <c r="D1329" s="444"/>
      <c r="E1329" s="444"/>
      <c r="F1329" s="444"/>
      <c r="G1329" s="444"/>
      <c r="H1329" s="444"/>
      <c r="I1329" s="444"/>
      <c r="J1329" s="444"/>
      <c r="K1329" s="444"/>
      <c r="L1329" s="444"/>
      <c r="M1329" s="444"/>
      <c r="N1329" s="444"/>
      <c r="O1329" s="444"/>
      <c r="P1329" s="445"/>
    </row>
    <row r="1330" spans="1:16">
      <c r="A1330" s="14"/>
      <c r="B1330" s="81"/>
      <c r="C1330" s="70"/>
      <c r="D1330" s="71"/>
      <c r="E1330" s="70"/>
      <c r="F1330" s="71"/>
      <c r="G1330" s="14"/>
      <c r="H1330" s="14"/>
      <c r="I1330" s="14"/>
      <c r="J1330" s="14"/>
      <c r="K1330" s="14"/>
      <c r="L1330" s="14"/>
      <c r="M1330" s="14"/>
      <c r="N1330" s="14"/>
      <c r="O1330" s="14"/>
      <c r="P1330" s="62"/>
    </row>
    <row r="1331" spans="1:16" ht="13.5" thickBot="1">
      <c r="A1331" s="14"/>
      <c r="B1331" s="61"/>
      <c r="C1331" s="14"/>
      <c r="D1331" s="14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62"/>
    </row>
    <row r="1332" spans="1:16">
      <c r="A1332" s="14"/>
      <c r="B1332" s="61"/>
      <c r="C1332" s="446"/>
      <c r="D1332" s="447"/>
      <c r="E1332" s="452"/>
      <c r="F1332" s="452"/>
      <c r="G1332" s="452"/>
      <c r="H1332" s="452"/>
      <c r="I1332" s="452"/>
      <c r="J1332" s="452"/>
      <c r="K1332" s="453"/>
      <c r="L1332" s="454"/>
      <c r="M1332" s="455"/>
      <c r="N1332" s="455"/>
      <c r="O1332" s="456"/>
      <c r="P1332" s="62"/>
    </row>
    <row r="1333" spans="1:16">
      <c r="A1333" s="14"/>
      <c r="B1333" s="61"/>
      <c r="C1333" s="448"/>
      <c r="D1333" s="449"/>
      <c r="E1333" s="460" t="s">
        <v>66</v>
      </c>
      <c r="F1333" s="460"/>
      <c r="G1333" s="460"/>
      <c r="H1333" s="460"/>
      <c r="I1333" s="460"/>
      <c r="J1333" s="460"/>
      <c r="K1333" s="461"/>
      <c r="L1333" s="457"/>
      <c r="M1333" s="458"/>
      <c r="N1333" s="458"/>
      <c r="O1333" s="459"/>
      <c r="P1333" s="62"/>
    </row>
    <row r="1334" spans="1:16" ht="13.5">
      <c r="A1334" s="14"/>
      <c r="B1334" s="61"/>
      <c r="C1334" s="448"/>
      <c r="D1334" s="449"/>
      <c r="E1334" s="462"/>
      <c r="F1334" s="462"/>
      <c r="G1334" s="462"/>
      <c r="H1334" s="462"/>
      <c r="I1334" s="462"/>
      <c r="J1334" s="462"/>
      <c r="K1334" s="463"/>
      <c r="L1334" s="464" t="s">
        <v>25</v>
      </c>
      <c r="M1334" s="466"/>
      <c r="N1334" s="467"/>
      <c r="O1334" s="468"/>
      <c r="P1334" s="62"/>
    </row>
    <row r="1335" spans="1:16">
      <c r="A1335" s="14"/>
      <c r="B1335" s="61"/>
      <c r="C1335" s="448"/>
      <c r="D1335" s="449"/>
      <c r="E1335" s="460"/>
      <c r="F1335" s="460"/>
      <c r="G1335" s="460"/>
      <c r="H1335" s="460"/>
      <c r="I1335" s="460"/>
      <c r="J1335" s="460"/>
      <c r="K1335" s="461"/>
      <c r="L1335" s="465"/>
      <c r="M1335" s="469"/>
      <c r="N1335" s="470"/>
      <c r="O1335" s="471"/>
      <c r="P1335" s="62"/>
    </row>
    <row r="1336" spans="1:16">
      <c r="A1336" s="14"/>
      <c r="B1336" s="61"/>
      <c r="C1336" s="448"/>
      <c r="D1336" s="449"/>
      <c r="E1336" s="472"/>
      <c r="F1336" s="472"/>
      <c r="G1336" s="472"/>
      <c r="H1336" s="472"/>
      <c r="I1336" s="472"/>
      <c r="J1336" s="472"/>
      <c r="K1336" s="473"/>
      <c r="L1336" s="464" t="s">
        <v>26</v>
      </c>
      <c r="M1336" s="464">
        <v>16</v>
      </c>
      <c r="N1336" s="464" t="s">
        <v>27</v>
      </c>
      <c r="O1336" s="418">
        <v>18</v>
      </c>
      <c r="P1336" s="62"/>
    </row>
    <row r="1337" spans="1:16">
      <c r="A1337" s="14"/>
      <c r="B1337" s="61"/>
      <c r="C1337" s="448"/>
      <c r="D1337" s="449"/>
      <c r="E1337" s="472"/>
      <c r="F1337" s="472"/>
      <c r="G1337" s="472"/>
      <c r="H1337" s="472"/>
      <c r="I1337" s="472"/>
      <c r="J1337" s="472"/>
      <c r="K1337" s="473"/>
      <c r="L1337" s="474"/>
      <c r="M1337" s="474"/>
      <c r="N1337" s="474"/>
      <c r="O1337" s="419"/>
      <c r="P1337" s="62"/>
    </row>
    <row r="1338" spans="1:16">
      <c r="A1338" s="14"/>
      <c r="B1338" s="61"/>
      <c r="C1338" s="450"/>
      <c r="D1338" s="451"/>
      <c r="E1338" s="475" t="s">
        <v>28</v>
      </c>
      <c r="F1338" s="475"/>
      <c r="G1338" s="475"/>
      <c r="H1338" s="475"/>
      <c r="I1338" s="475"/>
      <c r="J1338" s="475"/>
      <c r="K1338" s="476"/>
      <c r="L1338" s="474"/>
      <c r="M1338" s="474"/>
      <c r="N1338" s="474"/>
      <c r="O1338" s="419"/>
      <c r="P1338" s="62"/>
    </row>
    <row r="1339" spans="1:16" ht="14.25" thickBot="1">
      <c r="A1339" s="14"/>
      <c r="B1339" s="61"/>
      <c r="C1339" s="57"/>
      <c r="D1339" s="56"/>
      <c r="E1339" s="56"/>
      <c r="F1339" s="56"/>
      <c r="G1339" s="56"/>
      <c r="H1339" s="56"/>
      <c r="I1339" s="56"/>
      <c r="J1339" s="56"/>
      <c r="K1339" s="56"/>
      <c r="L1339" s="56"/>
      <c r="M1339" s="55"/>
      <c r="N1339" s="55"/>
      <c r="O1339" s="54"/>
      <c r="P1339" s="62"/>
    </row>
    <row r="1340" spans="1:16" ht="13.5">
      <c r="A1340" s="14"/>
      <c r="B1340" s="61"/>
      <c r="C1340" s="53"/>
      <c r="D1340" s="52"/>
      <c r="E1340" s="52"/>
      <c r="F1340" s="52"/>
      <c r="G1340" s="52"/>
      <c r="H1340" s="52"/>
      <c r="I1340" s="52"/>
      <c r="J1340" s="52"/>
      <c r="K1340" s="52"/>
      <c r="L1340" s="51" t="s">
        <v>29</v>
      </c>
      <c r="M1340" s="50" t="s">
        <v>30</v>
      </c>
      <c r="N1340" s="50" t="s">
        <v>31</v>
      </c>
      <c r="O1340" s="49" t="s">
        <v>32</v>
      </c>
      <c r="P1340" s="62"/>
    </row>
    <row r="1341" spans="1:16" ht="13.5">
      <c r="A1341" s="14"/>
      <c r="B1341" s="61"/>
      <c r="C1341" s="20"/>
      <c r="D1341" s="222"/>
      <c r="E1341" s="222"/>
      <c r="F1341" s="222"/>
      <c r="G1341" s="222"/>
      <c r="H1341" s="222"/>
      <c r="I1341" s="222"/>
      <c r="J1341" s="222"/>
      <c r="K1341" s="222"/>
      <c r="L1341" s="63"/>
      <c r="M1341" s="48">
        <v>6</v>
      </c>
      <c r="N1341" s="48">
        <v>2</v>
      </c>
      <c r="O1341" s="48">
        <v>2026</v>
      </c>
      <c r="P1341" s="62"/>
    </row>
    <row r="1342" spans="1:16" ht="13.5">
      <c r="A1342" s="14"/>
      <c r="B1342" s="61"/>
      <c r="C1342" s="47"/>
      <c r="D1342" s="46"/>
      <c r="E1342" s="46"/>
      <c r="F1342" s="46"/>
      <c r="G1342" s="46"/>
      <c r="H1342" s="46"/>
      <c r="I1342" s="46"/>
      <c r="J1342" s="46"/>
      <c r="K1342" s="46"/>
      <c r="L1342" s="46"/>
      <c r="M1342" s="46"/>
      <c r="N1342" s="46"/>
      <c r="O1342" s="45"/>
      <c r="P1342" s="62"/>
    </row>
    <row r="1343" spans="1:16" ht="13.5" thickBot="1">
      <c r="A1343" s="14"/>
      <c r="B1343" s="61"/>
      <c r="C1343" s="216"/>
      <c r="D1343" s="217"/>
      <c r="E1343" s="217"/>
      <c r="F1343" s="217"/>
      <c r="G1343" s="217"/>
      <c r="H1343" s="217"/>
      <c r="I1343" s="217"/>
      <c r="J1343" s="217"/>
      <c r="K1343" s="217"/>
      <c r="L1343" s="217"/>
      <c r="M1343" s="217"/>
      <c r="N1343" s="217"/>
      <c r="O1343" s="44"/>
      <c r="P1343" s="62"/>
    </row>
    <row r="1344" spans="1:16" ht="13.5" thickBot="1">
      <c r="A1344" s="14"/>
      <c r="B1344" s="61"/>
      <c r="C1344" s="25"/>
      <c r="D1344" s="24"/>
      <c r="E1344" s="24"/>
      <c r="F1344" s="24"/>
      <c r="G1344" s="24"/>
      <c r="H1344" s="24"/>
      <c r="I1344" s="14"/>
      <c r="J1344" s="14"/>
      <c r="K1344" s="24"/>
      <c r="L1344" s="24"/>
      <c r="M1344" s="24"/>
      <c r="N1344" s="24"/>
      <c r="O1344" s="23"/>
      <c r="P1344" s="62"/>
    </row>
    <row r="1345" spans="1:16" ht="13.5">
      <c r="A1345" s="14"/>
      <c r="B1345" s="61"/>
      <c r="C1345" s="420" t="s">
        <v>33</v>
      </c>
      <c r="D1345" s="421"/>
      <c r="E1345" s="421"/>
      <c r="F1345" s="421"/>
      <c r="G1345" s="421"/>
      <c r="H1345" s="421"/>
      <c r="I1345" s="421"/>
      <c r="J1345" s="421"/>
      <c r="K1345" s="421"/>
      <c r="L1345" s="421"/>
      <c r="M1345" s="421"/>
      <c r="N1345" s="421"/>
      <c r="O1345" s="422"/>
      <c r="P1345" s="62"/>
    </row>
    <row r="1346" spans="1:16" ht="13.5" thickBot="1">
      <c r="A1346" s="14"/>
      <c r="B1346" s="61"/>
      <c r="C1346" s="18"/>
      <c r="D1346" s="14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7"/>
      <c r="P1346" s="62"/>
    </row>
    <row r="1347" spans="1:16">
      <c r="A1347" s="14"/>
      <c r="B1347" s="61"/>
      <c r="C1347" s="89" t="s">
        <v>34</v>
      </c>
      <c r="D1347" s="423" t="s">
        <v>35</v>
      </c>
      <c r="E1347" s="424"/>
      <c r="F1347" s="424"/>
      <c r="G1347" s="424"/>
      <c r="H1347" s="424"/>
      <c r="I1347" s="424"/>
      <c r="J1347" s="424"/>
      <c r="K1347" s="424"/>
      <c r="L1347" s="425"/>
      <c r="M1347" s="426" t="s">
        <v>36</v>
      </c>
      <c r="N1347" s="427"/>
      <c r="O1347" s="89" t="s">
        <v>9</v>
      </c>
      <c r="P1347" s="62"/>
    </row>
    <row r="1348" spans="1:16" ht="28.5" customHeight="1" thickBot="1">
      <c r="A1348" s="14"/>
      <c r="B1348" s="61"/>
      <c r="C1348" s="232">
        <f>+'PRESUPUESTO OFICIAL (Entidad)'!D34</f>
        <v>3.04</v>
      </c>
      <c r="D1348" s="488" t="str">
        <f>+'PRESUPUESTO OFICIAL (Entidad)'!E34</f>
        <v>Suministro e instalación de acometida trifásica en cable 3xTHHN-THWN N°2 AWG + 1N N°2 AWG + (1T N°8),  incluye cinta de colores, cinta aislante, amarres y los elementos necesarios para su correcta instalación.</v>
      </c>
      <c r="E1348" s="489"/>
      <c r="F1348" s="489"/>
      <c r="G1348" s="489"/>
      <c r="H1348" s="489"/>
      <c r="I1348" s="489"/>
      <c r="J1348" s="489"/>
      <c r="K1348" s="489"/>
      <c r="L1348" s="490"/>
      <c r="M1348" s="508" t="str">
        <f>+'PRESUPUESTO OFICIAL (Entidad)'!F34</f>
        <v>ML</v>
      </c>
      <c r="N1348" s="435"/>
      <c r="O1348" s="91">
        <f>+'PRESUPUESTO OFICIAL (Entidad)'!G34</f>
        <v>25</v>
      </c>
      <c r="P1348" s="62"/>
    </row>
    <row r="1349" spans="1:16">
      <c r="A1349" s="14"/>
      <c r="B1349" s="61"/>
      <c r="C1349" s="381" t="s">
        <v>37</v>
      </c>
      <c r="D1349" s="382"/>
      <c r="E1349" s="382"/>
      <c r="F1349" s="382"/>
      <c r="G1349" s="382"/>
      <c r="H1349" s="382"/>
      <c r="I1349" s="382"/>
      <c r="J1349" s="382"/>
      <c r="K1349" s="382"/>
      <c r="L1349" s="382"/>
      <c r="M1349" s="382"/>
      <c r="N1349" s="382"/>
      <c r="O1349" s="383"/>
      <c r="P1349" s="62"/>
    </row>
    <row r="1350" spans="1:16">
      <c r="A1350" s="14"/>
      <c r="B1350" s="61"/>
      <c r="C1350" s="384"/>
      <c r="D1350" s="385"/>
      <c r="E1350" s="385"/>
      <c r="F1350" s="385"/>
      <c r="G1350" s="385"/>
      <c r="H1350" s="385"/>
      <c r="I1350" s="385"/>
      <c r="J1350" s="385"/>
      <c r="K1350" s="385"/>
      <c r="L1350" s="385"/>
      <c r="M1350" s="385"/>
      <c r="N1350" s="385"/>
      <c r="O1350" s="386"/>
      <c r="P1350" s="62"/>
    </row>
    <row r="1351" spans="1:16" ht="13.5" thickBot="1">
      <c r="A1351" s="14"/>
      <c r="B1351" s="61"/>
      <c r="C1351" s="387"/>
      <c r="D1351" s="388"/>
      <c r="E1351" s="388"/>
      <c r="F1351" s="388"/>
      <c r="G1351" s="388"/>
      <c r="H1351" s="388"/>
      <c r="I1351" s="388"/>
      <c r="J1351" s="388"/>
      <c r="K1351" s="388"/>
      <c r="L1351" s="388"/>
      <c r="M1351" s="388"/>
      <c r="N1351" s="388"/>
      <c r="O1351" s="389"/>
      <c r="P1351" s="62"/>
    </row>
    <row r="1352" spans="1:16" ht="13.5">
      <c r="A1352" s="14"/>
      <c r="B1352" s="61"/>
      <c r="C1352" s="402" t="s">
        <v>35</v>
      </c>
      <c r="D1352" s="436"/>
      <c r="E1352" s="436"/>
      <c r="F1352" s="436"/>
      <c r="G1352" s="437"/>
      <c r="H1352" s="410" t="s">
        <v>38</v>
      </c>
      <c r="I1352" s="436"/>
      <c r="J1352" s="438" t="s">
        <v>39</v>
      </c>
      <c r="K1352" s="439"/>
      <c r="L1352" s="223" t="s">
        <v>40</v>
      </c>
      <c r="M1352" s="410" t="s">
        <v>41</v>
      </c>
      <c r="N1352" s="411"/>
      <c r="O1352" s="92" t="s">
        <v>42</v>
      </c>
      <c r="P1352" s="62"/>
    </row>
    <row r="1353" spans="1:16">
      <c r="A1353" s="14"/>
      <c r="B1353" s="61"/>
      <c r="C1353" s="406" t="s">
        <v>70</v>
      </c>
      <c r="D1353" s="407"/>
      <c r="E1353" s="407"/>
      <c r="F1353" s="407"/>
      <c r="G1353" s="412"/>
      <c r="H1353" s="413"/>
      <c r="I1353" s="412"/>
      <c r="J1353" s="414" t="s">
        <v>71</v>
      </c>
      <c r="K1353" s="415"/>
      <c r="L1353" s="102">
        <f>+O1380</f>
        <v>17712</v>
      </c>
      <c r="M1353" s="416">
        <v>0.1</v>
      </c>
      <c r="N1353" s="417"/>
      <c r="O1353" s="103">
        <f>+ROUND(L1353*M1353,2)</f>
        <v>1771.2</v>
      </c>
      <c r="P1353" s="62"/>
    </row>
    <row r="1354" spans="1:16">
      <c r="A1354" s="14"/>
      <c r="B1354" s="61"/>
      <c r="C1354" s="32"/>
      <c r="D1354" s="19"/>
      <c r="E1354" s="19"/>
      <c r="F1354" s="19"/>
      <c r="G1354" s="42"/>
      <c r="H1354" s="43"/>
      <c r="I1354" s="42"/>
      <c r="J1354" s="414"/>
      <c r="K1354" s="415"/>
      <c r="L1354" s="102"/>
      <c r="M1354" s="396"/>
      <c r="N1354" s="397"/>
      <c r="O1354" s="103"/>
      <c r="P1354" s="62"/>
    </row>
    <row r="1355" spans="1:16" ht="13.5" thickBot="1">
      <c r="A1355" s="14"/>
      <c r="B1355" s="61"/>
      <c r="C1355" s="398"/>
      <c r="D1355" s="399"/>
      <c r="E1355" s="399"/>
      <c r="F1355" s="399"/>
      <c r="G1355" s="428"/>
      <c r="H1355" s="440"/>
      <c r="I1355" s="428"/>
      <c r="J1355" s="440"/>
      <c r="K1355" s="428"/>
      <c r="L1355" s="41"/>
      <c r="M1355" s="441"/>
      <c r="N1355" s="442"/>
      <c r="O1355" s="189"/>
      <c r="P1355" s="62"/>
    </row>
    <row r="1356" spans="1:16" ht="14.25" thickBot="1">
      <c r="A1356" s="14"/>
      <c r="B1356" s="61"/>
      <c r="C1356" s="370" t="s">
        <v>43</v>
      </c>
      <c r="D1356" s="371"/>
      <c r="E1356" s="371"/>
      <c r="F1356" s="371"/>
      <c r="G1356" s="371"/>
      <c r="H1356" s="371"/>
      <c r="I1356" s="371"/>
      <c r="J1356" s="371"/>
      <c r="K1356" s="371"/>
      <c r="L1356" s="371"/>
      <c r="M1356" s="371"/>
      <c r="N1356" s="372"/>
      <c r="O1356" s="104">
        <f>SUM(O1353:O1355)</f>
        <v>1771.2</v>
      </c>
      <c r="P1356" s="62"/>
    </row>
    <row r="1357" spans="1:16">
      <c r="A1357" s="14"/>
      <c r="B1357" s="61"/>
      <c r="C1357" s="381" t="s">
        <v>44</v>
      </c>
      <c r="D1357" s="382"/>
      <c r="E1357" s="382"/>
      <c r="F1357" s="382"/>
      <c r="G1357" s="382"/>
      <c r="H1357" s="382"/>
      <c r="I1357" s="382"/>
      <c r="J1357" s="382"/>
      <c r="K1357" s="382"/>
      <c r="L1357" s="382"/>
      <c r="M1357" s="382"/>
      <c r="N1357" s="382"/>
      <c r="O1357" s="383"/>
      <c r="P1357" s="62"/>
    </row>
    <row r="1358" spans="1:16">
      <c r="A1358" s="14"/>
      <c r="B1358" s="61"/>
      <c r="C1358" s="384"/>
      <c r="D1358" s="385"/>
      <c r="E1358" s="385"/>
      <c r="F1358" s="385"/>
      <c r="G1358" s="385"/>
      <c r="H1358" s="385"/>
      <c r="I1358" s="385"/>
      <c r="J1358" s="385"/>
      <c r="K1358" s="385"/>
      <c r="L1358" s="385"/>
      <c r="M1358" s="385"/>
      <c r="N1358" s="385"/>
      <c r="O1358" s="386"/>
      <c r="P1358" s="62"/>
    </row>
    <row r="1359" spans="1:16" ht="13.5" thickBot="1">
      <c r="A1359" s="14"/>
      <c r="B1359" s="61"/>
      <c r="C1359" s="387"/>
      <c r="D1359" s="388"/>
      <c r="E1359" s="388"/>
      <c r="F1359" s="388"/>
      <c r="G1359" s="388"/>
      <c r="H1359" s="388"/>
      <c r="I1359" s="388"/>
      <c r="J1359" s="388"/>
      <c r="K1359" s="388"/>
      <c r="L1359" s="388"/>
      <c r="M1359" s="388"/>
      <c r="N1359" s="388"/>
      <c r="O1359" s="389"/>
      <c r="P1359" s="62"/>
    </row>
    <row r="1360" spans="1:16" ht="13.5">
      <c r="A1360" s="14"/>
      <c r="B1360" s="61"/>
      <c r="C1360" s="402" t="s">
        <v>35</v>
      </c>
      <c r="D1360" s="403"/>
      <c r="E1360" s="403"/>
      <c r="F1360" s="403"/>
      <c r="G1360" s="403"/>
      <c r="H1360" s="403"/>
      <c r="I1360" s="403"/>
      <c r="J1360" s="411"/>
      <c r="K1360" s="220" t="s">
        <v>36</v>
      </c>
      <c r="L1360" s="223" t="s">
        <v>9</v>
      </c>
      <c r="M1360" s="410" t="s">
        <v>45</v>
      </c>
      <c r="N1360" s="411"/>
      <c r="O1360" s="92" t="s">
        <v>42</v>
      </c>
      <c r="P1360" s="62"/>
    </row>
    <row r="1361" spans="1:19">
      <c r="A1361" s="14"/>
      <c r="B1361" s="61"/>
      <c r="C1361" s="477" t="s">
        <v>161</v>
      </c>
      <c r="D1361" s="478"/>
      <c r="E1361" s="478"/>
      <c r="F1361" s="478"/>
      <c r="G1361" s="478"/>
      <c r="H1361" s="478"/>
      <c r="I1361" s="478"/>
      <c r="J1361" s="478"/>
      <c r="K1361" s="210" t="s">
        <v>94</v>
      </c>
      <c r="L1361" s="209">
        <v>4</v>
      </c>
      <c r="M1361" s="431">
        <v>34295</v>
      </c>
      <c r="N1361" s="432"/>
      <c r="O1361" s="103">
        <f>+M1361*L1361</f>
        <v>137180</v>
      </c>
      <c r="P1361" s="62"/>
      <c r="S1361">
        <v>745420</v>
      </c>
    </row>
    <row r="1362" spans="1:19">
      <c r="A1362" s="14"/>
      <c r="B1362" s="61"/>
      <c r="C1362" s="477" t="s">
        <v>162</v>
      </c>
      <c r="D1362" s="478"/>
      <c r="E1362" s="478"/>
      <c r="F1362" s="478"/>
      <c r="G1362" s="478"/>
      <c r="H1362" s="478"/>
      <c r="I1362" s="478"/>
      <c r="J1362" s="478"/>
      <c r="K1362" s="210" t="s">
        <v>94</v>
      </c>
      <c r="L1362" s="209">
        <v>1</v>
      </c>
      <c r="M1362" s="485">
        <v>6880</v>
      </c>
      <c r="N1362" s="485"/>
      <c r="O1362" s="103">
        <f>+M1362*L1362</f>
        <v>6880</v>
      </c>
      <c r="P1362" s="62"/>
    </row>
    <row r="1363" spans="1:19" ht="13.5" thickBot="1">
      <c r="A1363" s="14"/>
      <c r="B1363" s="61"/>
      <c r="C1363" s="480" t="s">
        <v>167</v>
      </c>
      <c r="D1363" s="481"/>
      <c r="E1363" s="481"/>
      <c r="F1363" s="481"/>
      <c r="G1363" s="481"/>
      <c r="H1363" s="481"/>
      <c r="I1363" s="481"/>
      <c r="J1363" s="482"/>
      <c r="K1363" s="211" t="s">
        <v>94</v>
      </c>
      <c r="L1363" s="212">
        <v>1</v>
      </c>
      <c r="M1363" s="486">
        <v>386</v>
      </c>
      <c r="N1363" s="487"/>
      <c r="O1363" s="103">
        <f>+M1363*L1363</f>
        <v>386</v>
      </c>
      <c r="P1363" s="62"/>
    </row>
    <row r="1364" spans="1:19" ht="14.25" thickBot="1">
      <c r="A1364" s="14"/>
      <c r="B1364" s="61"/>
      <c r="C1364" s="370" t="s">
        <v>43</v>
      </c>
      <c r="D1364" s="371"/>
      <c r="E1364" s="371"/>
      <c r="F1364" s="371"/>
      <c r="G1364" s="371"/>
      <c r="H1364" s="371"/>
      <c r="I1364" s="371"/>
      <c r="J1364" s="371"/>
      <c r="K1364" s="371"/>
      <c r="L1364" s="371"/>
      <c r="M1364" s="371"/>
      <c r="N1364" s="372"/>
      <c r="O1364" s="109">
        <f>SUM(O1361:O1363)</f>
        <v>144446</v>
      </c>
      <c r="P1364" s="62"/>
    </row>
    <row r="1365" spans="1:19">
      <c r="A1365" s="14"/>
      <c r="B1365" s="61"/>
      <c r="C1365" s="381" t="s">
        <v>46</v>
      </c>
      <c r="D1365" s="382"/>
      <c r="E1365" s="382"/>
      <c r="F1365" s="382"/>
      <c r="G1365" s="382"/>
      <c r="H1365" s="382"/>
      <c r="I1365" s="382"/>
      <c r="J1365" s="382"/>
      <c r="K1365" s="382"/>
      <c r="L1365" s="382"/>
      <c r="M1365" s="382"/>
      <c r="N1365" s="382"/>
      <c r="O1365" s="383"/>
      <c r="P1365" s="62"/>
    </row>
    <row r="1366" spans="1:19">
      <c r="A1366" s="14"/>
      <c r="B1366" s="61"/>
      <c r="C1366" s="384"/>
      <c r="D1366" s="385"/>
      <c r="E1366" s="385"/>
      <c r="F1366" s="385"/>
      <c r="G1366" s="385"/>
      <c r="H1366" s="385"/>
      <c r="I1366" s="385"/>
      <c r="J1366" s="385"/>
      <c r="K1366" s="385"/>
      <c r="L1366" s="385"/>
      <c r="M1366" s="385"/>
      <c r="N1366" s="385"/>
      <c r="O1366" s="386"/>
      <c r="P1366" s="62"/>
    </row>
    <row r="1367" spans="1:19" ht="13.5" thickBot="1">
      <c r="A1367" s="14"/>
      <c r="B1367" s="61"/>
      <c r="C1367" s="387"/>
      <c r="D1367" s="388"/>
      <c r="E1367" s="388"/>
      <c r="F1367" s="388"/>
      <c r="G1367" s="388"/>
      <c r="H1367" s="388"/>
      <c r="I1367" s="388"/>
      <c r="J1367" s="388"/>
      <c r="K1367" s="388"/>
      <c r="L1367" s="388"/>
      <c r="M1367" s="388"/>
      <c r="N1367" s="388"/>
      <c r="O1367" s="389"/>
      <c r="P1367" s="62"/>
    </row>
    <row r="1368" spans="1:19" ht="13.5">
      <c r="A1368" s="14"/>
      <c r="B1368" s="61"/>
      <c r="C1368" s="402" t="s">
        <v>47</v>
      </c>
      <c r="D1368" s="403"/>
      <c r="E1368" s="403"/>
      <c r="F1368" s="403"/>
      <c r="G1368" s="403"/>
      <c r="H1368" s="403"/>
      <c r="I1368" s="403"/>
      <c r="J1368" s="223" t="s">
        <v>48</v>
      </c>
      <c r="K1368" s="218" t="s">
        <v>49</v>
      </c>
      <c r="L1368" s="93" t="s">
        <v>50</v>
      </c>
      <c r="M1368" s="410" t="s">
        <v>51</v>
      </c>
      <c r="N1368" s="411"/>
      <c r="O1368" s="92" t="s">
        <v>42</v>
      </c>
      <c r="P1368" s="62"/>
    </row>
    <row r="1369" spans="1:19">
      <c r="A1369" s="14"/>
      <c r="B1369" s="61"/>
      <c r="C1369" s="406" t="s">
        <v>104</v>
      </c>
      <c r="D1369" s="407"/>
      <c r="E1369" s="407"/>
      <c r="F1369" s="407"/>
      <c r="G1369" s="407"/>
      <c r="H1369" s="407"/>
      <c r="I1369" s="407"/>
      <c r="J1369" s="39">
        <v>0.1</v>
      </c>
      <c r="K1369" s="40">
        <v>22</v>
      </c>
      <c r="L1369" s="39" t="s">
        <v>88</v>
      </c>
      <c r="M1369" s="431">
        <f>+S1369</f>
        <v>1560</v>
      </c>
      <c r="N1369" s="432"/>
      <c r="O1369" s="103">
        <f>+M1369*K1369*J1369</f>
        <v>3432</v>
      </c>
      <c r="P1369" s="62"/>
      <c r="S1369">
        <v>1560</v>
      </c>
    </row>
    <row r="1370" spans="1:19" ht="13.5" thickBot="1">
      <c r="A1370" s="14"/>
      <c r="B1370" s="61"/>
      <c r="C1370" s="398"/>
      <c r="D1370" s="399"/>
      <c r="E1370" s="399"/>
      <c r="F1370" s="399"/>
      <c r="G1370" s="399"/>
      <c r="H1370" s="399"/>
      <c r="I1370" s="399"/>
      <c r="J1370" s="34"/>
      <c r="K1370" s="224"/>
      <c r="L1370" s="34"/>
      <c r="M1370" s="400"/>
      <c r="N1370" s="401"/>
      <c r="O1370" s="118"/>
      <c r="P1370" s="62"/>
    </row>
    <row r="1371" spans="1:19" ht="14.25" thickBot="1">
      <c r="A1371" s="14"/>
      <c r="B1371" s="61"/>
      <c r="C1371" s="370" t="s">
        <v>43</v>
      </c>
      <c r="D1371" s="371"/>
      <c r="E1371" s="371"/>
      <c r="F1371" s="371"/>
      <c r="G1371" s="371"/>
      <c r="H1371" s="371"/>
      <c r="I1371" s="371"/>
      <c r="J1371" s="371"/>
      <c r="K1371" s="371"/>
      <c r="L1371" s="371"/>
      <c r="M1371" s="371"/>
      <c r="N1371" s="372"/>
      <c r="O1371" s="104">
        <f>SUM(O1369:O1370)</f>
        <v>3432</v>
      </c>
      <c r="P1371" s="62"/>
    </row>
    <row r="1372" spans="1:19">
      <c r="A1372" s="14"/>
      <c r="B1372" s="61"/>
      <c r="C1372" s="381" t="s">
        <v>52</v>
      </c>
      <c r="D1372" s="382"/>
      <c r="E1372" s="382"/>
      <c r="F1372" s="382"/>
      <c r="G1372" s="382"/>
      <c r="H1372" s="382"/>
      <c r="I1372" s="382"/>
      <c r="J1372" s="382"/>
      <c r="K1372" s="382"/>
      <c r="L1372" s="382"/>
      <c r="M1372" s="382"/>
      <c r="N1372" s="382"/>
      <c r="O1372" s="383"/>
      <c r="P1372" s="62"/>
    </row>
    <row r="1373" spans="1:19">
      <c r="A1373" s="14"/>
      <c r="B1373" s="61"/>
      <c r="C1373" s="384"/>
      <c r="D1373" s="385"/>
      <c r="E1373" s="385"/>
      <c r="F1373" s="385"/>
      <c r="G1373" s="385"/>
      <c r="H1373" s="385"/>
      <c r="I1373" s="385"/>
      <c r="J1373" s="385"/>
      <c r="K1373" s="385"/>
      <c r="L1373" s="385"/>
      <c r="M1373" s="385"/>
      <c r="N1373" s="385"/>
      <c r="O1373" s="386"/>
      <c r="P1373" s="62"/>
    </row>
    <row r="1374" spans="1:19" ht="13.5" thickBot="1">
      <c r="A1374" s="14"/>
      <c r="B1374" s="61"/>
      <c r="C1374" s="387"/>
      <c r="D1374" s="388"/>
      <c r="E1374" s="388"/>
      <c r="F1374" s="388"/>
      <c r="G1374" s="388"/>
      <c r="H1374" s="388"/>
      <c r="I1374" s="388"/>
      <c r="J1374" s="388"/>
      <c r="K1374" s="388"/>
      <c r="L1374" s="388"/>
      <c r="M1374" s="388"/>
      <c r="N1374" s="388"/>
      <c r="O1374" s="389"/>
      <c r="P1374" s="62"/>
    </row>
    <row r="1375" spans="1:19">
      <c r="A1375" s="14"/>
      <c r="B1375" s="61"/>
      <c r="C1375" s="390" t="s">
        <v>53</v>
      </c>
      <c r="D1375" s="391"/>
      <c r="E1375" s="391"/>
      <c r="F1375" s="391"/>
      <c r="G1375" s="391"/>
      <c r="H1375" s="391"/>
      <c r="I1375" s="391"/>
      <c r="J1375" s="110" t="s">
        <v>54</v>
      </c>
      <c r="K1375" s="111" t="s">
        <v>55</v>
      </c>
      <c r="L1375" s="112" t="s">
        <v>56</v>
      </c>
      <c r="M1375" s="392" t="s">
        <v>41</v>
      </c>
      <c r="N1375" s="393"/>
      <c r="O1375" s="113" t="s">
        <v>42</v>
      </c>
      <c r="P1375" s="62"/>
    </row>
    <row r="1376" spans="1:19">
      <c r="A1376" s="14"/>
      <c r="B1376" s="61"/>
      <c r="C1376" s="225" t="s">
        <v>105</v>
      </c>
      <c r="D1376" s="226"/>
      <c r="E1376" s="226"/>
      <c r="F1376" s="226"/>
      <c r="G1376" s="226"/>
      <c r="H1376" s="226"/>
      <c r="I1376" s="226"/>
      <c r="J1376" s="221">
        <v>295200</v>
      </c>
      <c r="K1376" s="114">
        <v>1.8</v>
      </c>
      <c r="L1376" s="115">
        <f>ROUND(K1376*J1376,2)</f>
        <v>531360</v>
      </c>
      <c r="M1376" s="394">
        <v>30</v>
      </c>
      <c r="N1376" s="395"/>
      <c r="O1376" s="116">
        <f>+ROUND(L1376/M1376,2)</f>
        <v>17712</v>
      </c>
      <c r="P1376" s="62"/>
      <c r="R1376">
        <v>209100</v>
      </c>
    </row>
    <row r="1377" spans="1:16">
      <c r="A1377" s="14"/>
      <c r="B1377" s="61"/>
      <c r="C1377" s="225"/>
      <c r="D1377" s="226"/>
      <c r="E1377" s="226"/>
      <c r="F1377" s="226"/>
      <c r="G1377" s="226"/>
      <c r="H1377" s="226"/>
      <c r="I1377" s="226"/>
      <c r="J1377" s="221"/>
      <c r="K1377" s="114"/>
      <c r="L1377" s="115"/>
      <c r="M1377" s="394"/>
      <c r="N1377" s="395"/>
      <c r="O1377" s="116"/>
      <c r="P1377" s="62"/>
    </row>
    <row r="1378" spans="1:16">
      <c r="A1378" s="14"/>
      <c r="B1378" s="61"/>
      <c r="C1378" s="225"/>
      <c r="D1378" s="226"/>
      <c r="E1378" s="226"/>
      <c r="F1378" s="226"/>
      <c r="G1378" s="226"/>
      <c r="H1378" s="226"/>
      <c r="I1378" s="226"/>
      <c r="J1378" s="38"/>
      <c r="K1378" s="37"/>
      <c r="L1378" s="36"/>
      <c r="M1378" s="396"/>
      <c r="N1378" s="397"/>
      <c r="O1378" s="35"/>
      <c r="P1378" s="62"/>
    </row>
    <row r="1379" spans="1:16" ht="13.5" thickBot="1">
      <c r="A1379" s="14"/>
      <c r="B1379" s="61"/>
      <c r="C1379" s="398"/>
      <c r="D1379" s="399"/>
      <c r="E1379" s="399"/>
      <c r="F1379" s="399"/>
      <c r="G1379" s="399"/>
      <c r="H1379" s="399"/>
      <c r="I1379" s="399"/>
      <c r="J1379" s="34"/>
      <c r="K1379" s="224"/>
      <c r="L1379" s="34"/>
      <c r="M1379" s="400"/>
      <c r="N1379" s="401"/>
      <c r="O1379" s="33"/>
      <c r="P1379" s="62"/>
    </row>
    <row r="1380" spans="1:16" ht="14.25" thickBot="1">
      <c r="A1380" s="14"/>
      <c r="B1380" s="61"/>
      <c r="C1380" s="370" t="s">
        <v>43</v>
      </c>
      <c r="D1380" s="371"/>
      <c r="E1380" s="371"/>
      <c r="F1380" s="371"/>
      <c r="G1380" s="371"/>
      <c r="H1380" s="371"/>
      <c r="I1380" s="371"/>
      <c r="J1380" s="371"/>
      <c r="K1380" s="371"/>
      <c r="L1380" s="371"/>
      <c r="M1380" s="371"/>
      <c r="N1380" s="372"/>
      <c r="O1380" s="109">
        <f>SUM(O1376:O1379)</f>
        <v>17712</v>
      </c>
      <c r="P1380" s="62"/>
    </row>
    <row r="1381" spans="1:16" ht="13.5" thickBot="1">
      <c r="A1381" s="14"/>
      <c r="B1381" s="61"/>
      <c r="C1381" s="18"/>
      <c r="D1381" s="14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7"/>
      <c r="P1381" s="62"/>
    </row>
    <row r="1382" spans="1:16" ht="13.5" thickBot="1">
      <c r="A1382" s="14"/>
      <c r="B1382" s="61"/>
      <c r="C1382" s="373" t="s">
        <v>57</v>
      </c>
      <c r="D1382" s="374"/>
      <c r="E1382" s="374"/>
      <c r="F1382" s="374"/>
      <c r="G1382" s="374"/>
      <c r="H1382" s="374"/>
      <c r="I1382" s="374"/>
      <c r="J1382" s="374"/>
      <c r="K1382" s="374"/>
      <c r="L1382" s="374"/>
      <c r="M1382" s="374"/>
      <c r="N1382" s="375"/>
      <c r="O1382" s="117">
        <f>ROUND(O1380+O1371+O1364+O1356,2)</f>
        <v>167361.20000000001</v>
      </c>
      <c r="P1382" s="62"/>
    </row>
    <row r="1383" spans="1:16">
      <c r="A1383" s="14"/>
      <c r="B1383" s="61"/>
      <c r="C1383" s="381" t="s">
        <v>58</v>
      </c>
      <c r="D1383" s="382"/>
      <c r="E1383" s="382"/>
      <c r="F1383" s="382"/>
      <c r="G1383" s="382"/>
      <c r="H1383" s="382"/>
      <c r="I1383" s="382"/>
      <c r="J1383" s="382"/>
      <c r="K1383" s="382"/>
      <c r="L1383" s="382"/>
      <c r="M1383" s="382"/>
      <c r="N1383" s="382"/>
      <c r="O1383" s="383"/>
      <c r="P1383" s="62"/>
    </row>
    <row r="1384" spans="1:16">
      <c r="A1384" s="14"/>
      <c r="B1384" s="61"/>
      <c r="C1384" s="384"/>
      <c r="D1384" s="385"/>
      <c r="E1384" s="385"/>
      <c r="F1384" s="385"/>
      <c r="G1384" s="385"/>
      <c r="H1384" s="385"/>
      <c r="I1384" s="385"/>
      <c r="J1384" s="385"/>
      <c r="K1384" s="385"/>
      <c r="L1384" s="385"/>
      <c r="M1384" s="385"/>
      <c r="N1384" s="385"/>
      <c r="O1384" s="386"/>
      <c r="P1384" s="62"/>
    </row>
    <row r="1385" spans="1:16" ht="13.5" thickBot="1">
      <c r="A1385" s="14"/>
      <c r="B1385" s="61"/>
      <c r="C1385" s="387"/>
      <c r="D1385" s="388"/>
      <c r="E1385" s="388"/>
      <c r="F1385" s="388"/>
      <c r="G1385" s="388"/>
      <c r="H1385" s="388"/>
      <c r="I1385" s="388"/>
      <c r="J1385" s="388"/>
      <c r="K1385" s="388"/>
      <c r="L1385" s="388"/>
      <c r="M1385" s="388"/>
      <c r="N1385" s="388"/>
      <c r="O1385" s="389"/>
      <c r="P1385" s="62"/>
    </row>
    <row r="1386" spans="1:16" ht="13.5">
      <c r="A1386" s="14"/>
      <c r="B1386" s="61"/>
      <c r="C1386" s="402" t="s">
        <v>59</v>
      </c>
      <c r="D1386" s="403"/>
      <c r="E1386" s="403"/>
      <c r="F1386" s="403"/>
      <c r="G1386" s="403"/>
      <c r="H1386" s="403"/>
      <c r="I1386" s="403"/>
      <c r="J1386" s="218"/>
      <c r="K1386" s="219"/>
      <c r="L1386" s="94" t="s">
        <v>60</v>
      </c>
      <c r="M1386" s="404" t="s">
        <v>61</v>
      </c>
      <c r="N1386" s="405"/>
      <c r="O1386" s="95"/>
      <c r="P1386" s="62"/>
    </row>
    <row r="1387" spans="1:16">
      <c r="A1387" s="14"/>
      <c r="B1387" s="61"/>
      <c r="C1387" s="406" t="s">
        <v>16</v>
      </c>
      <c r="D1387" s="407"/>
      <c r="E1387" s="407"/>
      <c r="F1387" s="407"/>
      <c r="G1387" s="407"/>
      <c r="H1387" s="407"/>
      <c r="I1387" s="407"/>
      <c r="J1387" s="31"/>
      <c r="K1387" s="30"/>
      <c r="L1387" s="27">
        <v>0.28999999999999998</v>
      </c>
      <c r="M1387" s="408">
        <f>+ROUND(O1382*L1387,2)</f>
        <v>48534.75</v>
      </c>
      <c r="N1387" s="409"/>
      <c r="O1387" s="26"/>
      <c r="P1387" s="62"/>
    </row>
    <row r="1388" spans="1:16">
      <c r="A1388" s="14"/>
      <c r="B1388" s="61"/>
      <c r="C1388" s="32" t="s">
        <v>62</v>
      </c>
      <c r="D1388" s="19"/>
      <c r="E1388" s="19"/>
      <c r="F1388" s="19"/>
      <c r="G1388" s="19"/>
      <c r="H1388" s="19"/>
      <c r="I1388" s="19"/>
      <c r="J1388" s="31"/>
      <c r="K1388" s="30"/>
      <c r="L1388" s="27">
        <v>0.01</v>
      </c>
      <c r="M1388" s="408">
        <f>+ROUND(O1382*L1388,2)</f>
        <v>1673.61</v>
      </c>
      <c r="N1388" s="409"/>
      <c r="O1388" s="26"/>
      <c r="P1388" s="62"/>
    </row>
    <row r="1389" spans="1:16" ht="13.5" thickBot="1">
      <c r="A1389" s="14"/>
      <c r="B1389" s="61"/>
      <c r="C1389" s="216" t="s">
        <v>63</v>
      </c>
      <c r="D1389" s="217"/>
      <c r="E1389" s="217"/>
      <c r="F1389" s="217"/>
      <c r="G1389" s="217"/>
      <c r="H1389" s="217"/>
      <c r="I1389" s="217"/>
      <c r="J1389" s="29"/>
      <c r="K1389" s="28"/>
      <c r="L1389" s="27">
        <v>0.05</v>
      </c>
      <c r="M1389" s="368">
        <f>+ROUND(O1382*L1389,2)</f>
        <v>8368.06</v>
      </c>
      <c r="N1389" s="369"/>
      <c r="O1389" s="26"/>
      <c r="P1389" s="62"/>
    </row>
    <row r="1390" spans="1:16" ht="14.25" thickBot="1">
      <c r="A1390" s="14"/>
      <c r="B1390" s="61"/>
      <c r="C1390" s="370" t="s">
        <v>43</v>
      </c>
      <c r="D1390" s="371"/>
      <c r="E1390" s="371"/>
      <c r="F1390" s="371"/>
      <c r="G1390" s="371"/>
      <c r="H1390" s="371"/>
      <c r="I1390" s="371"/>
      <c r="J1390" s="371"/>
      <c r="K1390" s="371"/>
      <c r="L1390" s="371"/>
      <c r="M1390" s="371"/>
      <c r="N1390" s="372"/>
      <c r="O1390" s="104">
        <f>SUM(M1387:N1389)</f>
        <v>58576.42</v>
      </c>
      <c r="P1390" s="62"/>
    </row>
    <row r="1391" spans="1:16" ht="13.5" thickBot="1">
      <c r="A1391" s="14"/>
      <c r="B1391" s="61"/>
      <c r="C1391" s="18"/>
      <c r="D1391" s="14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7"/>
      <c r="P1391" s="62"/>
    </row>
    <row r="1392" spans="1:16" ht="13.5" thickBot="1">
      <c r="A1392" s="14"/>
      <c r="B1392" s="61"/>
      <c r="C1392" s="373" t="s">
        <v>64</v>
      </c>
      <c r="D1392" s="374"/>
      <c r="E1392" s="374"/>
      <c r="F1392" s="374"/>
      <c r="G1392" s="374"/>
      <c r="H1392" s="374"/>
      <c r="I1392" s="374"/>
      <c r="J1392" s="374"/>
      <c r="K1392" s="374"/>
      <c r="L1392" s="374"/>
      <c r="M1392" s="374"/>
      <c r="N1392" s="375"/>
      <c r="O1392" s="117">
        <f>+O1390+O1382</f>
        <v>225937.62</v>
      </c>
      <c r="P1392" s="62"/>
    </row>
    <row r="1393" spans="1:16">
      <c r="A1393" s="14"/>
      <c r="B1393" s="61"/>
      <c r="C1393" s="25"/>
      <c r="D1393" s="24"/>
      <c r="E1393" s="24"/>
      <c r="F1393" s="24"/>
      <c r="G1393" s="24"/>
      <c r="H1393" s="24"/>
      <c r="I1393" s="24"/>
      <c r="J1393" s="24"/>
      <c r="K1393" s="24"/>
      <c r="L1393" s="24"/>
      <c r="M1393" s="24"/>
      <c r="N1393" s="24"/>
      <c r="O1393" s="23"/>
      <c r="P1393" s="62"/>
    </row>
    <row r="1394" spans="1:16">
      <c r="A1394" s="14"/>
      <c r="B1394" s="61"/>
      <c r="C1394" s="18"/>
      <c r="D1394" s="14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7"/>
      <c r="P1394" s="62"/>
    </row>
    <row r="1395" spans="1:16">
      <c r="A1395" s="14"/>
      <c r="B1395" s="61"/>
      <c r="C1395" s="18"/>
      <c r="D1395" s="14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7"/>
      <c r="P1395" s="62"/>
    </row>
    <row r="1396" spans="1:16" ht="18">
      <c r="A1396" s="14"/>
      <c r="B1396" s="61"/>
      <c r="C1396" s="18"/>
      <c r="D1396" s="14"/>
      <c r="E1396" s="14"/>
      <c r="F1396" s="14"/>
      <c r="G1396" s="14"/>
      <c r="H1396" s="96" t="s">
        <v>67</v>
      </c>
      <c r="I1396" s="14"/>
      <c r="J1396" s="14"/>
      <c r="K1396" s="14"/>
      <c r="L1396" s="14"/>
      <c r="M1396" s="14"/>
      <c r="N1396" s="14"/>
      <c r="O1396" s="17"/>
      <c r="P1396" s="62"/>
    </row>
    <row r="1397" spans="1:16" ht="18">
      <c r="A1397" s="14"/>
      <c r="B1397" s="61"/>
      <c r="C1397" s="22"/>
      <c r="D1397" s="64"/>
      <c r="E1397" s="64"/>
      <c r="F1397" s="64"/>
      <c r="G1397" s="64"/>
      <c r="H1397" s="96"/>
      <c r="I1397" s="64"/>
      <c r="J1397" s="64"/>
      <c r="K1397" s="64"/>
      <c r="L1397" s="64"/>
      <c r="M1397" s="64"/>
      <c r="N1397" s="64"/>
      <c r="O1397" s="21"/>
      <c r="P1397" s="62"/>
    </row>
    <row r="1398" spans="1:16" ht="18">
      <c r="A1398" s="14"/>
      <c r="B1398" s="61"/>
      <c r="C1398" s="22"/>
      <c r="D1398" s="64"/>
      <c r="E1398" s="64"/>
      <c r="F1398" s="64"/>
      <c r="G1398" s="64"/>
      <c r="H1398" s="96"/>
      <c r="I1398" s="14"/>
      <c r="J1398" s="14"/>
      <c r="K1398" s="64"/>
      <c r="L1398" s="64"/>
      <c r="M1398" s="64"/>
      <c r="N1398" s="64"/>
      <c r="O1398" s="21"/>
      <c r="P1398" s="62"/>
    </row>
    <row r="1399" spans="1:16" ht="18">
      <c r="A1399" s="14"/>
      <c r="B1399" s="61"/>
      <c r="C1399" s="20"/>
      <c r="D1399" s="65"/>
      <c r="E1399" s="65"/>
      <c r="F1399" s="65"/>
      <c r="G1399" s="65"/>
      <c r="H1399" s="96" t="s">
        <v>68</v>
      </c>
      <c r="I1399" s="65"/>
      <c r="J1399" s="65"/>
      <c r="K1399" s="65"/>
      <c r="L1399" s="65"/>
      <c r="M1399" s="65"/>
      <c r="N1399" s="65"/>
      <c r="O1399" s="16"/>
      <c r="P1399" s="62"/>
    </row>
    <row r="1400" spans="1:16" ht="18">
      <c r="A1400" s="14"/>
      <c r="B1400" s="61"/>
      <c r="C1400" s="18"/>
      <c r="D1400" s="14"/>
      <c r="E1400" s="14"/>
      <c r="F1400" s="14"/>
      <c r="G1400" s="14"/>
      <c r="H1400" s="97" t="s">
        <v>120</v>
      </c>
      <c r="I1400" s="14"/>
      <c r="J1400" s="14"/>
      <c r="K1400" s="14"/>
      <c r="L1400" s="14"/>
      <c r="M1400" s="14"/>
      <c r="N1400" s="14"/>
      <c r="O1400" s="17"/>
      <c r="P1400" s="62"/>
    </row>
    <row r="1401" spans="1:16" ht="18">
      <c r="A1401" s="14"/>
      <c r="B1401" s="61"/>
      <c r="C1401" s="15"/>
      <c r="D1401" s="66"/>
      <c r="E1401" s="66"/>
      <c r="F1401" s="14"/>
      <c r="G1401" s="14"/>
      <c r="H1401" s="96" t="s">
        <v>69</v>
      </c>
      <c r="I1401" s="14"/>
      <c r="J1401" s="14"/>
      <c r="K1401" s="98"/>
      <c r="L1401" s="98"/>
      <c r="M1401" s="98"/>
      <c r="N1401" s="98"/>
      <c r="O1401" s="99"/>
      <c r="P1401" s="62"/>
    </row>
    <row r="1402" spans="1:16" ht="16.5" thickBot="1">
      <c r="A1402" s="14"/>
      <c r="B1402" s="61"/>
      <c r="C1402" s="376"/>
      <c r="D1402" s="377"/>
      <c r="E1402" s="377"/>
      <c r="F1402" s="224"/>
      <c r="G1402" s="224"/>
      <c r="H1402" s="224"/>
      <c r="I1402" s="224"/>
      <c r="J1402" s="224"/>
      <c r="K1402" s="100"/>
      <c r="L1402" s="100"/>
      <c r="M1402" s="100"/>
      <c r="N1402" s="100"/>
      <c r="O1402" s="101"/>
      <c r="P1402" s="62"/>
    </row>
    <row r="1403" spans="1:16" ht="13.5" thickBot="1">
      <c r="A1403" s="14"/>
      <c r="B1403" s="67"/>
      <c r="C1403" s="68"/>
      <c r="D1403" s="68"/>
      <c r="E1403" s="68"/>
      <c r="F1403" s="68"/>
      <c r="G1403" s="68"/>
      <c r="H1403" s="68"/>
      <c r="I1403" s="68"/>
      <c r="J1403" s="68"/>
      <c r="K1403" s="68"/>
      <c r="L1403" s="68"/>
      <c r="M1403" s="68"/>
      <c r="N1403" s="68"/>
      <c r="O1403" s="68"/>
      <c r="P1403" s="69"/>
    </row>
    <row r="1404" spans="1:16" ht="13.5" thickTop="1">
      <c r="A1404" s="14"/>
      <c r="B1404" s="14"/>
      <c r="C1404" s="14"/>
      <c r="D1404" s="14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</row>
    <row r="1405" spans="1:16" ht="13.5" thickBot="1">
      <c r="A1405" s="14"/>
      <c r="B1405" s="14"/>
      <c r="C1405" s="14"/>
      <c r="D1405" s="14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</row>
    <row r="1406" spans="1:16" ht="13.5" thickTop="1">
      <c r="A1406" s="14"/>
      <c r="B1406" s="443"/>
      <c r="C1406" s="444"/>
      <c r="D1406" s="444"/>
      <c r="E1406" s="444"/>
      <c r="F1406" s="444"/>
      <c r="G1406" s="444"/>
      <c r="H1406" s="444"/>
      <c r="I1406" s="444"/>
      <c r="J1406" s="444"/>
      <c r="K1406" s="444"/>
      <c r="L1406" s="444"/>
      <c r="M1406" s="444"/>
      <c r="N1406" s="444"/>
      <c r="O1406" s="444"/>
      <c r="P1406" s="445"/>
    </row>
    <row r="1407" spans="1:16">
      <c r="A1407" s="14"/>
      <c r="B1407" s="81"/>
      <c r="C1407" s="70"/>
      <c r="D1407" s="71"/>
      <c r="E1407" s="70"/>
      <c r="F1407" s="71"/>
      <c r="G1407" s="14"/>
      <c r="H1407" s="14"/>
      <c r="I1407" s="14"/>
      <c r="J1407" s="14"/>
      <c r="K1407" s="14"/>
      <c r="L1407" s="14"/>
      <c r="M1407" s="14"/>
      <c r="N1407" s="14"/>
      <c r="O1407" s="14"/>
      <c r="P1407" s="62"/>
    </row>
    <row r="1408" spans="1:16" ht="13.5" thickBot="1">
      <c r="A1408" s="14"/>
      <c r="B1408" s="61"/>
      <c r="C1408" s="14"/>
      <c r="D1408" s="14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62"/>
    </row>
    <row r="1409" spans="1:16">
      <c r="A1409" s="14"/>
      <c r="B1409" s="61"/>
      <c r="C1409" s="446"/>
      <c r="D1409" s="447"/>
      <c r="E1409" s="452"/>
      <c r="F1409" s="452"/>
      <c r="G1409" s="452"/>
      <c r="H1409" s="452"/>
      <c r="I1409" s="452"/>
      <c r="J1409" s="452"/>
      <c r="K1409" s="453"/>
      <c r="L1409" s="454"/>
      <c r="M1409" s="455"/>
      <c r="N1409" s="455"/>
      <c r="O1409" s="456"/>
      <c r="P1409" s="62"/>
    </row>
    <row r="1410" spans="1:16">
      <c r="A1410" s="14"/>
      <c r="B1410" s="61"/>
      <c r="C1410" s="448"/>
      <c r="D1410" s="449"/>
      <c r="E1410" s="460" t="s">
        <v>66</v>
      </c>
      <c r="F1410" s="460"/>
      <c r="G1410" s="460"/>
      <c r="H1410" s="460"/>
      <c r="I1410" s="460"/>
      <c r="J1410" s="460"/>
      <c r="K1410" s="461"/>
      <c r="L1410" s="457"/>
      <c r="M1410" s="458"/>
      <c r="N1410" s="458"/>
      <c r="O1410" s="459"/>
      <c r="P1410" s="62"/>
    </row>
    <row r="1411" spans="1:16" ht="13.5">
      <c r="A1411" s="14"/>
      <c r="B1411" s="61"/>
      <c r="C1411" s="448"/>
      <c r="D1411" s="449"/>
      <c r="E1411" s="462"/>
      <c r="F1411" s="462"/>
      <c r="G1411" s="462"/>
      <c r="H1411" s="462"/>
      <c r="I1411" s="462"/>
      <c r="J1411" s="462"/>
      <c r="K1411" s="463"/>
      <c r="L1411" s="464" t="s">
        <v>25</v>
      </c>
      <c r="M1411" s="466"/>
      <c r="N1411" s="467"/>
      <c r="O1411" s="468"/>
      <c r="P1411" s="62"/>
    </row>
    <row r="1412" spans="1:16">
      <c r="A1412" s="14"/>
      <c r="B1412" s="61"/>
      <c r="C1412" s="448"/>
      <c r="D1412" s="449"/>
      <c r="E1412" s="460"/>
      <c r="F1412" s="460"/>
      <c r="G1412" s="460"/>
      <c r="H1412" s="460"/>
      <c r="I1412" s="460"/>
      <c r="J1412" s="460"/>
      <c r="K1412" s="461"/>
      <c r="L1412" s="465"/>
      <c r="M1412" s="469"/>
      <c r="N1412" s="470"/>
      <c r="O1412" s="471"/>
      <c r="P1412" s="62"/>
    </row>
    <row r="1413" spans="1:16">
      <c r="A1413" s="14"/>
      <c r="B1413" s="61"/>
      <c r="C1413" s="448"/>
      <c r="D1413" s="449"/>
      <c r="E1413" s="472"/>
      <c r="F1413" s="472"/>
      <c r="G1413" s="472"/>
      <c r="H1413" s="472"/>
      <c r="I1413" s="472"/>
      <c r="J1413" s="472"/>
      <c r="K1413" s="473"/>
      <c r="L1413" s="464" t="s">
        <v>26</v>
      </c>
      <c r="M1413" s="464">
        <v>16</v>
      </c>
      <c r="N1413" s="464" t="s">
        <v>27</v>
      </c>
      <c r="O1413" s="418">
        <v>18</v>
      </c>
      <c r="P1413" s="62"/>
    </row>
    <row r="1414" spans="1:16">
      <c r="A1414" s="14"/>
      <c r="B1414" s="61"/>
      <c r="C1414" s="448"/>
      <c r="D1414" s="449"/>
      <c r="E1414" s="472"/>
      <c r="F1414" s="472"/>
      <c r="G1414" s="472"/>
      <c r="H1414" s="472"/>
      <c r="I1414" s="472"/>
      <c r="J1414" s="472"/>
      <c r="K1414" s="473"/>
      <c r="L1414" s="474"/>
      <c r="M1414" s="474"/>
      <c r="N1414" s="474"/>
      <c r="O1414" s="419"/>
      <c r="P1414" s="62"/>
    </row>
    <row r="1415" spans="1:16">
      <c r="A1415" s="14"/>
      <c r="B1415" s="61"/>
      <c r="C1415" s="450"/>
      <c r="D1415" s="451"/>
      <c r="E1415" s="475" t="s">
        <v>28</v>
      </c>
      <c r="F1415" s="475"/>
      <c r="G1415" s="475"/>
      <c r="H1415" s="475"/>
      <c r="I1415" s="475"/>
      <c r="J1415" s="475"/>
      <c r="K1415" s="476"/>
      <c r="L1415" s="474"/>
      <c r="M1415" s="474"/>
      <c r="N1415" s="474"/>
      <c r="O1415" s="419"/>
      <c r="P1415" s="62"/>
    </row>
    <row r="1416" spans="1:16" ht="14.25" thickBot="1">
      <c r="A1416" s="14"/>
      <c r="B1416" s="61"/>
      <c r="C1416" s="57"/>
      <c r="D1416" s="56"/>
      <c r="E1416" s="56"/>
      <c r="F1416" s="56"/>
      <c r="G1416" s="56"/>
      <c r="H1416" s="56"/>
      <c r="I1416" s="56"/>
      <c r="J1416" s="56"/>
      <c r="K1416" s="56"/>
      <c r="L1416" s="56"/>
      <c r="M1416" s="55"/>
      <c r="N1416" s="55"/>
      <c r="O1416" s="54"/>
      <c r="P1416" s="62"/>
    </row>
    <row r="1417" spans="1:16" ht="13.5">
      <c r="A1417" s="14"/>
      <c r="B1417" s="61"/>
      <c r="C1417" s="53"/>
      <c r="D1417" s="52"/>
      <c r="E1417" s="52"/>
      <c r="F1417" s="52"/>
      <c r="G1417" s="52"/>
      <c r="H1417" s="52"/>
      <c r="I1417" s="52"/>
      <c r="J1417" s="52"/>
      <c r="K1417" s="52"/>
      <c r="L1417" s="51" t="s">
        <v>29</v>
      </c>
      <c r="M1417" s="50" t="s">
        <v>30</v>
      </c>
      <c r="N1417" s="50" t="s">
        <v>31</v>
      </c>
      <c r="O1417" s="49" t="s">
        <v>32</v>
      </c>
      <c r="P1417" s="62"/>
    </row>
    <row r="1418" spans="1:16" ht="13.5">
      <c r="A1418" s="14"/>
      <c r="B1418" s="61"/>
      <c r="C1418" s="20"/>
      <c r="D1418" s="222"/>
      <c r="E1418" s="222"/>
      <c r="F1418" s="222"/>
      <c r="G1418" s="222"/>
      <c r="H1418" s="222"/>
      <c r="I1418" s="222"/>
      <c r="J1418" s="222"/>
      <c r="K1418" s="222"/>
      <c r="L1418" s="63"/>
      <c r="M1418" s="48">
        <v>6</v>
      </c>
      <c r="N1418" s="48">
        <v>2</v>
      </c>
      <c r="O1418" s="48">
        <v>2026</v>
      </c>
      <c r="P1418" s="62"/>
    </row>
    <row r="1419" spans="1:16" ht="13.5">
      <c r="A1419" s="14"/>
      <c r="B1419" s="61"/>
      <c r="C1419" s="47"/>
      <c r="D1419" s="46"/>
      <c r="E1419" s="46"/>
      <c r="F1419" s="46"/>
      <c r="G1419" s="46"/>
      <c r="H1419" s="46"/>
      <c r="I1419" s="46"/>
      <c r="J1419" s="46"/>
      <c r="K1419" s="46"/>
      <c r="L1419" s="46"/>
      <c r="M1419" s="46"/>
      <c r="N1419" s="46"/>
      <c r="O1419" s="45"/>
      <c r="P1419" s="62"/>
    </row>
    <row r="1420" spans="1:16" ht="13.5" thickBot="1">
      <c r="A1420" s="14"/>
      <c r="B1420" s="61"/>
      <c r="C1420" s="216"/>
      <c r="D1420" s="217"/>
      <c r="E1420" s="217"/>
      <c r="F1420" s="217"/>
      <c r="G1420" s="217"/>
      <c r="H1420" s="217"/>
      <c r="I1420" s="217"/>
      <c r="J1420" s="217"/>
      <c r="K1420" s="217"/>
      <c r="L1420" s="217"/>
      <c r="M1420" s="217"/>
      <c r="N1420" s="217"/>
      <c r="O1420" s="44"/>
      <c r="P1420" s="62"/>
    </row>
    <row r="1421" spans="1:16" ht="13.5" thickBot="1">
      <c r="A1421" s="14"/>
      <c r="B1421" s="61"/>
      <c r="C1421" s="25"/>
      <c r="D1421" s="24"/>
      <c r="E1421" s="24"/>
      <c r="F1421" s="24"/>
      <c r="G1421" s="24"/>
      <c r="H1421" s="24"/>
      <c r="I1421" s="14"/>
      <c r="J1421" s="14"/>
      <c r="K1421" s="24"/>
      <c r="L1421" s="24"/>
      <c r="M1421" s="24"/>
      <c r="N1421" s="24"/>
      <c r="O1421" s="23"/>
      <c r="P1421" s="62"/>
    </row>
    <row r="1422" spans="1:16" ht="13.5">
      <c r="A1422" s="14"/>
      <c r="B1422" s="61"/>
      <c r="C1422" s="420" t="s">
        <v>33</v>
      </c>
      <c r="D1422" s="421"/>
      <c r="E1422" s="421"/>
      <c r="F1422" s="421"/>
      <c r="G1422" s="421"/>
      <c r="H1422" s="421"/>
      <c r="I1422" s="421"/>
      <c r="J1422" s="421"/>
      <c r="K1422" s="421"/>
      <c r="L1422" s="421"/>
      <c r="M1422" s="421"/>
      <c r="N1422" s="421"/>
      <c r="O1422" s="422"/>
      <c r="P1422" s="62"/>
    </row>
    <row r="1423" spans="1:16" ht="13.5" thickBot="1">
      <c r="A1423" s="14"/>
      <c r="B1423" s="61"/>
      <c r="C1423" s="18"/>
      <c r="D1423" s="14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7"/>
      <c r="P1423" s="62"/>
    </row>
    <row r="1424" spans="1:16">
      <c r="A1424" s="14"/>
      <c r="B1424" s="61"/>
      <c r="C1424" s="89" t="s">
        <v>34</v>
      </c>
      <c r="D1424" s="423" t="s">
        <v>35</v>
      </c>
      <c r="E1424" s="424"/>
      <c r="F1424" s="424"/>
      <c r="G1424" s="424"/>
      <c r="H1424" s="424"/>
      <c r="I1424" s="424"/>
      <c r="J1424" s="424"/>
      <c r="K1424" s="424"/>
      <c r="L1424" s="425"/>
      <c r="M1424" s="426" t="s">
        <v>36</v>
      </c>
      <c r="N1424" s="427"/>
      <c r="O1424" s="89" t="s">
        <v>9</v>
      </c>
      <c r="P1424" s="62"/>
    </row>
    <row r="1425" spans="1:19" ht="28.5" customHeight="1" thickBot="1">
      <c r="A1425" s="14"/>
      <c r="B1425" s="61"/>
      <c r="C1425" s="232">
        <f>+'PRESUPUESTO OFICIAL (Entidad)'!D35</f>
        <v>3.05</v>
      </c>
      <c r="D1425" s="488" t="str">
        <f>+'PRESUPUESTO OFICIAL (Entidad)'!E35</f>
        <v>Suministro e instalación de tubería PVC SCH40 1 1/4", incluye tubo PVC, grapa, chazos, tornillos y todos los elementos necesarios para su correcta instalación.</v>
      </c>
      <c r="E1425" s="489"/>
      <c r="F1425" s="489"/>
      <c r="G1425" s="489"/>
      <c r="H1425" s="489"/>
      <c r="I1425" s="489"/>
      <c r="J1425" s="489"/>
      <c r="K1425" s="489"/>
      <c r="L1425" s="490"/>
      <c r="M1425" s="508" t="str">
        <f>+'PRESUPUESTO OFICIAL (Entidad)'!F35</f>
        <v>ML</v>
      </c>
      <c r="N1425" s="435"/>
      <c r="O1425" s="91">
        <f>+'PRESUPUESTO OFICIAL (Entidad)'!G35</f>
        <v>60</v>
      </c>
      <c r="P1425" s="62"/>
    </row>
    <row r="1426" spans="1:19">
      <c r="A1426" s="14"/>
      <c r="B1426" s="61"/>
      <c r="C1426" s="381" t="s">
        <v>37</v>
      </c>
      <c r="D1426" s="382"/>
      <c r="E1426" s="382"/>
      <c r="F1426" s="382"/>
      <c r="G1426" s="382"/>
      <c r="H1426" s="382"/>
      <c r="I1426" s="382"/>
      <c r="J1426" s="382"/>
      <c r="K1426" s="382"/>
      <c r="L1426" s="382"/>
      <c r="M1426" s="382"/>
      <c r="N1426" s="382"/>
      <c r="O1426" s="383"/>
      <c r="P1426" s="62"/>
    </row>
    <row r="1427" spans="1:19">
      <c r="A1427" s="14"/>
      <c r="B1427" s="61"/>
      <c r="C1427" s="384"/>
      <c r="D1427" s="385"/>
      <c r="E1427" s="385"/>
      <c r="F1427" s="385"/>
      <c r="G1427" s="385"/>
      <c r="H1427" s="385"/>
      <c r="I1427" s="385"/>
      <c r="J1427" s="385"/>
      <c r="K1427" s="385"/>
      <c r="L1427" s="385"/>
      <c r="M1427" s="385"/>
      <c r="N1427" s="385"/>
      <c r="O1427" s="386"/>
      <c r="P1427" s="62"/>
    </row>
    <row r="1428" spans="1:19" ht="13.5" thickBot="1">
      <c r="A1428" s="14"/>
      <c r="B1428" s="61"/>
      <c r="C1428" s="387"/>
      <c r="D1428" s="388"/>
      <c r="E1428" s="388"/>
      <c r="F1428" s="388"/>
      <c r="G1428" s="388"/>
      <c r="H1428" s="388"/>
      <c r="I1428" s="388"/>
      <c r="J1428" s="388"/>
      <c r="K1428" s="388"/>
      <c r="L1428" s="388"/>
      <c r="M1428" s="388"/>
      <c r="N1428" s="388"/>
      <c r="O1428" s="389"/>
      <c r="P1428" s="62"/>
    </row>
    <row r="1429" spans="1:19" ht="13.5">
      <c r="A1429" s="14"/>
      <c r="B1429" s="61"/>
      <c r="C1429" s="402" t="s">
        <v>35</v>
      </c>
      <c r="D1429" s="436"/>
      <c r="E1429" s="436"/>
      <c r="F1429" s="436"/>
      <c r="G1429" s="437"/>
      <c r="H1429" s="410" t="s">
        <v>38</v>
      </c>
      <c r="I1429" s="436"/>
      <c r="J1429" s="438" t="s">
        <v>39</v>
      </c>
      <c r="K1429" s="439"/>
      <c r="L1429" s="223" t="s">
        <v>40</v>
      </c>
      <c r="M1429" s="410" t="s">
        <v>41</v>
      </c>
      <c r="N1429" s="411"/>
      <c r="O1429" s="92" t="s">
        <v>42</v>
      </c>
      <c r="P1429" s="62"/>
    </row>
    <row r="1430" spans="1:19">
      <c r="A1430" s="14"/>
      <c r="B1430" s="61"/>
      <c r="C1430" s="406" t="s">
        <v>70</v>
      </c>
      <c r="D1430" s="407"/>
      <c r="E1430" s="407"/>
      <c r="F1430" s="407"/>
      <c r="G1430" s="412"/>
      <c r="H1430" s="413"/>
      <c r="I1430" s="412"/>
      <c r="J1430" s="414" t="s">
        <v>71</v>
      </c>
      <c r="K1430" s="415"/>
      <c r="L1430" s="102">
        <f>+O1457</f>
        <v>8856</v>
      </c>
      <c r="M1430" s="416">
        <v>0.1</v>
      </c>
      <c r="N1430" s="417"/>
      <c r="O1430" s="103">
        <f>+ROUND(L1430*M1430,2)</f>
        <v>885.6</v>
      </c>
      <c r="P1430" s="62"/>
    </row>
    <row r="1431" spans="1:19">
      <c r="A1431" s="14"/>
      <c r="B1431" s="61"/>
      <c r="C1431" s="32"/>
      <c r="D1431" s="19"/>
      <c r="E1431" s="19"/>
      <c r="F1431" s="19"/>
      <c r="G1431" s="42"/>
      <c r="H1431" s="43"/>
      <c r="I1431" s="42"/>
      <c r="J1431" s="414"/>
      <c r="K1431" s="415"/>
      <c r="L1431" s="102"/>
      <c r="M1431" s="396"/>
      <c r="N1431" s="397"/>
      <c r="O1431" s="103"/>
      <c r="P1431" s="62"/>
    </row>
    <row r="1432" spans="1:19" ht="13.5" thickBot="1">
      <c r="A1432" s="14"/>
      <c r="B1432" s="61"/>
      <c r="C1432" s="398"/>
      <c r="D1432" s="399"/>
      <c r="E1432" s="399"/>
      <c r="F1432" s="399"/>
      <c r="G1432" s="428"/>
      <c r="H1432" s="440"/>
      <c r="I1432" s="428"/>
      <c r="J1432" s="440"/>
      <c r="K1432" s="428"/>
      <c r="L1432" s="41"/>
      <c r="M1432" s="441"/>
      <c r="N1432" s="442"/>
      <c r="O1432" s="189"/>
      <c r="P1432" s="62"/>
    </row>
    <row r="1433" spans="1:19" ht="14.25" thickBot="1">
      <c r="A1433" s="14"/>
      <c r="B1433" s="61"/>
      <c r="C1433" s="370" t="s">
        <v>43</v>
      </c>
      <c r="D1433" s="371"/>
      <c r="E1433" s="371"/>
      <c r="F1433" s="371"/>
      <c r="G1433" s="371"/>
      <c r="H1433" s="371"/>
      <c r="I1433" s="371"/>
      <c r="J1433" s="371"/>
      <c r="K1433" s="371"/>
      <c r="L1433" s="371"/>
      <c r="M1433" s="371"/>
      <c r="N1433" s="372"/>
      <c r="O1433" s="104">
        <f>SUM(O1430:O1432)</f>
        <v>885.6</v>
      </c>
      <c r="P1433" s="62"/>
    </row>
    <row r="1434" spans="1:19">
      <c r="A1434" s="14"/>
      <c r="B1434" s="61"/>
      <c r="C1434" s="381" t="s">
        <v>44</v>
      </c>
      <c r="D1434" s="382"/>
      <c r="E1434" s="382"/>
      <c r="F1434" s="382"/>
      <c r="G1434" s="382"/>
      <c r="H1434" s="382"/>
      <c r="I1434" s="382"/>
      <c r="J1434" s="382"/>
      <c r="K1434" s="382"/>
      <c r="L1434" s="382"/>
      <c r="M1434" s="382"/>
      <c r="N1434" s="382"/>
      <c r="O1434" s="383"/>
      <c r="P1434" s="62"/>
    </row>
    <row r="1435" spans="1:19">
      <c r="A1435" s="14"/>
      <c r="B1435" s="61"/>
      <c r="C1435" s="384"/>
      <c r="D1435" s="385"/>
      <c r="E1435" s="385"/>
      <c r="F1435" s="385"/>
      <c r="G1435" s="385"/>
      <c r="H1435" s="385"/>
      <c r="I1435" s="385"/>
      <c r="J1435" s="385"/>
      <c r="K1435" s="385"/>
      <c r="L1435" s="385"/>
      <c r="M1435" s="385"/>
      <c r="N1435" s="385"/>
      <c r="O1435" s="386"/>
      <c r="P1435" s="62"/>
    </row>
    <row r="1436" spans="1:19" ht="13.5" thickBot="1">
      <c r="A1436" s="14"/>
      <c r="B1436" s="61"/>
      <c r="C1436" s="387"/>
      <c r="D1436" s="388"/>
      <c r="E1436" s="388"/>
      <c r="F1436" s="388"/>
      <c r="G1436" s="388"/>
      <c r="H1436" s="388"/>
      <c r="I1436" s="388"/>
      <c r="J1436" s="388"/>
      <c r="K1436" s="388"/>
      <c r="L1436" s="388"/>
      <c r="M1436" s="388"/>
      <c r="N1436" s="388"/>
      <c r="O1436" s="389"/>
      <c r="P1436" s="62"/>
    </row>
    <row r="1437" spans="1:19" ht="13.5">
      <c r="A1437" s="14"/>
      <c r="B1437" s="61"/>
      <c r="C1437" s="402" t="s">
        <v>35</v>
      </c>
      <c r="D1437" s="403"/>
      <c r="E1437" s="403"/>
      <c r="F1437" s="403"/>
      <c r="G1437" s="403"/>
      <c r="H1437" s="403"/>
      <c r="I1437" s="403"/>
      <c r="J1437" s="411"/>
      <c r="K1437" s="220" t="s">
        <v>36</v>
      </c>
      <c r="L1437" s="223" t="s">
        <v>9</v>
      </c>
      <c r="M1437" s="410" t="s">
        <v>45</v>
      </c>
      <c r="N1437" s="411"/>
      <c r="O1437" s="92" t="s">
        <v>42</v>
      </c>
      <c r="P1437" s="62"/>
    </row>
    <row r="1438" spans="1:19">
      <c r="A1438" s="14"/>
      <c r="B1438" s="61"/>
      <c r="C1438" s="477" t="s">
        <v>174</v>
      </c>
      <c r="D1438" s="478"/>
      <c r="E1438" s="478"/>
      <c r="F1438" s="478"/>
      <c r="G1438" s="478"/>
      <c r="H1438" s="478"/>
      <c r="I1438" s="478"/>
      <c r="J1438" s="478"/>
      <c r="K1438" s="210" t="s">
        <v>94</v>
      </c>
      <c r="L1438" s="209">
        <v>0.33</v>
      </c>
      <c r="M1438" s="431">
        <v>23980</v>
      </c>
      <c r="N1438" s="432"/>
      <c r="O1438" s="103">
        <f>+M1438*L1438</f>
        <v>7913.4000000000005</v>
      </c>
      <c r="P1438" s="62"/>
      <c r="S1438">
        <v>745420</v>
      </c>
    </row>
    <row r="1439" spans="1:19">
      <c r="A1439" s="14"/>
      <c r="B1439" s="61"/>
      <c r="C1439" s="477" t="s">
        <v>175</v>
      </c>
      <c r="D1439" s="478"/>
      <c r="E1439" s="478"/>
      <c r="F1439" s="478"/>
      <c r="G1439" s="478"/>
      <c r="H1439" s="478"/>
      <c r="I1439" s="478"/>
      <c r="J1439" s="478"/>
      <c r="K1439" s="210" t="s">
        <v>99</v>
      </c>
      <c r="L1439" s="209">
        <v>1</v>
      </c>
      <c r="M1439" s="485">
        <v>580</v>
      </c>
      <c r="N1439" s="485"/>
      <c r="O1439" s="103">
        <f>+M1439*L1439</f>
        <v>580</v>
      </c>
      <c r="P1439" s="62"/>
    </row>
    <row r="1440" spans="1:19" ht="13.5" thickBot="1">
      <c r="A1440" s="14"/>
      <c r="B1440" s="61"/>
      <c r="C1440" s="480"/>
      <c r="D1440" s="481"/>
      <c r="E1440" s="481"/>
      <c r="F1440" s="481"/>
      <c r="G1440" s="481"/>
      <c r="H1440" s="481"/>
      <c r="I1440" s="481"/>
      <c r="J1440" s="482"/>
      <c r="K1440" s="211"/>
      <c r="L1440" s="212"/>
      <c r="M1440" s="486"/>
      <c r="N1440" s="487"/>
      <c r="O1440" s="103">
        <f>+M1440*L1440</f>
        <v>0</v>
      </c>
      <c r="P1440" s="62"/>
    </row>
    <row r="1441" spans="1:19" ht="14.25" thickBot="1">
      <c r="A1441" s="14"/>
      <c r="B1441" s="61"/>
      <c r="C1441" s="370" t="s">
        <v>43</v>
      </c>
      <c r="D1441" s="371"/>
      <c r="E1441" s="371"/>
      <c r="F1441" s="371"/>
      <c r="G1441" s="371"/>
      <c r="H1441" s="371"/>
      <c r="I1441" s="371"/>
      <c r="J1441" s="371"/>
      <c r="K1441" s="371"/>
      <c r="L1441" s="371"/>
      <c r="M1441" s="371"/>
      <c r="N1441" s="372"/>
      <c r="O1441" s="109">
        <f>SUM(O1438:O1440)</f>
        <v>8493.4000000000015</v>
      </c>
      <c r="P1441" s="62"/>
    </row>
    <row r="1442" spans="1:19">
      <c r="A1442" s="14"/>
      <c r="B1442" s="61"/>
      <c r="C1442" s="381" t="s">
        <v>46</v>
      </c>
      <c r="D1442" s="382"/>
      <c r="E1442" s="382"/>
      <c r="F1442" s="382"/>
      <c r="G1442" s="382"/>
      <c r="H1442" s="382"/>
      <c r="I1442" s="382"/>
      <c r="J1442" s="382"/>
      <c r="K1442" s="382"/>
      <c r="L1442" s="382"/>
      <c r="M1442" s="382"/>
      <c r="N1442" s="382"/>
      <c r="O1442" s="383"/>
      <c r="P1442" s="62"/>
    </row>
    <row r="1443" spans="1:19">
      <c r="A1443" s="14"/>
      <c r="B1443" s="61"/>
      <c r="C1443" s="384"/>
      <c r="D1443" s="385"/>
      <c r="E1443" s="385"/>
      <c r="F1443" s="385"/>
      <c r="G1443" s="385"/>
      <c r="H1443" s="385"/>
      <c r="I1443" s="385"/>
      <c r="J1443" s="385"/>
      <c r="K1443" s="385"/>
      <c r="L1443" s="385"/>
      <c r="M1443" s="385"/>
      <c r="N1443" s="385"/>
      <c r="O1443" s="386"/>
      <c r="P1443" s="62"/>
    </row>
    <row r="1444" spans="1:19" ht="13.5" thickBot="1">
      <c r="A1444" s="14"/>
      <c r="B1444" s="61"/>
      <c r="C1444" s="387"/>
      <c r="D1444" s="388"/>
      <c r="E1444" s="388"/>
      <c r="F1444" s="388"/>
      <c r="G1444" s="388"/>
      <c r="H1444" s="388"/>
      <c r="I1444" s="388"/>
      <c r="J1444" s="388"/>
      <c r="K1444" s="388"/>
      <c r="L1444" s="388"/>
      <c r="M1444" s="388"/>
      <c r="N1444" s="388"/>
      <c r="O1444" s="389"/>
      <c r="P1444" s="62"/>
    </row>
    <row r="1445" spans="1:19" ht="13.5">
      <c r="A1445" s="14"/>
      <c r="B1445" s="61"/>
      <c r="C1445" s="402" t="s">
        <v>47</v>
      </c>
      <c r="D1445" s="403"/>
      <c r="E1445" s="403"/>
      <c r="F1445" s="403"/>
      <c r="G1445" s="403"/>
      <c r="H1445" s="403"/>
      <c r="I1445" s="403"/>
      <c r="J1445" s="223" t="s">
        <v>48</v>
      </c>
      <c r="K1445" s="218" t="s">
        <v>49</v>
      </c>
      <c r="L1445" s="93" t="s">
        <v>50</v>
      </c>
      <c r="M1445" s="410" t="s">
        <v>51</v>
      </c>
      <c r="N1445" s="411"/>
      <c r="O1445" s="92" t="s">
        <v>42</v>
      </c>
      <c r="P1445" s="62"/>
    </row>
    <row r="1446" spans="1:19">
      <c r="A1446" s="14"/>
      <c r="B1446" s="61"/>
      <c r="C1446" s="406" t="s">
        <v>104</v>
      </c>
      <c r="D1446" s="407"/>
      <c r="E1446" s="407"/>
      <c r="F1446" s="407"/>
      <c r="G1446" s="407"/>
      <c r="H1446" s="407"/>
      <c r="I1446" s="407"/>
      <c r="J1446" s="39">
        <v>0.1</v>
      </c>
      <c r="K1446" s="40">
        <v>22</v>
      </c>
      <c r="L1446" s="39" t="s">
        <v>88</v>
      </c>
      <c r="M1446" s="431">
        <f>+S1446</f>
        <v>1560</v>
      </c>
      <c r="N1446" s="432"/>
      <c r="O1446" s="103">
        <f>+M1446*K1446*J1446</f>
        <v>3432</v>
      </c>
      <c r="P1446" s="62"/>
      <c r="S1446">
        <v>1560</v>
      </c>
    </row>
    <row r="1447" spans="1:19" ht="13.5" thickBot="1">
      <c r="A1447" s="14"/>
      <c r="B1447" s="61"/>
      <c r="C1447" s="398"/>
      <c r="D1447" s="399"/>
      <c r="E1447" s="399"/>
      <c r="F1447" s="399"/>
      <c r="G1447" s="399"/>
      <c r="H1447" s="399"/>
      <c r="I1447" s="399"/>
      <c r="J1447" s="34"/>
      <c r="K1447" s="224"/>
      <c r="L1447" s="34"/>
      <c r="M1447" s="400"/>
      <c r="N1447" s="401"/>
      <c r="O1447" s="118"/>
      <c r="P1447" s="62"/>
    </row>
    <row r="1448" spans="1:19" ht="14.25" thickBot="1">
      <c r="A1448" s="14"/>
      <c r="B1448" s="61"/>
      <c r="C1448" s="370" t="s">
        <v>43</v>
      </c>
      <c r="D1448" s="371"/>
      <c r="E1448" s="371"/>
      <c r="F1448" s="371"/>
      <c r="G1448" s="371"/>
      <c r="H1448" s="371"/>
      <c r="I1448" s="371"/>
      <c r="J1448" s="371"/>
      <c r="K1448" s="371"/>
      <c r="L1448" s="371"/>
      <c r="M1448" s="371"/>
      <c r="N1448" s="372"/>
      <c r="O1448" s="104">
        <f>SUM(O1446:O1447)</f>
        <v>3432</v>
      </c>
      <c r="P1448" s="62"/>
    </row>
    <row r="1449" spans="1:19">
      <c r="A1449" s="14"/>
      <c r="B1449" s="61"/>
      <c r="C1449" s="381" t="s">
        <v>52</v>
      </c>
      <c r="D1449" s="382"/>
      <c r="E1449" s="382"/>
      <c r="F1449" s="382"/>
      <c r="G1449" s="382"/>
      <c r="H1449" s="382"/>
      <c r="I1449" s="382"/>
      <c r="J1449" s="382"/>
      <c r="K1449" s="382"/>
      <c r="L1449" s="382"/>
      <c r="M1449" s="382"/>
      <c r="N1449" s="382"/>
      <c r="O1449" s="383"/>
      <c r="P1449" s="62"/>
    </row>
    <row r="1450" spans="1:19">
      <c r="A1450" s="14"/>
      <c r="B1450" s="61"/>
      <c r="C1450" s="384"/>
      <c r="D1450" s="385"/>
      <c r="E1450" s="385"/>
      <c r="F1450" s="385"/>
      <c r="G1450" s="385"/>
      <c r="H1450" s="385"/>
      <c r="I1450" s="385"/>
      <c r="J1450" s="385"/>
      <c r="K1450" s="385"/>
      <c r="L1450" s="385"/>
      <c r="M1450" s="385"/>
      <c r="N1450" s="385"/>
      <c r="O1450" s="386"/>
      <c r="P1450" s="62"/>
    </row>
    <row r="1451" spans="1:19" ht="13.5" thickBot="1">
      <c r="A1451" s="14"/>
      <c r="B1451" s="61"/>
      <c r="C1451" s="387"/>
      <c r="D1451" s="388"/>
      <c r="E1451" s="388"/>
      <c r="F1451" s="388"/>
      <c r="G1451" s="388"/>
      <c r="H1451" s="388"/>
      <c r="I1451" s="388"/>
      <c r="J1451" s="388"/>
      <c r="K1451" s="388"/>
      <c r="L1451" s="388"/>
      <c r="M1451" s="388"/>
      <c r="N1451" s="388"/>
      <c r="O1451" s="389"/>
      <c r="P1451" s="62"/>
    </row>
    <row r="1452" spans="1:19">
      <c r="A1452" s="14"/>
      <c r="B1452" s="61"/>
      <c r="C1452" s="390" t="s">
        <v>53</v>
      </c>
      <c r="D1452" s="391"/>
      <c r="E1452" s="391"/>
      <c r="F1452" s="391"/>
      <c r="G1452" s="391"/>
      <c r="H1452" s="391"/>
      <c r="I1452" s="391"/>
      <c r="J1452" s="110" t="s">
        <v>54</v>
      </c>
      <c r="K1452" s="111" t="s">
        <v>55</v>
      </c>
      <c r="L1452" s="112" t="s">
        <v>56</v>
      </c>
      <c r="M1452" s="392" t="s">
        <v>41</v>
      </c>
      <c r="N1452" s="393"/>
      <c r="O1452" s="113" t="s">
        <v>42</v>
      </c>
      <c r="P1452" s="62"/>
    </row>
    <row r="1453" spans="1:19">
      <c r="A1453" s="14"/>
      <c r="B1453" s="61"/>
      <c r="C1453" s="225" t="s">
        <v>105</v>
      </c>
      <c r="D1453" s="226"/>
      <c r="E1453" s="226"/>
      <c r="F1453" s="226"/>
      <c r="G1453" s="226"/>
      <c r="H1453" s="226"/>
      <c r="I1453" s="226"/>
      <c r="J1453" s="221">
        <v>295200</v>
      </c>
      <c r="K1453" s="114">
        <v>1.8</v>
      </c>
      <c r="L1453" s="115">
        <f>ROUND(K1453*J1453,2)</f>
        <v>531360</v>
      </c>
      <c r="M1453" s="394">
        <v>60</v>
      </c>
      <c r="N1453" s="395"/>
      <c r="O1453" s="116">
        <f>+ROUND(L1453/M1453,2)</f>
        <v>8856</v>
      </c>
      <c r="P1453" s="62"/>
      <c r="R1453">
        <v>209100</v>
      </c>
    </row>
    <row r="1454" spans="1:19">
      <c r="A1454" s="14"/>
      <c r="B1454" s="61"/>
      <c r="C1454" s="225"/>
      <c r="D1454" s="226"/>
      <c r="E1454" s="226"/>
      <c r="F1454" s="226"/>
      <c r="G1454" s="226"/>
      <c r="H1454" s="226"/>
      <c r="I1454" s="226"/>
      <c r="J1454" s="221"/>
      <c r="K1454" s="114"/>
      <c r="L1454" s="115"/>
      <c r="M1454" s="394"/>
      <c r="N1454" s="395"/>
      <c r="O1454" s="116"/>
      <c r="P1454" s="62"/>
    </row>
    <row r="1455" spans="1:19">
      <c r="A1455" s="14"/>
      <c r="B1455" s="61"/>
      <c r="C1455" s="225"/>
      <c r="D1455" s="226"/>
      <c r="E1455" s="226"/>
      <c r="F1455" s="226"/>
      <c r="G1455" s="226"/>
      <c r="H1455" s="226"/>
      <c r="I1455" s="226"/>
      <c r="J1455" s="38"/>
      <c r="K1455" s="37"/>
      <c r="L1455" s="36"/>
      <c r="M1455" s="396"/>
      <c r="N1455" s="397"/>
      <c r="O1455" s="35"/>
      <c r="P1455" s="62"/>
    </row>
    <row r="1456" spans="1:19" ht="13.5" thickBot="1">
      <c r="A1456" s="14"/>
      <c r="B1456" s="61"/>
      <c r="C1456" s="398"/>
      <c r="D1456" s="399"/>
      <c r="E1456" s="399"/>
      <c r="F1456" s="399"/>
      <c r="G1456" s="399"/>
      <c r="H1456" s="399"/>
      <c r="I1456" s="399"/>
      <c r="J1456" s="34"/>
      <c r="K1456" s="224"/>
      <c r="L1456" s="34"/>
      <c r="M1456" s="400"/>
      <c r="N1456" s="401"/>
      <c r="O1456" s="33"/>
      <c r="P1456" s="62"/>
    </row>
    <row r="1457" spans="1:16" ht="14.25" thickBot="1">
      <c r="A1457" s="14"/>
      <c r="B1457" s="61"/>
      <c r="C1457" s="370" t="s">
        <v>43</v>
      </c>
      <c r="D1457" s="371"/>
      <c r="E1457" s="371"/>
      <c r="F1457" s="371"/>
      <c r="G1457" s="371"/>
      <c r="H1457" s="371"/>
      <c r="I1457" s="371"/>
      <c r="J1457" s="371"/>
      <c r="K1457" s="371"/>
      <c r="L1457" s="371"/>
      <c r="M1457" s="371"/>
      <c r="N1457" s="372"/>
      <c r="O1457" s="109">
        <f>SUM(O1453:O1456)</f>
        <v>8856</v>
      </c>
      <c r="P1457" s="62"/>
    </row>
    <row r="1458" spans="1:16" ht="13.5" thickBot="1">
      <c r="A1458" s="14"/>
      <c r="B1458" s="61"/>
      <c r="C1458" s="18"/>
      <c r="D1458" s="14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7"/>
      <c r="P1458" s="62"/>
    </row>
    <row r="1459" spans="1:16" ht="13.5" thickBot="1">
      <c r="A1459" s="14"/>
      <c r="B1459" s="61"/>
      <c r="C1459" s="373" t="s">
        <v>57</v>
      </c>
      <c r="D1459" s="374"/>
      <c r="E1459" s="374"/>
      <c r="F1459" s="374"/>
      <c r="G1459" s="374"/>
      <c r="H1459" s="374"/>
      <c r="I1459" s="374"/>
      <c r="J1459" s="374"/>
      <c r="K1459" s="374"/>
      <c r="L1459" s="374"/>
      <c r="M1459" s="374"/>
      <c r="N1459" s="375"/>
      <c r="O1459" s="117">
        <f>ROUND(O1457+O1448+O1441+O1433,2)</f>
        <v>21667</v>
      </c>
      <c r="P1459" s="62"/>
    </row>
    <row r="1460" spans="1:16">
      <c r="A1460" s="14"/>
      <c r="B1460" s="61"/>
      <c r="C1460" s="381" t="s">
        <v>58</v>
      </c>
      <c r="D1460" s="382"/>
      <c r="E1460" s="382"/>
      <c r="F1460" s="382"/>
      <c r="G1460" s="382"/>
      <c r="H1460" s="382"/>
      <c r="I1460" s="382"/>
      <c r="J1460" s="382"/>
      <c r="K1460" s="382"/>
      <c r="L1460" s="382"/>
      <c r="M1460" s="382"/>
      <c r="N1460" s="382"/>
      <c r="O1460" s="383"/>
      <c r="P1460" s="62"/>
    </row>
    <row r="1461" spans="1:16">
      <c r="A1461" s="14"/>
      <c r="B1461" s="61"/>
      <c r="C1461" s="384"/>
      <c r="D1461" s="385"/>
      <c r="E1461" s="385"/>
      <c r="F1461" s="385"/>
      <c r="G1461" s="385"/>
      <c r="H1461" s="385"/>
      <c r="I1461" s="385"/>
      <c r="J1461" s="385"/>
      <c r="K1461" s="385"/>
      <c r="L1461" s="385"/>
      <c r="M1461" s="385"/>
      <c r="N1461" s="385"/>
      <c r="O1461" s="386"/>
      <c r="P1461" s="62"/>
    </row>
    <row r="1462" spans="1:16" ht="13.5" thickBot="1">
      <c r="A1462" s="14"/>
      <c r="B1462" s="61"/>
      <c r="C1462" s="387"/>
      <c r="D1462" s="388"/>
      <c r="E1462" s="388"/>
      <c r="F1462" s="388"/>
      <c r="G1462" s="388"/>
      <c r="H1462" s="388"/>
      <c r="I1462" s="388"/>
      <c r="J1462" s="388"/>
      <c r="K1462" s="388"/>
      <c r="L1462" s="388"/>
      <c r="M1462" s="388"/>
      <c r="N1462" s="388"/>
      <c r="O1462" s="389"/>
      <c r="P1462" s="62"/>
    </row>
    <row r="1463" spans="1:16" ht="13.5">
      <c r="A1463" s="14"/>
      <c r="B1463" s="61"/>
      <c r="C1463" s="402" t="s">
        <v>59</v>
      </c>
      <c r="D1463" s="403"/>
      <c r="E1463" s="403"/>
      <c r="F1463" s="403"/>
      <c r="G1463" s="403"/>
      <c r="H1463" s="403"/>
      <c r="I1463" s="403"/>
      <c r="J1463" s="218"/>
      <c r="K1463" s="219"/>
      <c r="L1463" s="94" t="s">
        <v>60</v>
      </c>
      <c r="M1463" s="404" t="s">
        <v>61</v>
      </c>
      <c r="N1463" s="405"/>
      <c r="O1463" s="95"/>
      <c r="P1463" s="62"/>
    </row>
    <row r="1464" spans="1:16">
      <c r="A1464" s="14"/>
      <c r="B1464" s="61"/>
      <c r="C1464" s="406" t="s">
        <v>16</v>
      </c>
      <c r="D1464" s="407"/>
      <c r="E1464" s="407"/>
      <c r="F1464" s="407"/>
      <c r="G1464" s="407"/>
      <c r="H1464" s="407"/>
      <c r="I1464" s="407"/>
      <c r="J1464" s="31"/>
      <c r="K1464" s="30"/>
      <c r="L1464" s="27">
        <v>0.28999999999999998</v>
      </c>
      <c r="M1464" s="408">
        <f>+ROUND(O1459*L1464,2)</f>
        <v>6283.43</v>
      </c>
      <c r="N1464" s="409"/>
      <c r="O1464" s="26"/>
      <c r="P1464" s="62"/>
    </row>
    <row r="1465" spans="1:16">
      <c r="A1465" s="14"/>
      <c r="B1465" s="61"/>
      <c r="C1465" s="32" t="s">
        <v>62</v>
      </c>
      <c r="D1465" s="19"/>
      <c r="E1465" s="19"/>
      <c r="F1465" s="19"/>
      <c r="G1465" s="19"/>
      <c r="H1465" s="19"/>
      <c r="I1465" s="19"/>
      <c r="J1465" s="31"/>
      <c r="K1465" s="30"/>
      <c r="L1465" s="27">
        <v>0.01</v>
      </c>
      <c r="M1465" s="408">
        <f>+ROUND(O1459*L1465,2)</f>
        <v>216.67</v>
      </c>
      <c r="N1465" s="409"/>
      <c r="O1465" s="26"/>
      <c r="P1465" s="62"/>
    </row>
    <row r="1466" spans="1:16" ht="13.5" thickBot="1">
      <c r="A1466" s="14"/>
      <c r="B1466" s="61"/>
      <c r="C1466" s="216" t="s">
        <v>63</v>
      </c>
      <c r="D1466" s="217"/>
      <c r="E1466" s="217"/>
      <c r="F1466" s="217"/>
      <c r="G1466" s="217"/>
      <c r="H1466" s="217"/>
      <c r="I1466" s="217"/>
      <c r="J1466" s="29"/>
      <c r="K1466" s="28"/>
      <c r="L1466" s="27">
        <v>0.05</v>
      </c>
      <c r="M1466" s="368">
        <f>+ROUND(O1459*L1466,2)</f>
        <v>1083.3499999999999</v>
      </c>
      <c r="N1466" s="369"/>
      <c r="O1466" s="26"/>
      <c r="P1466" s="62"/>
    </row>
    <row r="1467" spans="1:16" ht="14.25" thickBot="1">
      <c r="A1467" s="14"/>
      <c r="B1467" s="61"/>
      <c r="C1467" s="370" t="s">
        <v>43</v>
      </c>
      <c r="D1467" s="371"/>
      <c r="E1467" s="371"/>
      <c r="F1467" s="371"/>
      <c r="G1467" s="371"/>
      <c r="H1467" s="371"/>
      <c r="I1467" s="371"/>
      <c r="J1467" s="371"/>
      <c r="K1467" s="371"/>
      <c r="L1467" s="371"/>
      <c r="M1467" s="371"/>
      <c r="N1467" s="372"/>
      <c r="O1467" s="104">
        <f>SUM(M1464:N1466)</f>
        <v>7583.4500000000007</v>
      </c>
      <c r="P1467" s="62"/>
    </row>
    <row r="1468" spans="1:16" ht="13.5" thickBot="1">
      <c r="A1468" s="14"/>
      <c r="B1468" s="61"/>
      <c r="C1468" s="18"/>
      <c r="D1468" s="14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7"/>
      <c r="P1468" s="62"/>
    </row>
    <row r="1469" spans="1:16" ht="13.5" thickBot="1">
      <c r="A1469" s="14"/>
      <c r="B1469" s="61"/>
      <c r="C1469" s="373" t="s">
        <v>64</v>
      </c>
      <c r="D1469" s="374"/>
      <c r="E1469" s="374"/>
      <c r="F1469" s="374"/>
      <c r="G1469" s="374"/>
      <c r="H1469" s="374"/>
      <c r="I1469" s="374"/>
      <c r="J1469" s="374"/>
      <c r="K1469" s="374"/>
      <c r="L1469" s="374"/>
      <c r="M1469" s="374"/>
      <c r="N1469" s="375"/>
      <c r="O1469" s="117">
        <f>+O1467+O1459</f>
        <v>29250.45</v>
      </c>
      <c r="P1469" s="62"/>
    </row>
    <row r="1470" spans="1:16">
      <c r="A1470" s="14"/>
      <c r="B1470" s="61"/>
      <c r="C1470" s="25"/>
      <c r="D1470" s="24"/>
      <c r="E1470" s="24"/>
      <c r="F1470" s="24"/>
      <c r="G1470" s="24"/>
      <c r="H1470" s="24"/>
      <c r="I1470" s="24"/>
      <c r="J1470" s="24"/>
      <c r="K1470" s="24"/>
      <c r="L1470" s="24"/>
      <c r="M1470" s="24"/>
      <c r="N1470" s="24"/>
      <c r="O1470" s="23"/>
      <c r="P1470" s="62"/>
    </row>
    <row r="1471" spans="1:16">
      <c r="A1471" s="14"/>
      <c r="B1471" s="61"/>
      <c r="C1471" s="18"/>
      <c r="D1471" s="14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7"/>
      <c r="P1471" s="62"/>
    </row>
    <row r="1472" spans="1:16">
      <c r="A1472" s="14"/>
      <c r="B1472" s="61"/>
      <c r="C1472" s="18"/>
      <c r="D1472" s="14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7"/>
      <c r="P1472" s="62"/>
    </row>
    <row r="1473" spans="1:16" ht="18">
      <c r="A1473" s="14"/>
      <c r="B1473" s="61"/>
      <c r="C1473" s="18"/>
      <c r="D1473" s="14"/>
      <c r="E1473" s="14"/>
      <c r="F1473" s="14"/>
      <c r="G1473" s="14"/>
      <c r="H1473" s="96" t="s">
        <v>67</v>
      </c>
      <c r="I1473" s="14"/>
      <c r="J1473" s="14"/>
      <c r="K1473" s="14"/>
      <c r="L1473" s="14"/>
      <c r="M1473" s="14"/>
      <c r="N1473" s="14"/>
      <c r="O1473" s="17"/>
      <c r="P1473" s="62"/>
    </row>
    <row r="1474" spans="1:16" ht="18">
      <c r="A1474" s="14"/>
      <c r="B1474" s="61"/>
      <c r="C1474" s="22"/>
      <c r="D1474" s="64"/>
      <c r="E1474" s="64"/>
      <c r="F1474" s="64"/>
      <c r="G1474" s="64"/>
      <c r="H1474" s="96"/>
      <c r="I1474" s="64"/>
      <c r="J1474" s="64"/>
      <c r="K1474" s="64"/>
      <c r="L1474" s="64"/>
      <c r="M1474" s="64"/>
      <c r="N1474" s="64"/>
      <c r="O1474" s="21"/>
      <c r="P1474" s="62"/>
    </row>
    <row r="1475" spans="1:16" ht="18">
      <c r="A1475" s="14"/>
      <c r="B1475" s="61"/>
      <c r="C1475" s="22"/>
      <c r="D1475" s="64"/>
      <c r="E1475" s="64"/>
      <c r="F1475" s="64"/>
      <c r="G1475" s="64"/>
      <c r="H1475" s="96"/>
      <c r="I1475" s="14"/>
      <c r="J1475" s="14"/>
      <c r="K1475" s="64"/>
      <c r="L1475" s="64"/>
      <c r="M1475" s="64"/>
      <c r="N1475" s="64"/>
      <c r="O1475" s="21"/>
      <c r="P1475" s="62"/>
    </row>
    <row r="1476" spans="1:16" ht="18">
      <c r="A1476" s="14"/>
      <c r="B1476" s="61"/>
      <c r="C1476" s="20"/>
      <c r="D1476" s="65"/>
      <c r="E1476" s="65"/>
      <c r="F1476" s="65"/>
      <c r="G1476" s="65"/>
      <c r="H1476" s="96" t="s">
        <v>68</v>
      </c>
      <c r="I1476" s="65"/>
      <c r="J1476" s="65"/>
      <c r="K1476" s="65"/>
      <c r="L1476" s="65"/>
      <c r="M1476" s="65"/>
      <c r="N1476" s="65"/>
      <c r="O1476" s="16"/>
      <c r="P1476" s="62"/>
    </row>
    <row r="1477" spans="1:16" ht="18">
      <c r="A1477" s="14"/>
      <c r="B1477" s="61"/>
      <c r="C1477" s="18"/>
      <c r="D1477" s="14"/>
      <c r="E1477" s="14"/>
      <c r="F1477" s="14"/>
      <c r="G1477" s="14"/>
      <c r="H1477" s="97" t="s">
        <v>120</v>
      </c>
      <c r="I1477" s="14"/>
      <c r="J1477" s="14"/>
      <c r="K1477" s="14"/>
      <c r="L1477" s="14"/>
      <c r="M1477" s="14"/>
      <c r="N1477" s="14"/>
      <c r="O1477" s="17"/>
      <c r="P1477" s="62"/>
    </row>
    <row r="1478" spans="1:16" ht="18">
      <c r="A1478" s="14"/>
      <c r="B1478" s="61"/>
      <c r="C1478" s="15"/>
      <c r="D1478" s="66"/>
      <c r="E1478" s="66"/>
      <c r="F1478" s="14"/>
      <c r="G1478" s="14"/>
      <c r="H1478" s="96" t="s">
        <v>69</v>
      </c>
      <c r="I1478" s="14"/>
      <c r="J1478" s="14"/>
      <c r="K1478" s="98"/>
      <c r="L1478" s="98"/>
      <c r="M1478" s="98"/>
      <c r="N1478" s="98"/>
      <c r="O1478" s="99"/>
      <c r="P1478" s="62"/>
    </row>
    <row r="1479" spans="1:16" ht="16.5" thickBot="1">
      <c r="A1479" s="14"/>
      <c r="B1479" s="61"/>
      <c r="C1479" s="376"/>
      <c r="D1479" s="377"/>
      <c r="E1479" s="377"/>
      <c r="F1479" s="224"/>
      <c r="G1479" s="224"/>
      <c r="H1479" s="224"/>
      <c r="I1479" s="224"/>
      <c r="J1479" s="224"/>
      <c r="K1479" s="100"/>
      <c r="L1479" s="100"/>
      <c r="M1479" s="100"/>
      <c r="N1479" s="100"/>
      <c r="O1479" s="101"/>
      <c r="P1479" s="62"/>
    </row>
    <row r="1480" spans="1:16" ht="13.5" thickBot="1">
      <c r="A1480" s="14"/>
      <c r="B1480" s="67"/>
      <c r="C1480" s="68"/>
      <c r="D1480" s="68"/>
      <c r="E1480" s="68"/>
      <c r="F1480" s="68"/>
      <c r="G1480" s="68"/>
      <c r="H1480" s="68"/>
      <c r="I1480" s="68"/>
      <c r="J1480" s="68"/>
      <c r="K1480" s="68"/>
      <c r="L1480" s="68"/>
      <c r="M1480" s="68"/>
      <c r="N1480" s="68"/>
      <c r="O1480" s="68"/>
      <c r="P1480" s="69"/>
    </row>
    <row r="1481" spans="1:16" ht="13.5" thickTop="1">
      <c r="A1481" s="14"/>
      <c r="B1481" s="14"/>
      <c r="C1481" s="14"/>
      <c r="D1481" s="14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</row>
    <row r="1482" spans="1:16" ht="13.5" thickBot="1">
      <c r="A1482" s="14"/>
      <c r="B1482" s="14"/>
      <c r="C1482" s="14"/>
      <c r="D1482" s="14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</row>
    <row r="1483" spans="1:16" ht="13.5" thickTop="1">
      <c r="A1483" s="14"/>
      <c r="B1483" s="443"/>
      <c r="C1483" s="444"/>
      <c r="D1483" s="444"/>
      <c r="E1483" s="444"/>
      <c r="F1483" s="444"/>
      <c r="G1483" s="444"/>
      <c r="H1483" s="444"/>
      <c r="I1483" s="444"/>
      <c r="J1483" s="444"/>
      <c r="K1483" s="444"/>
      <c r="L1483" s="444"/>
      <c r="M1483" s="444"/>
      <c r="N1483" s="444"/>
      <c r="O1483" s="444"/>
      <c r="P1483" s="445"/>
    </row>
    <row r="1484" spans="1:16">
      <c r="A1484" s="14"/>
      <c r="B1484" s="81"/>
      <c r="C1484" s="70"/>
      <c r="D1484" s="71"/>
      <c r="E1484" s="70"/>
      <c r="F1484" s="71"/>
      <c r="G1484" s="14"/>
      <c r="H1484" s="14"/>
      <c r="I1484" s="14"/>
      <c r="J1484" s="14"/>
      <c r="K1484" s="14"/>
      <c r="L1484" s="14"/>
      <c r="M1484" s="14"/>
      <c r="N1484" s="14"/>
      <c r="O1484" s="14"/>
      <c r="P1484" s="62"/>
    </row>
    <row r="1485" spans="1:16" ht="13.5" thickBot="1">
      <c r="A1485" s="14"/>
      <c r="B1485" s="61"/>
      <c r="C1485" s="14"/>
      <c r="D1485" s="14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62"/>
    </row>
    <row r="1486" spans="1:16">
      <c r="A1486" s="14"/>
      <c r="B1486" s="61"/>
      <c r="C1486" s="446"/>
      <c r="D1486" s="447"/>
      <c r="E1486" s="452"/>
      <c r="F1486" s="452"/>
      <c r="G1486" s="452"/>
      <c r="H1486" s="452"/>
      <c r="I1486" s="452"/>
      <c r="J1486" s="452"/>
      <c r="K1486" s="453"/>
      <c r="L1486" s="454"/>
      <c r="M1486" s="455"/>
      <c r="N1486" s="455"/>
      <c r="O1486" s="456"/>
      <c r="P1486" s="62"/>
    </row>
    <row r="1487" spans="1:16">
      <c r="A1487" s="14"/>
      <c r="B1487" s="61"/>
      <c r="C1487" s="448"/>
      <c r="D1487" s="449"/>
      <c r="E1487" s="460" t="s">
        <v>66</v>
      </c>
      <c r="F1487" s="460"/>
      <c r="G1487" s="460"/>
      <c r="H1487" s="460"/>
      <c r="I1487" s="460"/>
      <c r="J1487" s="460"/>
      <c r="K1487" s="461"/>
      <c r="L1487" s="457"/>
      <c r="M1487" s="458"/>
      <c r="N1487" s="458"/>
      <c r="O1487" s="459"/>
      <c r="P1487" s="62"/>
    </row>
    <row r="1488" spans="1:16" ht="13.5">
      <c r="A1488" s="14"/>
      <c r="B1488" s="61"/>
      <c r="C1488" s="448"/>
      <c r="D1488" s="449"/>
      <c r="E1488" s="462"/>
      <c r="F1488" s="462"/>
      <c r="G1488" s="462"/>
      <c r="H1488" s="462"/>
      <c r="I1488" s="462"/>
      <c r="J1488" s="462"/>
      <c r="K1488" s="463"/>
      <c r="L1488" s="464" t="s">
        <v>25</v>
      </c>
      <c r="M1488" s="466"/>
      <c r="N1488" s="467"/>
      <c r="O1488" s="468"/>
      <c r="P1488" s="62"/>
    </row>
    <row r="1489" spans="1:16">
      <c r="A1489" s="14"/>
      <c r="B1489" s="61"/>
      <c r="C1489" s="448"/>
      <c r="D1489" s="449"/>
      <c r="E1489" s="460"/>
      <c r="F1489" s="460"/>
      <c r="G1489" s="460"/>
      <c r="H1489" s="460"/>
      <c r="I1489" s="460"/>
      <c r="J1489" s="460"/>
      <c r="K1489" s="461"/>
      <c r="L1489" s="465"/>
      <c r="M1489" s="469"/>
      <c r="N1489" s="470"/>
      <c r="O1489" s="471"/>
      <c r="P1489" s="62"/>
    </row>
    <row r="1490" spans="1:16">
      <c r="A1490" s="14"/>
      <c r="B1490" s="61"/>
      <c r="C1490" s="448"/>
      <c r="D1490" s="449"/>
      <c r="E1490" s="472"/>
      <c r="F1490" s="472"/>
      <c r="G1490" s="472"/>
      <c r="H1490" s="472"/>
      <c r="I1490" s="472"/>
      <c r="J1490" s="472"/>
      <c r="K1490" s="473"/>
      <c r="L1490" s="464" t="s">
        <v>26</v>
      </c>
      <c r="M1490" s="464">
        <v>18</v>
      </c>
      <c r="N1490" s="464" t="s">
        <v>27</v>
      </c>
      <c r="O1490" s="418">
        <v>18</v>
      </c>
      <c r="P1490" s="62"/>
    </row>
    <row r="1491" spans="1:16">
      <c r="A1491" s="14"/>
      <c r="B1491" s="61"/>
      <c r="C1491" s="448"/>
      <c r="D1491" s="449"/>
      <c r="E1491" s="472"/>
      <c r="F1491" s="472"/>
      <c r="G1491" s="472"/>
      <c r="H1491" s="472"/>
      <c r="I1491" s="472"/>
      <c r="J1491" s="472"/>
      <c r="K1491" s="473"/>
      <c r="L1491" s="474"/>
      <c r="M1491" s="474"/>
      <c r="N1491" s="474"/>
      <c r="O1491" s="419"/>
      <c r="P1491" s="62"/>
    </row>
    <row r="1492" spans="1:16">
      <c r="A1492" s="14"/>
      <c r="B1492" s="61"/>
      <c r="C1492" s="450"/>
      <c r="D1492" s="451"/>
      <c r="E1492" s="475" t="s">
        <v>28</v>
      </c>
      <c r="F1492" s="475"/>
      <c r="G1492" s="475"/>
      <c r="H1492" s="475"/>
      <c r="I1492" s="475"/>
      <c r="J1492" s="475"/>
      <c r="K1492" s="476"/>
      <c r="L1492" s="474"/>
      <c r="M1492" s="474"/>
      <c r="N1492" s="474"/>
      <c r="O1492" s="419"/>
      <c r="P1492" s="62"/>
    </row>
    <row r="1493" spans="1:16" ht="14.25" thickBot="1">
      <c r="A1493" s="14"/>
      <c r="B1493" s="61"/>
      <c r="C1493" s="57"/>
      <c r="D1493" s="56"/>
      <c r="E1493" s="56"/>
      <c r="F1493" s="56"/>
      <c r="G1493" s="56"/>
      <c r="H1493" s="56"/>
      <c r="I1493" s="56"/>
      <c r="J1493" s="56"/>
      <c r="K1493" s="56"/>
      <c r="L1493" s="56"/>
      <c r="M1493" s="55"/>
      <c r="N1493" s="55"/>
      <c r="O1493" s="54"/>
      <c r="P1493" s="62"/>
    </row>
    <row r="1494" spans="1:16" ht="13.5">
      <c r="A1494" s="14"/>
      <c r="B1494" s="61"/>
      <c r="C1494" s="53"/>
      <c r="D1494" s="52"/>
      <c r="E1494" s="52"/>
      <c r="F1494" s="52"/>
      <c r="G1494" s="52"/>
      <c r="H1494" s="52"/>
      <c r="I1494" s="52"/>
      <c r="J1494" s="52"/>
      <c r="K1494" s="52"/>
      <c r="L1494" s="51" t="s">
        <v>29</v>
      </c>
      <c r="M1494" s="50" t="s">
        <v>30</v>
      </c>
      <c r="N1494" s="50" t="s">
        <v>31</v>
      </c>
      <c r="O1494" s="49" t="s">
        <v>32</v>
      </c>
      <c r="P1494" s="62"/>
    </row>
    <row r="1495" spans="1:16" ht="13.5">
      <c r="A1495" s="14"/>
      <c r="B1495" s="61"/>
      <c r="C1495" s="20"/>
      <c r="D1495" s="222"/>
      <c r="E1495" s="222"/>
      <c r="F1495" s="222"/>
      <c r="G1495" s="222"/>
      <c r="H1495" s="222"/>
      <c r="I1495" s="222"/>
      <c r="J1495" s="222"/>
      <c r="K1495" s="222"/>
      <c r="L1495" s="63"/>
      <c r="M1495" s="48">
        <v>6</v>
      </c>
      <c r="N1495" s="48">
        <v>2</v>
      </c>
      <c r="O1495" s="48">
        <v>2026</v>
      </c>
      <c r="P1495" s="62"/>
    </row>
    <row r="1496" spans="1:16" ht="13.5">
      <c r="A1496" s="14"/>
      <c r="B1496" s="61"/>
      <c r="C1496" s="47"/>
      <c r="D1496" s="46"/>
      <c r="E1496" s="46"/>
      <c r="F1496" s="46"/>
      <c r="G1496" s="46"/>
      <c r="H1496" s="46"/>
      <c r="I1496" s="46"/>
      <c r="J1496" s="46"/>
      <c r="K1496" s="46"/>
      <c r="L1496" s="46"/>
      <c r="M1496" s="46"/>
      <c r="N1496" s="46"/>
      <c r="O1496" s="45"/>
      <c r="P1496" s="62"/>
    </row>
    <row r="1497" spans="1:16" ht="13.5" thickBot="1">
      <c r="A1497" s="14"/>
      <c r="B1497" s="61"/>
      <c r="C1497" s="216"/>
      <c r="D1497" s="217"/>
      <c r="E1497" s="217"/>
      <c r="F1497" s="217"/>
      <c r="G1497" s="217"/>
      <c r="H1497" s="217"/>
      <c r="I1497" s="217"/>
      <c r="J1497" s="217"/>
      <c r="K1497" s="217"/>
      <c r="L1497" s="217"/>
      <c r="M1497" s="217"/>
      <c r="N1497" s="217"/>
      <c r="O1497" s="44"/>
      <c r="P1497" s="62"/>
    </row>
    <row r="1498" spans="1:16" ht="13.5" thickBot="1">
      <c r="A1498" s="14"/>
      <c r="B1498" s="61"/>
      <c r="C1498" s="25"/>
      <c r="D1498" s="24"/>
      <c r="E1498" s="24"/>
      <c r="F1498" s="24"/>
      <c r="G1498" s="24"/>
      <c r="H1498" s="24"/>
      <c r="I1498" s="14"/>
      <c r="J1498" s="14"/>
      <c r="K1498" s="24"/>
      <c r="L1498" s="24"/>
      <c r="M1498" s="24"/>
      <c r="N1498" s="24"/>
      <c r="O1498" s="23"/>
      <c r="P1498" s="62"/>
    </row>
    <row r="1499" spans="1:16" ht="13.5">
      <c r="A1499" s="14"/>
      <c r="B1499" s="61"/>
      <c r="C1499" s="420" t="s">
        <v>33</v>
      </c>
      <c r="D1499" s="421"/>
      <c r="E1499" s="421"/>
      <c r="F1499" s="421"/>
      <c r="G1499" s="421"/>
      <c r="H1499" s="421"/>
      <c r="I1499" s="421"/>
      <c r="J1499" s="421"/>
      <c r="K1499" s="421"/>
      <c r="L1499" s="421"/>
      <c r="M1499" s="421"/>
      <c r="N1499" s="421"/>
      <c r="O1499" s="422"/>
      <c r="P1499" s="62"/>
    </row>
    <row r="1500" spans="1:16" ht="13.5" thickBot="1">
      <c r="A1500" s="14"/>
      <c r="B1500" s="61"/>
      <c r="C1500" s="18"/>
      <c r="D1500" s="14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7"/>
      <c r="P1500" s="62"/>
    </row>
    <row r="1501" spans="1:16">
      <c r="A1501" s="14"/>
      <c r="B1501" s="61"/>
      <c r="C1501" s="89" t="s">
        <v>34</v>
      </c>
      <c r="D1501" s="423" t="s">
        <v>35</v>
      </c>
      <c r="E1501" s="424"/>
      <c r="F1501" s="424"/>
      <c r="G1501" s="424"/>
      <c r="H1501" s="424"/>
      <c r="I1501" s="424"/>
      <c r="J1501" s="424"/>
      <c r="K1501" s="424"/>
      <c r="L1501" s="425"/>
      <c r="M1501" s="426" t="s">
        <v>36</v>
      </c>
      <c r="N1501" s="427"/>
      <c r="O1501" s="89" t="s">
        <v>9</v>
      </c>
      <c r="P1501" s="62"/>
    </row>
    <row r="1502" spans="1:16" ht="13.5" thickBot="1">
      <c r="A1502" s="14"/>
      <c r="B1502" s="61"/>
      <c r="C1502" s="232">
        <f>+'PRESUPUESTO OFICIAL (Entidad)'!D36</f>
        <v>3.06</v>
      </c>
      <c r="D1502" s="433" t="str">
        <f>+'PRESUPUESTO OFICIAL (Entidad)'!E36</f>
        <v>Mantenimiento correctivo a cuarto frio casa de mercado (revisión de compresor, reparación de fugas, soldadura, recarga de gas) limpieza técnica del evaporador y condensador, revisión de contactores y controlador de temperatura.</v>
      </c>
      <c r="E1502" s="434"/>
      <c r="F1502" s="434"/>
      <c r="G1502" s="434"/>
      <c r="H1502" s="434"/>
      <c r="I1502" s="434"/>
      <c r="J1502" s="434"/>
      <c r="K1502" s="434"/>
      <c r="L1502" s="435"/>
      <c r="M1502" s="433" t="str">
        <f>+'PRESUPUESTO OFICIAL (Entidad)'!F36</f>
        <v>GBL</v>
      </c>
      <c r="N1502" s="435"/>
      <c r="O1502" s="91">
        <f>+'PRESUPUESTO OFICIAL (Entidad)'!G36</f>
        <v>1</v>
      </c>
      <c r="P1502" s="62"/>
    </row>
    <row r="1503" spans="1:16">
      <c r="A1503" s="14"/>
      <c r="B1503" s="61"/>
      <c r="C1503" s="381" t="s">
        <v>37</v>
      </c>
      <c r="D1503" s="382"/>
      <c r="E1503" s="382"/>
      <c r="F1503" s="382"/>
      <c r="G1503" s="382"/>
      <c r="H1503" s="382"/>
      <c r="I1503" s="382"/>
      <c r="J1503" s="382"/>
      <c r="K1503" s="382"/>
      <c r="L1503" s="382"/>
      <c r="M1503" s="382"/>
      <c r="N1503" s="382"/>
      <c r="O1503" s="383"/>
      <c r="P1503" s="62"/>
    </row>
    <row r="1504" spans="1:16">
      <c r="A1504" s="14"/>
      <c r="B1504" s="61"/>
      <c r="C1504" s="384"/>
      <c r="D1504" s="385"/>
      <c r="E1504" s="385"/>
      <c r="F1504" s="385"/>
      <c r="G1504" s="385"/>
      <c r="H1504" s="385"/>
      <c r="I1504" s="385"/>
      <c r="J1504" s="385"/>
      <c r="K1504" s="385"/>
      <c r="L1504" s="385"/>
      <c r="M1504" s="385"/>
      <c r="N1504" s="385"/>
      <c r="O1504" s="386"/>
      <c r="P1504" s="62"/>
    </row>
    <row r="1505" spans="1:19" ht="13.5" thickBot="1">
      <c r="A1505" s="14"/>
      <c r="B1505" s="61"/>
      <c r="C1505" s="387"/>
      <c r="D1505" s="388"/>
      <c r="E1505" s="388"/>
      <c r="F1505" s="388"/>
      <c r="G1505" s="388"/>
      <c r="H1505" s="388"/>
      <c r="I1505" s="388"/>
      <c r="J1505" s="388"/>
      <c r="K1505" s="388"/>
      <c r="L1505" s="388"/>
      <c r="M1505" s="388"/>
      <c r="N1505" s="388"/>
      <c r="O1505" s="389"/>
      <c r="P1505" s="62"/>
    </row>
    <row r="1506" spans="1:19" ht="13.5">
      <c r="A1506" s="14"/>
      <c r="B1506" s="61"/>
      <c r="C1506" s="402" t="s">
        <v>35</v>
      </c>
      <c r="D1506" s="436"/>
      <c r="E1506" s="436"/>
      <c r="F1506" s="436"/>
      <c r="G1506" s="437"/>
      <c r="H1506" s="410" t="s">
        <v>38</v>
      </c>
      <c r="I1506" s="436"/>
      <c r="J1506" s="438" t="s">
        <v>39</v>
      </c>
      <c r="K1506" s="439"/>
      <c r="L1506" s="223" t="s">
        <v>40</v>
      </c>
      <c r="M1506" s="410" t="s">
        <v>41</v>
      </c>
      <c r="N1506" s="411"/>
      <c r="O1506" s="92" t="s">
        <v>42</v>
      </c>
      <c r="P1506" s="62"/>
    </row>
    <row r="1507" spans="1:19">
      <c r="A1507" s="14"/>
      <c r="B1507" s="61"/>
      <c r="C1507" s="406" t="s">
        <v>70</v>
      </c>
      <c r="D1507" s="407"/>
      <c r="E1507" s="407"/>
      <c r="F1507" s="407"/>
      <c r="G1507" s="412"/>
      <c r="H1507" s="413"/>
      <c r="I1507" s="412"/>
      <c r="J1507" s="414" t="s">
        <v>71</v>
      </c>
      <c r="K1507" s="415"/>
      <c r="L1507" s="102">
        <f>+O1534</f>
        <v>2125440</v>
      </c>
      <c r="M1507" s="416">
        <v>0.1</v>
      </c>
      <c r="N1507" s="417"/>
      <c r="O1507" s="103">
        <f>+ROUND(L1507*M1507,2)</f>
        <v>212544</v>
      </c>
      <c r="P1507" s="62"/>
    </row>
    <row r="1508" spans="1:19">
      <c r="A1508" s="14"/>
      <c r="B1508" s="61"/>
      <c r="C1508" s="32"/>
      <c r="D1508" s="19"/>
      <c r="E1508" s="19"/>
      <c r="F1508" s="19"/>
      <c r="G1508" s="42"/>
      <c r="H1508" s="43"/>
      <c r="I1508" s="42"/>
      <c r="J1508" s="414"/>
      <c r="K1508" s="415"/>
      <c r="L1508" s="102"/>
      <c r="M1508" s="396"/>
      <c r="N1508" s="397"/>
      <c r="O1508" s="103"/>
      <c r="P1508" s="62"/>
    </row>
    <row r="1509" spans="1:19" ht="13.5" thickBot="1">
      <c r="A1509" s="14"/>
      <c r="B1509" s="61"/>
      <c r="C1509" s="398"/>
      <c r="D1509" s="399"/>
      <c r="E1509" s="399"/>
      <c r="F1509" s="399"/>
      <c r="G1509" s="428"/>
      <c r="H1509" s="440"/>
      <c r="I1509" s="428"/>
      <c r="J1509" s="440"/>
      <c r="K1509" s="428"/>
      <c r="L1509" s="41"/>
      <c r="M1509" s="441"/>
      <c r="N1509" s="442"/>
      <c r="O1509" s="189"/>
      <c r="P1509" s="62"/>
    </row>
    <row r="1510" spans="1:19" ht="14.25" thickBot="1">
      <c r="A1510" s="14"/>
      <c r="B1510" s="61"/>
      <c r="C1510" s="370" t="s">
        <v>43</v>
      </c>
      <c r="D1510" s="371"/>
      <c r="E1510" s="371"/>
      <c r="F1510" s="371"/>
      <c r="G1510" s="371"/>
      <c r="H1510" s="371"/>
      <c r="I1510" s="371"/>
      <c r="J1510" s="371"/>
      <c r="K1510" s="371"/>
      <c r="L1510" s="371"/>
      <c r="M1510" s="371"/>
      <c r="N1510" s="372"/>
      <c r="O1510" s="104">
        <f>SUM(O1507:O1509)</f>
        <v>212544</v>
      </c>
      <c r="P1510" s="62"/>
    </row>
    <row r="1511" spans="1:19">
      <c r="A1511" s="14"/>
      <c r="B1511" s="61"/>
      <c r="C1511" s="381" t="s">
        <v>44</v>
      </c>
      <c r="D1511" s="382"/>
      <c r="E1511" s="382"/>
      <c r="F1511" s="382"/>
      <c r="G1511" s="382"/>
      <c r="H1511" s="382"/>
      <c r="I1511" s="382"/>
      <c r="J1511" s="382"/>
      <c r="K1511" s="382"/>
      <c r="L1511" s="382"/>
      <c r="M1511" s="382"/>
      <c r="N1511" s="382"/>
      <c r="O1511" s="383"/>
      <c r="P1511" s="62"/>
    </row>
    <row r="1512" spans="1:19">
      <c r="A1512" s="14"/>
      <c r="B1512" s="61"/>
      <c r="C1512" s="384"/>
      <c r="D1512" s="385"/>
      <c r="E1512" s="385"/>
      <c r="F1512" s="385"/>
      <c r="G1512" s="385"/>
      <c r="H1512" s="385"/>
      <c r="I1512" s="385"/>
      <c r="J1512" s="385"/>
      <c r="K1512" s="385"/>
      <c r="L1512" s="385"/>
      <c r="M1512" s="385"/>
      <c r="N1512" s="385"/>
      <c r="O1512" s="386"/>
      <c r="P1512" s="62"/>
    </row>
    <row r="1513" spans="1:19" ht="13.5" thickBot="1">
      <c r="A1513" s="14"/>
      <c r="B1513" s="61"/>
      <c r="C1513" s="387"/>
      <c r="D1513" s="388"/>
      <c r="E1513" s="388"/>
      <c r="F1513" s="388"/>
      <c r="G1513" s="388"/>
      <c r="H1513" s="388"/>
      <c r="I1513" s="388"/>
      <c r="J1513" s="388"/>
      <c r="K1513" s="388"/>
      <c r="L1513" s="388"/>
      <c r="M1513" s="388"/>
      <c r="N1513" s="388"/>
      <c r="O1513" s="389"/>
      <c r="P1513" s="62"/>
    </row>
    <row r="1514" spans="1:19" ht="13.5">
      <c r="A1514" s="14"/>
      <c r="B1514" s="61"/>
      <c r="C1514" s="402" t="s">
        <v>35</v>
      </c>
      <c r="D1514" s="403"/>
      <c r="E1514" s="403"/>
      <c r="F1514" s="403"/>
      <c r="G1514" s="403"/>
      <c r="H1514" s="403"/>
      <c r="I1514" s="403"/>
      <c r="J1514" s="411"/>
      <c r="K1514" s="220" t="s">
        <v>36</v>
      </c>
      <c r="L1514" s="223" t="s">
        <v>9</v>
      </c>
      <c r="M1514" s="410" t="s">
        <v>45</v>
      </c>
      <c r="N1514" s="411"/>
      <c r="O1514" s="92" t="s">
        <v>42</v>
      </c>
      <c r="P1514" s="62"/>
    </row>
    <row r="1515" spans="1:19">
      <c r="A1515" s="14"/>
      <c r="B1515" s="61"/>
      <c r="C1515" s="477" t="s">
        <v>178</v>
      </c>
      <c r="D1515" s="478"/>
      <c r="E1515" s="478"/>
      <c r="F1515" s="478"/>
      <c r="G1515" s="478"/>
      <c r="H1515" s="478"/>
      <c r="I1515" s="478"/>
      <c r="J1515" s="478"/>
      <c r="K1515" s="210" t="s">
        <v>99</v>
      </c>
      <c r="L1515" s="107">
        <v>1</v>
      </c>
      <c r="M1515" s="431">
        <v>250000</v>
      </c>
      <c r="N1515" s="432"/>
      <c r="O1515" s="103">
        <f>+M1515*L1515</f>
        <v>250000</v>
      </c>
      <c r="P1515" s="62"/>
      <c r="S1515">
        <v>411213.4</v>
      </c>
    </row>
    <row r="1516" spans="1:19">
      <c r="A1516" s="14"/>
      <c r="B1516" s="61"/>
      <c r="C1516" s="477" t="s">
        <v>176</v>
      </c>
      <c r="D1516" s="478"/>
      <c r="E1516" s="478"/>
      <c r="F1516" s="478"/>
      <c r="G1516" s="478"/>
      <c r="H1516" s="478"/>
      <c r="I1516" s="478"/>
      <c r="J1516" s="478"/>
      <c r="K1516" s="210" t="s">
        <v>99</v>
      </c>
      <c r="L1516" s="209">
        <v>1</v>
      </c>
      <c r="M1516" s="485">
        <v>43000</v>
      </c>
      <c r="N1516" s="485"/>
      <c r="O1516" s="103">
        <f t="shared" ref="O1516:O1517" si="5">+M1516*L1516</f>
        <v>43000</v>
      </c>
      <c r="P1516" s="62"/>
    </row>
    <row r="1517" spans="1:19" ht="13.5" thickBot="1">
      <c r="A1517" s="14"/>
      <c r="B1517" s="61"/>
      <c r="C1517" s="480" t="s">
        <v>177</v>
      </c>
      <c r="D1517" s="481"/>
      <c r="E1517" s="481"/>
      <c r="F1517" s="481"/>
      <c r="G1517" s="481"/>
      <c r="H1517" s="481"/>
      <c r="I1517" s="481"/>
      <c r="J1517" s="482"/>
      <c r="K1517" s="211" t="s">
        <v>99</v>
      </c>
      <c r="L1517" s="212">
        <v>1</v>
      </c>
      <c r="M1517" s="486">
        <v>165000</v>
      </c>
      <c r="N1517" s="487"/>
      <c r="O1517" s="103">
        <f t="shared" si="5"/>
        <v>165000</v>
      </c>
      <c r="P1517" s="62"/>
    </row>
    <row r="1518" spans="1:19" ht="14.25" thickBot="1">
      <c r="A1518" s="14"/>
      <c r="B1518" s="61"/>
      <c r="C1518" s="370" t="s">
        <v>43</v>
      </c>
      <c r="D1518" s="371"/>
      <c r="E1518" s="371"/>
      <c r="F1518" s="371"/>
      <c r="G1518" s="371"/>
      <c r="H1518" s="371"/>
      <c r="I1518" s="371"/>
      <c r="J1518" s="371"/>
      <c r="K1518" s="371"/>
      <c r="L1518" s="371"/>
      <c r="M1518" s="371"/>
      <c r="N1518" s="372"/>
      <c r="O1518" s="109">
        <f>SUM(O1515:O1517)</f>
        <v>458000</v>
      </c>
      <c r="P1518" s="62"/>
    </row>
    <row r="1519" spans="1:19">
      <c r="A1519" s="14"/>
      <c r="B1519" s="61"/>
      <c r="C1519" s="381" t="s">
        <v>46</v>
      </c>
      <c r="D1519" s="382"/>
      <c r="E1519" s="382"/>
      <c r="F1519" s="382"/>
      <c r="G1519" s="382"/>
      <c r="H1519" s="382"/>
      <c r="I1519" s="382"/>
      <c r="J1519" s="382"/>
      <c r="K1519" s="382"/>
      <c r="L1519" s="382"/>
      <c r="M1519" s="382"/>
      <c r="N1519" s="382"/>
      <c r="O1519" s="383"/>
      <c r="P1519" s="62"/>
    </row>
    <row r="1520" spans="1:19">
      <c r="A1520" s="14"/>
      <c r="B1520" s="61"/>
      <c r="C1520" s="384"/>
      <c r="D1520" s="385"/>
      <c r="E1520" s="385"/>
      <c r="F1520" s="385"/>
      <c r="G1520" s="385"/>
      <c r="H1520" s="385"/>
      <c r="I1520" s="385"/>
      <c r="J1520" s="385"/>
      <c r="K1520" s="385"/>
      <c r="L1520" s="385"/>
      <c r="M1520" s="385"/>
      <c r="N1520" s="385"/>
      <c r="O1520" s="386"/>
      <c r="P1520" s="62"/>
    </row>
    <row r="1521" spans="1:19" ht="13.5" thickBot="1">
      <c r="A1521" s="14"/>
      <c r="B1521" s="61"/>
      <c r="C1521" s="387"/>
      <c r="D1521" s="388"/>
      <c r="E1521" s="388"/>
      <c r="F1521" s="388"/>
      <c r="G1521" s="388"/>
      <c r="H1521" s="388"/>
      <c r="I1521" s="388"/>
      <c r="J1521" s="388"/>
      <c r="K1521" s="388"/>
      <c r="L1521" s="388"/>
      <c r="M1521" s="388"/>
      <c r="N1521" s="388"/>
      <c r="O1521" s="389"/>
      <c r="P1521" s="62"/>
    </row>
    <row r="1522" spans="1:19" ht="13.5">
      <c r="A1522" s="14"/>
      <c r="B1522" s="61"/>
      <c r="C1522" s="402" t="s">
        <v>47</v>
      </c>
      <c r="D1522" s="403"/>
      <c r="E1522" s="403"/>
      <c r="F1522" s="403"/>
      <c r="G1522" s="403"/>
      <c r="H1522" s="403"/>
      <c r="I1522" s="403"/>
      <c r="J1522" s="223" t="s">
        <v>48</v>
      </c>
      <c r="K1522" s="218" t="s">
        <v>49</v>
      </c>
      <c r="L1522" s="93" t="s">
        <v>50</v>
      </c>
      <c r="M1522" s="410" t="s">
        <v>51</v>
      </c>
      <c r="N1522" s="411"/>
      <c r="O1522" s="92" t="s">
        <v>42</v>
      </c>
      <c r="P1522" s="62"/>
    </row>
    <row r="1523" spans="1:19">
      <c r="A1523" s="14"/>
      <c r="B1523" s="61"/>
      <c r="C1523" s="406" t="s">
        <v>104</v>
      </c>
      <c r="D1523" s="407"/>
      <c r="E1523" s="407"/>
      <c r="F1523" s="407"/>
      <c r="G1523" s="407"/>
      <c r="H1523" s="407"/>
      <c r="I1523" s="407"/>
      <c r="J1523" s="39">
        <v>0.2</v>
      </c>
      <c r="K1523" s="40">
        <v>22</v>
      </c>
      <c r="L1523" s="39" t="s">
        <v>88</v>
      </c>
      <c r="M1523" s="431">
        <f>+S1523</f>
        <v>1560</v>
      </c>
      <c r="N1523" s="432"/>
      <c r="O1523" s="103">
        <f>+M1523*K1523*J1523</f>
        <v>6864</v>
      </c>
      <c r="P1523" s="62"/>
      <c r="S1523">
        <v>1560</v>
      </c>
    </row>
    <row r="1524" spans="1:19" ht="13.5" thickBot="1">
      <c r="A1524" s="14"/>
      <c r="B1524" s="61"/>
      <c r="C1524" s="398"/>
      <c r="D1524" s="399"/>
      <c r="E1524" s="399"/>
      <c r="F1524" s="399"/>
      <c r="G1524" s="399"/>
      <c r="H1524" s="399"/>
      <c r="I1524" s="399"/>
      <c r="J1524" s="34"/>
      <c r="K1524" s="224"/>
      <c r="L1524" s="34"/>
      <c r="M1524" s="400"/>
      <c r="N1524" s="401"/>
      <c r="O1524" s="118"/>
      <c r="P1524" s="62"/>
    </row>
    <row r="1525" spans="1:19" ht="14.25" thickBot="1">
      <c r="A1525" s="14"/>
      <c r="B1525" s="61"/>
      <c r="C1525" s="370" t="s">
        <v>43</v>
      </c>
      <c r="D1525" s="371"/>
      <c r="E1525" s="371"/>
      <c r="F1525" s="371"/>
      <c r="G1525" s="371"/>
      <c r="H1525" s="371"/>
      <c r="I1525" s="371"/>
      <c r="J1525" s="371"/>
      <c r="K1525" s="371"/>
      <c r="L1525" s="371"/>
      <c r="M1525" s="371"/>
      <c r="N1525" s="372"/>
      <c r="O1525" s="104">
        <f>SUM(O1523:O1524)</f>
        <v>6864</v>
      </c>
      <c r="P1525" s="62"/>
    </row>
    <row r="1526" spans="1:19">
      <c r="A1526" s="14"/>
      <c r="B1526" s="61"/>
      <c r="C1526" s="381" t="s">
        <v>52</v>
      </c>
      <c r="D1526" s="382"/>
      <c r="E1526" s="382"/>
      <c r="F1526" s="382"/>
      <c r="G1526" s="382"/>
      <c r="H1526" s="382"/>
      <c r="I1526" s="382"/>
      <c r="J1526" s="382"/>
      <c r="K1526" s="382"/>
      <c r="L1526" s="382"/>
      <c r="M1526" s="382"/>
      <c r="N1526" s="382"/>
      <c r="O1526" s="383"/>
      <c r="P1526" s="62"/>
    </row>
    <row r="1527" spans="1:19">
      <c r="A1527" s="14"/>
      <c r="B1527" s="61"/>
      <c r="C1527" s="384"/>
      <c r="D1527" s="385"/>
      <c r="E1527" s="385"/>
      <c r="F1527" s="385"/>
      <c r="G1527" s="385"/>
      <c r="H1527" s="385"/>
      <c r="I1527" s="385"/>
      <c r="J1527" s="385"/>
      <c r="K1527" s="385"/>
      <c r="L1527" s="385"/>
      <c r="M1527" s="385"/>
      <c r="N1527" s="385"/>
      <c r="O1527" s="386"/>
      <c r="P1527" s="62"/>
    </row>
    <row r="1528" spans="1:19" ht="13.5" thickBot="1">
      <c r="A1528" s="14"/>
      <c r="B1528" s="61"/>
      <c r="C1528" s="387"/>
      <c r="D1528" s="388"/>
      <c r="E1528" s="388"/>
      <c r="F1528" s="388"/>
      <c r="G1528" s="388"/>
      <c r="H1528" s="388"/>
      <c r="I1528" s="388"/>
      <c r="J1528" s="388"/>
      <c r="K1528" s="388"/>
      <c r="L1528" s="388"/>
      <c r="M1528" s="388"/>
      <c r="N1528" s="388"/>
      <c r="O1528" s="389"/>
      <c r="P1528" s="62"/>
    </row>
    <row r="1529" spans="1:19">
      <c r="A1529" s="14"/>
      <c r="B1529" s="61"/>
      <c r="C1529" s="390" t="s">
        <v>53</v>
      </c>
      <c r="D1529" s="391"/>
      <c r="E1529" s="391"/>
      <c r="F1529" s="391"/>
      <c r="G1529" s="391"/>
      <c r="H1529" s="391"/>
      <c r="I1529" s="391"/>
      <c r="J1529" s="110" t="s">
        <v>54</v>
      </c>
      <c r="K1529" s="111" t="s">
        <v>55</v>
      </c>
      <c r="L1529" s="112" t="s">
        <v>56</v>
      </c>
      <c r="M1529" s="392" t="s">
        <v>41</v>
      </c>
      <c r="N1529" s="393"/>
      <c r="O1529" s="113" t="s">
        <v>42</v>
      </c>
      <c r="P1529" s="62"/>
    </row>
    <row r="1530" spans="1:19">
      <c r="A1530" s="14"/>
      <c r="B1530" s="61"/>
      <c r="C1530" s="225" t="s">
        <v>105</v>
      </c>
      <c r="D1530" s="226"/>
      <c r="E1530" s="226"/>
      <c r="F1530" s="226"/>
      <c r="G1530" s="226"/>
      <c r="H1530" s="226"/>
      <c r="I1530" s="226"/>
      <c r="J1530" s="221">
        <v>295200</v>
      </c>
      <c r="K1530" s="114">
        <v>1.8</v>
      </c>
      <c r="L1530" s="115">
        <f>ROUND(K1530*J1530,2)</f>
        <v>531360</v>
      </c>
      <c r="M1530" s="394">
        <v>0.25</v>
      </c>
      <c r="N1530" s="395"/>
      <c r="O1530" s="116">
        <f>+ROUND(L1530/M1530,2)</f>
        <v>2125440</v>
      </c>
      <c r="P1530" s="62"/>
      <c r="R1530">
        <v>209100</v>
      </c>
    </row>
    <row r="1531" spans="1:19">
      <c r="A1531" s="14"/>
      <c r="B1531" s="61"/>
      <c r="C1531" s="225"/>
      <c r="D1531" s="226"/>
      <c r="E1531" s="226"/>
      <c r="F1531" s="226"/>
      <c r="G1531" s="226"/>
      <c r="H1531" s="226"/>
      <c r="I1531" s="226"/>
      <c r="J1531" s="221"/>
      <c r="K1531" s="114"/>
      <c r="L1531" s="115"/>
      <c r="M1531" s="394"/>
      <c r="N1531" s="395"/>
      <c r="O1531" s="116"/>
      <c r="P1531" s="62"/>
    </row>
    <row r="1532" spans="1:19">
      <c r="A1532" s="14"/>
      <c r="B1532" s="61"/>
      <c r="C1532" s="225"/>
      <c r="D1532" s="226"/>
      <c r="E1532" s="226"/>
      <c r="F1532" s="226"/>
      <c r="G1532" s="226"/>
      <c r="H1532" s="226"/>
      <c r="I1532" s="226"/>
      <c r="J1532" s="38"/>
      <c r="K1532" s="37"/>
      <c r="L1532" s="36"/>
      <c r="M1532" s="396"/>
      <c r="N1532" s="397"/>
      <c r="O1532" s="35"/>
      <c r="P1532" s="62"/>
    </row>
    <row r="1533" spans="1:19" ht="13.5" thickBot="1">
      <c r="A1533" s="14"/>
      <c r="B1533" s="61"/>
      <c r="C1533" s="398"/>
      <c r="D1533" s="399"/>
      <c r="E1533" s="399"/>
      <c r="F1533" s="399"/>
      <c r="G1533" s="399"/>
      <c r="H1533" s="399"/>
      <c r="I1533" s="399"/>
      <c r="J1533" s="34"/>
      <c r="K1533" s="224"/>
      <c r="L1533" s="34"/>
      <c r="M1533" s="400"/>
      <c r="N1533" s="401"/>
      <c r="O1533" s="33"/>
      <c r="P1533" s="62"/>
    </row>
    <row r="1534" spans="1:19" ht="14.25" thickBot="1">
      <c r="A1534" s="14"/>
      <c r="B1534" s="61"/>
      <c r="C1534" s="370" t="s">
        <v>43</v>
      </c>
      <c r="D1534" s="371"/>
      <c r="E1534" s="371"/>
      <c r="F1534" s="371"/>
      <c r="G1534" s="371"/>
      <c r="H1534" s="371"/>
      <c r="I1534" s="371"/>
      <c r="J1534" s="371"/>
      <c r="K1534" s="371"/>
      <c r="L1534" s="371"/>
      <c r="M1534" s="371"/>
      <c r="N1534" s="372"/>
      <c r="O1534" s="109">
        <f>SUM(O1530:O1533)</f>
        <v>2125440</v>
      </c>
      <c r="P1534" s="62"/>
    </row>
    <row r="1535" spans="1:19" ht="13.5" thickBot="1">
      <c r="A1535" s="14"/>
      <c r="B1535" s="61"/>
      <c r="C1535" s="18"/>
      <c r="D1535" s="14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7"/>
      <c r="P1535" s="62"/>
    </row>
    <row r="1536" spans="1:19" ht="13.5" thickBot="1">
      <c r="A1536" s="14"/>
      <c r="B1536" s="61"/>
      <c r="C1536" s="373" t="s">
        <v>57</v>
      </c>
      <c r="D1536" s="374"/>
      <c r="E1536" s="374"/>
      <c r="F1536" s="374"/>
      <c r="G1536" s="374"/>
      <c r="H1536" s="374"/>
      <c r="I1536" s="374"/>
      <c r="J1536" s="374"/>
      <c r="K1536" s="374"/>
      <c r="L1536" s="374"/>
      <c r="M1536" s="374"/>
      <c r="N1536" s="375"/>
      <c r="O1536" s="117">
        <f>ROUND(O1534+O1525+O1518+O1510,2)</f>
        <v>2802848</v>
      </c>
      <c r="P1536" s="62"/>
    </row>
    <row r="1537" spans="1:16">
      <c r="A1537" s="14"/>
      <c r="B1537" s="61"/>
      <c r="C1537" s="381" t="s">
        <v>58</v>
      </c>
      <c r="D1537" s="382"/>
      <c r="E1537" s="382"/>
      <c r="F1537" s="382"/>
      <c r="G1537" s="382"/>
      <c r="H1537" s="382"/>
      <c r="I1537" s="382"/>
      <c r="J1537" s="382"/>
      <c r="K1537" s="382"/>
      <c r="L1537" s="382"/>
      <c r="M1537" s="382"/>
      <c r="N1537" s="382"/>
      <c r="O1537" s="383"/>
      <c r="P1537" s="62"/>
    </row>
    <row r="1538" spans="1:16">
      <c r="A1538" s="14"/>
      <c r="B1538" s="61"/>
      <c r="C1538" s="384"/>
      <c r="D1538" s="385"/>
      <c r="E1538" s="385"/>
      <c r="F1538" s="385"/>
      <c r="G1538" s="385"/>
      <c r="H1538" s="385"/>
      <c r="I1538" s="385"/>
      <c r="J1538" s="385"/>
      <c r="K1538" s="385"/>
      <c r="L1538" s="385"/>
      <c r="M1538" s="385"/>
      <c r="N1538" s="385"/>
      <c r="O1538" s="386"/>
      <c r="P1538" s="62"/>
    </row>
    <row r="1539" spans="1:16" ht="13.5" thickBot="1">
      <c r="A1539" s="14"/>
      <c r="B1539" s="61"/>
      <c r="C1539" s="387"/>
      <c r="D1539" s="388"/>
      <c r="E1539" s="388"/>
      <c r="F1539" s="388"/>
      <c r="G1539" s="388"/>
      <c r="H1539" s="388"/>
      <c r="I1539" s="388"/>
      <c r="J1539" s="388"/>
      <c r="K1539" s="388"/>
      <c r="L1539" s="388"/>
      <c r="M1539" s="388"/>
      <c r="N1539" s="388"/>
      <c r="O1539" s="389"/>
      <c r="P1539" s="62"/>
    </row>
    <row r="1540" spans="1:16" ht="13.5">
      <c r="A1540" s="14"/>
      <c r="B1540" s="61"/>
      <c r="C1540" s="402" t="s">
        <v>59</v>
      </c>
      <c r="D1540" s="403"/>
      <c r="E1540" s="403"/>
      <c r="F1540" s="403"/>
      <c r="G1540" s="403"/>
      <c r="H1540" s="403"/>
      <c r="I1540" s="403"/>
      <c r="J1540" s="218"/>
      <c r="K1540" s="219"/>
      <c r="L1540" s="94" t="s">
        <v>60</v>
      </c>
      <c r="M1540" s="404" t="s">
        <v>61</v>
      </c>
      <c r="N1540" s="405"/>
      <c r="O1540" s="95"/>
      <c r="P1540" s="62"/>
    </row>
    <row r="1541" spans="1:16">
      <c r="A1541" s="14"/>
      <c r="B1541" s="61"/>
      <c r="C1541" s="406" t="s">
        <v>16</v>
      </c>
      <c r="D1541" s="407"/>
      <c r="E1541" s="407"/>
      <c r="F1541" s="407"/>
      <c r="G1541" s="407"/>
      <c r="H1541" s="407"/>
      <c r="I1541" s="407"/>
      <c r="J1541" s="31"/>
      <c r="K1541" s="30"/>
      <c r="L1541" s="27">
        <v>0.28999999999999998</v>
      </c>
      <c r="M1541" s="408">
        <f>+ROUND(O1536*L1541,2)</f>
        <v>812825.92</v>
      </c>
      <c r="N1541" s="409"/>
      <c r="O1541" s="26"/>
      <c r="P1541" s="62"/>
    </row>
    <row r="1542" spans="1:16">
      <c r="A1542" s="14"/>
      <c r="B1542" s="61"/>
      <c r="C1542" s="32" t="s">
        <v>62</v>
      </c>
      <c r="D1542" s="19"/>
      <c r="E1542" s="19"/>
      <c r="F1542" s="19"/>
      <c r="G1542" s="19"/>
      <c r="H1542" s="19"/>
      <c r="I1542" s="19"/>
      <c r="J1542" s="31"/>
      <c r="K1542" s="30"/>
      <c r="L1542" s="27">
        <v>0.01</v>
      </c>
      <c r="M1542" s="408">
        <f>+ROUND(O1536*L1542,2)</f>
        <v>28028.48</v>
      </c>
      <c r="N1542" s="409"/>
      <c r="O1542" s="26"/>
      <c r="P1542" s="62"/>
    </row>
    <row r="1543" spans="1:16" ht="13.5" thickBot="1">
      <c r="A1543" s="14"/>
      <c r="B1543" s="61"/>
      <c r="C1543" s="216" t="s">
        <v>63</v>
      </c>
      <c r="D1543" s="217"/>
      <c r="E1543" s="217"/>
      <c r="F1543" s="217"/>
      <c r="G1543" s="217"/>
      <c r="H1543" s="217"/>
      <c r="I1543" s="217"/>
      <c r="J1543" s="29"/>
      <c r="K1543" s="28"/>
      <c r="L1543" s="27">
        <v>0.05</v>
      </c>
      <c r="M1543" s="368">
        <f>+ROUND(O1536*L1543,2)</f>
        <v>140142.39999999999</v>
      </c>
      <c r="N1543" s="369"/>
      <c r="O1543" s="26"/>
      <c r="P1543" s="62"/>
    </row>
    <row r="1544" spans="1:16" ht="14.25" thickBot="1">
      <c r="A1544" s="14"/>
      <c r="B1544" s="61"/>
      <c r="C1544" s="370" t="s">
        <v>43</v>
      </c>
      <c r="D1544" s="371"/>
      <c r="E1544" s="371"/>
      <c r="F1544" s="371"/>
      <c r="G1544" s="371"/>
      <c r="H1544" s="371"/>
      <c r="I1544" s="371"/>
      <c r="J1544" s="371"/>
      <c r="K1544" s="371"/>
      <c r="L1544" s="371"/>
      <c r="M1544" s="371"/>
      <c r="N1544" s="372"/>
      <c r="O1544" s="104">
        <f>SUM(M1541:N1543)</f>
        <v>980996.8</v>
      </c>
      <c r="P1544" s="62"/>
    </row>
    <row r="1545" spans="1:16" ht="13.5" thickBot="1">
      <c r="A1545" s="14"/>
      <c r="B1545" s="61"/>
      <c r="C1545" s="18"/>
      <c r="D1545" s="14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7"/>
      <c r="P1545" s="62"/>
    </row>
    <row r="1546" spans="1:16" ht="13.5" thickBot="1">
      <c r="A1546" s="14"/>
      <c r="B1546" s="61"/>
      <c r="C1546" s="373" t="s">
        <v>64</v>
      </c>
      <c r="D1546" s="374"/>
      <c r="E1546" s="374"/>
      <c r="F1546" s="374"/>
      <c r="G1546" s="374"/>
      <c r="H1546" s="374"/>
      <c r="I1546" s="374"/>
      <c r="J1546" s="374"/>
      <c r="K1546" s="374"/>
      <c r="L1546" s="374"/>
      <c r="M1546" s="374"/>
      <c r="N1546" s="375"/>
      <c r="O1546" s="117">
        <f>+O1544+O1536</f>
        <v>3783844.8</v>
      </c>
      <c r="P1546" s="62"/>
    </row>
    <row r="1547" spans="1:16">
      <c r="A1547" s="14"/>
      <c r="B1547" s="61"/>
      <c r="C1547" s="25"/>
      <c r="D1547" s="24"/>
      <c r="E1547" s="24"/>
      <c r="F1547" s="24"/>
      <c r="G1547" s="24"/>
      <c r="H1547" s="24"/>
      <c r="I1547" s="24"/>
      <c r="J1547" s="24"/>
      <c r="K1547" s="24"/>
      <c r="L1547" s="24"/>
      <c r="M1547" s="24"/>
      <c r="N1547" s="24"/>
      <c r="O1547" s="23"/>
      <c r="P1547" s="62"/>
    </row>
    <row r="1548" spans="1:16">
      <c r="A1548" s="14"/>
      <c r="B1548" s="61"/>
      <c r="C1548" s="18"/>
      <c r="D1548" s="14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7"/>
      <c r="P1548" s="62"/>
    </row>
    <row r="1549" spans="1:16">
      <c r="A1549" s="14"/>
      <c r="B1549" s="61"/>
      <c r="C1549" s="18"/>
      <c r="D1549" s="14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7"/>
      <c r="P1549" s="62"/>
    </row>
    <row r="1550" spans="1:16" ht="18">
      <c r="A1550" s="14"/>
      <c r="B1550" s="61"/>
      <c r="C1550" s="18"/>
      <c r="D1550" s="14"/>
      <c r="E1550" s="14"/>
      <c r="F1550" s="14"/>
      <c r="G1550" s="14"/>
      <c r="H1550" s="96" t="s">
        <v>67</v>
      </c>
      <c r="I1550" s="14"/>
      <c r="J1550" s="14"/>
      <c r="K1550" s="14"/>
      <c r="L1550" s="14"/>
      <c r="M1550" s="14"/>
      <c r="N1550" s="14"/>
      <c r="O1550" s="17"/>
      <c r="P1550" s="62"/>
    </row>
    <row r="1551" spans="1:16" ht="18">
      <c r="A1551" s="14"/>
      <c r="B1551" s="61"/>
      <c r="C1551" s="22"/>
      <c r="D1551" s="64"/>
      <c r="E1551" s="64"/>
      <c r="F1551" s="64"/>
      <c r="G1551" s="64"/>
      <c r="H1551" s="96"/>
      <c r="I1551" s="64"/>
      <c r="J1551" s="64"/>
      <c r="K1551" s="64"/>
      <c r="L1551" s="64"/>
      <c r="M1551" s="64"/>
      <c r="N1551" s="64"/>
      <c r="O1551" s="21"/>
      <c r="P1551" s="62"/>
    </row>
    <row r="1552" spans="1:16" ht="18">
      <c r="A1552" s="14"/>
      <c r="B1552" s="61"/>
      <c r="C1552" s="22"/>
      <c r="D1552" s="64"/>
      <c r="E1552" s="64"/>
      <c r="F1552" s="64"/>
      <c r="G1552" s="64"/>
      <c r="H1552" s="96"/>
      <c r="I1552" s="14"/>
      <c r="J1552" s="14"/>
      <c r="K1552" s="64"/>
      <c r="L1552" s="64"/>
      <c r="M1552" s="64"/>
      <c r="N1552" s="64"/>
      <c r="O1552" s="21"/>
      <c r="P1552" s="62"/>
    </row>
    <row r="1553" spans="1:16" ht="18">
      <c r="A1553" s="14"/>
      <c r="B1553" s="61"/>
      <c r="C1553" s="20"/>
      <c r="D1553" s="65"/>
      <c r="E1553" s="65"/>
      <c r="F1553" s="65"/>
      <c r="G1553" s="65"/>
      <c r="H1553" s="96" t="s">
        <v>68</v>
      </c>
      <c r="I1553" s="65"/>
      <c r="J1553" s="65"/>
      <c r="K1553" s="65"/>
      <c r="L1553" s="65"/>
      <c r="M1553" s="65"/>
      <c r="N1553" s="65"/>
      <c r="O1553" s="16"/>
      <c r="P1553" s="62"/>
    </row>
    <row r="1554" spans="1:16" ht="18">
      <c r="A1554" s="14"/>
      <c r="B1554" s="61"/>
      <c r="C1554" s="18"/>
      <c r="D1554" s="14"/>
      <c r="E1554" s="14"/>
      <c r="F1554" s="14"/>
      <c r="G1554" s="14"/>
      <c r="H1554" s="97" t="s">
        <v>120</v>
      </c>
      <c r="I1554" s="14"/>
      <c r="J1554" s="14"/>
      <c r="K1554" s="14"/>
      <c r="L1554" s="14"/>
      <c r="M1554" s="14"/>
      <c r="N1554" s="14"/>
      <c r="O1554" s="17"/>
      <c r="P1554" s="62"/>
    </row>
    <row r="1555" spans="1:16" ht="18">
      <c r="A1555" s="14"/>
      <c r="B1555" s="61"/>
      <c r="C1555" s="15"/>
      <c r="D1555" s="66"/>
      <c r="E1555" s="66"/>
      <c r="F1555" s="14"/>
      <c r="G1555" s="14"/>
      <c r="H1555" s="96" t="s">
        <v>69</v>
      </c>
      <c r="I1555" s="14"/>
      <c r="J1555" s="14"/>
      <c r="K1555" s="98"/>
      <c r="L1555" s="98"/>
      <c r="M1555" s="98"/>
      <c r="N1555" s="98"/>
      <c r="O1555" s="99"/>
      <c r="P1555" s="62"/>
    </row>
    <row r="1556" spans="1:16" ht="16.5" thickBot="1">
      <c r="A1556" s="14"/>
      <c r="B1556" s="61"/>
      <c r="C1556" s="376"/>
      <c r="D1556" s="377"/>
      <c r="E1556" s="377"/>
      <c r="F1556" s="224"/>
      <c r="G1556" s="224"/>
      <c r="H1556" s="224"/>
      <c r="I1556" s="224"/>
      <c r="J1556" s="224"/>
      <c r="K1556" s="100"/>
      <c r="L1556" s="100"/>
      <c r="M1556" s="100"/>
      <c r="N1556" s="100"/>
      <c r="O1556" s="101"/>
      <c r="P1556" s="62"/>
    </row>
    <row r="1557" spans="1:16" ht="13.5" thickBot="1">
      <c r="A1557" s="14"/>
      <c r="B1557" s="67"/>
      <c r="C1557" s="68"/>
      <c r="D1557" s="68"/>
      <c r="E1557" s="68"/>
      <c r="F1557" s="68"/>
      <c r="G1557" s="68"/>
      <c r="H1557" s="68"/>
      <c r="I1557" s="68"/>
      <c r="J1557" s="68"/>
      <c r="K1557" s="68"/>
      <c r="L1557" s="68"/>
      <c r="M1557" s="68"/>
      <c r="N1557" s="68"/>
      <c r="O1557" s="68"/>
      <c r="P1557" s="69"/>
    </row>
    <row r="1558" spans="1:16" ht="13.5" thickTop="1"/>
  </sheetData>
  <autoFilter ref="A1:P1328"/>
  <mergeCells count="1504">
    <mergeCell ref="M1543:N1543"/>
    <mergeCell ref="C1544:N1544"/>
    <mergeCell ref="C1546:N1546"/>
    <mergeCell ref="C1556:E1556"/>
    <mergeCell ref="C1525:N1525"/>
    <mergeCell ref="C1526:O1528"/>
    <mergeCell ref="C1529:I1529"/>
    <mergeCell ref="M1529:N1529"/>
    <mergeCell ref="M1530:N1530"/>
    <mergeCell ref="M1531:N1531"/>
    <mergeCell ref="M1532:N1532"/>
    <mergeCell ref="C1533:I1533"/>
    <mergeCell ref="M1533:N1533"/>
    <mergeCell ref="C1534:N1534"/>
    <mergeCell ref="C1536:N1536"/>
    <mergeCell ref="C1537:O1539"/>
    <mergeCell ref="C1540:I1540"/>
    <mergeCell ref="M1540:N1540"/>
    <mergeCell ref="C1541:I1541"/>
    <mergeCell ref="M1541:N1541"/>
    <mergeCell ref="M1542:N1542"/>
    <mergeCell ref="C1510:N1510"/>
    <mergeCell ref="C1511:O1513"/>
    <mergeCell ref="C1514:J1514"/>
    <mergeCell ref="M1514:N1514"/>
    <mergeCell ref="C1515:J1515"/>
    <mergeCell ref="M1515:N1515"/>
    <mergeCell ref="C1516:J1516"/>
    <mergeCell ref="M1516:N1516"/>
    <mergeCell ref="C1517:J1517"/>
    <mergeCell ref="M1517:N1517"/>
    <mergeCell ref="C1518:N1518"/>
    <mergeCell ref="C1519:O1521"/>
    <mergeCell ref="C1522:I1522"/>
    <mergeCell ref="M1522:N1522"/>
    <mergeCell ref="C1523:I1523"/>
    <mergeCell ref="M1523:N1523"/>
    <mergeCell ref="C1524:I1524"/>
    <mergeCell ref="M1524:N1524"/>
    <mergeCell ref="C1499:O1499"/>
    <mergeCell ref="D1501:L1501"/>
    <mergeCell ref="M1501:N1501"/>
    <mergeCell ref="D1502:L1502"/>
    <mergeCell ref="M1502:N1502"/>
    <mergeCell ref="C1503:O1505"/>
    <mergeCell ref="C1506:G1506"/>
    <mergeCell ref="H1506:I1506"/>
    <mergeCell ref="J1506:K1506"/>
    <mergeCell ref="M1506:N1506"/>
    <mergeCell ref="C1507:G1507"/>
    <mergeCell ref="H1507:I1507"/>
    <mergeCell ref="J1507:K1507"/>
    <mergeCell ref="M1507:N1507"/>
    <mergeCell ref="J1508:K1508"/>
    <mergeCell ref="M1508:N1508"/>
    <mergeCell ref="C1509:G1509"/>
    <mergeCell ref="H1509:I1509"/>
    <mergeCell ref="J1509:K1509"/>
    <mergeCell ref="M1509:N1509"/>
    <mergeCell ref="M1466:N1466"/>
    <mergeCell ref="C1467:N1467"/>
    <mergeCell ref="C1469:N1469"/>
    <mergeCell ref="C1479:E1479"/>
    <mergeCell ref="B1483:P1483"/>
    <mergeCell ref="C1486:D1492"/>
    <mergeCell ref="E1486:K1486"/>
    <mergeCell ref="L1486:O1487"/>
    <mergeCell ref="E1487:K1487"/>
    <mergeCell ref="E1488:K1488"/>
    <mergeCell ref="L1488:L1489"/>
    <mergeCell ref="M1488:O1489"/>
    <mergeCell ref="E1489:K1489"/>
    <mergeCell ref="E1490:K1490"/>
    <mergeCell ref="L1490:L1492"/>
    <mergeCell ref="M1490:M1492"/>
    <mergeCell ref="N1490:N1492"/>
    <mergeCell ref="O1490:O1492"/>
    <mergeCell ref="E1491:K1491"/>
    <mergeCell ref="E1492:K1492"/>
    <mergeCell ref="C1448:N1448"/>
    <mergeCell ref="C1449:O1451"/>
    <mergeCell ref="C1452:I1452"/>
    <mergeCell ref="M1452:N1452"/>
    <mergeCell ref="M1453:N1453"/>
    <mergeCell ref="M1454:N1454"/>
    <mergeCell ref="M1455:N1455"/>
    <mergeCell ref="C1456:I1456"/>
    <mergeCell ref="M1456:N1456"/>
    <mergeCell ref="C1457:N1457"/>
    <mergeCell ref="C1459:N1459"/>
    <mergeCell ref="C1460:O1462"/>
    <mergeCell ref="C1463:I1463"/>
    <mergeCell ref="M1463:N1463"/>
    <mergeCell ref="C1464:I1464"/>
    <mergeCell ref="M1464:N1464"/>
    <mergeCell ref="M1465:N1465"/>
    <mergeCell ref="C1433:N1433"/>
    <mergeCell ref="C1434:O1436"/>
    <mergeCell ref="C1437:J1437"/>
    <mergeCell ref="M1437:N1437"/>
    <mergeCell ref="C1438:J1438"/>
    <mergeCell ref="M1438:N1438"/>
    <mergeCell ref="C1439:J1439"/>
    <mergeCell ref="M1439:N1439"/>
    <mergeCell ref="C1440:J1440"/>
    <mergeCell ref="M1440:N1440"/>
    <mergeCell ref="C1441:N1441"/>
    <mergeCell ref="C1442:O1444"/>
    <mergeCell ref="C1445:I1445"/>
    <mergeCell ref="M1445:N1445"/>
    <mergeCell ref="C1446:I1446"/>
    <mergeCell ref="M1446:N1446"/>
    <mergeCell ref="C1447:I1447"/>
    <mergeCell ref="M1447:N1447"/>
    <mergeCell ref="C1422:O1422"/>
    <mergeCell ref="D1424:L1424"/>
    <mergeCell ref="M1424:N1424"/>
    <mergeCell ref="D1425:L1425"/>
    <mergeCell ref="M1425:N1425"/>
    <mergeCell ref="C1426:O1428"/>
    <mergeCell ref="C1429:G1429"/>
    <mergeCell ref="H1429:I1429"/>
    <mergeCell ref="J1429:K1429"/>
    <mergeCell ref="M1429:N1429"/>
    <mergeCell ref="C1430:G1430"/>
    <mergeCell ref="H1430:I1430"/>
    <mergeCell ref="J1430:K1430"/>
    <mergeCell ref="M1430:N1430"/>
    <mergeCell ref="J1431:K1431"/>
    <mergeCell ref="M1431:N1431"/>
    <mergeCell ref="C1432:G1432"/>
    <mergeCell ref="H1432:I1432"/>
    <mergeCell ref="J1432:K1432"/>
    <mergeCell ref="M1432:N1432"/>
    <mergeCell ref="M1389:N1389"/>
    <mergeCell ref="C1390:N1390"/>
    <mergeCell ref="C1392:N1392"/>
    <mergeCell ref="C1402:E1402"/>
    <mergeCell ref="B1406:P1406"/>
    <mergeCell ref="C1409:D1415"/>
    <mergeCell ref="E1409:K1409"/>
    <mergeCell ref="L1409:O1410"/>
    <mergeCell ref="E1410:K1410"/>
    <mergeCell ref="E1411:K1411"/>
    <mergeCell ref="L1411:L1412"/>
    <mergeCell ref="M1411:O1412"/>
    <mergeCell ref="E1412:K1412"/>
    <mergeCell ref="E1413:K1413"/>
    <mergeCell ref="L1413:L1415"/>
    <mergeCell ref="M1413:M1415"/>
    <mergeCell ref="N1413:N1415"/>
    <mergeCell ref="O1413:O1415"/>
    <mergeCell ref="E1414:K1414"/>
    <mergeCell ref="E1415:K1415"/>
    <mergeCell ref="C1371:N1371"/>
    <mergeCell ref="C1372:O1374"/>
    <mergeCell ref="C1375:I1375"/>
    <mergeCell ref="M1375:N1375"/>
    <mergeCell ref="M1376:N1376"/>
    <mergeCell ref="M1377:N1377"/>
    <mergeCell ref="M1378:N1378"/>
    <mergeCell ref="C1379:I1379"/>
    <mergeCell ref="M1379:N1379"/>
    <mergeCell ref="C1380:N1380"/>
    <mergeCell ref="C1382:N1382"/>
    <mergeCell ref="C1383:O1385"/>
    <mergeCell ref="C1386:I1386"/>
    <mergeCell ref="M1386:N1386"/>
    <mergeCell ref="C1387:I1387"/>
    <mergeCell ref="M1387:N1387"/>
    <mergeCell ref="M1388:N1388"/>
    <mergeCell ref="C1356:N1356"/>
    <mergeCell ref="C1357:O1359"/>
    <mergeCell ref="C1360:J1360"/>
    <mergeCell ref="M1360:N1360"/>
    <mergeCell ref="C1361:J1361"/>
    <mergeCell ref="M1361:N1361"/>
    <mergeCell ref="C1362:J1362"/>
    <mergeCell ref="M1362:N1362"/>
    <mergeCell ref="C1363:J1363"/>
    <mergeCell ref="M1363:N1363"/>
    <mergeCell ref="C1364:N1364"/>
    <mergeCell ref="C1365:O1367"/>
    <mergeCell ref="C1368:I1368"/>
    <mergeCell ref="M1368:N1368"/>
    <mergeCell ref="C1369:I1369"/>
    <mergeCell ref="M1369:N1369"/>
    <mergeCell ref="C1370:I1370"/>
    <mergeCell ref="M1370:N1370"/>
    <mergeCell ref="D1347:L1347"/>
    <mergeCell ref="M1347:N1347"/>
    <mergeCell ref="D1348:L1348"/>
    <mergeCell ref="M1348:N1348"/>
    <mergeCell ref="C1349:O1351"/>
    <mergeCell ref="C1352:G1352"/>
    <mergeCell ref="H1352:I1352"/>
    <mergeCell ref="J1352:K1352"/>
    <mergeCell ref="M1352:N1352"/>
    <mergeCell ref="C1353:G1353"/>
    <mergeCell ref="H1353:I1353"/>
    <mergeCell ref="J1353:K1353"/>
    <mergeCell ref="M1353:N1353"/>
    <mergeCell ref="J1354:K1354"/>
    <mergeCell ref="M1354:N1354"/>
    <mergeCell ref="C1355:G1355"/>
    <mergeCell ref="H1355:I1355"/>
    <mergeCell ref="J1355:K1355"/>
    <mergeCell ref="M1355:N1355"/>
    <mergeCell ref="B1329:P1329"/>
    <mergeCell ref="C1332:D1338"/>
    <mergeCell ref="E1332:K1332"/>
    <mergeCell ref="L1332:O1333"/>
    <mergeCell ref="E1333:K1333"/>
    <mergeCell ref="E1334:K1334"/>
    <mergeCell ref="L1334:L1335"/>
    <mergeCell ref="M1334:O1335"/>
    <mergeCell ref="E1335:K1335"/>
    <mergeCell ref="E1336:K1336"/>
    <mergeCell ref="L1336:L1338"/>
    <mergeCell ref="M1336:M1338"/>
    <mergeCell ref="N1336:N1338"/>
    <mergeCell ref="O1336:O1338"/>
    <mergeCell ref="E1337:K1337"/>
    <mergeCell ref="E1338:K1338"/>
    <mergeCell ref="C1345:O1345"/>
    <mergeCell ref="E8:K8"/>
    <mergeCell ref="E9:K9"/>
    <mergeCell ref="E10:K10"/>
    <mergeCell ref="E5:K5"/>
    <mergeCell ref="E6:K6"/>
    <mergeCell ref="E7:K7"/>
    <mergeCell ref="B2:P2"/>
    <mergeCell ref="C5:D11"/>
    <mergeCell ref="L5:O6"/>
    <mergeCell ref="L7:L8"/>
    <mergeCell ref="M7:O8"/>
    <mergeCell ref="L9:L11"/>
    <mergeCell ref="E11:K11"/>
    <mergeCell ref="C39:O41"/>
    <mergeCell ref="C28:G28"/>
    <mergeCell ref="H28:I28"/>
    <mergeCell ref="J28:K28"/>
    <mergeCell ref="M28:N28"/>
    <mergeCell ref="M9:M11"/>
    <mergeCell ref="N9:N11"/>
    <mergeCell ref="O9:O11"/>
    <mergeCell ref="C29:N29"/>
    <mergeCell ref="C30:O32"/>
    <mergeCell ref="C18:O18"/>
    <mergeCell ref="D21:L21"/>
    <mergeCell ref="M21:N21"/>
    <mergeCell ref="C22:O24"/>
    <mergeCell ref="C26:G26"/>
    <mergeCell ref="H26:I26"/>
    <mergeCell ref="J26:K26"/>
    <mergeCell ref="M26:N26"/>
    <mergeCell ref="J27:K27"/>
    <mergeCell ref="M60:N60"/>
    <mergeCell ref="M51:N51"/>
    <mergeCell ref="M52:N52"/>
    <mergeCell ref="C54:N54"/>
    <mergeCell ref="C56:N56"/>
    <mergeCell ref="M49:N49"/>
    <mergeCell ref="M50:N50"/>
    <mergeCell ref="C42:I42"/>
    <mergeCell ref="M42:N42"/>
    <mergeCell ref="C43:I43"/>
    <mergeCell ref="M43:N43"/>
    <mergeCell ref="M34:N34"/>
    <mergeCell ref="M35:N35"/>
    <mergeCell ref="M36:N36"/>
    <mergeCell ref="C33:J33"/>
    <mergeCell ref="M33:N33"/>
    <mergeCell ref="C44:I44"/>
    <mergeCell ref="M44:N44"/>
    <mergeCell ref="C45:N45"/>
    <mergeCell ref="C46:O48"/>
    <mergeCell ref="C49:I49"/>
    <mergeCell ref="C53:I53"/>
    <mergeCell ref="M53:N53"/>
    <mergeCell ref="C34:J34"/>
    <mergeCell ref="C37:J37"/>
    <mergeCell ref="M37:N37"/>
    <mergeCell ref="C38:N38"/>
    <mergeCell ref="M27:N27"/>
    <mergeCell ref="C25:G25"/>
    <mergeCell ref="H25:I25"/>
    <mergeCell ref="J25:K25"/>
    <mergeCell ref="M25:N25"/>
    <mergeCell ref="D20:L20"/>
    <mergeCell ref="M20:N20"/>
    <mergeCell ref="E87:K87"/>
    <mergeCell ref="L87:L89"/>
    <mergeCell ref="M87:M89"/>
    <mergeCell ref="N87:N89"/>
    <mergeCell ref="O87:O89"/>
    <mergeCell ref="E88:K88"/>
    <mergeCell ref="E89:K89"/>
    <mergeCell ref="B80:P80"/>
    <mergeCell ref="C83:D89"/>
    <mergeCell ref="E83:K83"/>
    <mergeCell ref="L83:O84"/>
    <mergeCell ref="E84:K84"/>
    <mergeCell ref="E85:K85"/>
    <mergeCell ref="L85:L86"/>
    <mergeCell ref="M85:O86"/>
    <mergeCell ref="E86:K86"/>
    <mergeCell ref="C57:O59"/>
    <mergeCell ref="C61:I61"/>
    <mergeCell ref="M63:N63"/>
    <mergeCell ref="C64:N64"/>
    <mergeCell ref="C66:N66"/>
    <mergeCell ref="C76:E76"/>
    <mergeCell ref="M61:N61"/>
    <mergeCell ref="M62:N62"/>
    <mergeCell ref="C60:I60"/>
    <mergeCell ref="J105:K105"/>
    <mergeCell ref="M105:N105"/>
    <mergeCell ref="C106:G106"/>
    <mergeCell ref="H106:I106"/>
    <mergeCell ref="J106:K106"/>
    <mergeCell ref="M106:N106"/>
    <mergeCell ref="C103:G103"/>
    <mergeCell ref="H103:I103"/>
    <mergeCell ref="J103:K103"/>
    <mergeCell ref="M103:N103"/>
    <mergeCell ref="C104:G104"/>
    <mergeCell ref="H104:I104"/>
    <mergeCell ref="J104:K104"/>
    <mergeCell ref="M104:N104"/>
    <mergeCell ref="C96:O96"/>
    <mergeCell ref="D98:L98"/>
    <mergeCell ref="M98:N98"/>
    <mergeCell ref="D99:L99"/>
    <mergeCell ref="M99:N99"/>
    <mergeCell ref="C100:O102"/>
    <mergeCell ref="C120:I120"/>
    <mergeCell ref="M120:N120"/>
    <mergeCell ref="C121:I121"/>
    <mergeCell ref="M121:N121"/>
    <mergeCell ref="C122:I122"/>
    <mergeCell ref="M122:N122"/>
    <mergeCell ref="M113:N113"/>
    <mergeCell ref="M114:N114"/>
    <mergeCell ref="C115:J115"/>
    <mergeCell ref="M115:N115"/>
    <mergeCell ref="C116:N116"/>
    <mergeCell ref="C117:O119"/>
    <mergeCell ref="C107:N107"/>
    <mergeCell ref="C108:O110"/>
    <mergeCell ref="C111:J111"/>
    <mergeCell ref="M111:N111"/>
    <mergeCell ref="C112:J112"/>
    <mergeCell ref="M112:N112"/>
    <mergeCell ref="C142:N142"/>
    <mergeCell ref="C144:N144"/>
    <mergeCell ref="C154:E154"/>
    <mergeCell ref="C138:I138"/>
    <mergeCell ref="M138:N138"/>
    <mergeCell ref="C139:I139"/>
    <mergeCell ref="M139:N139"/>
    <mergeCell ref="M140:N140"/>
    <mergeCell ref="M141:N141"/>
    <mergeCell ref="M130:N130"/>
    <mergeCell ref="C131:I131"/>
    <mergeCell ref="M131:N131"/>
    <mergeCell ref="C132:N132"/>
    <mergeCell ref="C134:N134"/>
    <mergeCell ref="C135:O137"/>
    <mergeCell ref="C123:N123"/>
    <mergeCell ref="C124:O126"/>
    <mergeCell ref="C127:I127"/>
    <mergeCell ref="M127:N127"/>
    <mergeCell ref="M128:N128"/>
    <mergeCell ref="M129:N129"/>
    <mergeCell ref="C259:G259"/>
    <mergeCell ref="H259:I259"/>
    <mergeCell ref="J259:K259"/>
    <mergeCell ref="M259:N259"/>
    <mergeCell ref="C260:G260"/>
    <mergeCell ref="H260:I260"/>
    <mergeCell ref="J260:K260"/>
    <mergeCell ref="M260:N260"/>
    <mergeCell ref="C252:O252"/>
    <mergeCell ref="D254:L254"/>
    <mergeCell ref="M254:N254"/>
    <mergeCell ref="D255:L255"/>
    <mergeCell ref="M255:N255"/>
    <mergeCell ref="C256:O258"/>
    <mergeCell ref="L241:L242"/>
    <mergeCell ref="M241:O242"/>
    <mergeCell ref="E242:K242"/>
    <mergeCell ref="E243:K243"/>
    <mergeCell ref="L243:L245"/>
    <mergeCell ref="M243:M245"/>
    <mergeCell ref="N243:N245"/>
    <mergeCell ref="O243:O245"/>
    <mergeCell ref="E244:K244"/>
    <mergeCell ref="E245:K245"/>
    <mergeCell ref="M269:N269"/>
    <mergeCell ref="M270:N270"/>
    <mergeCell ref="M271:N271"/>
    <mergeCell ref="M272:N272"/>
    <mergeCell ref="M273:N273"/>
    <mergeCell ref="C274:J274"/>
    <mergeCell ref="M274:N274"/>
    <mergeCell ref="C263:N263"/>
    <mergeCell ref="C264:O266"/>
    <mergeCell ref="C267:J267"/>
    <mergeCell ref="M267:N267"/>
    <mergeCell ref="C268:J268"/>
    <mergeCell ref="M268:N268"/>
    <mergeCell ref="J261:K261"/>
    <mergeCell ref="M261:N261"/>
    <mergeCell ref="C262:G262"/>
    <mergeCell ref="H262:I262"/>
    <mergeCell ref="J262:K262"/>
    <mergeCell ref="M262:N262"/>
    <mergeCell ref="M287:N287"/>
    <mergeCell ref="M288:N288"/>
    <mergeCell ref="M289:N289"/>
    <mergeCell ref="C290:I290"/>
    <mergeCell ref="M290:N290"/>
    <mergeCell ref="C291:N291"/>
    <mergeCell ref="C281:I281"/>
    <mergeCell ref="M281:N281"/>
    <mergeCell ref="C282:N282"/>
    <mergeCell ref="C283:O285"/>
    <mergeCell ref="C286:I286"/>
    <mergeCell ref="M286:N286"/>
    <mergeCell ref="C275:N275"/>
    <mergeCell ref="C276:O278"/>
    <mergeCell ref="C279:I279"/>
    <mergeCell ref="M279:N279"/>
    <mergeCell ref="C280:I280"/>
    <mergeCell ref="M280:N280"/>
    <mergeCell ref="D337:L337"/>
    <mergeCell ref="M337:N337"/>
    <mergeCell ref="E327:K327"/>
    <mergeCell ref="O325:O327"/>
    <mergeCell ref="E322:K322"/>
    <mergeCell ref="E323:K323"/>
    <mergeCell ref="E324:K324"/>
    <mergeCell ref="E325:K325"/>
    <mergeCell ref="E326:K326"/>
    <mergeCell ref="M299:N299"/>
    <mergeCell ref="M300:N300"/>
    <mergeCell ref="C301:N301"/>
    <mergeCell ref="C303:N303"/>
    <mergeCell ref="C313:E313"/>
    <mergeCell ref="C293:N293"/>
    <mergeCell ref="C294:O296"/>
    <mergeCell ref="C297:I297"/>
    <mergeCell ref="M297:N297"/>
    <mergeCell ref="C298:I298"/>
    <mergeCell ref="M298:N298"/>
    <mergeCell ref="C350:J350"/>
    <mergeCell ref="M350:N350"/>
    <mergeCell ref="C351:J351"/>
    <mergeCell ref="M351:N351"/>
    <mergeCell ref="C346:O348"/>
    <mergeCell ref="C349:J349"/>
    <mergeCell ref="M349:N349"/>
    <mergeCell ref="J344:K344"/>
    <mergeCell ref="M344:N344"/>
    <mergeCell ref="C344:G344"/>
    <mergeCell ref="H344:I344"/>
    <mergeCell ref="C345:N345"/>
    <mergeCell ref="C342:G342"/>
    <mergeCell ref="H342:I342"/>
    <mergeCell ref="J342:K342"/>
    <mergeCell ref="M342:N342"/>
    <mergeCell ref="J343:K343"/>
    <mergeCell ref="M343:N343"/>
    <mergeCell ref="M365:N365"/>
    <mergeCell ref="M366:N366"/>
    <mergeCell ref="M367:N367"/>
    <mergeCell ref="C361:O363"/>
    <mergeCell ref="C364:I364"/>
    <mergeCell ref="M364:N364"/>
    <mergeCell ref="C358:I358"/>
    <mergeCell ref="M358:N358"/>
    <mergeCell ref="C359:I359"/>
    <mergeCell ref="M359:N359"/>
    <mergeCell ref="C360:N360"/>
    <mergeCell ref="C352:J352"/>
    <mergeCell ref="M352:N352"/>
    <mergeCell ref="C353:N353"/>
    <mergeCell ref="C354:O356"/>
    <mergeCell ref="C357:I357"/>
    <mergeCell ref="M357:N357"/>
    <mergeCell ref="M444:N444"/>
    <mergeCell ref="C438:I438"/>
    <mergeCell ref="M438:N438"/>
    <mergeCell ref="C439:N439"/>
    <mergeCell ref="M431:N431"/>
    <mergeCell ref="C437:I437"/>
    <mergeCell ref="M437:N437"/>
    <mergeCell ref="M429:N429"/>
    <mergeCell ref="M430:N430"/>
    <mergeCell ref="C424:O426"/>
    <mergeCell ref="C427:J427"/>
    <mergeCell ref="M427:N427"/>
    <mergeCell ref="C428:J428"/>
    <mergeCell ref="J421:K421"/>
    <mergeCell ref="M421:N421"/>
    <mergeCell ref="C422:G422"/>
    <mergeCell ref="H422:I422"/>
    <mergeCell ref="J422:K422"/>
    <mergeCell ref="M422:N422"/>
    <mergeCell ref="B236:P236"/>
    <mergeCell ref="C239:D245"/>
    <mergeCell ref="E239:K239"/>
    <mergeCell ref="L239:O240"/>
    <mergeCell ref="E240:K240"/>
    <mergeCell ref="E241:K241"/>
    <mergeCell ref="C528:N528"/>
    <mergeCell ref="C529:O531"/>
    <mergeCell ref="C532:I532"/>
    <mergeCell ref="M532:N532"/>
    <mergeCell ref="C525:I525"/>
    <mergeCell ref="M525:N525"/>
    <mergeCell ref="M524:N524"/>
    <mergeCell ref="C526:N526"/>
    <mergeCell ref="C515:I515"/>
    <mergeCell ref="M515:N515"/>
    <mergeCell ref="C516:I516"/>
    <mergeCell ref="M516:N516"/>
    <mergeCell ref="C509:J509"/>
    <mergeCell ref="M509:N509"/>
    <mergeCell ref="C505:J505"/>
    <mergeCell ref="M505:N505"/>
    <mergeCell ref="C506:J506"/>
    <mergeCell ref="M506:N506"/>
    <mergeCell ref="C502:O504"/>
    <mergeCell ref="C501:N501"/>
    <mergeCell ref="M497:N497"/>
    <mergeCell ref="C497:G497"/>
    <mergeCell ref="H497:I497"/>
    <mergeCell ref="J497:K497"/>
    <mergeCell ref="C498:G498"/>
    <mergeCell ref="C460:N460"/>
    <mergeCell ref="C375:I375"/>
    <mergeCell ref="M375:N375"/>
    <mergeCell ref="C379:N379"/>
    <mergeCell ref="C381:N381"/>
    <mergeCell ref="C391:E391"/>
    <mergeCell ref="B396:P396"/>
    <mergeCell ref="C334:O334"/>
    <mergeCell ref="D336:L336"/>
    <mergeCell ref="M336:N336"/>
    <mergeCell ref="C338:O340"/>
    <mergeCell ref="C341:G341"/>
    <mergeCell ref="H341:I341"/>
    <mergeCell ref="J341:K341"/>
    <mergeCell ref="M341:N341"/>
    <mergeCell ref="B318:P318"/>
    <mergeCell ref="C321:D327"/>
    <mergeCell ref="E321:K321"/>
    <mergeCell ref="L321:O322"/>
    <mergeCell ref="L323:L324"/>
    <mergeCell ref="M323:O324"/>
    <mergeCell ref="L325:L327"/>
    <mergeCell ref="M325:M327"/>
    <mergeCell ref="N325:N327"/>
    <mergeCell ref="C376:I376"/>
    <mergeCell ref="M376:N376"/>
    <mergeCell ref="M377:N377"/>
    <mergeCell ref="M378:N378"/>
    <mergeCell ref="M368:N368"/>
    <mergeCell ref="C368:I368"/>
    <mergeCell ref="C369:N369"/>
    <mergeCell ref="C371:N371"/>
    <mergeCell ref="C372:O374"/>
    <mergeCell ref="D415:L415"/>
    <mergeCell ref="M415:N415"/>
    <mergeCell ref="C399:D405"/>
    <mergeCell ref="E399:K399"/>
    <mergeCell ref="L399:O400"/>
    <mergeCell ref="E400:K400"/>
    <mergeCell ref="L401:L402"/>
    <mergeCell ref="M401:O402"/>
    <mergeCell ref="L403:L405"/>
    <mergeCell ref="M403:M405"/>
    <mergeCell ref="N403:N405"/>
    <mergeCell ref="C416:O418"/>
    <mergeCell ref="C419:G419"/>
    <mergeCell ref="H419:I419"/>
    <mergeCell ref="J419:K419"/>
    <mergeCell ref="E404:K404"/>
    <mergeCell ref="E405:K405"/>
    <mergeCell ref="E401:K401"/>
    <mergeCell ref="E402:K402"/>
    <mergeCell ref="E403:K403"/>
    <mergeCell ref="C470:E470"/>
    <mergeCell ref="B474:P474"/>
    <mergeCell ref="C477:D483"/>
    <mergeCell ref="E477:K477"/>
    <mergeCell ref="L477:O478"/>
    <mergeCell ref="E478:K478"/>
    <mergeCell ref="E479:K479"/>
    <mergeCell ref="L479:L480"/>
    <mergeCell ref="M479:O480"/>
    <mergeCell ref="C447:I447"/>
    <mergeCell ref="C448:N448"/>
    <mergeCell ref="C451:O453"/>
    <mergeCell ref="C454:I454"/>
    <mergeCell ref="M454:N454"/>
    <mergeCell ref="C455:I455"/>
    <mergeCell ref="M455:N455"/>
    <mergeCell ref="M428:N428"/>
    <mergeCell ref="C431:J431"/>
    <mergeCell ref="C432:N432"/>
    <mergeCell ref="C433:O435"/>
    <mergeCell ref="C436:I436"/>
    <mergeCell ref="M436:N436"/>
    <mergeCell ref="M456:N456"/>
    <mergeCell ref="M457:N457"/>
    <mergeCell ref="C458:N458"/>
    <mergeCell ref="C450:N450"/>
    <mergeCell ref="M445:N445"/>
    <mergeCell ref="M446:N446"/>
    <mergeCell ref="M447:N447"/>
    <mergeCell ref="C440:O442"/>
    <mergeCell ref="C443:I443"/>
    <mergeCell ref="M443:N443"/>
    <mergeCell ref="H498:I498"/>
    <mergeCell ref="J498:K498"/>
    <mergeCell ref="M498:N498"/>
    <mergeCell ref="J499:K499"/>
    <mergeCell ref="M499:N499"/>
    <mergeCell ref="C500:G500"/>
    <mergeCell ref="H500:I500"/>
    <mergeCell ref="J500:K500"/>
    <mergeCell ref="M500:N500"/>
    <mergeCell ref="C490:O490"/>
    <mergeCell ref="D492:L492"/>
    <mergeCell ref="M492:N492"/>
    <mergeCell ref="D493:L493"/>
    <mergeCell ref="M493:N493"/>
    <mergeCell ref="C494:O496"/>
    <mergeCell ref="E480:K480"/>
    <mergeCell ref="E481:K481"/>
    <mergeCell ref="L481:L483"/>
    <mergeCell ref="M481:M483"/>
    <mergeCell ref="N481:N483"/>
    <mergeCell ref="O481:O483"/>
    <mergeCell ref="E482:K482"/>
    <mergeCell ref="E483:K483"/>
    <mergeCell ref="C533:I533"/>
    <mergeCell ref="M533:N533"/>
    <mergeCell ref="M534:N534"/>
    <mergeCell ref="M535:N535"/>
    <mergeCell ref="C536:N536"/>
    <mergeCell ref="C538:N538"/>
    <mergeCell ref="C517:N517"/>
    <mergeCell ref="C518:O520"/>
    <mergeCell ref="C521:I521"/>
    <mergeCell ref="M521:N521"/>
    <mergeCell ref="M522:N522"/>
    <mergeCell ref="M523:N523"/>
    <mergeCell ref="M507:N507"/>
    <mergeCell ref="M508:N508"/>
    <mergeCell ref="C510:N510"/>
    <mergeCell ref="C511:O513"/>
    <mergeCell ref="C514:I514"/>
    <mergeCell ref="M514:N514"/>
    <mergeCell ref="E558:K558"/>
    <mergeCell ref="E559:K559"/>
    <mergeCell ref="L559:L561"/>
    <mergeCell ref="M559:M561"/>
    <mergeCell ref="N559:N561"/>
    <mergeCell ref="O559:O561"/>
    <mergeCell ref="E560:K560"/>
    <mergeCell ref="E561:K561"/>
    <mergeCell ref="C548:E548"/>
    <mergeCell ref="B552:P552"/>
    <mergeCell ref="C555:D561"/>
    <mergeCell ref="E555:K555"/>
    <mergeCell ref="L555:O556"/>
    <mergeCell ref="E556:K556"/>
    <mergeCell ref="E557:K557"/>
    <mergeCell ref="L557:L558"/>
    <mergeCell ref="M557:O558"/>
    <mergeCell ref="J577:K577"/>
    <mergeCell ref="M577:N577"/>
    <mergeCell ref="C578:G578"/>
    <mergeCell ref="H578:I578"/>
    <mergeCell ref="J578:K578"/>
    <mergeCell ref="M578:N578"/>
    <mergeCell ref="C575:G575"/>
    <mergeCell ref="H575:I575"/>
    <mergeCell ref="J575:K575"/>
    <mergeCell ref="M575:N575"/>
    <mergeCell ref="C576:G576"/>
    <mergeCell ref="H576:I576"/>
    <mergeCell ref="J576:K576"/>
    <mergeCell ref="M576:N576"/>
    <mergeCell ref="C568:O568"/>
    <mergeCell ref="D570:L570"/>
    <mergeCell ref="M570:N570"/>
    <mergeCell ref="D571:L571"/>
    <mergeCell ref="M571:N571"/>
    <mergeCell ref="C572:O574"/>
    <mergeCell ref="C592:I592"/>
    <mergeCell ref="M592:N592"/>
    <mergeCell ref="C593:I593"/>
    <mergeCell ref="M593:N593"/>
    <mergeCell ref="C594:I594"/>
    <mergeCell ref="M594:N594"/>
    <mergeCell ref="M585:N585"/>
    <mergeCell ref="M586:N586"/>
    <mergeCell ref="C587:J587"/>
    <mergeCell ref="M587:N587"/>
    <mergeCell ref="C588:N588"/>
    <mergeCell ref="C589:O591"/>
    <mergeCell ref="C579:N579"/>
    <mergeCell ref="C580:O582"/>
    <mergeCell ref="C583:J583"/>
    <mergeCell ref="M583:N583"/>
    <mergeCell ref="C584:J584"/>
    <mergeCell ref="M584:N584"/>
    <mergeCell ref="C610:I610"/>
    <mergeCell ref="M610:N610"/>
    <mergeCell ref="C611:I611"/>
    <mergeCell ref="M611:N611"/>
    <mergeCell ref="M612:N612"/>
    <mergeCell ref="M613:N613"/>
    <mergeCell ref="M602:N602"/>
    <mergeCell ref="C603:I603"/>
    <mergeCell ref="M603:N603"/>
    <mergeCell ref="C604:N604"/>
    <mergeCell ref="C606:N606"/>
    <mergeCell ref="C607:O609"/>
    <mergeCell ref="C595:N595"/>
    <mergeCell ref="C596:O598"/>
    <mergeCell ref="C599:I599"/>
    <mergeCell ref="M599:N599"/>
    <mergeCell ref="M600:N600"/>
    <mergeCell ref="M601:N601"/>
    <mergeCell ref="L636:L637"/>
    <mergeCell ref="M636:O637"/>
    <mergeCell ref="E637:K637"/>
    <mergeCell ref="E638:K638"/>
    <mergeCell ref="L638:L640"/>
    <mergeCell ref="M638:M640"/>
    <mergeCell ref="N638:N640"/>
    <mergeCell ref="O638:O640"/>
    <mergeCell ref="E639:K639"/>
    <mergeCell ref="E640:K640"/>
    <mergeCell ref="C614:N614"/>
    <mergeCell ref="C616:N616"/>
    <mergeCell ref="C626:E626"/>
    <mergeCell ref="B631:P631"/>
    <mergeCell ref="C634:D640"/>
    <mergeCell ref="E634:K634"/>
    <mergeCell ref="L634:O635"/>
    <mergeCell ref="E635:K635"/>
    <mergeCell ref="E636:K636"/>
    <mergeCell ref="J656:K656"/>
    <mergeCell ref="M656:N656"/>
    <mergeCell ref="C657:G657"/>
    <mergeCell ref="H657:I657"/>
    <mergeCell ref="J657:K657"/>
    <mergeCell ref="M657:N657"/>
    <mergeCell ref="C654:G654"/>
    <mergeCell ref="H654:I654"/>
    <mergeCell ref="J654:K654"/>
    <mergeCell ref="M654:N654"/>
    <mergeCell ref="C655:G655"/>
    <mergeCell ref="H655:I655"/>
    <mergeCell ref="J655:K655"/>
    <mergeCell ref="M655:N655"/>
    <mergeCell ref="C647:O647"/>
    <mergeCell ref="D649:L649"/>
    <mergeCell ref="M649:N649"/>
    <mergeCell ref="D650:L650"/>
    <mergeCell ref="M650:N650"/>
    <mergeCell ref="C651:O653"/>
    <mergeCell ref="C671:I671"/>
    <mergeCell ref="M671:N671"/>
    <mergeCell ref="C672:I672"/>
    <mergeCell ref="M672:N672"/>
    <mergeCell ref="C673:N673"/>
    <mergeCell ref="C674:O676"/>
    <mergeCell ref="C664:J664"/>
    <mergeCell ref="M664:N664"/>
    <mergeCell ref="C666:N666"/>
    <mergeCell ref="C667:O669"/>
    <mergeCell ref="C670:I670"/>
    <mergeCell ref="M670:N670"/>
    <mergeCell ref="C658:N658"/>
    <mergeCell ref="C659:O661"/>
    <mergeCell ref="C662:J662"/>
    <mergeCell ref="M662:N662"/>
    <mergeCell ref="C663:J663"/>
    <mergeCell ref="M663:N663"/>
    <mergeCell ref="C665:J665"/>
    <mergeCell ref="M665:N665"/>
    <mergeCell ref="M690:N690"/>
    <mergeCell ref="M691:N691"/>
    <mergeCell ref="C692:N692"/>
    <mergeCell ref="C694:N694"/>
    <mergeCell ref="C704:E704"/>
    <mergeCell ref="B708:P708"/>
    <mergeCell ref="C682:N682"/>
    <mergeCell ref="C684:N684"/>
    <mergeCell ref="C685:O687"/>
    <mergeCell ref="C688:I688"/>
    <mergeCell ref="M688:N688"/>
    <mergeCell ref="C689:I689"/>
    <mergeCell ref="M689:N689"/>
    <mergeCell ref="C677:I677"/>
    <mergeCell ref="M677:N677"/>
    <mergeCell ref="M678:N678"/>
    <mergeCell ref="M679:N679"/>
    <mergeCell ref="M680:N680"/>
    <mergeCell ref="C681:I681"/>
    <mergeCell ref="M681:N681"/>
    <mergeCell ref="C731:G731"/>
    <mergeCell ref="H731:I731"/>
    <mergeCell ref="J731:K731"/>
    <mergeCell ref="M731:N731"/>
    <mergeCell ref="C732:G732"/>
    <mergeCell ref="H732:I732"/>
    <mergeCell ref="J732:K732"/>
    <mergeCell ref="M732:N732"/>
    <mergeCell ref="C724:O724"/>
    <mergeCell ref="D726:L726"/>
    <mergeCell ref="M726:N726"/>
    <mergeCell ref="D727:L727"/>
    <mergeCell ref="M727:N727"/>
    <mergeCell ref="C728:O730"/>
    <mergeCell ref="L715:L717"/>
    <mergeCell ref="M715:M717"/>
    <mergeCell ref="N715:N717"/>
    <mergeCell ref="O715:O717"/>
    <mergeCell ref="E716:K716"/>
    <mergeCell ref="E717:K717"/>
    <mergeCell ref="C711:D717"/>
    <mergeCell ref="E711:K711"/>
    <mergeCell ref="L711:O712"/>
    <mergeCell ref="E712:K712"/>
    <mergeCell ref="E713:K713"/>
    <mergeCell ref="L713:L714"/>
    <mergeCell ref="M713:O714"/>
    <mergeCell ref="E714:K714"/>
    <mergeCell ref="E715:K715"/>
    <mergeCell ref="C741:J741"/>
    <mergeCell ref="M741:N741"/>
    <mergeCell ref="C742:N742"/>
    <mergeCell ref="C743:O745"/>
    <mergeCell ref="C746:I746"/>
    <mergeCell ref="M746:N746"/>
    <mergeCell ref="C735:N735"/>
    <mergeCell ref="C736:O738"/>
    <mergeCell ref="C739:J739"/>
    <mergeCell ref="M739:N739"/>
    <mergeCell ref="C740:J740"/>
    <mergeCell ref="M740:N740"/>
    <mergeCell ref="J733:K733"/>
    <mergeCell ref="M733:N733"/>
    <mergeCell ref="C734:G734"/>
    <mergeCell ref="H734:I734"/>
    <mergeCell ref="J734:K734"/>
    <mergeCell ref="M734:N734"/>
    <mergeCell ref="C758:N758"/>
    <mergeCell ref="C760:N760"/>
    <mergeCell ref="C761:O763"/>
    <mergeCell ref="C764:I764"/>
    <mergeCell ref="M764:N764"/>
    <mergeCell ref="C765:I765"/>
    <mergeCell ref="M765:N765"/>
    <mergeCell ref="C753:I753"/>
    <mergeCell ref="M753:N753"/>
    <mergeCell ref="M754:N754"/>
    <mergeCell ref="M755:N755"/>
    <mergeCell ref="M756:N756"/>
    <mergeCell ref="C757:I757"/>
    <mergeCell ref="M757:N757"/>
    <mergeCell ref="C747:I747"/>
    <mergeCell ref="M747:N747"/>
    <mergeCell ref="C748:I748"/>
    <mergeCell ref="M748:N748"/>
    <mergeCell ref="C749:N749"/>
    <mergeCell ref="C750:O752"/>
    <mergeCell ref="L791:L793"/>
    <mergeCell ref="M791:M793"/>
    <mergeCell ref="N791:N793"/>
    <mergeCell ref="O791:O793"/>
    <mergeCell ref="E792:K792"/>
    <mergeCell ref="E793:K793"/>
    <mergeCell ref="C787:D793"/>
    <mergeCell ref="E787:K787"/>
    <mergeCell ref="L787:O788"/>
    <mergeCell ref="E788:K788"/>
    <mergeCell ref="E789:K789"/>
    <mergeCell ref="L789:L790"/>
    <mergeCell ref="M789:O790"/>
    <mergeCell ref="E790:K790"/>
    <mergeCell ref="E791:K791"/>
    <mergeCell ref="M766:N766"/>
    <mergeCell ref="M767:N767"/>
    <mergeCell ref="C768:N768"/>
    <mergeCell ref="C770:N770"/>
    <mergeCell ref="C780:E780"/>
    <mergeCell ref="B784:P784"/>
    <mergeCell ref="J809:K809"/>
    <mergeCell ref="M809:N809"/>
    <mergeCell ref="C810:G810"/>
    <mergeCell ref="H810:I810"/>
    <mergeCell ref="J810:K810"/>
    <mergeCell ref="M810:N810"/>
    <mergeCell ref="C807:G807"/>
    <mergeCell ref="H807:I807"/>
    <mergeCell ref="J807:K807"/>
    <mergeCell ref="M807:N807"/>
    <mergeCell ref="C808:G808"/>
    <mergeCell ref="H808:I808"/>
    <mergeCell ref="J808:K808"/>
    <mergeCell ref="M808:N808"/>
    <mergeCell ref="C800:O800"/>
    <mergeCell ref="D802:L802"/>
    <mergeCell ref="M802:N802"/>
    <mergeCell ref="D803:L803"/>
    <mergeCell ref="M803:N803"/>
    <mergeCell ref="C804:O806"/>
    <mergeCell ref="C824:I824"/>
    <mergeCell ref="M824:N824"/>
    <mergeCell ref="C825:I825"/>
    <mergeCell ref="M825:N825"/>
    <mergeCell ref="C826:I826"/>
    <mergeCell ref="M826:N826"/>
    <mergeCell ref="M817:N817"/>
    <mergeCell ref="M818:N818"/>
    <mergeCell ref="C819:J819"/>
    <mergeCell ref="M819:N819"/>
    <mergeCell ref="C820:N820"/>
    <mergeCell ref="C821:O823"/>
    <mergeCell ref="C811:N811"/>
    <mergeCell ref="C812:O814"/>
    <mergeCell ref="C815:J815"/>
    <mergeCell ref="M815:N815"/>
    <mergeCell ref="C816:J816"/>
    <mergeCell ref="M816:N816"/>
    <mergeCell ref="C817:J817"/>
    <mergeCell ref="C842:I842"/>
    <mergeCell ref="M842:N842"/>
    <mergeCell ref="C843:I843"/>
    <mergeCell ref="M843:N843"/>
    <mergeCell ref="M844:N844"/>
    <mergeCell ref="M845:N845"/>
    <mergeCell ref="M834:N834"/>
    <mergeCell ref="C835:I835"/>
    <mergeCell ref="M835:N835"/>
    <mergeCell ref="C836:N836"/>
    <mergeCell ref="C838:N838"/>
    <mergeCell ref="C839:O841"/>
    <mergeCell ref="C827:N827"/>
    <mergeCell ref="C828:O830"/>
    <mergeCell ref="C831:I831"/>
    <mergeCell ref="M831:N831"/>
    <mergeCell ref="M832:N832"/>
    <mergeCell ref="M833:N833"/>
    <mergeCell ref="L867:L868"/>
    <mergeCell ref="M867:O868"/>
    <mergeCell ref="E868:K868"/>
    <mergeCell ref="E869:K869"/>
    <mergeCell ref="L869:L871"/>
    <mergeCell ref="M869:M871"/>
    <mergeCell ref="N869:N871"/>
    <mergeCell ref="O869:O871"/>
    <mergeCell ref="E870:K870"/>
    <mergeCell ref="E871:K871"/>
    <mergeCell ref="C846:N846"/>
    <mergeCell ref="C848:N848"/>
    <mergeCell ref="C858:E858"/>
    <mergeCell ref="B862:P862"/>
    <mergeCell ref="C865:D871"/>
    <mergeCell ref="E865:K865"/>
    <mergeCell ref="L865:O866"/>
    <mergeCell ref="E866:K866"/>
    <mergeCell ref="E867:K867"/>
    <mergeCell ref="J887:K887"/>
    <mergeCell ref="M887:N887"/>
    <mergeCell ref="C888:G888"/>
    <mergeCell ref="H888:I888"/>
    <mergeCell ref="J888:K888"/>
    <mergeCell ref="M888:N888"/>
    <mergeCell ref="C885:G885"/>
    <mergeCell ref="H885:I885"/>
    <mergeCell ref="J885:K885"/>
    <mergeCell ref="M885:N885"/>
    <mergeCell ref="C886:G886"/>
    <mergeCell ref="H886:I886"/>
    <mergeCell ref="J886:K886"/>
    <mergeCell ref="M886:N886"/>
    <mergeCell ref="C878:O878"/>
    <mergeCell ref="D880:L880"/>
    <mergeCell ref="M880:N880"/>
    <mergeCell ref="D881:L881"/>
    <mergeCell ref="M881:N881"/>
    <mergeCell ref="C882:O884"/>
    <mergeCell ref="C902:I902"/>
    <mergeCell ref="M902:N902"/>
    <mergeCell ref="C903:I903"/>
    <mergeCell ref="M903:N903"/>
    <mergeCell ref="C904:I904"/>
    <mergeCell ref="M904:N904"/>
    <mergeCell ref="M895:N895"/>
    <mergeCell ref="M896:N896"/>
    <mergeCell ref="C897:J897"/>
    <mergeCell ref="M897:N897"/>
    <mergeCell ref="C898:N898"/>
    <mergeCell ref="C899:O901"/>
    <mergeCell ref="C889:N889"/>
    <mergeCell ref="C890:O892"/>
    <mergeCell ref="C893:J893"/>
    <mergeCell ref="M893:N893"/>
    <mergeCell ref="C894:J894"/>
    <mergeCell ref="M894:N894"/>
    <mergeCell ref="C924:N924"/>
    <mergeCell ref="C926:N926"/>
    <mergeCell ref="C936:E936"/>
    <mergeCell ref="C920:I920"/>
    <mergeCell ref="M920:N920"/>
    <mergeCell ref="C921:I921"/>
    <mergeCell ref="M921:N921"/>
    <mergeCell ref="M922:N922"/>
    <mergeCell ref="M923:N923"/>
    <mergeCell ref="M912:N912"/>
    <mergeCell ref="C913:I913"/>
    <mergeCell ref="M913:N913"/>
    <mergeCell ref="C914:N914"/>
    <mergeCell ref="C916:N916"/>
    <mergeCell ref="C917:O919"/>
    <mergeCell ref="C905:N905"/>
    <mergeCell ref="C906:O908"/>
    <mergeCell ref="C909:I909"/>
    <mergeCell ref="M909:N909"/>
    <mergeCell ref="M910:N910"/>
    <mergeCell ref="M911:N911"/>
    <mergeCell ref="L947:L948"/>
    <mergeCell ref="M947:O948"/>
    <mergeCell ref="E948:K948"/>
    <mergeCell ref="E949:K949"/>
    <mergeCell ref="L949:L951"/>
    <mergeCell ref="M949:M951"/>
    <mergeCell ref="N949:N951"/>
    <mergeCell ref="O949:O951"/>
    <mergeCell ref="E950:K950"/>
    <mergeCell ref="E951:K951"/>
    <mergeCell ref="B940:P940"/>
    <mergeCell ref="C941:F941"/>
    <mergeCell ref="C945:D951"/>
    <mergeCell ref="E945:K945"/>
    <mergeCell ref="L945:O946"/>
    <mergeCell ref="E946:K946"/>
    <mergeCell ref="E947:K947"/>
    <mergeCell ref="J967:K967"/>
    <mergeCell ref="M967:N967"/>
    <mergeCell ref="C968:G968"/>
    <mergeCell ref="H968:I968"/>
    <mergeCell ref="J968:K968"/>
    <mergeCell ref="M968:N968"/>
    <mergeCell ref="C965:G965"/>
    <mergeCell ref="H965:I965"/>
    <mergeCell ref="J965:K965"/>
    <mergeCell ref="M965:N965"/>
    <mergeCell ref="C966:G966"/>
    <mergeCell ref="H966:I966"/>
    <mergeCell ref="J966:K966"/>
    <mergeCell ref="M966:N966"/>
    <mergeCell ref="C958:O958"/>
    <mergeCell ref="D960:L960"/>
    <mergeCell ref="M960:N960"/>
    <mergeCell ref="D961:L961"/>
    <mergeCell ref="M961:N961"/>
    <mergeCell ref="C962:O964"/>
    <mergeCell ref="C982:I982"/>
    <mergeCell ref="M982:N982"/>
    <mergeCell ref="C983:I983"/>
    <mergeCell ref="M983:N983"/>
    <mergeCell ref="C984:I984"/>
    <mergeCell ref="M984:N984"/>
    <mergeCell ref="M975:N975"/>
    <mergeCell ref="M976:N976"/>
    <mergeCell ref="C977:J977"/>
    <mergeCell ref="M977:N977"/>
    <mergeCell ref="C978:N978"/>
    <mergeCell ref="C979:O981"/>
    <mergeCell ref="C969:N969"/>
    <mergeCell ref="C970:O972"/>
    <mergeCell ref="C973:J973"/>
    <mergeCell ref="M973:N973"/>
    <mergeCell ref="C974:J974"/>
    <mergeCell ref="M974:N974"/>
    <mergeCell ref="C1000:I1000"/>
    <mergeCell ref="M1000:N1000"/>
    <mergeCell ref="C1001:I1001"/>
    <mergeCell ref="M1001:N1001"/>
    <mergeCell ref="M1002:N1002"/>
    <mergeCell ref="M1003:N1003"/>
    <mergeCell ref="M992:N992"/>
    <mergeCell ref="C993:I993"/>
    <mergeCell ref="M993:N993"/>
    <mergeCell ref="C994:N994"/>
    <mergeCell ref="C996:N996"/>
    <mergeCell ref="C997:O999"/>
    <mergeCell ref="C985:N985"/>
    <mergeCell ref="C986:O988"/>
    <mergeCell ref="C989:I989"/>
    <mergeCell ref="M989:N989"/>
    <mergeCell ref="M990:N990"/>
    <mergeCell ref="M991:N991"/>
    <mergeCell ref="L1025:L1026"/>
    <mergeCell ref="M1025:O1026"/>
    <mergeCell ref="E1026:K1026"/>
    <mergeCell ref="E1027:K1027"/>
    <mergeCell ref="L1027:L1029"/>
    <mergeCell ref="M1027:M1029"/>
    <mergeCell ref="N1027:N1029"/>
    <mergeCell ref="O1027:O1029"/>
    <mergeCell ref="E1028:K1028"/>
    <mergeCell ref="E1029:K1029"/>
    <mergeCell ref="C1004:N1004"/>
    <mergeCell ref="C1006:N1006"/>
    <mergeCell ref="C1016:E1016"/>
    <mergeCell ref="B1020:P1020"/>
    <mergeCell ref="C1023:D1029"/>
    <mergeCell ref="E1023:K1023"/>
    <mergeCell ref="L1023:O1024"/>
    <mergeCell ref="E1024:K1024"/>
    <mergeCell ref="E1025:K1025"/>
    <mergeCell ref="J1045:K1045"/>
    <mergeCell ref="M1045:N1045"/>
    <mergeCell ref="C1046:G1046"/>
    <mergeCell ref="H1046:I1046"/>
    <mergeCell ref="J1046:K1046"/>
    <mergeCell ref="M1046:N1046"/>
    <mergeCell ref="C1043:G1043"/>
    <mergeCell ref="H1043:I1043"/>
    <mergeCell ref="J1043:K1043"/>
    <mergeCell ref="M1043:N1043"/>
    <mergeCell ref="C1044:G1044"/>
    <mergeCell ref="H1044:I1044"/>
    <mergeCell ref="J1044:K1044"/>
    <mergeCell ref="M1044:N1044"/>
    <mergeCell ref="C1036:O1036"/>
    <mergeCell ref="D1038:L1038"/>
    <mergeCell ref="M1038:N1038"/>
    <mergeCell ref="D1039:L1039"/>
    <mergeCell ref="M1039:N1039"/>
    <mergeCell ref="C1040:O1042"/>
    <mergeCell ref="C1060:I1060"/>
    <mergeCell ref="M1060:N1060"/>
    <mergeCell ref="C1061:I1061"/>
    <mergeCell ref="M1061:N1061"/>
    <mergeCell ref="C1062:I1062"/>
    <mergeCell ref="M1062:N1062"/>
    <mergeCell ref="M1053:N1053"/>
    <mergeCell ref="M1054:N1054"/>
    <mergeCell ref="C1055:J1055"/>
    <mergeCell ref="M1055:N1055"/>
    <mergeCell ref="C1056:N1056"/>
    <mergeCell ref="C1057:O1059"/>
    <mergeCell ref="C1047:N1047"/>
    <mergeCell ref="C1048:O1050"/>
    <mergeCell ref="C1051:J1051"/>
    <mergeCell ref="M1051:N1051"/>
    <mergeCell ref="C1052:J1052"/>
    <mergeCell ref="M1052:N1052"/>
    <mergeCell ref="C1078:I1078"/>
    <mergeCell ref="M1078:N1078"/>
    <mergeCell ref="C1079:I1079"/>
    <mergeCell ref="M1079:N1079"/>
    <mergeCell ref="M1080:N1080"/>
    <mergeCell ref="M1081:N1081"/>
    <mergeCell ref="M1070:N1070"/>
    <mergeCell ref="C1071:I1071"/>
    <mergeCell ref="M1071:N1071"/>
    <mergeCell ref="C1072:N1072"/>
    <mergeCell ref="C1074:N1074"/>
    <mergeCell ref="C1075:O1077"/>
    <mergeCell ref="C1063:N1063"/>
    <mergeCell ref="C1064:O1066"/>
    <mergeCell ref="C1067:I1067"/>
    <mergeCell ref="M1067:N1067"/>
    <mergeCell ref="M1068:N1068"/>
    <mergeCell ref="M1069:N1069"/>
    <mergeCell ref="L1103:L1104"/>
    <mergeCell ref="M1103:O1104"/>
    <mergeCell ref="E1104:K1104"/>
    <mergeCell ref="E1105:K1105"/>
    <mergeCell ref="L1105:L1107"/>
    <mergeCell ref="M1105:M1107"/>
    <mergeCell ref="N1105:N1107"/>
    <mergeCell ref="O1105:O1107"/>
    <mergeCell ref="E1106:K1106"/>
    <mergeCell ref="E1107:K1107"/>
    <mergeCell ref="B1098:P1098"/>
    <mergeCell ref="C1101:D1107"/>
    <mergeCell ref="E1101:K1101"/>
    <mergeCell ref="L1101:O1102"/>
    <mergeCell ref="E1102:K1102"/>
    <mergeCell ref="E1103:K1103"/>
    <mergeCell ref="C1082:N1082"/>
    <mergeCell ref="C1084:N1084"/>
    <mergeCell ref="C1094:E1094"/>
    <mergeCell ref="J1123:K1123"/>
    <mergeCell ref="M1123:N1123"/>
    <mergeCell ref="C1124:G1124"/>
    <mergeCell ref="H1124:I1124"/>
    <mergeCell ref="J1124:K1124"/>
    <mergeCell ref="M1124:N1124"/>
    <mergeCell ref="C1121:G1121"/>
    <mergeCell ref="H1121:I1121"/>
    <mergeCell ref="J1121:K1121"/>
    <mergeCell ref="M1121:N1121"/>
    <mergeCell ref="C1122:G1122"/>
    <mergeCell ref="H1122:I1122"/>
    <mergeCell ref="J1122:K1122"/>
    <mergeCell ref="M1122:N1122"/>
    <mergeCell ref="C1114:O1114"/>
    <mergeCell ref="D1116:L1116"/>
    <mergeCell ref="M1116:N1116"/>
    <mergeCell ref="D1117:L1117"/>
    <mergeCell ref="M1117:N1117"/>
    <mergeCell ref="C1118:O1120"/>
    <mergeCell ref="C1137:I1137"/>
    <mergeCell ref="M1137:N1137"/>
    <mergeCell ref="C1138:I1138"/>
    <mergeCell ref="M1138:N1138"/>
    <mergeCell ref="C1139:I1139"/>
    <mergeCell ref="M1139:N1139"/>
    <mergeCell ref="C1131:J1131"/>
    <mergeCell ref="M1131:N1131"/>
    <mergeCell ref="C1132:J1132"/>
    <mergeCell ref="M1132:N1132"/>
    <mergeCell ref="C1133:N1133"/>
    <mergeCell ref="C1134:O1136"/>
    <mergeCell ref="C1125:N1125"/>
    <mergeCell ref="C1126:O1128"/>
    <mergeCell ref="C1129:J1129"/>
    <mergeCell ref="M1129:N1129"/>
    <mergeCell ref="C1130:J1130"/>
    <mergeCell ref="M1130:N1130"/>
    <mergeCell ref="C1155:I1155"/>
    <mergeCell ref="M1155:N1155"/>
    <mergeCell ref="C1156:I1156"/>
    <mergeCell ref="M1156:N1156"/>
    <mergeCell ref="M1157:N1157"/>
    <mergeCell ref="M1158:N1158"/>
    <mergeCell ref="M1147:N1147"/>
    <mergeCell ref="C1148:I1148"/>
    <mergeCell ref="M1148:N1148"/>
    <mergeCell ref="C1149:N1149"/>
    <mergeCell ref="C1151:N1151"/>
    <mergeCell ref="C1152:O1154"/>
    <mergeCell ref="C1140:N1140"/>
    <mergeCell ref="C1141:O1143"/>
    <mergeCell ref="C1144:I1144"/>
    <mergeCell ref="M1144:N1144"/>
    <mergeCell ref="M1145:N1145"/>
    <mergeCell ref="M1146:N1146"/>
    <mergeCell ref="L1180:L1181"/>
    <mergeCell ref="M1180:O1181"/>
    <mergeCell ref="E1181:K1181"/>
    <mergeCell ref="E1182:K1182"/>
    <mergeCell ref="L1182:L1184"/>
    <mergeCell ref="M1182:M1184"/>
    <mergeCell ref="N1182:N1184"/>
    <mergeCell ref="O1182:O1184"/>
    <mergeCell ref="E1183:K1183"/>
    <mergeCell ref="E1184:K1184"/>
    <mergeCell ref="C1159:N1159"/>
    <mergeCell ref="C1161:N1161"/>
    <mergeCell ref="C1171:E1171"/>
    <mergeCell ref="B1175:P1175"/>
    <mergeCell ref="C1178:D1184"/>
    <mergeCell ref="E1178:K1178"/>
    <mergeCell ref="L1178:O1179"/>
    <mergeCell ref="E1179:K1179"/>
    <mergeCell ref="E1180:K1180"/>
    <mergeCell ref="J1200:K1200"/>
    <mergeCell ref="M1200:N1200"/>
    <mergeCell ref="C1201:G1201"/>
    <mergeCell ref="H1201:I1201"/>
    <mergeCell ref="J1201:K1201"/>
    <mergeCell ref="M1201:N1201"/>
    <mergeCell ref="C1198:G1198"/>
    <mergeCell ref="H1198:I1198"/>
    <mergeCell ref="J1198:K1198"/>
    <mergeCell ref="M1198:N1198"/>
    <mergeCell ref="C1199:G1199"/>
    <mergeCell ref="H1199:I1199"/>
    <mergeCell ref="J1199:K1199"/>
    <mergeCell ref="M1199:N1199"/>
    <mergeCell ref="C1191:O1191"/>
    <mergeCell ref="D1193:L1193"/>
    <mergeCell ref="M1193:N1193"/>
    <mergeCell ref="D1194:L1194"/>
    <mergeCell ref="M1194:N1194"/>
    <mergeCell ref="C1195:O1197"/>
    <mergeCell ref="C1214:I1214"/>
    <mergeCell ref="M1214:N1214"/>
    <mergeCell ref="C1215:I1215"/>
    <mergeCell ref="M1215:N1215"/>
    <mergeCell ref="C1216:I1216"/>
    <mergeCell ref="M1216:N1216"/>
    <mergeCell ref="C1208:J1208"/>
    <mergeCell ref="M1208:N1208"/>
    <mergeCell ref="C1209:J1209"/>
    <mergeCell ref="M1209:N1209"/>
    <mergeCell ref="C1210:N1210"/>
    <mergeCell ref="C1211:O1213"/>
    <mergeCell ref="C1202:N1202"/>
    <mergeCell ref="C1203:O1205"/>
    <mergeCell ref="C1206:J1206"/>
    <mergeCell ref="M1206:N1206"/>
    <mergeCell ref="C1207:J1207"/>
    <mergeCell ref="M1207:N1207"/>
    <mergeCell ref="C1232:I1232"/>
    <mergeCell ref="M1232:N1232"/>
    <mergeCell ref="C1233:I1233"/>
    <mergeCell ref="M1233:N1233"/>
    <mergeCell ref="M1234:N1234"/>
    <mergeCell ref="M1235:N1235"/>
    <mergeCell ref="M1224:N1224"/>
    <mergeCell ref="C1225:I1225"/>
    <mergeCell ref="M1225:N1225"/>
    <mergeCell ref="C1226:N1226"/>
    <mergeCell ref="C1228:N1228"/>
    <mergeCell ref="C1229:O1231"/>
    <mergeCell ref="C1217:N1217"/>
    <mergeCell ref="C1218:O1220"/>
    <mergeCell ref="C1221:I1221"/>
    <mergeCell ref="M1221:N1221"/>
    <mergeCell ref="M1222:N1222"/>
    <mergeCell ref="M1223:N1223"/>
    <mergeCell ref="L1257:L1258"/>
    <mergeCell ref="M1257:O1258"/>
    <mergeCell ref="E1258:K1258"/>
    <mergeCell ref="E1259:K1259"/>
    <mergeCell ref="L1259:L1261"/>
    <mergeCell ref="M1259:M1261"/>
    <mergeCell ref="N1259:N1261"/>
    <mergeCell ref="O1259:O1261"/>
    <mergeCell ref="E1260:K1260"/>
    <mergeCell ref="E1261:K1261"/>
    <mergeCell ref="C1236:N1236"/>
    <mergeCell ref="C1238:N1238"/>
    <mergeCell ref="C1248:E1248"/>
    <mergeCell ref="B1252:P1252"/>
    <mergeCell ref="C1255:D1261"/>
    <mergeCell ref="E1255:K1255"/>
    <mergeCell ref="L1255:O1256"/>
    <mergeCell ref="E1256:K1256"/>
    <mergeCell ref="E1257:K1257"/>
    <mergeCell ref="J1277:K1277"/>
    <mergeCell ref="M1277:N1277"/>
    <mergeCell ref="C1278:G1278"/>
    <mergeCell ref="H1278:I1278"/>
    <mergeCell ref="J1278:K1278"/>
    <mergeCell ref="M1278:N1278"/>
    <mergeCell ref="C1275:G1275"/>
    <mergeCell ref="H1275:I1275"/>
    <mergeCell ref="J1275:K1275"/>
    <mergeCell ref="M1275:N1275"/>
    <mergeCell ref="C1276:G1276"/>
    <mergeCell ref="H1276:I1276"/>
    <mergeCell ref="J1276:K1276"/>
    <mergeCell ref="M1276:N1276"/>
    <mergeCell ref="C1268:O1268"/>
    <mergeCell ref="D1270:L1270"/>
    <mergeCell ref="M1270:N1270"/>
    <mergeCell ref="D1271:L1271"/>
    <mergeCell ref="M1271:N1271"/>
    <mergeCell ref="C1272:O1274"/>
    <mergeCell ref="C1291:I1291"/>
    <mergeCell ref="M1291:N1291"/>
    <mergeCell ref="C1292:I1292"/>
    <mergeCell ref="M1292:N1292"/>
    <mergeCell ref="C1293:I1293"/>
    <mergeCell ref="M1293:N1293"/>
    <mergeCell ref="C1285:J1285"/>
    <mergeCell ref="M1285:N1285"/>
    <mergeCell ref="C1286:J1286"/>
    <mergeCell ref="M1286:N1286"/>
    <mergeCell ref="C1287:N1287"/>
    <mergeCell ref="C1288:O1290"/>
    <mergeCell ref="C1279:N1279"/>
    <mergeCell ref="C1280:O1282"/>
    <mergeCell ref="C1283:J1283"/>
    <mergeCell ref="M1283:N1283"/>
    <mergeCell ref="C1284:J1284"/>
    <mergeCell ref="M1284:N1284"/>
    <mergeCell ref="C1313:N1313"/>
    <mergeCell ref="C1315:N1315"/>
    <mergeCell ref="C1325:E1325"/>
    <mergeCell ref="C1309:I1309"/>
    <mergeCell ref="M1309:N1309"/>
    <mergeCell ref="C1310:I1310"/>
    <mergeCell ref="M1310:N1310"/>
    <mergeCell ref="M1311:N1311"/>
    <mergeCell ref="M1312:N1312"/>
    <mergeCell ref="M1301:N1301"/>
    <mergeCell ref="C1302:I1302"/>
    <mergeCell ref="M1302:N1302"/>
    <mergeCell ref="C1303:N1303"/>
    <mergeCell ref="C1305:N1305"/>
    <mergeCell ref="C1306:O1308"/>
    <mergeCell ref="C1294:N1294"/>
    <mergeCell ref="C1295:O1297"/>
    <mergeCell ref="C1298:I1298"/>
    <mergeCell ref="M1298:N1298"/>
    <mergeCell ref="M1299:N1299"/>
    <mergeCell ref="M1300:N1300"/>
    <mergeCell ref="B158:P158"/>
    <mergeCell ref="C161:D167"/>
    <mergeCell ref="E161:K161"/>
    <mergeCell ref="L161:O162"/>
    <mergeCell ref="E162:K162"/>
    <mergeCell ref="E163:K163"/>
    <mergeCell ref="L163:L164"/>
    <mergeCell ref="M163:O164"/>
    <mergeCell ref="E164:K164"/>
    <mergeCell ref="E165:K165"/>
    <mergeCell ref="L165:L167"/>
    <mergeCell ref="M165:M167"/>
    <mergeCell ref="N165:N167"/>
    <mergeCell ref="O165:O167"/>
    <mergeCell ref="E166:K166"/>
    <mergeCell ref="E167:K167"/>
    <mergeCell ref="C174:O174"/>
    <mergeCell ref="D176:L176"/>
    <mergeCell ref="M176:N176"/>
    <mergeCell ref="D177:L177"/>
    <mergeCell ref="M177:N177"/>
    <mergeCell ref="C178:O180"/>
    <mergeCell ref="C181:G181"/>
    <mergeCell ref="H181:I181"/>
    <mergeCell ref="J181:K181"/>
    <mergeCell ref="M181:N181"/>
    <mergeCell ref="C182:G182"/>
    <mergeCell ref="H182:I182"/>
    <mergeCell ref="J182:K182"/>
    <mergeCell ref="M182:N182"/>
    <mergeCell ref="J183:K183"/>
    <mergeCell ref="M183:N183"/>
    <mergeCell ref="C184:G184"/>
    <mergeCell ref="H184:I184"/>
    <mergeCell ref="J184:K184"/>
    <mergeCell ref="M184:N184"/>
    <mergeCell ref="C185:N185"/>
    <mergeCell ref="C186:O188"/>
    <mergeCell ref="C189:J189"/>
    <mergeCell ref="M189:N189"/>
    <mergeCell ref="C190:J190"/>
    <mergeCell ref="M190:N190"/>
    <mergeCell ref="M191:N191"/>
    <mergeCell ref="M192:N192"/>
    <mergeCell ref="C193:J193"/>
    <mergeCell ref="M193:N193"/>
    <mergeCell ref="C194:N194"/>
    <mergeCell ref="C195:O197"/>
    <mergeCell ref="C198:I198"/>
    <mergeCell ref="M198:N198"/>
    <mergeCell ref="C199:I199"/>
    <mergeCell ref="M199:N199"/>
    <mergeCell ref="C200:I200"/>
    <mergeCell ref="M200:N200"/>
    <mergeCell ref="M219:N219"/>
    <mergeCell ref="C220:N220"/>
    <mergeCell ref="C222:N222"/>
    <mergeCell ref="C232:E232"/>
    <mergeCell ref="C429:J429"/>
    <mergeCell ref="C201:N201"/>
    <mergeCell ref="C202:O204"/>
    <mergeCell ref="C205:I205"/>
    <mergeCell ref="M205:N205"/>
    <mergeCell ref="M206:N206"/>
    <mergeCell ref="M207:N207"/>
    <mergeCell ref="M208:N208"/>
    <mergeCell ref="C209:I209"/>
    <mergeCell ref="M209:N209"/>
    <mergeCell ref="C210:N210"/>
    <mergeCell ref="C212:N212"/>
    <mergeCell ref="C213:O215"/>
    <mergeCell ref="C216:I216"/>
    <mergeCell ref="M216:N216"/>
    <mergeCell ref="C217:I217"/>
    <mergeCell ref="M217:N217"/>
    <mergeCell ref="M218:N218"/>
    <mergeCell ref="M419:N419"/>
    <mergeCell ref="C420:G420"/>
    <mergeCell ref="H420:I420"/>
    <mergeCell ref="J420:K420"/>
    <mergeCell ref="M420:N420"/>
    <mergeCell ref="C423:N423"/>
    <mergeCell ref="O403:O405"/>
    <mergeCell ref="C412:O412"/>
    <mergeCell ref="D414:L414"/>
    <mergeCell ref="M414:N414"/>
  </mergeCells>
  <pageMargins left="0.7" right="0.7" top="0.75" bottom="0.75" header="0.3" footer="0.3"/>
  <pageSetup paperSize="9" scale="48" orientation="portrait" r:id="rId1"/>
  <rowBreaks count="19" manualBreakCount="19">
    <brk id="78" max="16" man="1"/>
    <brk id="156" max="16" man="1"/>
    <brk id="234" max="16" man="1"/>
    <brk id="316" max="16" man="1"/>
    <brk id="394" max="16" man="1"/>
    <brk id="472" max="16" man="1"/>
    <brk id="550" max="16" man="1"/>
    <brk id="628" max="16" man="1"/>
    <brk id="706" max="16" man="1"/>
    <brk id="782" max="16" man="1"/>
    <brk id="860" max="16" man="1"/>
    <brk id="938" max="16" man="1"/>
    <brk id="1018" max="16" man="1"/>
    <brk id="1096" max="16" man="1"/>
    <brk id="1173" max="16" man="1"/>
    <brk id="1250" max="16" man="1"/>
    <brk id="1327" max="16" man="1"/>
    <brk id="1404" max="16" man="1"/>
    <brk id="1481" max="16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GridLines="0" view="pageBreakPreview" topLeftCell="A7" zoomScale="60" zoomScaleNormal="55" zoomScalePageLayoutView="70" workbookViewId="0">
      <selection activeCell="E15" sqref="E15:E17"/>
    </sheetView>
  </sheetViews>
  <sheetFormatPr baseColWidth="10" defaultColWidth="11.42578125" defaultRowHeight="16.5"/>
  <cols>
    <col min="1" max="2" width="4.42578125" style="1" customWidth="1"/>
    <col min="3" max="3" width="8" style="1" bestFit="1" customWidth="1"/>
    <col min="4" max="4" width="14.85546875" style="1" customWidth="1"/>
    <col min="5" max="5" width="75.5703125" style="1" customWidth="1"/>
    <col min="6" max="6" width="10.140625" style="1" customWidth="1"/>
    <col min="7" max="7" width="18.85546875" style="1" customWidth="1"/>
    <col min="8" max="8" width="22" style="1" customWidth="1"/>
    <col min="9" max="9" width="26.85546875" style="1" customWidth="1"/>
    <col min="10" max="11" width="4.42578125" style="1" customWidth="1"/>
    <col min="12" max="12" width="15.7109375" style="1" customWidth="1"/>
    <col min="13" max="13" width="18.140625" style="1" customWidth="1"/>
    <col min="14" max="14" width="17.140625" style="1" customWidth="1"/>
    <col min="15" max="16384" width="11.42578125" style="1"/>
  </cols>
  <sheetData>
    <row r="1" spans="1:14" ht="17.25" thickBot="1">
      <c r="A1" s="4"/>
      <c r="B1" s="70"/>
      <c r="C1" s="71"/>
      <c r="D1" s="70"/>
      <c r="E1" s="4"/>
      <c r="F1" s="4"/>
      <c r="G1" s="4"/>
      <c r="H1" s="4"/>
      <c r="I1" s="4"/>
      <c r="J1" s="4"/>
      <c r="K1" s="4"/>
    </row>
    <row r="2" spans="1:14" ht="17.25" thickTop="1">
      <c r="A2" s="4"/>
      <c r="B2" s="300"/>
      <c r="C2" s="301"/>
      <c r="D2" s="301"/>
      <c r="E2" s="301"/>
      <c r="F2" s="301"/>
      <c r="G2" s="301"/>
      <c r="H2" s="301"/>
      <c r="I2" s="301"/>
      <c r="J2" s="302"/>
      <c r="K2" s="4"/>
    </row>
    <row r="3" spans="1:14">
      <c r="A3" s="4"/>
      <c r="B3" s="227"/>
      <c r="C3" s="194"/>
      <c r="D3" s="194"/>
      <c r="E3" s="194"/>
      <c r="F3" s="194"/>
      <c r="G3" s="194"/>
      <c r="H3" s="194"/>
      <c r="I3" s="194"/>
      <c r="J3" s="195"/>
      <c r="K3" s="4"/>
    </row>
    <row r="4" spans="1:14">
      <c r="A4" s="4"/>
      <c r="B4" s="227"/>
      <c r="C4" s="194"/>
      <c r="D4" s="194"/>
      <c r="E4" s="194"/>
      <c r="F4" s="194"/>
      <c r="G4" s="194"/>
      <c r="H4" s="194"/>
      <c r="I4" s="194"/>
      <c r="J4" s="195"/>
      <c r="K4" s="4"/>
    </row>
    <row r="5" spans="1:14">
      <c r="A5" s="4"/>
      <c r="B5" s="227"/>
      <c r="C5" s="194"/>
      <c r="D5" s="194"/>
      <c r="E5" s="194"/>
      <c r="F5" s="194"/>
      <c r="G5" s="194"/>
      <c r="H5" s="194"/>
      <c r="I5" s="194"/>
      <c r="J5" s="195"/>
      <c r="K5" s="4"/>
    </row>
    <row r="6" spans="1:14" ht="68.45" customHeight="1" thickBot="1">
      <c r="A6" s="4"/>
      <c r="B6" s="228"/>
      <c r="C6" s="70"/>
      <c r="D6" s="71"/>
      <c r="E6" s="4"/>
      <c r="F6" s="4"/>
      <c r="G6" s="4"/>
      <c r="H6" s="4"/>
      <c r="I6" s="4"/>
      <c r="J6" s="5"/>
      <c r="K6" s="4"/>
    </row>
    <row r="7" spans="1:14" ht="31.5" customHeight="1">
      <c r="A7" s="4"/>
      <c r="B7" s="228"/>
      <c r="C7" s="297" t="s">
        <v>2</v>
      </c>
      <c r="D7" s="298"/>
      <c r="E7" s="298"/>
      <c r="F7" s="298"/>
      <c r="G7" s="298"/>
      <c r="H7" s="298"/>
      <c r="I7" s="299"/>
      <c r="J7" s="5"/>
      <c r="K7" s="4"/>
    </row>
    <row r="8" spans="1:14">
      <c r="A8" s="4"/>
      <c r="B8" s="228"/>
      <c r="C8" s="303" t="s">
        <v>181</v>
      </c>
      <c r="D8" s="304"/>
      <c r="E8" s="304"/>
      <c r="F8" s="304"/>
      <c r="G8" s="304"/>
      <c r="H8" s="304"/>
      <c r="I8" s="305"/>
      <c r="J8" s="5"/>
      <c r="K8" s="4"/>
    </row>
    <row r="9" spans="1:14" s="59" customFormat="1" ht="19.899999999999999" customHeight="1">
      <c r="A9" s="58"/>
      <c r="B9" s="228"/>
      <c r="C9" s="314" t="s">
        <v>65</v>
      </c>
      <c r="D9" s="315"/>
      <c r="E9" s="315"/>
      <c r="F9" s="315"/>
      <c r="G9" s="315"/>
      <c r="H9" s="315"/>
      <c r="I9" s="316"/>
      <c r="J9" s="60"/>
      <c r="K9" s="58"/>
    </row>
    <row r="10" spans="1:14" ht="23.45" customHeight="1">
      <c r="A10" s="4"/>
      <c r="B10" s="228"/>
      <c r="C10" s="317"/>
      <c r="D10" s="318"/>
      <c r="E10" s="318"/>
      <c r="F10" s="318"/>
      <c r="G10" s="318"/>
      <c r="H10" s="318"/>
      <c r="I10" s="319"/>
      <c r="J10" s="5"/>
      <c r="K10" s="4"/>
    </row>
    <row r="11" spans="1:14" ht="43.9" customHeight="1" thickBot="1">
      <c r="A11" s="4"/>
      <c r="B11" s="228"/>
      <c r="C11" s="320" t="s">
        <v>4</v>
      </c>
      <c r="D11" s="321"/>
      <c r="E11" s="321"/>
      <c r="F11" s="321"/>
      <c r="G11" s="321"/>
      <c r="H11" s="321"/>
      <c r="I11" s="322"/>
      <c r="J11" s="5"/>
      <c r="K11" s="4"/>
    </row>
    <row r="12" spans="1:14" ht="30" customHeight="1">
      <c r="A12" s="4"/>
      <c r="B12" s="228"/>
      <c r="C12" s="312" t="s">
        <v>5</v>
      </c>
      <c r="D12" s="306" t="s">
        <v>6</v>
      </c>
      <c r="E12" s="312" t="s">
        <v>7</v>
      </c>
      <c r="F12" s="306" t="s">
        <v>8</v>
      </c>
      <c r="G12" s="306" t="s">
        <v>9</v>
      </c>
      <c r="H12" s="308" t="s">
        <v>10</v>
      </c>
      <c r="I12" s="310" t="s">
        <v>11</v>
      </c>
      <c r="J12" s="5"/>
      <c r="K12" s="4"/>
    </row>
    <row r="13" spans="1:14" ht="30" customHeight="1" thickBot="1">
      <c r="A13" s="4"/>
      <c r="B13" s="228"/>
      <c r="C13" s="313"/>
      <c r="D13" s="307"/>
      <c r="E13" s="313"/>
      <c r="F13" s="307"/>
      <c r="G13" s="307"/>
      <c r="H13" s="309"/>
      <c r="I13" s="311"/>
      <c r="J13" s="5"/>
      <c r="K13" s="4"/>
    </row>
    <row r="14" spans="1:14" ht="26.45" customHeight="1" thickBot="1">
      <c r="A14" s="4"/>
      <c r="B14" s="228"/>
      <c r="C14" s="260">
        <v>1</v>
      </c>
      <c r="D14" s="196" t="s">
        <v>83</v>
      </c>
      <c r="E14" s="196"/>
      <c r="F14" s="196"/>
      <c r="G14" s="196"/>
      <c r="H14" s="206" t="s">
        <v>12</v>
      </c>
      <c r="I14" s="207">
        <f>SUM(I15:I17)</f>
        <v>0</v>
      </c>
      <c r="J14" s="5"/>
      <c r="K14" s="4"/>
    </row>
    <row r="15" spans="1:14" ht="34.5" customHeight="1">
      <c r="A15" s="4"/>
      <c r="B15" s="228"/>
      <c r="C15" s="197"/>
      <c r="D15" s="198">
        <v>1.01</v>
      </c>
      <c r="E15" s="268" t="s">
        <v>92</v>
      </c>
      <c r="F15" s="198" t="s">
        <v>80</v>
      </c>
      <c r="G15" s="199">
        <f>+'MEMORIAS DE CALCULO'!J15</f>
        <v>24</v>
      </c>
      <c r="H15" s="200"/>
      <c r="I15" s="201"/>
      <c r="J15" s="5"/>
      <c r="K15" s="4"/>
      <c r="L15" s="236"/>
      <c r="M15" s="236"/>
      <c r="N15" s="236"/>
    </row>
    <row r="16" spans="1:14" ht="34.5" customHeight="1">
      <c r="A16" s="4"/>
      <c r="B16" s="228"/>
      <c r="C16" s="202"/>
      <c r="D16" s="6">
        <v>1.02</v>
      </c>
      <c r="E16" s="269" t="s">
        <v>97</v>
      </c>
      <c r="F16" s="6" t="s">
        <v>80</v>
      </c>
      <c r="G16" s="87">
        <f>+'MEMORIAS DE CALCULO'!J21</f>
        <v>24</v>
      </c>
      <c r="H16" s="7"/>
      <c r="I16" s="8"/>
      <c r="J16" s="5"/>
      <c r="K16" s="4"/>
      <c r="L16" s="236"/>
      <c r="M16" s="236"/>
      <c r="N16" s="236"/>
    </row>
    <row r="17" spans="1:14" ht="34.5" customHeight="1" thickBot="1">
      <c r="A17" s="4"/>
      <c r="B17" s="228"/>
      <c r="C17" s="244"/>
      <c r="D17" s="245">
        <v>1.03</v>
      </c>
      <c r="E17" s="270" t="s">
        <v>131</v>
      </c>
      <c r="F17" s="245" t="s">
        <v>94</v>
      </c>
      <c r="G17" s="246">
        <f>+'MEMORIAS DE CALCULO'!J27</f>
        <v>60</v>
      </c>
      <c r="H17" s="247"/>
      <c r="I17" s="8"/>
      <c r="J17" s="5"/>
      <c r="K17" s="4"/>
      <c r="L17" s="236"/>
      <c r="M17" s="236"/>
      <c r="N17" s="236"/>
    </row>
    <row r="18" spans="1:14" ht="30" customHeight="1" thickBot="1">
      <c r="A18" s="4"/>
      <c r="B18" s="228"/>
      <c r="C18" s="251">
        <v>2</v>
      </c>
      <c r="D18" s="252" t="s">
        <v>79</v>
      </c>
      <c r="E18" s="252"/>
      <c r="F18" s="252"/>
      <c r="G18" s="252"/>
      <c r="H18" s="253" t="s">
        <v>12</v>
      </c>
      <c r="I18" s="254">
        <f>SUM(I19:I29)</f>
        <v>0</v>
      </c>
      <c r="J18" s="5"/>
      <c r="K18" s="4"/>
      <c r="L18" s="236"/>
      <c r="M18" s="236"/>
      <c r="N18" s="236"/>
    </row>
    <row r="19" spans="1:14" ht="41.25" customHeight="1">
      <c r="A19" s="4"/>
      <c r="B19" s="228"/>
      <c r="C19" s="197"/>
      <c r="D19" s="198">
        <v>2.0099999999999998</v>
      </c>
      <c r="E19" s="271" t="s">
        <v>96</v>
      </c>
      <c r="F19" s="198" t="s">
        <v>80</v>
      </c>
      <c r="G19" s="199">
        <f>+'MEMORIAS DE CALCULO'!J33</f>
        <v>24</v>
      </c>
      <c r="H19" s="200"/>
      <c r="I19" s="201"/>
      <c r="J19" s="5"/>
      <c r="K19" s="4"/>
      <c r="L19" s="236"/>
      <c r="M19" s="236"/>
      <c r="N19" s="236"/>
    </row>
    <row r="20" spans="1:14" ht="36" customHeight="1">
      <c r="A20" s="4"/>
      <c r="B20" s="228"/>
      <c r="C20" s="202"/>
      <c r="D20" s="6">
        <v>2.02</v>
      </c>
      <c r="E20" s="272" t="s">
        <v>95</v>
      </c>
      <c r="F20" s="6" t="s">
        <v>80</v>
      </c>
      <c r="G20" s="87">
        <f>+'MEMORIAS DE CALCULO'!J39</f>
        <v>24</v>
      </c>
      <c r="H20" s="7"/>
      <c r="I20" s="8"/>
      <c r="J20" s="5"/>
      <c r="K20" s="4"/>
      <c r="L20" s="236"/>
      <c r="M20" s="236"/>
      <c r="N20" s="236"/>
    </row>
    <row r="21" spans="1:14" ht="33" customHeight="1">
      <c r="A21" s="4"/>
      <c r="B21" s="228"/>
      <c r="C21" s="202"/>
      <c r="D21" s="6">
        <v>2.0299999999999998</v>
      </c>
      <c r="E21" s="272" t="s">
        <v>135</v>
      </c>
      <c r="F21" s="6" t="s">
        <v>98</v>
      </c>
      <c r="G21" s="87">
        <f>+'MEMORIAS DE CALCULO'!J45</f>
        <v>50</v>
      </c>
      <c r="H21" s="7"/>
      <c r="I21" s="8"/>
      <c r="J21" s="5"/>
      <c r="K21" s="4"/>
      <c r="L21" s="236"/>
      <c r="M21" s="236"/>
      <c r="N21" s="236"/>
    </row>
    <row r="22" spans="1:14" ht="33" customHeight="1">
      <c r="A22" s="4"/>
      <c r="B22" s="228"/>
      <c r="C22" s="202"/>
      <c r="D22" s="6">
        <v>2.04</v>
      </c>
      <c r="E22" s="272" t="s">
        <v>136</v>
      </c>
      <c r="F22" s="6" t="s">
        <v>94</v>
      </c>
      <c r="G22" s="87">
        <f>+'MEMORIAS DE CALCULO'!J49</f>
        <v>12</v>
      </c>
      <c r="H22" s="7"/>
      <c r="I22" s="8"/>
      <c r="J22" s="5"/>
      <c r="K22" s="4"/>
      <c r="L22" s="236"/>
      <c r="M22" s="236"/>
      <c r="N22" s="236"/>
    </row>
    <row r="23" spans="1:14" ht="33" customHeight="1">
      <c r="A23" s="4"/>
      <c r="B23" s="228"/>
      <c r="C23" s="202"/>
      <c r="D23" s="6">
        <v>2.0499999999999998</v>
      </c>
      <c r="E23" s="272" t="s">
        <v>134</v>
      </c>
      <c r="F23" s="6" t="s">
        <v>80</v>
      </c>
      <c r="G23" s="208">
        <f>+'MEMORIAS DE CALCULO'!J54</f>
        <v>24</v>
      </c>
      <c r="H23" s="7"/>
      <c r="I23" s="8"/>
      <c r="J23" s="5"/>
      <c r="K23" s="4"/>
      <c r="L23" s="236"/>
      <c r="M23" s="236"/>
      <c r="N23" s="236"/>
    </row>
    <row r="24" spans="1:14" ht="41.25" customHeight="1">
      <c r="A24" s="4"/>
      <c r="B24" s="228"/>
      <c r="C24" s="202"/>
      <c r="D24" s="6">
        <v>2.06</v>
      </c>
      <c r="E24" s="272" t="s">
        <v>179</v>
      </c>
      <c r="F24" s="6" t="s">
        <v>94</v>
      </c>
      <c r="G24" s="87">
        <f>+'MEMORIAS DE CALCULO'!J60</f>
        <v>6</v>
      </c>
      <c r="H24" s="7"/>
      <c r="I24" s="8"/>
      <c r="J24" s="5"/>
      <c r="K24" s="4"/>
      <c r="L24" s="236"/>
      <c r="M24" s="236"/>
      <c r="N24" s="236"/>
    </row>
    <row r="25" spans="1:14" ht="36" customHeight="1">
      <c r="A25" s="4"/>
      <c r="B25" s="228"/>
      <c r="C25" s="202"/>
      <c r="D25" s="6">
        <v>2.0699999999999998</v>
      </c>
      <c r="E25" s="272" t="s">
        <v>186</v>
      </c>
      <c r="F25" s="6" t="s">
        <v>94</v>
      </c>
      <c r="G25" s="87">
        <f>+'MEMORIAS DE CALCULO'!J64</f>
        <v>12</v>
      </c>
      <c r="H25" s="7"/>
      <c r="I25" s="8"/>
      <c r="J25" s="5"/>
      <c r="K25" s="4"/>
      <c r="L25" s="236"/>
      <c r="M25" s="236"/>
      <c r="N25" s="236"/>
    </row>
    <row r="26" spans="1:14" ht="36" customHeight="1">
      <c r="A26" s="4"/>
      <c r="B26" s="228"/>
      <c r="C26" s="202"/>
      <c r="D26" s="6">
        <v>2.08</v>
      </c>
      <c r="E26" s="272" t="s">
        <v>144</v>
      </c>
      <c r="F26" s="6" t="s">
        <v>98</v>
      </c>
      <c r="G26" s="87">
        <f>+'MEMORIAS DE CALCULO'!J68</f>
        <v>10</v>
      </c>
      <c r="H26" s="7"/>
      <c r="I26" s="8"/>
      <c r="J26" s="5"/>
      <c r="K26" s="4"/>
      <c r="L26" s="236"/>
      <c r="M26" s="236"/>
      <c r="N26" s="236"/>
    </row>
    <row r="27" spans="1:14" ht="33" customHeight="1">
      <c r="A27" s="4"/>
      <c r="B27" s="228"/>
      <c r="C27" s="202"/>
      <c r="D27" s="6">
        <v>2.09</v>
      </c>
      <c r="E27" s="272" t="s">
        <v>150</v>
      </c>
      <c r="F27" s="6" t="s">
        <v>80</v>
      </c>
      <c r="G27" s="87">
        <f>+'MEMORIAS DE CALCULO'!J72</f>
        <v>75</v>
      </c>
      <c r="H27" s="7"/>
      <c r="I27" s="8"/>
      <c r="J27" s="5"/>
      <c r="K27" s="4"/>
      <c r="L27" s="236"/>
      <c r="M27" s="236"/>
      <c r="N27" s="236"/>
    </row>
    <row r="28" spans="1:14" ht="33" customHeight="1">
      <c r="A28" s="4"/>
      <c r="B28" s="228"/>
      <c r="C28" s="202"/>
      <c r="D28" s="6">
        <v>2.1</v>
      </c>
      <c r="E28" s="272" t="s">
        <v>100</v>
      </c>
      <c r="F28" s="6" t="s">
        <v>80</v>
      </c>
      <c r="G28" s="87">
        <f>'MEMORIAS DE CALCULO'!J76</f>
        <v>60</v>
      </c>
      <c r="H28" s="7"/>
      <c r="I28" s="8"/>
      <c r="J28" s="5"/>
      <c r="K28" s="4"/>
      <c r="L28" s="236"/>
      <c r="M28" s="236"/>
      <c r="N28" s="236"/>
    </row>
    <row r="29" spans="1:14" ht="33" customHeight="1" thickBot="1">
      <c r="A29" s="4"/>
      <c r="B29" s="228"/>
      <c r="C29" s="202"/>
      <c r="D29" s="6">
        <v>2.11</v>
      </c>
      <c r="E29" s="272" t="s">
        <v>154</v>
      </c>
      <c r="F29" s="6" t="s">
        <v>80</v>
      </c>
      <c r="G29" s="87">
        <f>'MEMORIAS DE CALCULO'!J82</f>
        <v>95</v>
      </c>
      <c r="H29" s="7"/>
      <c r="I29" s="8"/>
      <c r="J29" s="5"/>
      <c r="K29" s="4"/>
      <c r="L29" s="236"/>
      <c r="M29" s="236"/>
      <c r="N29" s="236"/>
    </row>
    <row r="30" spans="1:14" ht="30" customHeight="1" thickBot="1">
      <c r="A30" s="4"/>
      <c r="B30" s="228"/>
      <c r="C30" s="255">
        <v>3</v>
      </c>
      <c r="D30" s="256" t="s">
        <v>126</v>
      </c>
      <c r="E30" s="256"/>
      <c r="F30" s="256"/>
      <c r="G30" s="256"/>
      <c r="H30" s="257" t="s">
        <v>12</v>
      </c>
      <c r="I30" s="258">
        <f>SUM(I31:I36)</f>
        <v>0</v>
      </c>
      <c r="J30" s="5"/>
      <c r="K30" s="4"/>
      <c r="L30" s="236"/>
      <c r="M30" s="236"/>
      <c r="N30" s="236"/>
    </row>
    <row r="31" spans="1:14" ht="47.25">
      <c r="A31" s="4"/>
      <c r="B31" s="228"/>
      <c r="C31" s="197"/>
      <c r="D31" s="198">
        <v>3.01</v>
      </c>
      <c r="E31" s="271" t="s">
        <v>164</v>
      </c>
      <c r="F31" s="198" t="s">
        <v>94</v>
      </c>
      <c r="G31" s="259">
        <f>+'MEMORIAS DE CALCULO'!J89</f>
        <v>60</v>
      </c>
      <c r="H31" s="200"/>
      <c r="I31" s="201"/>
      <c r="J31" s="5"/>
      <c r="K31" s="4"/>
      <c r="L31" s="236"/>
      <c r="M31" s="236"/>
      <c r="N31" s="236"/>
    </row>
    <row r="32" spans="1:14" ht="33" customHeight="1">
      <c r="A32" s="4"/>
      <c r="B32" s="228"/>
      <c r="C32" s="202"/>
      <c r="D32" s="6">
        <v>3.02</v>
      </c>
      <c r="E32" s="272" t="s">
        <v>129</v>
      </c>
      <c r="F32" s="6" t="s">
        <v>98</v>
      </c>
      <c r="G32" s="208">
        <f>+'MEMORIAS DE CALCULO'!J93</f>
        <v>4</v>
      </c>
      <c r="H32" s="7"/>
      <c r="I32" s="8"/>
      <c r="J32" s="5"/>
      <c r="K32" s="4"/>
      <c r="L32" s="236"/>
      <c r="M32" s="236"/>
      <c r="N32" s="236"/>
    </row>
    <row r="33" spans="1:14" ht="33" customHeight="1">
      <c r="A33" s="4"/>
      <c r="B33" s="228"/>
      <c r="C33" s="202"/>
      <c r="D33" s="231">
        <v>3.03</v>
      </c>
      <c r="E33" s="272" t="s">
        <v>132</v>
      </c>
      <c r="F33" s="6" t="s">
        <v>99</v>
      </c>
      <c r="G33" s="208">
        <f>+'MEMORIAS DE CALCULO'!J97</f>
        <v>1</v>
      </c>
      <c r="H33" s="7"/>
      <c r="I33" s="8"/>
      <c r="J33" s="5"/>
      <c r="K33" s="4"/>
      <c r="L33" s="236"/>
      <c r="M33" s="236"/>
      <c r="N33" s="236"/>
    </row>
    <row r="34" spans="1:14" ht="47.25">
      <c r="A34" s="4"/>
      <c r="B34" s="228"/>
      <c r="C34" s="202"/>
      <c r="D34" s="231">
        <v>3.04</v>
      </c>
      <c r="E34" s="272" t="s">
        <v>168</v>
      </c>
      <c r="F34" s="6" t="s">
        <v>94</v>
      </c>
      <c r="G34" s="208">
        <f>+'MEMORIAS DE CALCULO'!J101</f>
        <v>25</v>
      </c>
      <c r="H34" s="7"/>
      <c r="I34" s="8"/>
      <c r="J34" s="5"/>
      <c r="K34" s="4"/>
      <c r="L34" s="236"/>
      <c r="M34" s="236"/>
      <c r="N34" s="236"/>
    </row>
    <row r="35" spans="1:14" ht="31.5">
      <c r="A35" s="4"/>
      <c r="B35" s="228"/>
      <c r="C35" s="202"/>
      <c r="D35" s="231">
        <v>3.05</v>
      </c>
      <c r="E35" s="272" t="s">
        <v>170</v>
      </c>
      <c r="F35" s="6" t="s">
        <v>94</v>
      </c>
      <c r="G35" s="208">
        <f>+'MEMORIAS DE CALCULO'!J105</f>
        <v>60</v>
      </c>
      <c r="H35" s="7"/>
      <c r="I35" s="8"/>
      <c r="J35" s="5"/>
      <c r="K35" s="4"/>
      <c r="L35" s="236"/>
      <c r="M35" s="236"/>
      <c r="N35" s="236"/>
    </row>
    <row r="36" spans="1:14" ht="48" thickBot="1">
      <c r="A36" s="4"/>
      <c r="B36" s="228"/>
      <c r="C36" s="261"/>
      <c r="D36" s="262">
        <v>3.06</v>
      </c>
      <c r="E36" s="273" t="s">
        <v>185</v>
      </c>
      <c r="F36" s="263" t="s">
        <v>171</v>
      </c>
      <c r="G36" s="264">
        <f>+'MEMORIAS DE CALCULO'!J109</f>
        <v>1</v>
      </c>
      <c r="H36" s="265"/>
      <c r="I36" s="266"/>
      <c r="J36" s="5"/>
      <c r="K36" s="4"/>
      <c r="L36" s="236"/>
      <c r="M36" s="236"/>
      <c r="N36" s="236"/>
    </row>
    <row r="37" spans="1:14" s="2" customFormat="1" ht="30" customHeight="1" thickBot="1">
      <c r="A37" s="9"/>
      <c r="B37" s="229"/>
      <c r="C37" s="291" t="s">
        <v>182</v>
      </c>
      <c r="D37" s="292"/>
      <c r="E37" s="292"/>
      <c r="F37" s="292"/>
      <c r="G37" s="292"/>
      <c r="H37" s="293"/>
      <c r="I37" s="267">
        <f>+I30+I18+I14</f>
        <v>0</v>
      </c>
      <c r="J37" s="10"/>
      <c r="K37" s="9"/>
      <c r="L37" s="123"/>
      <c r="M37" s="233"/>
      <c r="N37" s="123"/>
    </row>
    <row r="38" spans="1:14" s="2" customFormat="1" ht="27" customHeight="1" thickBot="1">
      <c r="A38" s="9"/>
      <c r="B38" s="229"/>
      <c r="C38" s="72"/>
      <c r="D38" s="72"/>
      <c r="E38" s="72"/>
      <c r="F38" s="72"/>
      <c r="G38" s="72"/>
      <c r="H38" s="72"/>
      <c r="I38" s="237"/>
      <c r="J38" s="10"/>
      <c r="K38" s="9"/>
      <c r="L38" s="123"/>
      <c r="M38" s="234"/>
    </row>
    <row r="39" spans="1:14" s="2" customFormat="1" ht="30.6" customHeight="1" thickBot="1">
      <c r="A39" s="9"/>
      <c r="B39" s="229"/>
      <c r="C39" s="294" t="s">
        <v>183</v>
      </c>
      <c r="D39" s="295"/>
      <c r="E39" s="295"/>
      <c r="F39" s="295"/>
      <c r="G39" s="295"/>
      <c r="H39" s="296"/>
      <c r="I39" s="274">
        <v>0</v>
      </c>
      <c r="J39" s="10"/>
      <c r="K39" s="9"/>
      <c r="L39" s="123"/>
      <c r="M39" s="234"/>
    </row>
    <row r="40" spans="1:14" s="2" customFormat="1" ht="20.45" customHeight="1" thickBot="1">
      <c r="A40" s="9"/>
      <c r="B40" s="229"/>
      <c r="C40" s="72"/>
      <c r="D40" s="72"/>
      <c r="E40" s="72"/>
      <c r="F40" s="72"/>
      <c r="G40" s="72"/>
      <c r="H40" s="72"/>
      <c r="I40" s="237"/>
      <c r="J40" s="10"/>
      <c r="K40" s="9"/>
      <c r="L40" s="123"/>
      <c r="M40" s="234"/>
    </row>
    <row r="41" spans="1:14" s="2" customFormat="1" ht="31.9" customHeight="1" thickBot="1">
      <c r="A41" s="9"/>
      <c r="B41" s="229"/>
      <c r="C41" s="288" t="s">
        <v>184</v>
      </c>
      <c r="D41" s="289"/>
      <c r="E41" s="289"/>
      <c r="F41" s="289"/>
      <c r="G41" s="289"/>
      <c r="H41" s="290"/>
      <c r="I41" s="275">
        <f>+I39</f>
        <v>0</v>
      </c>
      <c r="J41" s="10"/>
      <c r="K41" s="9"/>
      <c r="L41" s="123"/>
      <c r="M41" s="234"/>
    </row>
    <row r="42" spans="1:14" s="2" customFormat="1" ht="15.75">
      <c r="A42" s="9"/>
      <c r="B42" s="229"/>
      <c r="C42" s="72"/>
      <c r="D42" s="72"/>
      <c r="E42" s="72"/>
      <c r="F42" s="72"/>
      <c r="G42" s="72"/>
      <c r="H42" s="72"/>
      <c r="I42" s="237"/>
      <c r="J42" s="10"/>
      <c r="K42" s="9"/>
      <c r="L42" s="123"/>
      <c r="M42" s="234"/>
    </row>
    <row r="43" spans="1:14" s="2" customFormat="1" thickBot="1">
      <c r="A43" s="9"/>
      <c r="B43" s="229"/>
      <c r="C43" s="73"/>
      <c r="D43" s="74"/>
      <c r="E43" s="73"/>
      <c r="F43" s="73"/>
      <c r="G43" s="75"/>
      <c r="H43" s="76"/>
      <c r="I43" s="77"/>
      <c r="J43" s="10"/>
      <c r="K43" s="9"/>
      <c r="M43" s="235"/>
    </row>
    <row r="44" spans="1:14" s="2" customFormat="1" ht="15.75">
      <c r="A44" s="9"/>
      <c r="B44" s="229"/>
      <c r="C44" s="11"/>
      <c r="D44" s="328"/>
      <c r="E44" s="328"/>
      <c r="F44" s="328"/>
      <c r="G44" s="328"/>
      <c r="H44" s="328"/>
      <c r="I44" s="329"/>
      <c r="J44" s="12"/>
      <c r="K44" s="9"/>
    </row>
    <row r="45" spans="1:14" s="2" customFormat="1" ht="46.5" customHeight="1">
      <c r="A45" s="9"/>
      <c r="B45" s="229"/>
      <c r="C45" s="323" t="s">
        <v>13</v>
      </c>
      <c r="D45" s="324"/>
      <c r="E45" s="325"/>
      <c r="F45" s="326" t="s">
        <v>7</v>
      </c>
      <c r="G45" s="326"/>
      <c r="H45" s="326"/>
      <c r="I45" s="84" t="s">
        <v>14</v>
      </c>
      <c r="J45" s="13"/>
      <c r="K45" s="9"/>
    </row>
    <row r="46" spans="1:14" s="2" customFormat="1" ht="32.25" customHeight="1">
      <c r="A46" s="9"/>
      <c r="B46" s="229"/>
      <c r="C46" s="323" t="s">
        <v>15</v>
      </c>
      <c r="D46" s="324"/>
      <c r="E46" s="325"/>
      <c r="F46" s="327" t="s">
        <v>16</v>
      </c>
      <c r="G46" s="327"/>
      <c r="H46" s="85" t="s">
        <v>17</v>
      </c>
      <c r="I46" s="86">
        <v>0.28999999999999998</v>
      </c>
      <c r="J46" s="13"/>
      <c r="K46" s="9"/>
    </row>
    <row r="47" spans="1:14" s="2" customFormat="1" ht="30" customHeight="1">
      <c r="A47" s="9"/>
      <c r="B47" s="229"/>
      <c r="C47" s="323" t="s">
        <v>18</v>
      </c>
      <c r="D47" s="324"/>
      <c r="E47" s="325"/>
      <c r="F47" s="332" t="s">
        <v>19</v>
      </c>
      <c r="G47" s="333"/>
      <c r="H47" s="85" t="s">
        <v>20</v>
      </c>
      <c r="I47" s="86">
        <v>0.01</v>
      </c>
      <c r="J47" s="13"/>
      <c r="K47" s="9"/>
    </row>
    <row r="48" spans="1:14" s="3" customFormat="1" ht="34.9" customHeight="1">
      <c r="A48" s="9"/>
      <c r="B48" s="229"/>
      <c r="C48" s="119"/>
      <c r="D48" s="120"/>
      <c r="E48" s="121"/>
      <c r="F48" s="334" t="s">
        <v>21</v>
      </c>
      <c r="G48" s="327"/>
      <c r="H48" s="85" t="s">
        <v>22</v>
      </c>
      <c r="I48" s="86">
        <v>0.05</v>
      </c>
      <c r="J48" s="10"/>
      <c r="K48" s="9"/>
    </row>
    <row r="49" spans="1:11" ht="39" customHeight="1">
      <c r="A49" s="4"/>
      <c r="B49" s="228"/>
      <c r="C49" s="338" t="s">
        <v>120</v>
      </c>
      <c r="D49" s="339"/>
      <c r="E49" s="340"/>
      <c r="F49" s="327" t="s">
        <v>23</v>
      </c>
      <c r="G49" s="327"/>
      <c r="H49" s="85" t="s">
        <v>24</v>
      </c>
      <c r="I49" s="88">
        <f>+I48+I47+I46</f>
        <v>0.35</v>
      </c>
      <c r="J49" s="5"/>
      <c r="K49" s="4"/>
    </row>
    <row r="50" spans="1:11" ht="47.25" customHeight="1" thickBot="1">
      <c r="A50" s="4"/>
      <c r="B50" s="228"/>
      <c r="C50" s="335" t="s">
        <v>72</v>
      </c>
      <c r="D50" s="336"/>
      <c r="E50" s="337"/>
      <c r="F50" s="330"/>
      <c r="G50" s="330"/>
      <c r="H50" s="330"/>
      <c r="I50" s="331"/>
      <c r="J50" s="5"/>
      <c r="K50" s="4"/>
    </row>
    <row r="51" spans="1:11" ht="17.25" thickBot="1">
      <c r="A51" s="4"/>
      <c r="B51" s="230"/>
      <c r="C51" s="78"/>
      <c r="D51" s="78"/>
      <c r="E51" s="79"/>
      <c r="F51" s="78"/>
      <c r="G51" s="78"/>
      <c r="H51" s="78"/>
      <c r="I51" s="78"/>
      <c r="J51" s="80"/>
      <c r="K51" s="4"/>
    </row>
    <row r="52" spans="1:11" ht="17.25" thickTop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</sheetData>
  <mergeCells count="27">
    <mergeCell ref="B2:J2"/>
    <mergeCell ref="C7:I7"/>
    <mergeCell ref="C8:I8"/>
    <mergeCell ref="C9:I10"/>
    <mergeCell ref="C11:I11"/>
    <mergeCell ref="H12:H13"/>
    <mergeCell ref="I12:I13"/>
    <mergeCell ref="C37:H37"/>
    <mergeCell ref="D44:I44"/>
    <mergeCell ref="C45:E45"/>
    <mergeCell ref="F45:H45"/>
    <mergeCell ref="C12:C13"/>
    <mergeCell ref="D12:D13"/>
    <mergeCell ref="E12:E13"/>
    <mergeCell ref="F12:F13"/>
    <mergeCell ref="G12:G13"/>
    <mergeCell ref="C50:E50"/>
    <mergeCell ref="F50:I50"/>
    <mergeCell ref="C39:H39"/>
    <mergeCell ref="C41:H41"/>
    <mergeCell ref="C46:E46"/>
    <mergeCell ref="F46:G46"/>
    <mergeCell ref="C47:E47"/>
    <mergeCell ref="F47:G47"/>
    <mergeCell ref="F48:G48"/>
    <mergeCell ref="C49:E49"/>
    <mergeCell ref="F49:G49"/>
  </mergeCells>
  <pageMargins left="0.11811023622047245" right="0.11811023622047245" top="0.15748031496062992" bottom="0.15748031496062992" header="0.31496062992125984" footer="0.31496062992125984"/>
  <pageSetup scale="35" orientation="portrait" horizontalDpi="1200" verticalDpi="1200" r:id="rId1"/>
  <rowBreaks count="1" manualBreakCount="1">
    <brk id="74" max="10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9d85dbaf-23eb-4e57-a637-93dcacc8b1a1"/>
    <ds:schemaRef ds:uri="http://schemas.openxmlformats.org/package/2006/metadata/core-properties"/>
    <ds:schemaRef ds:uri="http://purl.org/dc/elements/1.1/"/>
    <ds:schemaRef ds:uri="a6cb9e4b-f1d1-4245-83ec-6cad768d538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PRESUPUESTO OFICIAL (Entidad)</vt:lpstr>
      <vt:lpstr>MEMORIAS DE CALCULO</vt:lpstr>
      <vt:lpstr>INDICAR CÓDIGO DEL ITEM DE PAGO</vt:lpstr>
      <vt:lpstr>PROPUESTA ECONOMICA(Proponente)</vt:lpstr>
      <vt:lpstr>'INDICAR CÓDIGO DEL ITEM DE PAGO'!Área_de_impresión</vt:lpstr>
      <vt:lpstr>'MEMORIAS DE CALCULO'!Área_de_impresión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LENOVO</cp:lastModifiedBy>
  <cp:revision/>
  <cp:lastPrinted>2025-10-20T21:04:05Z</cp:lastPrinted>
  <dcterms:created xsi:type="dcterms:W3CDTF">2006-06-27T16:47:25Z</dcterms:created>
  <dcterms:modified xsi:type="dcterms:W3CDTF">2026-07-03T17:30:56Z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