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1696865c\Documents\nln\MigCol\2026 Contratación\UPS\Evento de cotización\PEI SAS\"/>
    </mc:Choice>
  </mc:AlternateContent>
  <xr:revisionPtr revIDLastSave="0" documentId="13_ncr:1_{AA735617-38F1-4C60-8C21-F21681F3D689}" xr6:coauthVersionLast="47" xr6:coauthVersionMax="47" xr10:uidLastSave="{00000000-0000-0000-0000-000000000000}"/>
  <bookViews>
    <workbookView xWindow="-120" yWindow="-120" windowWidth="29040" windowHeight="15720" xr2:uid="{60313ED6-3D0C-4F81-88AE-EC6930DB9F88}"/>
  </bookViews>
  <sheets>
    <sheet name="Formato cotizació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02" i="1" l="1"/>
  <c r="G302" i="1"/>
  <c r="E302" i="1"/>
  <c r="G301" i="1"/>
  <c r="F301" i="1"/>
  <c r="G300" i="1"/>
  <c r="F300" i="1"/>
  <c r="G299" i="1"/>
  <c r="F299" i="1"/>
  <c r="G298" i="1"/>
  <c r="F298" i="1"/>
  <c r="G297" i="1"/>
  <c r="F297" i="1"/>
  <c r="G296" i="1"/>
  <c r="F296" i="1"/>
  <c r="G295" i="1"/>
  <c r="F295" i="1"/>
  <c r="G294" i="1"/>
  <c r="F294" i="1"/>
  <c r="G293" i="1"/>
  <c r="F293" i="1"/>
  <c r="G292" i="1"/>
  <c r="F292" i="1"/>
  <c r="G291" i="1"/>
  <c r="F291" i="1"/>
  <c r="G290" i="1"/>
  <c r="F290" i="1"/>
  <c r="G289" i="1"/>
  <c r="F289" i="1"/>
  <c r="G287" i="1"/>
  <c r="F287" i="1"/>
  <c r="G286" i="1"/>
  <c r="F286" i="1"/>
  <c r="G285" i="1"/>
  <c r="F285" i="1"/>
  <c r="G284" i="1"/>
  <c r="F284" i="1"/>
  <c r="G283" i="1"/>
  <c r="F283" i="1"/>
  <c r="G282" i="1"/>
  <c r="F282" i="1"/>
  <c r="G281" i="1"/>
  <c r="F281" i="1"/>
  <c r="G280" i="1"/>
  <c r="F280" i="1"/>
  <c r="G279" i="1"/>
  <c r="F279" i="1"/>
  <c r="G278" i="1"/>
  <c r="F278" i="1"/>
  <c r="G277" i="1"/>
  <c r="F277" i="1"/>
  <c r="G276" i="1"/>
  <c r="F276" i="1"/>
  <c r="F275" i="1"/>
  <c r="G275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G243" i="1"/>
  <c r="G257" i="1"/>
  <c r="F257" i="1"/>
  <c r="G256" i="1"/>
  <c r="F256" i="1"/>
  <c r="G255" i="1"/>
  <c r="F255" i="1"/>
  <c r="G254" i="1"/>
  <c r="F254" i="1"/>
  <c r="G253" i="1"/>
  <c r="F253" i="1"/>
  <c r="G252" i="1"/>
  <c r="F252" i="1"/>
  <c r="G251" i="1"/>
  <c r="F251" i="1"/>
  <c r="G250" i="1"/>
  <c r="F250" i="1"/>
  <c r="G249" i="1"/>
  <c r="F249" i="1"/>
  <c r="G248" i="1"/>
  <c r="F248" i="1"/>
  <c r="G247" i="1"/>
  <c r="F247" i="1"/>
  <c r="G246" i="1"/>
  <c r="F246" i="1"/>
  <c r="G245" i="1"/>
  <c r="F245" i="1"/>
  <c r="G244" i="1"/>
  <c r="F244" i="1"/>
  <c r="F243" i="1"/>
  <c r="G241" i="1"/>
  <c r="F241" i="1"/>
  <c r="G240" i="1"/>
  <c r="F240" i="1"/>
  <c r="G239" i="1"/>
  <c r="F239" i="1"/>
  <c r="G238" i="1"/>
  <c r="F238" i="1"/>
  <c r="G237" i="1"/>
  <c r="F237" i="1"/>
  <c r="G236" i="1"/>
  <c r="F236" i="1"/>
  <c r="G235" i="1"/>
  <c r="F235" i="1"/>
  <c r="G234" i="1"/>
  <c r="F234" i="1"/>
  <c r="G233" i="1"/>
  <c r="F233" i="1"/>
  <c r="G232" i="1"/>
  <c r="F232" i="1"/>
  <c r="G231" i="1"/>
  <c r="F231" i="1"/>
  <c r="G230" i="1"/>
  <c r="F230" i="1"/>
  <c r="G229" i="1"/>
  <c r="F229" i="1"/>
  <c r="G228" i="1"/>
  <c r="F228" i="1"/>
  <c r="G227" i="1"/>
  <c r="F227" i="1"/>
  <c r="G225" i="1"/>
  <c r="F225" i="1"/>
  <c r="G224" i="1"/>
  <c r="F224" i="1"/>
  <c r="G223" i="1"/>
  <c r="F223" i="1"/>
  <c r="G222" i="1"/>
  <c r="F222" i="1"/>
  <c r="G221" i="1"/>
  <c r="F221" i="1"/>
  <c r="G220" i="1"/>
  <c r="F220" i="1"/>
  <c r="G219" i="1"/>
  <c r="F219" i="1"/>
  <c r="G218" i="1"/>
  <c r="F218" i="1"/>
  <c r="G217" i="1"/>
  <c r="F217" i="1"/>
  <c r="G216" i="1"/>
  <c r="F216" i="1"/>
  <c r="G215" i="1"/>
  <c r="F215" i="1"/>
  <c r="G214" i="1"/>
  <c r="F214" i="1"/>
  <c r="G213" i="1"/>
  <c r="F213" i="1"/>
  <c r="G212" i="1"/>
  <c r="F212" i="1"/>
  <c r="G211" i="1"/>
  <c r="F211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G179" i="1"/>
  <c r="F179" i="1"/>
  <c r="G178" i="1"/>
  <c r="F178" i="1"/>
  <c r="G177" i="1"/>
  <c r="F177" i="1"/>
  <c r="G176" i="1"/>
  <c r="F176" i="1"/>
  <c r="G175" i="1"/>
  <c r="F175" i="1"/>
  <c r="G174" i="1"/>
  <c r="F174" i="1"/>
  <c r="G173" i="1"/>
  <c r="F173" i="1"/>
  <c r="G172" i="1"/>
  <c r="F172" i="1"/>
  <c r="G171" i="1"/>
  <c r="F171" i="1"/>
  <c r="G170" i="1"/>
  <c r="F170" i="1"/>
  <c r="G169" i="1"/>
  <c r="F169" i="1"/>
  <c r="G168" i="1"/>
  <c r="F168" i="1"/>
  <c r="G167" i="1"/>
  <c r="F167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E107" i="1" l="1"/>
  <c r="E41" i="1"/>
  <c r="E13" i="1"/>
</calcChain>
</file>

<file path=xl/sharedStrings.xml><?xml version="1.0" encoding="utf-8"?>
<sst xmlns="http://schemas.openxmlformats.org/spreadsheetml/2006/main" count="399" uniqueCount="190">
  <si>
    <t>REGIONAL NARIÑO</t>
  </si>
  <si>
    <t xml:space="preserve">PCM TUMACO </t>
  </si>
  <si>
    <t>MONOFÁSICA</t>
  </si>
  <si>
    <t>PCM RUMICHACA (frontera con Ecuador)</t>
  </si>
  <si>
    <t>PCM SAN MIGUEL (frontera con Ecuador)</t>
  </si>
  <si>
    <t>REGIONAL GUAJIRA</t>
  </si>
  <si>
    <t xml:space="preserve">CFSM VALLEDUPAR </t>
  </si>
  <si>
    <t>REGIONAL ANTIOQUIA</t>
  </si>
  <si>
    <t>PCM CAPURGANA</t>
  </si>
  <si>
    <t>PCM BAHIA SOLANO</t>
  </si>
  <si>
    <t>REGIONAL ANDINA</t>
  </si>
  <si>
    <t>CFSM IBAGUE</t>
  </si>
  <si>
    <t>REGIONAL ATLANTICO</t>
  </si>
  <si>
    <t>SANTA MARTA CFSM</t>
  </si>
  <si>
    <t>REGIONAL SAN ANDRES</t>
  </si>
  <si>
    <t xml:space="preserve">CFSM SAN ANDRES  </t>
  </si>
  <si>
    <t>REGIONAL</t>
  </si>
  <si>
    <t>CANTIDAD</t>
  </si>
  <si>
    <t>CIUDAD</t>
  </si>
  <si>
    <t>REGULADORES</t>
  </si>
  <si>
    <t>PCM JURADO</t>
  </si>
  <si>
    <t xml:space="preserve">PCM RIONEGRO AEROPUERTO   </t>
  </si>
  <si>
    <t>BIFÁSICA</t>
  </si>
  <si>
    <t>REGIONAL EJE CAFETERO </t>
  </si>
  <si>
    <t xml:space="preserve">PCM PEREIRA AEROPUERTO   </t>
  </si>
  <si>
    <t xml:space="preserve">PCM AEROPUERTO   </t>
  </si>
  <si>
    <t>REGIONAL CARIBE</t>
  </si>
  <si>
    <t xml:space="preserve">PCM MUELLE MARITIMO   </t>
  </si>
  <si>
    <t xml:space="preserve">PCM CARTAGENA AEROPUERTO   </t>
  </si>
  <si>
    <t>REGIONAL ORIENTE</t>
  </si>
  <si>
    <t xml:space="preserve">PCM CÚCUTA AEROPUERTO    </t>
  </si>
  <si>
    <t xml:space="preserve">PCM PUERTO SANTANDER   </t>
  </si>
  <si>
    <t>PUENTE SANTANDER (UREÑA)</t>
  </si>
  <si>
    <t>PCM TIENDITAS</t>
  </si>
  <si>
    <t>PCM CENAF (SIMON BOLIVAR</t>
  </si>
  <si>
    <t xml:space="preserve">BUCARAMANGA CFSM   </t>
  </si>
  <si>
    <t>TRIFÁSICA</t>
  </si>
  <si>
    <t>REGIONAL ORINOQUIA</t>
  </si>
  <si>
    <t xml:space="preserve">PCM PUERTO CARREÑO   </t>
  </si>
  <si>
    <t>PCM PUERTO CARREÑO   BALSA</t>
  </si>
  <si>
    <t>REGIONAL AEROPUERTO ELDORADO</t>
  </si>
  <si>
    <t>POLICIA JUDICIAL</t>
  </si>
  <si>
    <t>CASA ESTUDIO</t>
  </si>
  <si>
    <t>AREA ADMINISTRATIVA</t>
  </si>
  <si>
    <t>DATACENTER</t>
  </si>
  <si>
    <t>PCM RIONEGRO AEROPUERTO</t>
  </si>
  <si>
    <t>VALOR MANTENIMIENTO (IVA INCLUIDO)</t>
  </si>
  <si>
    <t>SEDE</t>
  </si>
  <si>
    <t>#MTTOS PREVENTIVOS</t>
  </si>
  <si>
    <t>PASTO CFSM   Capacidad KVA   22</t>
  </si>
  <si>
    <t>PCM RUMICHACA    Capacidad KVA   6</t>
  </si>
  <si>
    <t>PCM RUMICHACA    Capacidad KVA   3</t>
  </si>
  <si>
    <t>CFSM SAN MIGUEL (frontera con Ecuador) Capacidad KVA   6</t>
  </si>
  <si>
    <t>CFSM MAICAO Capacidad KVA   18</t>
  </si>
  <si>
    <t>PCM PARAGUACHON   Capacidad KVA   6</t>
  </si>
  <si>
    <t>PCM PARAGUACHON   Capacidad KVA  8</t>
  </si>
  <si>
    <t>CFSM MEDELLIN Capacidad KVA   20</t>
  </si>
  <si>
    <t>PCM PUERTO LEGUIZAMO   Capacidad KVA   6</t>
  </si>
  <si>
    <t>CFSM QUIBDO   Capacidad KVA   3</t>
  </si>
  <si>
    <t>PUESTO DE VERIFICACIÓN NECOCLI Capacidad KVA   3</t>
  </si>
  <si>
    <t>PCM TURBO Capacidad KVA   6</t>
  </si>
  <si>
    <t>PCM RIONEGRO AEROPUERTO   Capacidad KVA   15</t>
  </si>
  <si>
    <t>PCM RIONEGRO AEROPUERTO   Capacidad KVA   5</t>
  </si>
  <si>
    <t>PCM RIONEGRO AEROPUERTO   Capacidad KVA   6</t>
  </si>
  <si>
    <t>PCM RIONEGRO AEROPUERTO   Capacidad KVA   4</t>
  </si>
  <si>
    <t>LETICIA CFSM   Capacidad KVA   15</t>
  </si>
  <si>
    <t>PCM LETICIA AEROPUERTO   Capacidad KVA   5</t>
  </si>
  <si>
    <t>PCM LETICIA BALSA</t>
  </si>
  <si>
    <t>NEIVA HUILA CFSM   Capacidad KVA   25</t>
  </si>
  <si>
    <t>TUNJA CFSM   Capacidad KVA   6</t>
  </si>
  <si>
    <t>PCM BARRANQUILLA AEROPUERTO   Capacidad KVA   12</t>
  </si>
  <si>
    <t>PCM BARRANQUILLA AEROPUERTO   Capacidad KVA   5</t>
  </si>
  <si>
    <t>PCM BARRANQUILLA AEROPUERTO   Capacidad KVA   10</t>
  </si>
  <si>
    <t>BARRANQUILLA CFSM   Capacidad KVA   20</t>
  </si>
  <si>
    <t>SANTA MARTA PCM AEROPUERTO Capacidad KVA  6</t>
  </si>
  <si>
    <t>CARTAGENA CFSM    Capacidad KVA   3</t>
  </si>
  <si>
    <t>PCM CARTAGENA AEROPUERTO   Capacidad KVA   15</t>
  </si>
  <si>
    <t>PCM CARTAGENA AEROPUERTO   Capacidad KVA   5</t>
  </si>
  <si>
    <t>MONTERIA CFSM   Capacidad KVA   3</t>
  </si>
  <si>
    <t>PEREIRA CFSM   Capacidad KVA   20</t>
  </si>
  <si>
    <t>PCM PEREIRA AEROPUERTO   Capacidad KVA   5</t>
  </si>
  <si>
    <t>PCM ARMENIA AEROPUERTO   Capacidad KVA   5</t>
  </si>
  <si>
    <t>ARMENIA CFSM   Capacidad KVA   6</t>
  </si>
  <si>
    <t>CALI CFSM   Capacidad KVA   22</t>
  </si>
  <si>
    <t>POPAYAN CFSM 3.5</t>
  </si>
  <si>
    <t>PCM PALMIRA AEROPUERTO   Capacidad KVA   5</t>
  </si>
  <si>
    <t>PCM PALMIRA AEROPUERTO   Capacidad KVA   8</t>
  </si>
  <si>
    <t>PCM CUCUTA AEROPUERTO    Capacidad KVA   6</t>
  </si>
  <si>
    <t>PCM PUERTO SANTANDER   CUCUTA Capacidad KVA   3</t>
  </si>
  <si>
    <t>PUENTE SANTANDER (UREÑA) CUCUTA Capacidad KVA   6</t>
  </si>
  <si>
    <t>PCM TIENDITAS CUCUTA   Capacidad KVA   25</t>
  </si>
  <si>
    <t>PCM TIENDITAS CUCUTA Capacidad KVA   12</t>
  </si>
  <si>
    <t>PCM CENAF CUCUTA Capacidad KVA   10</t>
  </si>
  <si>
    <t>PCM BUCARAMANGA AEROPUERTO    Capacidad KVA   5</t>
  </si>
  <si>
    <t>ARAUCA CFSM   Capacidad KVA   25</t>
  </si>
  <si>
    <t>PCM PUERTO CARREÑO   Capacidad KVA   5</t>
  </si>
  <si>
    <t>PCM PUERTO CARREÑO BALSA Capacidad KVA 3</t>
  </si>
  <si>
    <t>PCM AEROPUERTO SAN ANDRÉS Capacidad KVA 3</t>
  </si>
  <si>
    <t>PCM PROVIDENCIA</t>
  </si>
  <si>
    <t>AEROPUERTO EL DORADO PCM   Capacidad KVA   6</t>
  </si>
  <si>
    <t>AEROPUERTO EL DORADO PCM   Capacidad KVA   9</t>
  </si>
  <si>
    <t>BOGOTA NIVEL CENTRAL Capacidad KVA   6</t>
  </si>
  <si>
    <t>BOGOTA NIVEL CENTRAL DATACENTER Capacidad KVA   30</t>
  </si>
  <si>
    <t>BOGOTA NIVEL CENTRAL DATACENTER Capacidad KVA   60</t>
  </si>
  <si>
    <r>
      <t>TRIFÁSICA</t>
    </r>
    <r>
      <rPr>
        <sz val="6"/>
        <color rgb="FF000000"/>
        <rFont val="Arial"/>
        <family val="2"/>
      </rPr>
      <t xml:space="preserve"> </t>
    </r>
  </si>
  <si>
    <t xml:space="preserve">TRIFÁSICA </t>
  </si>
  <si>
    <t>CARACTERÍSTICA</t>
  </si>
  <si>
    <t xml:space="preserve">PCM CHILES  Capacidad KVA   3 </t>
  </si>
  <si>
    <t>BUCARAMANGA CFSM   Capacidad KVA   20</t>
  </si>
  <si>
    <t xml:space="preserve">PCM PUENTE PAEZ ARAUCA Capacidad  KVA   8 </t>
  </si>
  <si>
    <t>No.</t>
  </si>
  <si>
    <t xml:space="preserve">VALOR EQUIPO + TRANSPORTE + INSTALACIÓN (ACOMETIDAS, BREAKER Y DUCTOS) + DESINSTALACIÓN DE LA ACTUAL (IVA incluido) </t>
  </si>
  <si>
    <t xml:space="preserve">VALOR TOTAL ITEM 1 </t>
  </si>
  <si>
    <t>DESCRIPCIÓN</t>
  </si>
  <si>
    <t xml:space="preserve">INSTALACIÓN de una (1) UPS marca Vertiv a cuatro 4 metros </t>
  </si>
  <si>
    <t>PCM ATANASIO GIRARDOT (TIENDITAS)</t>
  </si>
  <si>
    <t xml:space="preserve">VALOR TOTAL ITEM 2 </t>
  </si>
  <si>
    <t xml:space="preserve">INSTALACIÓN + BREAKERS + DESINSTALACIÓN DE LA ACTUAL (IVA incluido) </t>
  </si>
  <si>
    <t>VALOR TOTAL ITEM 3</t>
  </si>
  <si>
    <t>VALOR TOTAL ITEM 4</t>
  </si>
  <si>
    <t xml:space="preserve">VALOR BATERÍAS + INSTALACIÓN + DESINSTALACIÓN DE LA ACTUAL (IVA incluido) </t>
  </si>
  <si>
    <t xml:space="preserve">ITEM 1 : ADQUISICIÓN DE 9 UPS </t>
  </si>
  <si>
    <t>ÍTEM 3: INSTALACIÓN UPS EXISTENTE EN PCM TIENDITAS</t>
  </si>
  <si>
    <t>ITEM 2: ADQUISICIÓN DE 3 REGULADORES</t>
  </si>
  <si>
    <t>ITEM 4 ADQUISICIÓN E INSTALACIÓN DE BATERÍAS PARA 18 UPS A NIVEL NACIONAL</t>
  </si>
  <si>
    <t>ITEM 5: MANTENIMIENTO PREVENTIVO PARA LAS UPS A NIVEL NACIONAL</t>
  </si>
  <si>
    <t>VALOR TOTAL ITEM 5</t>
  </si>
  <si>
    <t>PCM MUELLE MARITIMO  CARTAGENA Capacidad KVA   3</t>
  </si>
  <si>
    <t>PCM BUENAVENTURA   Capacidad KVA  10</t>
  </si>
  <si>
    <t>CATATUMBO CFSM    Capacidad KVA   3</t>
  </si>
  <si>
    <t>UPS 3 KVA MONOFASICO</t>
  </si>
  <si>
    <t>DESCRIPCIÓN ELEMENTO</t>
  </si>
  <si>
    <t>ZONA 1</t>
  </si>
  <si>
    <t>ZONA 2</t>
  </si>
  <si>
    <t>ZONA 3</t>
  </si>
  <si>
    <t>MODULO DE POTENCIA DE INVERSOR</t>
  </si>
  <si>
    <t>MODULO RECTIFICADOR</t>
  </si>
  <si>
    <t>BREAKER 1-32ª</t>
  </si>
  <si>
    <t>VENTILADOR 120V</t>
  </si>
  <si>
    <t>REJILLA VENTILADOR</t>
  </si>
  <si>
    <t>DISPLAY CRISTAL LIQUIDO</t>
  </si>
  <si>
    <t>TARJETA CARGADOR</t>
  </si>
  <si>
    <t>TARJETA INVERSOR</t>
  </si>
  <si>
    <t>TARJETA DISPLAY</t>
  </si>
  <si>
    <t>TARJETA BYPASS</t>
  </si>
  <si>
    <t>FUENTE 120 VAC</t>
  </si>
  <si>
    <t>RUEDAS FIJAS</t>
  </si>
  <si>
    <t>BANCO DE BATERÍAS</t>
  </si>
  <si>
    <t>UPS 3.5 KVA MONOFASICO</t>
  </si>
  <si>
    <t>BREAKER 1-40ª</t>
  </si>
  <si>
    <t>UPS 4 KVA BIFASICO</t>
  </si>
  <si>
    <t>BREAKER 2-32ª</t>
  </si>
  <si>
    <t>FUENTE 208/120 VAC</t>
  </si>
  <si>
    <t>RUEDAS GIRATORIAS</t>
  </si>
  <si>
    <t>UPS 5 KVA BIFASICO</t>
  </si>
  <si>
    <t>BREAKER 2-40ª</t>
  </si>
  <si>
    <t>UPS 6 KVA BIFASICO</t>
  </si>
  <si>
    <t>BREAKER 2-50ª</t>
  </si>
  <si>
    <t>BREAKER 2-80ª</t>
  </si>
  <si>
    <t>UPS 10 KVA</t>
  </si>
  <si>
    <t>BREAKER 3*50ª</t>
  </si>
  <si>
    <t>CONTACTOR BYPASS</t>
  </si>
  <si>
    <t>FUENTE LASER TR1</t>
  </si>
  <si>
    <t>FUENTE LASER 502</t>
  </si>
  <si>
    <t>FUENTE SWICHING</t>
  </si>
  <si>
    <t>UPS 15 KVA</t>
  </si>
  <si>
    <t>BREAKER 3*63ª</t>
  </si>
  <si>
    <t>UPS 20 KVA</t>
  </si>
  <si>
    <t>BREAKER 3*80ª</t>
  </si>
  <si>
    <t>UPS 22 KVA</t>
  </si>
  <si>
    <t>BREAKER 3*90ª</t>
  </si>
  <si>
    <t>UPS 25 KVA</t>
  </si>
  <si>
    <t>BREAKER 3*100ª</t>
  </si>
  <si>
    <t>UPS 30 KVA APC</t>
  </si>
  <si>
    <t>3CH-D PFC Board/PFC Filter</t>
  </si>
  <si>
    <t>3CH-A Board/Rect PFC Board 208V</t>
  </si>
  <si>
    <t>3CH-M Board /Main ControlBoard 208V</t>
  </si>
  <si>
    <t>3CH-D INV Board / Inverter Filter Board</t>
  </si>
  <si>
    <t>3CH-C Board / Charguer Board</t>
  </si>
  <si>
    <t>3CH-F Board / Choque Filter</t>
  </si>
  <si>
    <t>3CH-FA /Rectifier Filter</t>
  </si>
  <si>
    <t>PFC IGBT´s</t>
  </si>
  <si>
    <t xml:space="preserve">Inverter IGBT´s </t>
  </si>
  <si>
    <t xml:space="preserve">SCR Static Switch Inverter </t>
  </si>
  <si>
    <t>SCR Static Switch Bypass</t>
  </si>
  <si>
    <t>Ventilador</t>
  </si>
  <si>
    <t>UPS 60 KVA VERTIV</t>
  </si>
  <si>
    <t>ITEM 6: BOLSA DE REPUESTOS</t>
  </si>
  <si>
    <t>VALOR REPUESTO + DIAGNÓSTICO + MANO DE OBRA + INSTALACIÓN EN SITIO (IVA INCLUIDO)</t>
  </si>
  <si>
    <t>UPS 12 KVA BIFASICO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</si>
</sst>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\$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6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vertical="center" wrapText="1"/>
    </xf>
    <xf numFmtId="0" fontId="3" fillId="0" borderId="9" xfId="0" applyFont="1" applyBorder="1" applyAlignment="1">
      <alignment horizontal="left" vertical="center" wrapText="1"/>
    </xf>
    <xf numFmtId="0" fontId="4" fillId="0" borderId="9" xfId="0" applyFont="1" applyBorder="1"/>
    <xf numFmtId="0" fontId="2" fillId="0" borderId="1" xfId="0" applyFont="1" applyBorder="1"/>
    <xf numFmtId="0" fontId="0" fillId="0" borderId="8" xfId="0" applyBorder="1" applyAlignment="1">
      <alignment horizontal="center" vertical="center"/>
    </xf>
    <xf numFmtId="0" fontId="0" fillId="0" borderId="6" xfId="0" applyBorder="1"/>
    <xf numFmtId="0" fontId="6" fillId="2" borderId="1" xfId="0" applyFont="1" applyFill="1" applyBorder="1" applyAlignment="1">
      <alignment vertical="center" wrapText="1"/>
    </xf>
    <xf numFmtId="0" fontId="10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9" xfId="0" applyFont="1" applyBorder="1" applyAlignment="1">
      <alignment vertical="center" wrapText="1"/>
    </xf>
    <xf numFmtId="6" fontId="8" fillId="2" borderId="11" xfId="0" applyNumberFormat="1" applyFont="1" applyFill="1" applyBorder="1" applyAlignment="1">
      <alignment vertical="center" wrapText="1"/>
    </xf>
    <xf numFmtId="164" fontId="8" fillId="2" borderId="11" xfId="1" applyNumberFormat="1" applyFont="1" applyFill="1" applyBorder="1" applyAlignment="1">
      <alignment vertical="center" wrapText="1"/>
    </xf>
    <xf numFmtId="164" fontId="8" fillId="2" borderId="13" xfId="1" applyNumberFormat="1" applyFont="1" applyFill="1" applyBorder="1" applyAlignment="1">
      <alignment horizontal="center" vertical="center" wrapText="1"/>
    </xf>
    <xf numFmtId="164" fontId="8" fillId="2" borderId="11" xfId="1" applyNumberFormat="1" applyFont="1" applyFill="1" applyBorder="1" applyAlignment="1">
      <alignment horizontal="center" vertical="center" wrapText="1"/>
    </xf>
    <xf numFmtId="164" fontId="2" fillId="0" borderId="12" xfId="0" applyNumberFormat="1" applyFont="1" applyBorder="1"/>
    <xf numFmtId="0" fontId="2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0" fillId="0" borderId="21" xfId="0" applyBorder="1"/>
    <xf numFmtId="0" fontId="2" fillId="0" borderId="2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26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6" fontId="9" fillId="2" borderId="26" xfId="0" applyNumberFormat="1" applyFont="1" applyFill="1" applyBorder="1" applyAlignment="1">
      <alignment horizontal="center" vertical="center" wrapText="1"/>
    </xf>
    <xf numFmtId="6" fontId="9" fillId="2" borderId="32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6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" fillId="0" borderId="36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/>
    </xf>
    <xf numFmtId="0" fontId="0" fillId="0" borderId="36" xfId="0" applyBorder="1" applyAlignment="1">
      <alignment wrapText="1"/>
    </xf>
    <xf numFmtId="0" fontId="3" fillId="0" borderId="40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0" fillId="0" borderId="33" xfId="0" applyBorder="1"/>
    <xf numFmtId="6" fontId="9" fillId="2" borderId="11" xfId="0" applyNumberFormat="1" applyFont="1" applyFill="1" applyBorder="1" applyAlignment="1">
      <alignment vertical="center" wrapText="1"/>
    </xf>
    <xf numFmtId="164" fontId="2" fillId="0" borderId="24" xfId="1" applyNumberFormat="1" applyFont="1" applyBorder="1"/>
    <xf numFmtId="164" fontId="8" fillId="2" borderId="45" xfId="1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4" fillId="0" borderId="42" xfId="0" applyFont="1" applyBorder="1" applyAlignment="1">
      <alignment horizontal="justify" vertical="center" wrapText="1"/>
    </xf>
    <xf numFmtId="0" fontId="4" fillId="0" borderId="46" xfId="0" applyFont="1" applyBorder="1" applyAlignment="1">
      <alignment horizontal="justify" vertical="center" wrapText="1"/>
    </xf>
    <xf numFmtId="164" fontId="0" fillId="0" borderId="30" xfId="1" applyNumberFormat="1" applyFont="1" applyBorder="1"/>
    <xf numFmtId="164" fontId="0" fillId="0" borderId="9" xfId="1" applyNumberFormat="1" applyFont="1" applyBorder="1"/>
    <xf numFmtId="164" fontId="0" fillId="0" borderId="31" xfId="1" applyNumberFormat="1" applyFont="1" applyBorder="1"/>
    <xf numFmtId="164" fontId="0" fillId="0" borderId="5" xfId="1" applyNumberFormat="1" applyFont="1" applyBorder="1"/>
    <xf numFmtId="164" fontId="0" fillId="0" borderId="3" xfId="1" applyNumberFormat="1" applyFont="1" applyBorder="1"/>
    <xf numFmtId="164" fontId="0" fillId="0" borderId="0" xfId="1" applyNumberFormat="1" applyFont="1"/>
    <xf numFmtId="164" fontId="0" fillId="0" borderId="1" xfId="1" applyNumberFormat="1" applyFont="1" applyBorder="1"/>
    <xf numFmtId="164" fontId="0" fillId="0" borderId="2" xfId="1" applyNumberFormat="1" applyFont="1" applyBorder="1"/>
    <xf numFmtId="164" fontId="0" fillId="0" borderId="4" xfId="1" applyNumberFormat="1" applyFont="1" applyBorder="1"/>
    <xf numFmtId="165" fontId="8" fillId="0" borderId="47" xfId="0" applyNumberFormat="1" applyFont="1" applyBorder="1" applyAlignment="1">
      <alignment horizontal="right" vertical="top" shrinkToFit="1"/>
    </xf>
    <xf numFmtId="165" fontId="8" fillId="0" borderId="48" xfId="0" applyNumberFormat="1" applyFont="1" applyBorder="1" applyAlignment="1">
      <alignment horizontal="right" vertical="top" shrinkToFit="1"/>
    </xf>
    <xf numFmtId="165" fontId="8" fillId="0" borderId="49" xfId="0" applyNumberFormat="1" applyFont="1" applyBorder="1" applyAlignment="1">
      <alignment horizontal="right" vertical="top" shrinkToFit="1"/>
    </xf>
    <xf numFmtId="0" fontId="0" fillId="0" borderId="0" xfId="0" applyAlignment="1">
      <alignment horizontal="right"/>
    </xf>
    <xf numFmtId="165" fontId="8" fillId="0" borderId="7" xfId="0" applyNumberFormat="1" applyFont="1" applyBorder="1" applyAlignment="1">
      <alignment horizontal="right" vertical="top" shrinkToFit="1"/>
    </xf>
    <xf numFmtId="165" fontId="8" fillId="0" borderId="8" xfId="0" applyNumberFormat="1" applyFont="1" applyBorder="1" applyAlignment="1">
      <alignment horizontal="right" vertical="top" shrinkToFit="1"/>
    </xf>
    <xf numFmtId="165" fontId="8" fillId="0" borderId="6" xfId="0" applyNumberFormat="1" applyFont="1" applyBorder="1" applyAlignment="1">
      <alignment horizontal="right" vertical="top" shrinkToFit="1"/>
    </xf>
    <xf numFmtId="0" fontId="0" fillId="0" borderId="0" xfId="0" applyBorder="1" applyAlignment="1">
      <alignment horizontal="right"/>
    </xf>
    <xf numFmtId="164" fontId="8" fillId="0" borderId="7" xfId="1" applyNumberFormat="1" applyFont="1" applyBorder="1" applyAlignment="1">
      <alignment horizontal="right" vertical="top" shrinkToFit="1"/>
    </xf>
    <xf numFmtId="164" fontId="8" fillId="0" borderId="8" xfId="1" applyNumberFormat="1" applyFont="1" applyBorder="1" applyAlignment="1">
      <alignment horizontal="right" vertical="top" shrinkToFit="1"/>
    </xf>
    <xf numFmtId="164" fontId="8" fillId="0" borderId="6" xfId="1" applyNumberFormat="1" applyFont="1" applyBorder="1" applyAlignment="1">
      <alignment horizontal="right" vertical="top" shrinkToFit="1"/>
    </xf>
    <xf numFmtId="0" fontId="4" fillId="0" borderId="41" xfId="0" applyFont="1" applyBorder="1" applyAlignment="1">
      <alignment horizontal="justify" vertical="center" wrapText="1"/>
    </xf>
    <xf numFmtId="0" fontId="0" fillId="0" borderId="35" xfId="0" applyBorder="1" applyAlignment="1">
      <alignment horizontal="right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8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22" xfId="0" applyFont="1" applyBorder="1" applyAlignment="1">
      <alignment horizontal="right"/>
    </xf>
    <xf numFmtId="0" fontId="2" fillId="0" borderId="23" xfId="0" applyFont="1" applyBorder="1" applyAlignment="1">
      <alignment horizontal="right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1" xfId="0" applyFont="1" applyBorder="1" applyAlignment="1">
      <alignment horizontal="right"/>
    </xf>
    <xf numFmtId="0" fontId="2" fillId="0" borderId="19" xfId="0" applyFont="1" applyBorder="1" applyAlignment="1">
      <alignment horizontal="right"/>
    </xf>
    <xf numFmtId="0" fontId="2" fillId="0" borderId="20" xfId="0" applyFont="1" applyBorder="1" applyAlignment="1">
      <alignment horizontal="right"/>
    </xf>
    <xf numFmtId="0" fontId="0" fillId="0" borderId="0" xfId="0" applyAlignment="1">
      <alignment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165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5</xdr:col>
          <xdr:colOff>9525</xdr:colOff>
          <xdr:row>0</xdr:row>
          <xdr:rowOff>914400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109FF-042B-4FA7-91DD-7D5B5C3A99C9}">
  <dimension ref="A1:H302"/>
  <sheetViews>
    <sheetView tabSelected="1" zoomScaleNormal="100" workbookViewId="0">
      <selection activeCell="G101" sqref="G101"/>
    </sheetView>
  </sheetViews>
  <sheetFormatPr baseColWidth="10" defaultRowHeight="15" x14ac:dyDescent="0.25"/>
  <cols>
    <col min="1" max="1" width="6.85546875" customWidth="1"/>
    <col min="2" max="2" width="20.140625" customWidth="1"/>
    <col min="3" max="3" width="10.140625" customWidth="1"/>
    <col min="4" max="4" width="46.140625" customWidth="1"/>
    <col min="5" max="5" width="21.85546875" customWidth="1"/>
    <col min="6" max="6" width="16.7109375" customWidth="1"/>
    <col min="7" max="7" width="17.140625" customWidth="1"/>
    <col min="8" max="8" width="14.5703125" customWidth="1"/>
  </cols>
  <sheetData>
    <row r="1" spans="1:7" ht="71.25" customHeight="1" thickBot="1" x14ac:dyDescent="0.3"/>
    <row r="2" spans="1:7" ht="18" customHeight="1" x14ac:dyDescent="0.25">
      <c r="A2" s="89" t="s">
        <v>121</v>
      </c>
      <c r="B2" s="90"/>
      <c r="C2" s="90"/>
      <c r="D2" s="90"/>
      <c r="E2" s="91"/>
    </row>
    <row r="3" spans="1:7" ht="110.25" customHeight="1" x14ac:dyDescent="0.25">
      <c r="A3" s="35" t="s">
        <v>110</v>
      </c>
      <c r="B3" s="32" t="s">
        <v>16</v>
      </c>
      <c r="C3" s="32" t="s">
        <v>17</v>
      </c>
      <c r="D3" s="40" t="s">
        <v>18</v>
      </c>
      <c r="E3" s="27" t="s">
        <v>111</v>
      </c>
    </row>
    <row r="4" spans="1:7" x14ac:dyDescent="0.25">
      <c r="A4" s="14">
        <v>1</v>
      </c>
      <c r="B4" s="112" t="s">
        <v>0</v>
      </c>
      <c r="C4" s="2">
        <v>1</v>
      </c>
      <c r="D4" s="6" t="s">
        <v>1</v>
      </c>
      <c r="E4" s="22">
        <v>13500000</v>
      </c>
    </row>
    <row r="5" spans="1:7" x14ac:dyDescent="0.25">
      <c r="A5" s="14">
        <v>2</v>
      </c>
      <c r="B5" s="113"/>
      <c r="C5" s="2">
        <v>1</v>
      </c>
      <c r="D5" s="6" t="s">
        <v>3</v>
      </c>
      <c r="E5" s="22">
        <v>19800000</v>
      </c>
      <c r="G5" s="109"/>
    </row>
    <row r="6" spans="1:7" x14ac:dyDescent="0.25">
      <c r="A6" s="14">
        <v>3</v>
      </c>
      <c r="B6" s="114"/>
      <c r="C6" s="2">
        <v>1</v>
      </c>
      <c r="D6" s="6" t="s">
        <v>4</v>
      </c>
      <c r="E6" s="22">
        <v>13500000</v>
      </c>
      <c r="G6" s="109"/>
    </row>
    <row r="7" spans="1:7" x14ac:dyDescent="0.25">
      <c r="A7" s="14">
        <v>4</v>
      </c>
      <c r="B7" s="30" t="s">
        <v>5</v>
      </c>
      <c r="C7" s="2">
        <v>1</v>
      </c>
      <c r="D7" s="6" t="s">
        <v>6</v>
      </c>
      <c r="E7" s="22">
        <v>13000000</v>
      </c>
      <c r="G7" s="1"/>
    </row>
    <row r="8" spans="1:7" x14ac:dyDescent="0.25">
      <c r="A8" s="14">
        <v>5</v>
      </c>
      <c r="B8" s="110" t="s">
        <v>7</v>
      </c>
      <c r="C8" s="3">
        <v>1</v>
      </c>
      <c r="D8" s="7" t="s">
        <v>8</v>
      </c>
      <c r="E8" s="22">
        <v>6500000</v>
      </c>
      <c r="G8" s="1"/>
    </row>
    <row r="9" spans="1:7" x14ac:dyDescent="0.25">
      <c r="A9" s="14">
        <v>6</v>
      </c>
      <c r="B9" s="111"/>
      <c r="C9" s="3">
        <v>1</v>
      </c>
      <c r="D9" s="8" t="s">
        <v>9</v>
      </c>
      <c r="E9" s="22">
        <v>8500000</v>
      </c>
      <c r="G9" s="1"/>
    </row>
    <row r="10" spans="1:7" x14ac:dyDescent="0.25">
      <c r="A10" s="14">
        <v>7</v>
      </c>
      <c r="B10" s="30" t="s">
        <v>10</v>
      </c>
      <c r="C10" s="2">
        <v>1</v>
      </c>
      <c r="D10" s="6" t="s">
        <v>11</v>
      </c>
      <c r="E10" s="22">
        <v>10900000</v>
      </c>
      <c r="G10" s="1"/>
    </row>
    <row r="11" spans="1:7" x14ac:dyDescent="0.25">
      <c r="A11" s="14">
        <v>8</v>
      </c>
      <c r="B11" s="30" t="s">
        <v>12</v>
      </c>
      <c r="C11" s="2">
        <v>1</v>
      </c>
      <c r="D11" s="6" t="s">
        <v>13</v>
      </c>
      <c r="E11" s="22">
        <v>17900000</v>
      </c>
      <c r="G11" s="1"/>
    </row>
    <row r="12" spans="1:7" x14ac:dyDescent="0.25">
      <c r="A12" s="14">
        <v>9</v>
      </c>
      <c r="B12" s="30" t="s">
        <v>14</v>
      </c>
      <c r="C12" s="2">
        <v>1</v>
      </c>
      <c r="D12" s="6" t="s">
        <v>15</v>
      </c>
      <c r="E12" s="22">
        <v>22000000</v>
      </c>
      <c r="G12" s="1"/>
    </row>
    <row r="13" spans="1:7" ht="15.75" thickBot="1" x14ac:dyDescent="0.3">
      <c r="A13" s="106" t="s">
        <v>112</v>
      </c>
      <c r="B13" s="107"/>
      <c r="C13" s="107"/>
      <c r="D13" s="108"/>
      <c r="E13" s="58">
        <f>SUM(E4:E12)</f>
        <v>125600000</v>
      </c>
      <c r="G13" s="1"/>
    </row>
    <row r="14" spans="1:7" x14ac:dyDescent="0.25">
      <c r="A14" s="89" t="s">
        <v>123</v>
      </c>
      <c r="B14" s="90"/>
      <c r="C14" s="90"/>
      <c r="D14" s="90"/>
      <c r="E14" s="91"/>
      <c r="G14" s="1"/>
    </row>
    <row r="15" spans="1:7" x14ac:dyDescent="0.25">
      <c r="A15" s="14">
        <v>1</v>
      </c>
      <c r="B15" s="10" t="s">
        <v>19</v>
      </c>
      <c r="C15" s="4">
        <v>3</v>
      </c>
      <c r="D15" s="9" t="s">
        <v>20</v>
      </c>
      <c r="E15" s="22">
        <v>2300000</v>
      </c>
      <c r="G15" s="1"/>
    </row>
    <row r="16" spans="1:7" ht="15.75" thickBot="1" x14ac:dyDescent="0.3">
      <c r="A16" s="12"/>
      <c r="B16" s="94" t="s">
        <v>116</v>
      </c>
      <c r="C16" s="94"/>
      <c r="D16" s="95"/>
      <c r="E16" s="58">
        <v>2300000</v>
      </c>
      <c r="G16" s="1"/>
    </row>
    <row r="17" spans="1:7" x14ac:dyDescent="0.25">
      <c r="A17" s="103" t="s">
        <v>122</v>
      </c>
      <c r="B17" s="104"/>
      <c r="C17" s="104"/>
      <c r="D17" s="104"/>
      <c r="E17" s="105"/>
      <c r="G17" s="1"/>
    </row>
    <row r="18" spans="1:7" ht="64.5" customHeight="1" x14ac:dyDescent="0.25">
      <c r="A18" s="41" t="s">
        <v>110</v>
      </c>
      <c r="B18" s="32" t="s">
        <v>113</v>
      </c>
      <c r="C18" s="33" t="s">
        <v>17</v>
      </c>
      <c r="D18" s="44" t="s">
        <v>18</v>
      </c>
      <c r="E18" s="43" t="s">
        <v>117</v>
      </c>
      <c r="G18" s="1"/>
    </row>
    <row r="19" spans="1:7" ht="45" x14ac:dyDescent="0.25">
      <c r="A19" s="11">
        <v>1</v>
      </c>
      <c r="B19" s="31" t="s">
        <v>114</v>
      </c>
      <c r="C19" s="4">
        <v>1</v>
      </c>
      <c r="D19" s="45" t="s">
        <v>115</v>
      </c>
      <c r="E19" s="22">
        <v>2500000</v>
      </c>
      <c r="G19" s="1"/>
    </row>
    <row r="20" spans="1:7" ht="15.75" thickBot="1" x14ac:dyDescent="0.3">
      <c r="A20" s="92" t="s">
        <v>118</v>
      </c>
      <c r="B20" s="93"/>
      <c r="C20" s="93"/>
      <c r="D20" s="93"/>
      <c r="E20" s="58">
        <v>2500000</v>
      </c>
      <c r="G20" s="1"/>
    </row>
    <row r="21" spans="1:7" x14ac:dyDescent="0.25">
      <c r="A21" s="89" t="s">
        <v>124</v>
      </c>
      <c r="B21" s="90"/>
      <c r="C21" s="90"/>
      <c r="D21" s="90"/>
      <c r="E21" s="91"/>
      <c r="G21" s="1"/>
    </row>
    <row r="22" spans="1:7" ht="70.5" customHeight="1" x14ac:dyDescent="0.25">
      <c r="A22" s="41" t="s">
        <v>110</v>
      </c>
      <c r="B22" s="32" t="s">
        <v>113</v>
      </c>
      <c r="C22" s="33" t="s">
        <v>17</v>
      </c>
      <c r="D22" s="32" t="s">
        <v>18</v>
      </c>
      <c r="E22" s="42" t="s">
        <v>120</v>
      </c>
      <c r="G22" s="1"/>
    </row>
    <row r="23" spans="1:7" x14ac:dyDescent="0.25">
      <c r="A23" s="14">
        <v>1</v>
      </c>
      <c r="B23" s="98" t="s">
        <v>7</v>
      </c>
      <c r="C23" s="29">
        <v>1</v>
      </c>
      <c r="D23" s="15" t="s">
        <v>45</v>
      </c>
      <c r="E23" s="23">
        <v>2700000</v>
      </c>
      <c r="G23" s="1"/>
    </row>
    <row r="24" spans="1:7" x14ac:dyDescent="0.25">
      <c r="A24" s="14">
        <v>2</v>
      </c>
      <c r="B24" s="99"/>
      <c r="C24" s="29">
        <v>1</v>
      </c>
      <c r="D24" s="16" t="s">
        <v>21</v>
      </c>
      <c r="E24" s="23">
        <v>3200000</v>
      </c>
      <c r="G24" s="1"/>
    </row>
    <row r="25" spans="1:7" x14ac:dyDescent="0.25">
      <c r="A25" s="14">
        <v>3</v>
      </c>
      <c r="B25" s="29" t="s">
        <v>23</v>
      </c>
      <c r="C25" s="29">
        <v>1</v>
      </c>
      <c r="D25" s="15" t="s">
        <v>24</v>
      </c>
      <c r="E25" s="23">
        <v>4800000</v>
      </c>
      <c r="G25" s="1"/>
    </row>
    <row r="26" spans="1:7" x14ac:dyDescent="0.25">
      <c r="A26" s="14">
        <v>4</v>
      </c>
      <c r="B26" s="13" t="s">
        <v>12</v>
      </c>
      <c r="C26" s="29">
        <v>1</v>
      </c>
      <c r="D26" s="16" t="s">
        <v>25</v>
      </c>
      <c r="E26" s="23">
        <v>6200000</v>
      </c>
      <c r="G26" s="1"/>
    </row>
    <row r="27" spans="1:7" x14ac:dyDescent="0.25">
      <c r="A27" s="14">
        <v>5</v>
      </c>
      <c r="B27" s="100" t="s">
        <v>26</v>
      </c>
      <c r="C27" s="29">
        <v>1</v>
      </c>
      <c r="D27" s="15" t="s">
        <v>27</v>
      </c>
      <c r="E27" s="23">
        <v>2300000</v>
      </c>
      <c r="G27" s="1"/>
    </row>
    <row r="28" spans="1:7" x14ac:dyDescent="0.25">
      <c r="A28" s="14">
        <v>6</v>
      </c>
      <c r="B28" s="101"/>
      <c r="C28" s="29">
        <v>1</v>
      </c>
      <c r="D28" s="15" t="s">
        <v>28</v>
      </c>
      <c r="E28" s="23">
        <v>4700000</v>
      </c>
      <c r="G28" s="1"/>
    </row>
    <row r="29" spans="1:7" x14ac:dyDescent="0.25">
      <c r="A29" s="14">
        <v>7</v>
      </c>
      <c r="B29" s="100" t="s">
        <v>29</v>
      </c>
      <c r="C29" s="29">
        <v>1</v>
      </c>
      <c r="D29" s="15" t="s">
        <v>30</v>
      </c>
      <c r="E29" s="23">
        <v>3200000</v>
      </c>
      <c r="G29" s="1"/>
    </row>
    <row r="30" spans="1:7" x14ac:dyDescent="0.25">
      <c r="A30" s="14">
        <v>8</v>
      </c>
      <c r="B30" s="102"/>
      <c r="C30" s="29">
        <v>1</v>
      </c>
      <c r="D30" s="15" t="s">
        <v>31</v>
      </c>
      <c r="E30" s="23">
        <v>2800000</v>
      </c>
      <c r="G30" s="1"/>
    </row>
    <row r="31" spans="1:7" x14ac:dyDescent="0.25">
      <c r="A31" s="14">
        <v>9</v>
      </c>
      <c r="B31" s="102"/>
      <c r="C31" s="29">
        <v>1</v>
      </c>
      <c r="D31" s="16" t="s">
        <v>32</v>
      </c>
      <c r="E31" s="23">
        <v>3200000</v>
      </c>
      <c r="G31" s="1"/>
    </row>
    <row r="32" spans="1:7" x14ac:dyDescent="0.25">
      <c r="A32" s="14">
        <v>10</v>
      </c>
      <c r="B32" s="102"/>
      <c r="C32" s="29">
        <v>1</v>
      </c>
      <c r="D32" s="16" t="s">
        <v>33</v>
      </c>
      <c r="E32" s="23">
        <v>3300000</v>
      </c>
      <c r="G32" s="1"/>
    </row>
    <row r="33" spans="1:5" x14ac:dyDescent="0.25">
      <c r="A33" s="14">
        <v>11</v>
      </c>
      <c r="B33" s="102"/>
      <c r="C33" s="29">
        <v>1</v>
      </c>
      <c r="D33" s="16" t="s">
        <v>34</v>
      </c>
      <c r="E33" s="23">
        <v>3300000</v>
      </c>
    </row>
    <row r="34" spans="1:5" x14ac:dyDescent="0.25">
      <c r="A34" s="14">
        <v>12</v>
      </c>
      <c r="B34" s="102"/>
      <c r="C34" s="29">
        <v>1</v>
      </c>
      <c r="D34" s="16" t="s">
        <v>35</v>
      </c>
      <c r="E34" s="23">
        <v>9800000</v>
      </c>
    </row>
    <row r="35" spans="1:5" x14ac:dyDescent="0.25">
      <c r="A35" s="14">
        <v>13</v>
      </c>
      <c r="B35" s="101"/>
      <c r="C35" s="29">
        <v>1</v>
      </c>
      <c r="D35" s="16" t="s">
        <v>38</v>
      </c>
      <c r="E35" s="23">
        <v>5000000</v>
      </c>
    </row>
    <row r="36" spans="1:5" x14ac:dyDescent="0.25">
      <c r="A36" s="14">
        <v>14</v>
      </c>
      <c r="B36" s="100" t="s">
        <v>37</v>
      </c>
      <c r="C36" s="29">
        <v>1</v>
      </c>
      <c r="D36" s="16" t="s">
        <v>39</v>
      </c>
      <c r="E36" s="23">
        <v>1600000</v>
      </c>
    </row>
    <row r="37" spans="1:5" x14ac:dyDescent="0.25">
      <c r="A37" s="14">
        <v>15</v>
      </c>
      <c r="B37" s="102"/>
      <c r="C37" s="29">
        <v>1</v>
      </c>
      <c r="D37" s="16" t="s">
        <v>41</v>
      </c>
      <c r="E37" s="23">
        <v>1850000</v>
      </c>
    </row>
    <row r="38" spans="1:5" x14ac:dyDescent="0.25">
      <c r="A38" s="14">
        <v>16</v>
      </c>
      <c r="B38" s="101"/>
      <c r="C38" s="29">
        <v>1</v>
      </c>
      <c r="D38" s="15" t="s">
        <v>42</v>
      </c>
      <c r="E38" s="23">
        <v>2300000</v>
      </c>
    </row>
    <row r="39" spans="1:5" ht="15" customHeight="1" x14ac:dyDescent="0.25">
      <c r="A39" s="14">
        <v>17</v>
      </c>
      <c r="B39" s="100" t="s">
        <v>40</v>
      </c>
      <c r="C39" s="29">
        <v>1</v>
      </c>
      <c r="D39" s="15" t="s">
        <v>43</v>
      </c>
      <c r="E39" s="23">
        <v>2200000</v>
      </c>
    </row>
    <row r="40" spans="1:5" x14ac:dyDescent="0.25">
      <c r="A40" s="14">
        <v>18</v>
      </c>
      <c r="B40" s="101"/>
      <c r="C40" s="29">
        <v>1</v>
      </c>
      <c r="D40" s="16" t="s">
        <v>44</v>
      </c>
      <c r="E40" s="23">
        <v>10500000</v>
      </c>
    </row>
    <row r="41" spans="1:5" ht="15.75" customHeight="1" thickBot="1" x14ac:dyDescent="0.3">
      <c r="A41" s="34"/>
      <c r="B41" s="96" t="s">
        <v>119</v>
      </c>
      <c r="C41" s="96"/>
      <c r="D41" s="97"/>
      <c r="E41" s="59">
        <f>SUM(E23:E40)</f>
        <v>72950000</v>
      </c>
    </row>
    <row r="42" spans="1:5" ht="42.75" customHeight="1" thickBot="1" x14ac:dyDescent="0.3">
      <c r="A42" s="86" t="s">
        <v>125</v>
      </c>
      <c r="B42" s="87"/>
      <c r="C42" s="87"/>
      <c r="D42" s="88"/>
      <c r="E42" s="38" t="s">
        <v>46</v>
      </c>
    </row>
    <row r="43" spans="1:5" ht="20.25" customHeight="1" x14ac:dyDescent="0.25">
      <c r="A43" s="35" t="s">
        <v>110</v>
      </c>
      <c r="B43" s="36" t="s">
        <v>47</v>
      </c>
      <c r="C43" s="36" t="s">
        <v>48</v>
      </c>
      <c r="D43" s="37" t="s">
        <v>106</v>
      </c>
      <c r="E43" s="39"/>
    </row>
    <row r="44" spans="1:5" x14ac:dyDescent="0.25">
      <c r="A44" s="11">
        <v>1</v>
      </c>
      <c r="B44" s="28" t="s">
        <v>49</v>
      </c>
      <c r="C44" s="29">
        <v>2</v>
      </c>
      <c r="D44" s="19" t="s">
        <v>104</v>
      </c>
      <c r="E44" s="24">
        <v>4500000</v>
      </c>
    </row>
    <row r="45" spans="1:5" ht="16.5" x14ac:dyDescent="0.25">
      <c r="A45" s="11">
        <v>2</v>
      </c>
      <c r="B45" s="28" t="s">
        <v>50</v>
      </c>
      <c r="C45" s="29">
        <v>2</v>
      </c>
      <c r="D45" s="15" t="s">
        <v>22</v>
      </c>
      <c r="E45" s="25">
        <v>2800000</v>
      </c>
    </row>
    <row r="46" spans="1:5" ht="16.5" x14ac:dyDescent="0.25">
      <c r="A46" s="11">
        <v>3</v>
      </c>
      <c r="B46" s="17" t="s">
        <v>51</v>
      </c>
      <c r="C46" s="5">
        <v>2</v>
      </c>
      <c r="D46" s="20" t="s">
        <v>2</v>
      </c>
      <c r="E46" s="25">
        <v>2400000</v>
      </c>
    </row>
    <row r="47" spans="1:5" ht="16.5" x14ac:dyDescent="0.25">
      <c r="A47" s="11">
        <v>4</v>
      </c>
      <c r="B47" s="17" t="s">
        <v>52</v>
      </c>
      <c r="C47" s="5">
        <v>2</v>
      </c>
      <c r="D47" s="20" t="s">
        <v>22</v>
      </c>
      <c r="E47" s="25">
        <v>5800000</v>
      </c>
    </row>
    <row r="48" spans="1:5" x14ac:dyDescent="0.25">
      <c r="A48" s="11">
        <v>5</v>
      </c>
      <c r="B48" s="17" t="s">
        <v>107</v>
      </c>
      <c r="C48" s="5">
        <v>2</v>
      </c>
      <c r="D48" s="21" t="s">
        <v>2</v>
      </c>
      <c r="E48" s="25">
        <v>3800000</v>
      </c>
    </row>
    <row r="49" spans="1:5" ht="16.5" x14ac:dyDescent="0.25">
      <c r="A49" s="11">
        <v>6</v>
      </c>
      <c r="B49" s="17" t="s">
        <v>53</v>
      </c>
      <c r="C49" s="5">
        <v>2</v>
      </c>
      <c r="D49" s="20" t="s">
        <v>104</v>
      </c>
      <c r="E49" s="25">
        <v>4800000</v>
      </c>
    </row>
    <row r="50" spans="1:5" ht="16.5" x14ac:dyDescent="0.25">
      <c r="A50" s="11">
        <v>7</v>
      </c>
      <c r="B50" s="17" t="s">
        <v>54</v>
      </c>
      <c r="C50" s="5">
        <v>2</v>
      </c>
      <c r="D50" s="20" t="s">
        <v>22</v>
      </c>
      <c r="E50" s="25">
        <v>2900000</v>
      </c>
    </row>
    <row r="51" spans="1:5" ht="16.5" x14ac:dyDescent="0.25">
      <c r="A51" s="11">
        <v>8</v>
      </c>
      <c r="B51" s="17" t="s">
        <v>55</v>
      </c>
      <c r="C51" s="5">
        <v>2</v>
      </c>
      <c r="D51" s="20" t="s">
        <v>22</v>
      </c>
      <c r="E51" s="25">
        <v>3000000</v>
      </c>
    </row>
    <row r="52" spans="1:5" ht="16.5" x14ac:dyDescent="0.25">
      <c r="A52" s="11">
        <v>9</v>
      </c>
      <c r="B52" s="17" t="s">
        <v>56</v>
      </c>
      <c r="C52" s="5">
        <v>2</v>
      </c>
      <c r="D52" s="20" t="s">
        <v>36</v>
      </c>
      <c r="E52" s="25">
        <v>4800000</v>
      </c>
    </row>
    <row r="53" spans="1:5" ht="16.5" x14ac:dyDescent="0.25">
      <c r="A53" s="11">
        <v>10</v>
      </c>
      <c r="B53" s="17" t="s">
        <v>57</v>
      </c>
      <c r="C53" s="5">
        <v>2</v>
      </c>
      <c r="D53" s="20" t="s">
        <v>22</v>
      </c>
      <c r="E53" s="25">
        <v>6200000</v>
      </c>
    </row>
    <row r="54" spans="1:5" x14ac:dyDescent="0.25">
      <c r="A54" s="11">
        <v>11</v>
      </c>
      <c r="B54" s="17" t="s">
        <v>58</v>
      </c>
      <c r="C54" s="5">
        <v>2</v>
      </c>
      <c r="D54" s="20" t="s">
        <v>2</v>
      </c>
      <c r="E54" s="25">
        <v>4000000</v>
      </c>
    </row>
    <row r="55" spans="1:5" ht="16.5" x14ac:dyDescent="0.25">
      <c r="A55" s="11">
        <v>12</v>
      </c>
      <c r="B55" s="17" t="s">
        <v>59</v>
      </c>
      <c r="C55" s="5">
        <v>2</v>
      </c>
      <c r="D55" s="20" t="s">
        <v>2</v>
      </c>
      <c r="E55" s="25">
        <v>2800000</v>
      </c>
    </row>
    <row r="56" spans="1:5" x14ac:dyDescent="0.25">
      <c r="A56" s="11">
        <v>13</v>
      </c>
      <c r="B56" s="17" t="s">
        <v>60</v>
      </c>
      <c r="C56" s="5">
        <v>2</v>
      </c>
      <c r="D56" s="20" t="s">
        <v>22</v>
      </c>
      <c r="E56" s="25">
        <v>4600000</v>
      </c>
    </row>
    <row r="57" spans="1:5" ht="16.5" x14ac:dyDescent="0.25">
      <c r="A57" s="11">
        <v>14</v>
      </c>
      <c r="B57" s="17" t="s">
        <v>61</v>
      </c>
      <c r="C57" s="5">
        <v>2</v>
      </c>
      <c r="D57" s="20" t="s">
        <v>104</v>
      </c>
      <c r="E57" s="25">
        <v>4400000</v>
      </c>
    </row>
    <row r="58" spans="1:5" ht="16.5" x14ac:dyDescent="0.25">
      <c r="A58" s="11">
        <v>15</v>
      </c>
      <c r="B58" s="17" t="s">
        <v>62</v>
      </c>
      <c r="C58" s="5">
        <v>2</v>
      </c>
      <c r="D58" s="20" t="s">
        <v>22</v>
      </c>
      <c r="E58" s="25">
        <v>2800000</v>
      </c>
    </row>
    <row r="59" spans="1:5" ht="16.5" x14ac:dyDescent="0.25">
      <c r="A59" s="11">
        <v>16</v>
      </c>
      <c r="B59" s="17" t="s">
        <v>63</v>
      </c>
      <c r="C59" s="5">
        <v>2</v>
      </c>
      <c r="D59" s="20" t="s">
        <v>22</v>
      </c>
      <c r="E59" s="25">
        <v>2800000</v>
      </c>
    </row>
    <row r="60" spans="1:5" ht="16.5" x14ac:dyDescent="0.25">
      <c r="A60" s="11">
        <v>17</v>
      </c>
      <c r="B60" s="17" t="s">
        <v>64</v>
      </c>
      <c r="C60" s="5">
        <v>2</v>
      </c>
      <c r="D60" s="20" t="s">
        <v>22</v>
      </c>
      <c r="E60" s="25">
        <v>2600000</v>
      </c>
    </row>
    <row r="61" spans="1:5" x14ac:dyDescent="0.25">
      <c r="A61" s="11">
        <v>18</v>
      </c>
      <c r="B61" s="17" t="s">
        <v>65</v>
      </c>
      <c r="C61" s="5">
        <v>2</v>
      </c>
      <c r="D61" s="20" t="s">
        <v>104</v>
      </c>
      <c r="E61" s="25">
        <v>6500000</v>
      </c>
    </row>
    <row r="62" spans="1:5" ht="16.5" x14ac:dyDescent="0.25">
      <c r="A62" s="11">
        <v>19</v>
      </c>
      <c r="B62" s="17" t="s">
        <v>66</v>
      </c>
      <c r="C62" s="5">
        <v>2</v>
      </c>
      <c r="D62" s="20" t="s">
        <v>22</v>
      </c>
      <c r="E62" s="25">
        <v>5000000</v>
      </c>
    </row>
    <row r="63" spans="1:5" x14ac:dyDescent="0.25">
      <c r="A63" s="11">
        <v>20</v>
      </c>
      <c r="B63" s="17" t="s">
        <v>67</v>
      </c>
      <c r="C63" s="5">
        <v>2</v>
      </c>
      <c r="D63" s="20" t="s">
        <v>2</v>
      </c>
      <c r="E63" s="25">
        <v>3000000</v>
      </c>
    </row>
    <row r="64" spans="1:5" ht="16.5" x14ac:dyDescent="0.25">
      <c r="A64" s="11">
        <v>21</v>
      </c>
      <c r="B64" s="28" t="s">
        <v>68</v>
      </c>
      <c r="C64" s="29">
        <v>2</v>
      </c>
      <c r="D64" s="15" t="s">
        <v>105</v>
      </c>
      <c r="E64" s="25">
        <v>4800000</v>
      </c>
    </row>
    <row r="65" spans="1:5" x14ac:dyDescent="0.25">
      <c r="A65" s="11">
        <v>22</v>
      </c>
      <c r="B65" s="17" t="s">
        <v>69</v>
      </c>
      <c r="C65" s="5">
        <v>2</v>
      </c>
      <c r="D65" s="20" t="s">
        <v>22</v>
      </c>
      <c r="E65" s="25">
        <v>2700000</v>
      </c>
    </row>
    <row r="66" spans="1:5" ht="18.75" customHeight="1" x14ac:dyDescent="0.25">
      <c r="A66" s="11">
        <v>23</v>
      </c>
      <c r="B66" s="17" t="s">
        <v>70</v>
      </c>
      <c r="C66" s="5">
        <v>2</v>
      </c>
      <c r="D66" s="20" t="s">
        <v>22</v>
      </c>
      <c r="E66" s="25">
        <v>4600000</v>
      </c>
    </row>
    <row r="67" spans="1:5" ht="19.5" customHeight="1" x14ac:dyDescent="0.25">
      <c r="A67" s="11">
        <v>24</v>
      </c>
      <c r="B67" s="17" t="s">
        <v>71</v>
      </c>
      <c r="C67" s="5">
        <v>2</v>
      </c>
      <c r="D67" s="20" t="s">
        <v>22</v>
      </c>
      <c r="E67" s="25">
        <v>2700000</v>
      </c>
    </row>
    <row r="68" spans="1:5" ht="18" customHeight="1" x14ac:dyDescent="0.25">
      <c r="A68" s="11">
        <v>25</v>
      </c>
      <c r="B68" s="17" t="s">
        <v>72</v>
      </c>
      <c r="C68" s="5">
        <v>2</v>
      </c>
      <c r="D68" s="20" t="s">
        <v>22</v>
      </c>
      <c r="E68" s="25">
        <v>3000000</v>
      </c>
    </row>
    <row r="69" spans="1:5" ht="16.5" x14ac:dyDescent="0.25">
      <c r="A69" s="11">
        <v>26</v>
      </c>
      <c r="B69" s="17" t="s">
        <v>73</v>
      </c>
      <c r="C69" s="5">
        <v>2</v>
      </c>
      <c r="D69" s="20" t="s">
        <v>104</v>
      </c>
      <c r="E69" s="25">
        <v>7800000</v>
      </c>
    </row>
    <row r="70" spans="1:5" ht="16.5" x14ac:dyDescent="0.25">
      <c r="A70" s="11">
        <v>27</v>
      </c>
      <c r="B70" s="17" t="s">
        <v>74</v>
      </c>
      <c r="C70" s="5">
        <v>2</v>
      </c>
      <c r="D70" s="20" t="s">
        <v>22</v>
      </c>
      <c r="E70" s="25">
        <v>2800000</v>
      </c>
    </row>
    <row r="71" spans="1:5" ht="16.5" x14ac:dyDescent="0.25">
      <c r="A71" s="11">
        <v>28</v>
      </c>
      <c r="B71" s="17" t="s">
        <v>75</v>
      </c>
      <c r="C71" s="5">
        <v>2</v>
      </c>
      <c r="D71" s="20" t="s">
        <v>2</v>
      </c>
      <c r="E71" s="25">
        <v>2400000</v>
      </c>
    </row>
    <row r="72" spans="1:5" ht="16.5" x14ac:dyDescent="0.25">
      <c r="A72" s="11">
        <v>29</v>
      </c>
      <c r="B72" s="17" t="s">
        <v>127</v>
      </c>
      <c r="C72" s="5">
        <v>2</v>
      </c>
      <c r="D72" s="20" t="s">
        <v>2</v>
      </c>
      <c r="E72" s="25">
        <v>2400000</v>
      </c>
    </row>
    <row r="73" spans="1:5" ht="16.5" x14ac:dyDescent="0.25">
      <c r="A73" s="11">
        <v>30</v>
      </c>
      <c r="B73" s="17" t="s">
        <v>76</v>
      </c>
      <c r="C73" s="5">
        <v>2</v>
      </c>
      <c r="D73" s="20" t="s">
        <v>104</v>
      </c>
      <c r="E73" s="25">
        <v>5400000</v>
      </c>
    </row>
    <row r="74" spans="1:5" ht="16.5" x14ac:dyDescent="0.25">
      <c r="A74" s="11">
        <v>31</v>
      </c>
      <c r="B74" s="17" t="s">
        <v>77</v>
      </c>
      <c r="C74" s="5">
        <v>2</v>
      </c>
      <c r="D74" s="20" t="s">
        <v>22</v>
      </c>
      <c r="E74" s="25">
        <v>2700000</v>
      </c>
    </row>
    <row r="75" spans="1:5" ht="16.5" x14ac:dyDescent="0.25">
      <c r="A75" s="11">
        <v>32</v>
      </c>
      <c r="B75" s="17" t="s">
        <v>78</v>
      </c>
      <c r="C75" s="5">
        <v>2</v>
      </c>
      <c r="D75" s="20" t="s">
        <v>2</v>
      </c>
      <c r="E75" s="25">
        <v>4900000</v>
      </c>
    </row>
    <row r="76" spans="1:5" ht="16.5" x14ac:dyDescent="0.25">
      <c r="A76" s="11">
        <v>33</v>
      </c>
      <c r="B76" s="17" t="s">
        <v>79</v>
      </c>
      <c r="C76" s="5">
        <v>2</v>
      </c>
      <c r="D76" s="20" t="s">
        <v>104</v>
      </c>
      <c r="E76" s="25">
        <v>6200000</v>
      </c>
    </row>
    <row r="77" spans="1:5" ht="16.5" x14ac:dyDescent="0.25">
      <c r="A77" s="11">
        <v>34</v>
      </c>
      <c r="B77" s="17" t="s">
        <v>80</v>
      </c>
      <c r="C77" s="5">
        <v>2</v>
      </c>
      <c r="D77" s="20" t="s">
        <v>22</v>
      </c>
      <c r="E77" s="25">
        <v>2800000</v>
      </c>
    </row>
    <row r="78" spans="1:5" ht="16.5" x14ac:dyDescent="0.25">
      <c r="A78" s="11">
        <v>35</v>
      </c>
      <c r="B78" s="17" t="s">
        <v>81</v>
      </c>
      <c r="C78" s="5">
        <v>2</v>
      </c>
      <c r="D78" s="20" t="s">
        <v>22</v>
      </c>
      <c r="E78" s="25">
        <v>2800000</v>
      </c>
    </row>
    <row r="79" spans="1:5" ht="16.5" x14ac:dyDescent="0.25">
      <c r="A79" s="11">
        <v>36</v>
      </c>
      <c r="B79" s="17" t="s">
        <v>82</v>
      </c>
      <c r="C79" s="5">
        <v>2</v>
      </c>
      <c r="D79" s="20" t="s">
        <v>22</v>
      </c>
      <c r="E79" s="25">
        <v>2700000</v>
      </c>
    </row>
    <row r="80" spans="1:5" x14ac:dyDescent="0.25">
      <c r="A80" s="11">
        <v>37</v>
      </c>
      <c r="B80" s="17" t="s">
        <v>83</v>
      </c>
      <c r="C80" s="5">
        <v>2</v>
      </c>
      <c r="D80" s="20" t="s">
        <v>104</v>
      </c>
      <c r="E80" s="25">
        <v>5800000</v>
      </c>
    </row>
    <row r="81" spans="1:5" x14ac:dyDescent="0.25">
      <c r="A81" s="11">
        <v>38</v>
      </c>
      <c r="B81" s="17" t="s">
        <v>84</v>
      </c>
      <c r="C81" s="5">
        <v>2</v>
      </c>
      <c r="D81" s="20" t="s">
        <v>2</v>
      </c>
      <c r="E81" s="25">
        <v>2000000</v>
      </c>
    </row>
    <row r="82" spans="1:5" ht="16.5" x14ac:dyDescent="0.25">
      <c r="A82" s="11">
        <v>39</v>
      </c>
      <c r="B82" s="17" t="s">
        <v>85</v>
      </c>
      <c r="C82" s="5">
        <v>2</v>
      </c>
      <c r="D82" s="20" t="s">
        <v>22</v>
      </c>
      <c r="E82" s="25">
        <v>3000000</v>
      </c>
    </row>
    <row r="83" spans="1:5" ht="16.5" x14ac:dyDescent="0.25">
      <c r="A83" s="11">
        <v>40</v>
      </c>
      <c r="B83" s="17" t="s">
        <v>86</v>
      </c>
      <c r="C83" s="5">
        <v>2</v>
      </c>
      <c r="D83" s="20" t="s">
        <v>22</v>
      </c>
      <c r="E83" s="25">
        <v>2900000</v>
      </c>
    </row>
    <row r="84" spans="1:5" ht="16.5" x14ac:dyDescent="0.25">
      <c r="A84" s="11">
        <v>41</v>
      </c>
      <c r="B84" s="17" t="s">
        <v>128</v>
      </c>
      <c r="C84" s="5">
        <v>2</v>
      </c>
      <c r="D84" s="20" t="s">
        <v>22</v>
      </c>
      <c r="E84" s="60">
        <v>3800000</v>
      </c>
    </row>
    <row r="85" spans="1:5" ht="16.5" x14ac:dyDescent="0.25">
      <c r="A85" s="11">
        <v>42</v>
      </c>
      <c r="B85" s="17" t="s">
        <v>87</v>
      </c>
      <c r="C85" s="5">
        <v>2</v>
      </c>
      <c r="D85" s="20" t="s">
        <v>22</v>
      </c>
      <c r="E85" s="25">
        <v>3800000</v>
      </c>
    </row>
    <row r="86" spans="1:5" ht="15.75" customHeight="1" x14ac:dyDescent="0.25">
      <c r="A86" s="11">
        <v>43</v>
      </c>
      <c r="B86" s="18" t="s">
        <v>88</v>
      </c>
      <c r="C86" s="5">
        <v>2</v>
      </c>
      <c r="D86" s="21" t="s">
        <v>2</v>
      </c>
      <c r="E86" s="24">
        <v>2600000</v>
      </c>
    </row>
    <row r="87" spans="1:5" ht="16.5" x14ac:dyDescent="0.25">
      <c r="A87" s="11">
        <v>44</v>
      </c>
      <c r="B87" s="17" t="s">
        <v>89</v>
      </c>
      <c r="C87" s="5">
        <v>2</v>
      </c>
      <c r="D87" s="20" t="s">
        <v>22</v>
      </c>
      <c r="E87" s="25">
        <v>3800000</v>
      </c>
    </row>
    <row r="88" spans="1:5" ht="16.5" x14ac:dyDescent="0.25">
      <c r="A88" s="11">
        <v>45</v>
      </c>
      <c r="B88" s="17" t="s">
        <v>90</v>
      </c>
      <c r="C88" s="5">
        <v>2</v>
      </c>
      <c r="D88" s="20" t="s">
        <v>104</v>
      </c>
      <c r="E88" s="25">
        <v>7900000</v>
      </c>
    </row>
    <row r="89" spans="1:5" ht="16.5" x14ac:dyDescent="0.25">
      <c r="A89" s="11">
        <v>46</v>
      </c>
      <c r="B89" s="17" t="s">
        <v>91</v>
      </c>
      <c r="C89" s="5">
        <v>2</v>
      </c>
      <c r="D89" s="20" t="s">
        <v>104</v>
      </c>
      <c r="E89" s="25">
        <v>6400000</v>
      </c>
    </row>
    <row r="90" spans="1:5" ht="16.5" customHeight="1" x14ac:dyDescent="0.25">
      <c r="A90" s="11">
        <v>47</v>
      </c>
      <c r="B90" s="17" t="s">
        <v>90</v>
      </c>
      <c r="C90" s="5">
        <v>2</v>
      </c>
      <c r="D90" s="21" t="s">
        <v>22</v>
      </c>
      <c r="E90" s="25">
        <v>2800000</v>
      </c>
    </row>
    <row r="91" spans="1:5" ht="16.5" x14ac:dyDescent="0.25">
      <c r="A91" s="11">
        <v>48</v>
      </c>
      <c r="B91" s="17" t="s">
        <v>92</v>
      </c>
      <c r="C91" s="5">
        <v>2</v>
      </c>
      <c r="D91" s="20" t="s">
        <v>22</v>
      </c>
      <c r="E91" s="60">
        <v>3600000</v>
      </c>
    </row>
    <row r="92" spans="1:5" ht="16.5" x14ac:dyDescent="0.25">
      <c r="A92" s="11">
        <v>49</v>
      </c>
      <c r="B92" s="17" t="s">
        <v>129</v>
      </c>
      <c r="C92" s="5">
        <v>2</v>
      </c>
      <c r="D92" s="20" t="s">
        <v>22</v>
      </c>
      <c r="E92" s="25">
        <v>2400000</v>
      </c>
    </row>
    <row r="93" spans="1:5" ht="21" customHeight="1" x14ac:dyDescent="0.25">
      <c r="A93" s="11">
        <v>50</v>
      </c>
      <c r="B93" s="46" t="s">
        <v>93</v>
      </c>
      <c r="C93" s="5">
        <v>2</v>
      </c>
      <c r="D93" s="20" t="s">
        <v>22</v>
      </c>
      <c r="E93" s="24">
        <v>2800000</v>
      </c>
    </row>
    <row r="94" spans="1:5" ht="16.5" x14ac:dyDescent="0.25">
      <c r="A94" s="11">
        <v>51</v>
      </c>
      <c r="B94" s="17" t="s">
        <v>108</v>
      </c>
      <c r="C94" s="5">
        <v>2</v>
      </c>
      <c r="D94" s="21" t="s">
        <v>104</v>
      </c>
      <c r="E94" s="25">
        <v>6500000</v>
      </c>
    </row>
    <row r="95" spans="1:5" ht="16.5" x14ac:dyDescent="0.25">
      <c r="A95" s="11">
        <v>52</v>
      </c>
      <c r="B95" s="17" t="s">
        <v>94</v>
      </c>
      <c r="C95" s="5">
        <v>2</v>
      </c>
      <c r="D95" s="20" t="s">
        <v>104</v>
      </c>
      <c r="E95" s="25">
        <v>11000000</v>
      </c>
    </row>
    <row r="96" spans="1:5" ht="16.5" x14ac:dyDescent="0.25">
      <c r="A96" s="11">
        <v>53</v>
      </c>
      <c r="B96" s="17" t="s">
        <v>109</v>
      </c>
      <c r="C96" s="5">
        <v>2</v>
      </c>
      <c r="D96" s="21" t="s">
        <v>22</v>
      </c>
      <c r="E96" s="25">
        <v>9500000</v>
      </c>
    </row>
    <row r="97" spans="1:8" ht="16.5" x14ac:dyDescent="0.25">
      <c r="A97" s="11">
        <v>54</v>
      </c>
      <c r="B97" s="17" t="s">
        <v>95</v>
      </c>
      <c r="C97" s="5">
        <v>2</v>
      </c>
      <c r="D97" s="20" t="s">
        <v>22</v>
      </c>
      <c r="E97" s="25">
        <v>9000000</v>
      </c>
    </row>
    <row r="98" spans="1:8" ht="16.5" x14ac:dyDescent="0.25">
      <c r="A98" s="11">
        <v>55</v>
      </c>
      <c r="B98" s="17" t="s">
        <v>96</v>
      </c>
      <c r="C98" s="5">
        <v>2</v>
      </c>
      <c r="D98" s="20" t="s">
        <v>2</v>
      </c>
      <c r="E98" s="25">
        <v>6500000</v>
      </c>
    </row>
    <row r="99" spans="1:8" ht="16.5" x14ac:dyDescent="0.25">
      <c r="A99" s="11">
        <v>56</v>
      </c>
      <c r="B99" s="17" t="s">
        <v>97</v>
      </c>
      <c r="C99" s="5">
        <v>2</v>
      </c>
      <c r="D99" s="20" t="s">
        <v>2</v>
      </c>
      <c r="E99" s="25">
        <v>2500000</v>
      </c>
    </row>
    <row r="100" spans="1:8" x14ac:dyDescent="0.25">
      <c r="A100" s="11">
        <v>57</v>
      </c>
      <c r="B100" s="17" t="s">
        <v>98</v>
      </c>
      <c r="C100" s="5">
        <v>2</v>
      </c>
      <c r="D100" s="20" t="s">
        <v>2</v>
      </c>
      <c r="E100" s="25">
        <v>3200000</v>
      </c>
    </row>
    <row r="101" spans="1:8" ht="16.5" x14ac:dyDescent="0.25">
      <c r="A101" s="11">
        <v>58</v>
      </c>
      <c r="B101" s="17" t="s">
        <v>99</v>
      </c>
      <c r="C101" s="5">
        <v>2</v>
      </c>
      <c r="D101" s="20" t="s">
        <v>22</v>
      </c>
      <c r="E101" s="25">
        <v>1900000</v>
      </c>
    </row>
    <row r="102" spans="1:8" ht="16.5" x14ac:dyDescent="0.25">
      <c r="A102" s="11">
        <v>59</v>
      </c>
      <c r="B102" s="17" t="s">
        <v>99</v>
      </c>
      <c r="C102" s="5">
        <v>2</v>
      </c>
      <c r="D102" s="20" t="s">
        <v>22</v>
      </c>
      <c r="E102" s="25">
        <v>1900000</v>
      </c>
    </row>
    <row r="103" spans="1:8" ht="16.5" x14ac:dyDescent="0.25">
      <c r="A103" s="11">
        <v>60</v>
      </c>
      <c r="B103" s="17" t="s">
        <v>100</v>
      </c>
      <c r="C103" s="5">
        <v>2</v>
      </c>
      <c r="D103" s="20" t="s">
        <v>22</v>
      </c>
      <c r="E103" s="25">
        <v>2500000</v>
      </c>
    </row>
    <row r="104" spans="1:8" ht="16.5" x14ac:dyDescent="0.25">
      <c r="A104" s="11">
        <v>61</v>
      </c>
      <c r="B104" s="17" t="s">
        <v>101</v>
      </c>
      <c r="C104" s="5">
        <v>2</v>
      </c>
      <c r="D104" s="20" t="s">
        <v>22</v>
      </c>
      <c r="E104" s="25">
        <v>1900000</v>
      </c>
    </row>
    <row r="105" spans="1:8" ht="16.5" x14ac:dyDescent="0.25">
      <c r="A105" s="11">
        <v>62</v>
      </c>
      <c r="B105" s="17" t="s">
        <v>102</v>
      </c>
      <c r="C105" s="5">
        <v>2</v>
      </c>
      <c r="D105" s="20" t="s">
        <v>36</v>
      </c>
      <c r="E105" s="25">
        <v>6500000</v>
      </c>
    </row>
    <row r="106" spans="1:8" ht="16.5" x14ac:dyDescent="0.25">
      <c r="A106" s="11">
        <v>63</v>
      </c>
      <c r="B106" s="17" t="s">
        <v>103</v>
      </c>
      <c r="C106" s="5">
        <v>2</v>
      </c>
      <c r="D106" s="20" t="s">
        <v>36</v>
      </c>
      <c r="E106" s="25">
        <v>9500000</v>
      </c>
    </row>
    <row r="107" spans="1:8" ht="15.75" thickBot="1" x14ac:dyDescent="0.3">
      <c r="A107" s="12"/>
      <c r="B107" s="94" t="s">
        <v>126</v>
      </c>
      <c r="C107" s="94"/>
      <c r="D107" s="95"/>
      <c r="E107" s="26">
        <f>SUM(E44:E106)</f>
        <v>266200000</v>
      </c>
    </row>
    <row r="108" spans="1:8" ht="30" customHeight="1" thickBot="1" x14ac:dyDescent="0.3">
      <c r="A108" s="47"/>
      <c r="B108" s="47"/>
      <c r="C108" s="115" t="s">
        <v>187</v>
      </c>
      <c r="D108" s="117"/>
      <c r="E108" s="115" t="s">
        <v>188</v>
      </c>
      <c r="F108" s="116"/>
      <c r="G108" s="117"/>
    </row>
    <row r="109" spans="1:8" ht="14.25" customHeight="1" thickBot="1" x14ac:dyDescent="0.3">
      <c r="A109" s="48"/>
      <c r="B109" s="47"/>
      <c r="C109" s="38" t="s">
        <v>110</v>
      </c>
      <c r="D109" s="38" t="s">
        <v>131</v>
      </c>
      <c r="E109" s="51" t="s">
        <v>132</v>
      </c>
      <c r="F109" s="52" t="s">
        <v>133</v>
      </c>
      <c r="G109" s="51" t="s">
        <v>134</v>
      </c>
    </row>
    <row r="110" spans="1:8" ht="20.25" customHeight="1" x14ac:dyDescent="0.25">
      <c r="A110" s="50"/>
      <c r="B110" s="50"/>
      <c r="C110" s="53"/>
      <c r="D110" s="48" t="s">
        <v>130</v>
      </c>
      <c r="E110" s="86"/>
      <c r="F110" s="87"/>
      <c r="G110" s="88"/>
    </row>
    <row r="111" spans="1:8" x14ac:dyDescent="0.25">
      <c r="C111" s="56">
        <v>1</v>
      </c>
      <c r="D111" s="62" t="s">
        <v>135</v>
      </c>
      <c r="E111" s="73">
        <v>1300000</v>
      </c>
      <c r="F111" s="64">
        <f>E111*1.18</f>
        <v>1534000</v>
      </c>
      <c r="G111" s="65">
        <f>E111*1.53</f>
        <v>1989000</v>
      </c>
      <c r="H111" s="69"/>
    </row>
    <row r="112" spans="1:8" x14ac:dyDescent="0.25">
      <c r="C112" s="55">
        <v>2</v>
      </c>
      <c r="D112" s="62" t="s">
        <v>136</v>
      </c>
      <c r="E112" s="74">
        <v>1100000</v>
      </c>
      <c r="F112" s="64">
        <f t="shared" ref="F112:F122" si="0">E112*1.18</f>
        <v>1298000</v>
      </c>
      <c r="G112" s="65">
        <f t="shared" ref="G112:G122" si="1">E112*1.53</f>
        <v>1683000</v>
      </c>
      <c r="H112" s="69"/>
    </row>
    <row r="113" spans="3:8" x14ac:dyDescent="0.25">
      <c r="C113" s="55">
        <v>3</v>
      </c>
      <c r="D113" s="62" t="s">
        <v>137</v>
      </c>
      <c r="E113" s="74">
        <v>100000</v>
      </c>
      <c r="F113" s="64">
        <f t="shared" si="0"/>
        <v>118000</v>
      </c>
      <c r="G113" s="65">
        <f t="shared" si="1"/>
        <v>153000</v>
      </c>
      <c r="H113" s="69"/>
    </row>
    <row r="114" spans="3:8" x14ac:dyDescent="0.25">
      <c r="C114" s="55">
        <v>4</v>
      </c>
      <c r="D114" s="62" t="s">
        <v>138</v>
      </c>
      <c r="E114" s="74">
        <v>170000</v>
      </c>
      <c r="F114" s="64">
        <f t="shared" si="0"/>
        <v>200600</v>
      </c>
      <c r="G114" s="65">
        <f t="shared" si="1"/>
        <v>260100</v>
      </c>
      <c r="H114" s="69"/>
    </row>
    <row r="115" spans="3:8" x14ac:dyDescent="0.25">
      <c r="C115" s="55">
        <v>5</v>
      </c>
      <c r="D115" s="62" t="s">
        <v>139</v>
      </c>
      <c r="E115" s="74">
        <v>140000</v>
      </c>
      <c r="F115" s="64">
        <f t="shared" si="0"/>
        <v>165200</v>
      </c>
      <c r="G115" s="65">
        <f t="shared" si="1"/>
        <v>214200</v>
      </c>
      <c r="H115" s="69"/>
    </row>
    <row r="116" spans="3:8" x14ac:dyDescent="0.25">
      <c r="C116" s="55">
        <v>6</v>
      </c>
      <c r="D116" s="62" t="s">
        <v>140</v>
      </c>
      <c r="E116" s="73">
        <v>620000</v>
      </c>
      <c r="F116" s="64">
        <f t="shared" si="0"/>
        <v>731600</v>
      </c>
      <c r="G116" s="65">
        <f t="shared" si="1"/>
        <v>948600</v>
      </c>
      <c r="H116" s="69"/>
    </row>
    <row r="117" spans="3:8" x14ac:dyDescent="0.25">
      <c r="C117" s="55">
        <v>7</v>
      </c>
      <c r="D117" s="62" t="s">
        <v>141</v>
      </c>
      <c r="E117" s="74">
        <v>1400000</v>
      </c>
      <c r="F117" s="64">
        <f t="shared" si="0"/>
        <v>1652000</v>
      </c>
      <c r="G117" s="65">
        <f t="shared" si="1"/>
        <v>2142000</v>
      </c>
      <c r="H117" s="69"/>
    </row>
    <row r="118" spans="3:8" x14ac:dyDescent="0.25">
      <c r="C118" s="55">
        <v>8</v>
      </c>
      <c r="D118" s="62" t="s">
        <v>142</v>
      </c>
      <c r="E118" s="74">
        <v>1500000</v>
      </c>
      <c r="F118" s="64">
        <f t="shared" si="0"/>
        <v>1770000</v>
      </c>
      <c r="G118" s="65">
        <f t="shared" si="1"/>
        <v>2295000</v>
      </c>
      <c r="H118" s="69"/>
    </row>
    <row r="119" spans="3:8" x14ac:dyDescent="0.25">
      <c r="C119" s="55">
        <v>9</v>
      </c>
      <c r="D119" s="62" t="s">
        <v>143</v>
      </c>
      <c r="E119" s="74">
        <v>930000</v>
      </c>
      <c r="F119" s="64">
        <f t="shared" si="0"/>
        <v>1097400</v>
      </c>
      <c r="G119" s="65">
        <f t="shared" si="1"/>
        <v>1422900</v>
      </c>
      <c r="H119" s="69"/>
    </row>
    <row r="120" spans="3:8" x14ac:dyDescent="0.25">
      <c r="C120" s="55">
        <v>10</v>
      </c>
      <c r="D120" s="62" t="s">
        <v>144</v>
      </c>
      <c r="E120" s="74">
        <v>1300000</v>
      </c>
      <c r="F120" s="64">
        <f t="shared" si="0"/>
        <v>1534000</v>
      </c>
      <c r="G120" s="65">
        <f t="shared" si="1"/>
        <v>1989000</v>
      </c>
      <c r="H120" s="69"/>
    </row>
    <row r="121" spans="3:8" x14ac:dyDescent="0.25">
      <c r="C121" s="55">
        <v>11</v>
      </c>
      <c r="D121" s="62" t="s">
        <v>145</v>
      </c>
      <c r="E121" s="74">
        <v>490000</v>
      </c>
      <c r="F121" s="64">
        <f t="shared" si="0"/>
        <v>578200</v>
      </c>
      <c r="G121" s="65">
        <f t="shared" si="1"/>
        <v>749700</v>
      </c>
      <c r="H121" s="69"/>
    </row>
    <row r="122" spans="3:8" x14ac:dyDescent="0.25">
      <c r="C122" s="55">
        <v>12</v>
      </c>
      <c r="D122" s="62" t="s">
        <v>146</v>
      </c>
      <c r="E122" s="74">
        <v>135000</v>
      </c>
      <c r="F122" s="64">
        <f t="shared" si="0"/>
        <v>159300</v>
      </c>
      <c r="G122" s="65">
        <f t="shared" si="1"/>
        <v>206550</v>
      </c>
      <c r="H122" s="69"/>
    </row>
    <row r="123" spans="3:8" ht="15.75" thickBot="1" x14ac:dyDescent="0.3">
      <c r="C123" s="54">
        <v>13</v>
      </c>
      <c r="D123" s="63" t="s">
        <v>147</v>
      </c>
      <c r="E123" s="75">
        <v>1500000</v>
      </c>
      <c r="F123" s="66">
        <v>1800000</v>
      </c>
      <c r="G123" s="67">
        <v>3500000</v>
      </c>
      <c r="H123" s="69"/>
    </row>
    <row r="124" spans="3:8" ht="15.75" thickBot="1" x14ac:dyDescent="0.3">
      <c r="C124" s="53"/>
      <c r="D124" s="48" t="s">
        <v>148</v>
      </c>
      <c r="E124" s="76"/>
      <c r="F124" s="61"/>
      <c r="G124" s="57"/>
    </row>
    <row r="125" spans="3:8" x14ac:dyDescent="0.25">
      <c r="C125" s="55">
        <v>1</v>
      </c>
      <c r="D125" s="62" t="s">
        <v>135</v>
      </c>
      <c r="E125" s="77">
        <v>920000</v>
      </c>
      <c r="F125" s="71">
        <f t="shared" ref="F125:F188" si="2">E125*1.18</f>
        <v>1085600</v>
      </c>
      <c r="G125" s="68">
        <f>E125*1.45</f>
        <v>1334000</v>
      </c>
    </row>
    <row r="126" spans="3:8" x14ac:dyDescent="0.25">
      <c r="C126" s="55">
        <v>2</v>
      </c>
      <c r="D126" s="62" t="s">
        <v>136</v>
      </c>
      <c r="E126" s="78">
        <v>760000</v>
      </c>
      <c r="F126" s="70">
        <f t="shared" si="2"/>
        <v>896800</v>
      </c>
      <c r="G126" s="65">
        <f t="shared" ref="G126:G137" si="3">E126*1.45</f>
        <v>1102000</v>
      </c>
    </row>
    <row r="127" spans="3:8" x14ac:dyDescent="0.25">
      <c r="C127" s="55">
        <v>3</v>
      </c>
      <c r="D127" s="62" t="s">
        <v>149</v>
      </c>
      <c r="E127" s="78">
        <v>480000</v>
      </c>
      <c r="F127" s="70">
        <f t="shared" si="2"/>
        <v>566400</v>
      </c>
      <c r="G127" s="65">
        <f t="shared" si="3"/>
        <v>696000</v>
      </c>
    </row>
    <row r="128" spans="3:8" x14ac:dyDescent="0.25">
      <c r="C128" s="55">
        <v>4</v>
      </c>
      <c r="D128" s="62" t="s">
        <v>138</v>
      </c>
      <c r="E128" s="78">
        <v>170000</v>
      </c>
      <c r="F128" s="70">
        <f t="shared" si="2"/>
        <v>200600</v>
      </c>
      <c r="G128" s="65">
        <f t="shared" si="3"/>
        <v>246500</v>
      </c>
    </row>
    <row r="129" spans="3:7" x14ac:dyDescent="0.25">
      <c r="C129" s="55">
        <v>5</v>
      </c>
      <c r="D129" s="62" t="s">
        <v>139</v>
      </c>
      <c r="E129" s="78">
        <v>80000</v>
      </c>
      <c r="F129" s="70">
        <f t="shared" si="2"/>
        <v>94400</v>
      </c>
      <c r="G129" s="65">
        <f t="shared" si="3"/>
        <v>116000</v>
      </c>
    </row>
    <row r="130" spans="3:7" x14ac:dyDescent="0.25">
      <c r="C130" s="55">
        <v>6</v>
      </c>
      <c r="D130" s="62" t="s">
        <v>140</v>
      </c>
      <c r="E130" s="78">
        <v>470000</v>
      </c>
      <c r="F130" s="70">
        <f t="shared" si="2"/>
        <v>554600</v>
      </c>
      <c r="G130" s="65">
        <f t="shared" si="3"/>
        <v>681500</v>
      </c>
    </row>
    <row r="131" spans="3:7" x14ac:dyDescent="0.25">
      <c r="C131" s="55">
        <v>7</v>
      </c>
      <c r="D131" s="62" t="s">
        <v>141</v>
      </c>
      <c r="E131" s="78">
        <v>1100000</v>
      </c>
      <c r="F131" s="70">
        <f t="shared" si="2"/>
        <v>1298000</v>
      </c>
      <c r="G131" s="65">
        <f t="shared" si="3"/>
        <v>1595000</v>
      </c>
    </row>
    <row r="132" spans="3:7" x14ac:dyDescent="0.25">
      <c r="C132" s="55">
        <v>8</v>
      </c>
      <c r="D132" s="62" t="s">
        <v>142</v>
      </c>
      <c r="E132" s="78">
        <v>1100000</v>
      </c>
      <c r="F132" s="70">
        <f t="shared" si="2"/>
        <v>1298000</v>
      </c>
      <c r="G132" s="65">
        <f t="shared" si="3"/>
        <v>1595000</v>
      </c>
    </row>
    <row r="133" spans="3:7" x14ac:dyDescent="0.25">
      <c r="C133" s="55">
        <v>9</v>
      </c>
      <c r="D133" s="62" t="s">
        <v>143</v>
      </c>
      <c r="E133" s="78">
        <v>650000</v>
      </c>
      <c r="F133" s="70">
        <f t="shared" si="2"/>
        <v>767000</v>
      </c>
      <c r="G133" s="65">
        <f t="shared" si="3"/>
        <v>942500</v>
      </c>
    </row>
    <row r="134" spans="3:7" x14ac:dyDescent="0.25">
      <c r="C134" s="55">
        <v>10</v>
      </c>
      <c r="D134" s="62" t="s">
        <v>144</v>
      </c>
      <c r="E134" s="78">
        <v>950000</v>
      </c>
      <c r="F134" s="70">
        <f t="shared" si="2"/>
        <v>1121000</v>
      </c>
      <c r="G134" s="65">
        <f t="shared" si="3"/>
        <v>1377500</v>
      </c>
    </row>
    <row r="135" spans="3:7" x14ac:dyDescent="0.25">
      <c r="C135" s="55">
        <v>11</v>
      </c>
      <c r="D135" s="62" t="s">
        <v>145</v>
      </c>
      <c r="E135" s="78">
        <v>350000</v>
      </c>
      <c r="F135" s="70">
        <f t="shared" si="2"/>
        <v>413000</v>
      </c>
      <c r="G135" s="65">
        <f t="shared" si="3"/>
        <v>507500</v>
      </c>
    </row>
    <row r="136" spans="3:7" x14ac:dyDescent="0.25">
      <c r="C136" s="55">
        <v>12</v>
      </c>
      <c r="D136" s="62" t="s">
        <v>146</v>
      </c>
      <c r="E136" s="78">
        <v>72000</v>
      </c>
      <c r="F136" s="70">
        <f t="shared" si="2"/>
        <v>84960</v>
      </c>
      <c r="G136" s="65">
        <f t="shared" si="3"/>
        <v>104400</v>
      </c>
    </row>
    <row r="137" spans="3:7" ht="15.75" thickBot="1" x14ac:dyDescent="0.3">
      <c r="C137" s="54">
        <v>13</v>
      </c>
      <c r="D137" s="63" t="s">
        <v>147</v>
      </c>
      <c r="E137" s="79">
        <v>1700000</v>
      </c>
      <c r="F137" s="72">
        <f t="shared" si="2"/>
        <v>2006000</v>
      </c>
      <c r="G137" s="67">
        <f t="shared" si="3"/>
        <v>2465000</v>
      </c>
    </row>
    <row r="138" spans="3:7" ht="15.75" thickBot="1" x14ac:dyDescent="0.3">
      <c r="C138" s="53"/>
      <c r="D138" s="48" t="s">
        <v>150</v>
      </c>
      <c r="E138" s="76"/>
      <c r="F138" s="61"/>
      <c r="G138" s="57"/>
    </row>
    <row r="139" spans="3:7" x14ac:dyDescent="0.25">
      <c r="C139" s="55">
        <v>1</v>
      </c>
      <c r="D139" s="62" t="s">
        <v>135</v>
      </c>
      <c r="E139" s="77">
        <v>1100000</v>
      </c>
      <c r="F139" s="71">
        <f t="shared" si="2"/>
        <v>1298000</v>
      </c>
      <c r="G139" s="68">
        <f>E139*1.48</f>
        <v>1628000</v>
      </c>
    </row>
    <row r="140" spans="3:7" x14ac:dyDescent="0.25">
      <c r="C140" s="55">
        <v>2</v>
      </c>
      <c r="D140" s="62" t="s">
        <v>136</v>
      </c>
      <c r="E140" s="78">
        <v>920000</v>
      </c>
      <c r="F140" s="70">
        <f t="shared" si="2"/>
        <v>1085600</v>
      </c>
      <c r="G140" s="65">
        <f t="shared" ref="G140:G151" si="4">E140*1.48</f>
        <v>1361600</v>
      </c>
    </row>
    <row r="141" spans="3:7" x14ac:dyDescent="0.25">
      <c r="C141" s="55">
        <v>3</v>
      </c>
      <c r="D141" s="62" t="s">
        <v>151</v>
      </c>
      <c r="E141" s="78">
        <v>60000</v>
      </c>
      <c r="F141" s="70">
        <f t="shared" si="2"/>
        <v>70800</v>
      </c>
      <c r="G141" s="65">
        <f t="shared" si="4"/>
        <v>88800</v>
      </c>
    </row>
    <row r="142" spans="3:7" x14ac:dyDescent="0.25">
      <c r="C142" s="55">
        <v>4</v>
      </c>
      <c r="D142" s="62" t="s">
        <v>138</v>
      </c>
      <c r="E142" s="74">
        <v>170000</v>
      </c>
      <c r="F142" s="70">
        <f t="shared" si="2"/>
        <v>200600</v>
      </c>
      <c r="G142" s="65">
        <f t="shared" si="4"/>
        <v>251600</v>
      </c>
    </row>
    <row r="143" spans="3:7" x14ac:dyDescent="0.25">
      <c r="C143" s="55">
        <v>5</v>
      </c>
      <c r="D143" s="62" t="s">
        <v>139</v>
      </c>
      <c r="E143" s="78">
        <v>80000</v>
      </c>
      <c r="F143" s="70">
        <f t="shared" si="2"/>
        <v>94400</v>
      </c>
      <c r="G143" s="65">
        <f t="shared" si="4"/>
        <v>118400</v>
      </c>
    </row>
    <row r="144" spans="3:7" x14ac:dyDescent="0.25">
      <c r="C144" s="55">
        <v>6</v>
      </c>
      <c r="D144" s="62" t="s">
        <v>140</v>
      </c>
      <c r="E144" s="78">
        <v>470000</v>
      </c>
      <c r="F144" s="70">
        <f t="shared" si="2"/>
        <v>554600</v>
      </c>
      <c r="G144" s="65">
        <f t="shared" si="4"/>
        <v>695600</v>
      </c>
    </row>
    <row r="145" spans="3:7" x14ac:dyDescent="0.25">
      <c r="C145" s="55">
        <v>7</v>
      </c>
      <c r="D145" s="62" t="s">
        <v>141</v>
      </c>
      <c r="E145" s="78">
        <v>1250000</v>
      </c>
      <c r="F145" s="70">
        <f t="shared" si="2"/>
        <v>1475000</v>
      </c>
      <c r="G145" s="65">
        <f t="shared" si="4"/>
        <v>1850000</v>
      </c>
    </row>
    <row r="146" spans="3:7" x14ac:dyDescent="0.25">
      <c r="C146" s="55">
        <v>8</v>
      </c>
      <c r="D146" s="62" t="s">
        <v>142</v>
      </c>
      <c r="E146" s="78">
        <v>1300000</v>
      </c>
      <c r="F146" s="70">
        <f t="shared" si="2"/>
        <v>1534000</v>
      </c>
      <c r="G146" s="65">
        <f t="shared" si="4"/>
        <v>1924000</v>
      </c>
    </row>
    <row r="147" spans="3:7" x14ac:dyDescent="0.25">
      <c r="C147" s="55">
        <v>9</v>
      </c>
      <c r="D147" s="62" t="s">
        <v>143</v>
      </c>
      <c r="E147" s="78">
        <v>780000</v>
      </c>
      <c r="F147" s="70">
        <f t="shared" si="2"/>
        <v>920400</v>
      </c>
      <c r="G147" s="65">
        <f t="shared" si="4"/>
        <v>1154400</v>
      </c>
    </row>
    <row r="148" spans="3:7" x14ac:dyDescent="0.25">
      <c r="C148" s="55">
        <v>10</v>
      </c>
      <c r="D148" s="62" t="s">
        <v>144</v>
      </c>
      <c r="E148" s="78">
        <v>1200000</v>
      </c>
      <c r="F148" s="70">
        <f t="shared" si="2"/>
        <v>1416000</v>
      </c>
      <c r="G148" s="65">
        <f t="shared" si="4"/>
        <v>1776000</v>
      </c>
    </row>
    <row r="149" spans="3:7" x14ac:dyDescent="0.25">
      <c r="C149" s="55">
        <v>11</v>
      </c>
      <c r="D149" s="62" t="s">
        <v>152</v>
      </c>
      <c r="E149" s="78">
        <v>420000</v>
      </c>
      <c r="F149" s="70">
        <f t="shared" si="2"/>
        <v>495600</v>
      </c>
      <c r="G149" s="65">
        <f t="shared" si="4"/>
        <v>621600</v>
      </c>
    </row>
    <row r="150" spans="3:7" x14ac:dyDescent="0.25">
      <c r="C150" s="55">
        <v>12</v>
      </c>
      <c r="D150" s="62" t="s">
        <v>153</v>
      </c>
      <c r="E150" s="78">
        <v>90000</v>
      </c>
      <c r="F150" s="70">
        <f t="shared" si="2"/>
        <v>106200</v>
      </c>
      <c r="G150" s="65">
        <f t="shared" si="4"/>
        <v>133200</v>
      </c>
    </row>
    <row r="151" spans="3:7" ht="15.75" thickBot="1" x14ac:dyDescent="0.3">
      <c r="C151" s="54">
        <v>13</v>
      </c>
      <c r="D151" s="63" t="s">
        <v>147</v>
      </c>
      <c r="E151" s="79">
        <v>2300000</v>
      </c>
      <c r="F151" s="72">
        <f t="shared" si="2"/>
        <v>2714000</v>
      </c>
      <c r="G151" s="67">
        <f t="shared" si="4"/>
        <v>3404000</v>
      </c>
    </row>
    <row r="152" spans="3:7" ht="15.75" thickBot="1" x14ac:dyDescent="0.3">
      <c r="C152" s="53"/>
      <c r="D152" s="48" t="s">
        <v>154</v>
      </c>
      <c r="E152" s="80"/>
      <c r="F152" s="61"/>
      <c r="G152" s="57"/>
    </row>
    <row r="153" spans="3:7" x14ac:dyDescent="0.25">
      <c r="C153" s="55">
        <v>1</v>
      </c>
      <c r="D153" s="62" t="s">
        <v>135</v>
      </c>
      <c r="E153" s="77">
        <v>1200000</v>
      </c>
      <c r="F153" s="71">
        <f t="shared" si="2"/>
        <v>1416000</v>
      </c>
      <c r="G153" s="68">
        <f>E153*1.5</f>
        <v>1800000</v>
      </c>
    </row>
    <row r="154" spans="3:7" x14ac:dyDescent="0.25">
      <c r="C154" s="55">
        <v>2</v>
      </c>
      <c r="D154" s="62" t="s">
        <v>136</v>
      </c>
      <c r="E154" s="78">
        <v>1100000</v>
      </c>
      <c r="F154" s="70">
        <f t="shared" si="2"/>
        <v>1298000</v>
      </c>
      <c r="G154" s="65">
        <f t="shared" ref="G154:G165" si="5">E154*1.5</f>
        <v>1650000</v>
      </c>
    </row>
    <row r="155" spans="3:7" x14ac:dyDescent="0.25">
      <c r="C155" s="55">
        <v>3</v>
      </c>
      <c r="D155" s="62" t="s">
        <v>155</v>
      </c>
      <c r="E155" s="78">
        <v>65000</v>
      </c>
      <c r="F155" s="70">
        <f t="shared" si="2"/>
        <v>76700</v>
      </c>
      <c r="G155" s="65">
        <f t="shared" si="5"/>
        <v>97500</v>
      </c>
    </row>
    <row r="156" spans="3:7" x14ac:dyDescent="0.25">
      <c r="C156" s="55">
        <v>4</v>
      </c>
      <c r="D156" s="62" t="s">
        <v>138</v>
      </c>
      <c r="E156" s="78">
        <v>198000</v>
      </c>
      <c r="F156" s="70">
        <f t="shared" si="2"/>
        <v>233640</v>
      </c>
      <c r="G156" s="65">
        <f t="shared" si="5"/>
        <v>297000</v>
      </c>
    </row>
    <row r="157" spans="3:7" x14ac:dyDescent="0.25">
      <c r="C157" s="55">
        <v>5</v>
      </c>
      <c r="D157" s="62" t="s">
        <v>139</v>
      </c>
      <c r="E157" s="78">
        <v>80000</v>
      </c>
      <c r="F157" s="70">
        <f t="shared" si="2"/>
        <v>94400</v>
      </c>
      <c r="G157" s="65">
        <f t="shared" si="5"/>
        <v>120000</v>
      </c>
    </row>
    <row r="158" spans="3:7" x14ac:dyDescent="0.25">
      <c r="C158" s="55">
        <v>6</v>
      </c>
      <c r="D158" s="62" t="s">
        <v>140</v>
      </c>
      <c r="E158" s="78">
        <v>470000</v>
      </c>
      <c r="F158" s="70">
        <f t="shared" si="2"/>
        <v>554600</v>
      </c>
      <c r="G158" s="65">
        <f t="shared" si="5"/>
        <v>705000</v>
      </c>
    </row>
    <row r="159" spans="3:7" x14ac:dyDescent="0.25">
      <c r="C159" s="55">
        <v>7</v>
      </c>
      <c r="D159" s="62" t="s">
        <v>141</v>
      </c>
      <c r="E159" s="78">
        <v>1400000</v>
      </c>
      <c r="F159" s="70">
        <f t="shared" si="2"/>
        <v>1652000</v>
      </c>
      <c r="G159" s="65">
        <f t="shared" si="5"/>
        <v>2100000</v>
      </c>
    </row>
    <row r="160" spans="3:7" x14ac:dyDescent="0.25">
      <c r="C160" s="55">
        <v>8</v>
      </c>
      <c r="D160" s="62" t="s">
        <v>142</v>
      </c>
      <c r="E160" s="78">
        <v>1400000</v>
      </c>
      <c r="F160" s="70">
        <f t="shared" si="2"/>
        <v>1652000</v>
      </c>
      <c r="G160" s="65">
        <f t="shared" si="5"/>
        <v>2100000</v>
      </c>
    </row>
    <row r="161" spans="3:7" x14ac:dyDescent="0.25">
      <c r="C161" s="55">
        <v>9</v>
      </c>
      <c r="D161" s="62" t="s">
        <v>143</v>
      </c>
      <c r="E161" s="78">
        <v>830000</v>
      </c>
      <c r="F161" s="70">
        <f t="shared" si="2"/>
        <v>979400</v>
      </c>
      <c r="G161" s="65">
        <f t="shared" si="5"/>
        <v>1245000</v>
      </c>
    </row>
    <row r="162" spans="3:7" x14ac:dyDescent="0.25">
      <c r="C162" s="55">
        <v>10</v>
      </c>
      <c r="D162" s="62" t="s">
        <v>144</v>
      </c>
      <c r="E162" s="78">
        <v>1250000</v>
      </c>
      <c r="F162" s="70">
        <f t="shared" si="2"/>
        <v>1475000</v>
      </c>
      <c r="G162" s="65">
        <f t="shared" si="5"/>
        <v>1875000</v>
      </c>
    </row>
    <row r="163" spans="3:7" x14ac:dyDescent="0.25">
      <c r="C163" s="55">
        <v>11</v>
      </c>
      <c r="D163" s="62" t="s">
        <v>152</v>
      </c>
      <c r="E163" s="78">
        <v>460000</v>
      </c>
      <c r="F163" s="70">
        <f t="shared" si="2"/>
        <v>542800</v>
      </c>
      <c r="G163" s="65">
        <f t="shared" si="5"/>
        <v>690000</v>
      </c>
    </row>
    <row r="164" spans="3:7" x14ac:dyDescent="0.25">
      <c r="C164" s="55">
        <v>12</v>
      </c>
      <c r="D164" s="62" t="s">
        <v>153</v>
      </c>
      <c r="E164" s="78">
        <v>90000</v>
      </c>
      <c r="F164" s="70">
        <f t="shared" si="2"/>
        <v>106200</v>
      </c>
      <c r="G164" s="65">
        <f t="shared" si="5"/>
        <v>135000</v>
      </c>
    </row>
    <row r="165" spans="3:7" ht="15.75" thickBot="1" x14ac:dyDescent="0.3">
      <c r="C165" s="54">
        <v>13</v>
      </c>
      <c r="D165" s="63" t="s">
        <v>147</v>
      </c>
      <c r="E165" s="79">
        <v>2500000</v>
      </c>
      <c r="F165" s="72">
        <f t="shared" si="2"/>
        <v>2950000</v>
      </c>
      <c r="G165" s="67">
        <f t="shared" si="5"/>
        <v>3750000</v>
      </c>
    </row>
    <row r="166" spans="3:7" ht="15.75" thickBot="1" x14ac:dyDescent="0.3">
      <c r="C166" s="53"/>
      <c r="D166" s="48" t="s">
        <v>156</v>
      </c>
      <c r="E166" s="80"/>
      <c r="G166" s="57"/>
    </row>
    <row r="167" spans="3:7" x14ac:dyDescent="0.25">
      <c r="C167" s="55">
        <v>1</v>
      </c>
      <c r="D167" s="62" t="s">
        <v>135</v>
      </c>
      <c r="E167" s="81">
        <v>1350000</v>
      </c>
      <c r="F167" s="71">
        <f t="shared" si="2"/>
        <v>1593000</v>
      </c>
      <c r="G167" s="68">
        <f t="shared" ref="G167:G179" si="6">E167*1.5</f>
        <v>2025000</v>
      </c>
    </row>
    <row r="168" spans="3:7" x14ac:dyDescent="0.25">
      <c r="C168" s="55">
        <v>2</v>
      </c>
      <c r="D168" s="62" t="s">
        <v>136</v>
      </c>
      <c r="E168" s="82">
        <v>1100000</v>
      </c>
      <c r="F168" s="70">
        <f t="shared" si="2"/>
        <v>1298000</v>
      </c>
      <c r="G168" s="65">
        <f t="shared" si="6"/>
        <v>1650000</v>
      </c>
    </row>
    <row r="169" spans="3:7" x14ac:dyDescent="0.25">
      <c r="C169" s="55">
        <v>3</v>
      </c>
      <c r="D169" s="62" t="s">
        <v>157</v>
      </c>
      <c r="E169" s="82">
        <v>250000</v>
      </c>
      <c r="F169" s="70">
        <f t="shared" si="2"/>
        <v>295000</v>
      </c>
      <c r="G169" s="65">
        <f t="shared" si="6"/>
        <v>375000</v>
      </c>
    </row>
    <row r="170" spans="3:7" x14ac:dyDescent="0.25">
      <c r="C170" s="55">
        <v>4</v>
      </c>
      <c r="D170" s="62" t="s">
        <v>138</v>
      </c>
      <c r="E170" s="82">
        <v>198000</v>
      </c>
      <c r="F170" s="70">
        <f t="shared" si="2"/>
        <v>233640</v>
      </c>
      <c r="G170" s="65">
        <f t="shared" si="6"/>
        <v>297000</v>
      </c>
    </row>
    <row r="171" spans="3:7" x14ac:dyDescent="0.25">
      <c r="C171" s="55">
        <v>5</v>
      </c>
      <c r="D171" s="62" t="s">
        <v>139</v>
      </c>
      <c r="E171" s="82">
        <v>80000</v>
      </c>
      <c r="F171" s="70">
        <f t="shared" si="2"/>
        <v>94400</v>
      </c>
      <c r="G171" s="65">
        <f t="shared" si="6"/>
        <v>120000</v>
      </c>
    </row>
    <row r="172" spans="3:7" x14ac:dyDescent="0.25">
      <c r="C172" s="55">
        <v>6</v>
      </c>
      <c r="D172" s="62" t="s">
        <v>140</v>
      </c>
      <c r="E172" s="78">
        <v>470000</v>
      </c>
      <c r="F172" s="70">
        <f t="shared" si="2"/>
        <v>554600</v>
      </c>
      <c r="G172" s="65">
        <f t="shared" si="6"/>
        <v>705000</v>
      </c>
    </row>
    <row r="173" spans="3:7" x14ac:dyDescent="0.25">
      <c r="C173" s="55">
        <v>7</v>
      </c>
      <c r="D173" s="62" t="s">
        <v>141</v>
      </c>
      <c r="E173" s="82">
        <v>1500000</v>
      </c>
      <c r="F173" s="70">
        <f t="shared" si="2"/>
        <v>1770000</v>
      </c>
      <c r="G173" s="65">
        <f t="shared" si="6"/>
        <v>2250000</v>
      </c>
    </row>
    <row r="174" spans="3:7" x14ac:dyDescent="0.25">
      <c r="C174" s="55">
        <v>8</v>
      </c>
      <c r="D174" s="62" t="s">
        <v>142</v>
      </c>
      <c r="E174" s="82">
        <v>1480000</v>
      </c>
      <c r="F174" s="70">
        <f t="shared" si="2"/>
        <v>1746400</v>
      </c>
      <c r="G174" s="65">
        <f t="shared" si="6"/>
        <v>2220000</v>
      </c>
    </row>
    <row r="175" spans="3:7" x14ac:dyDescent="0.25">
      <c r="C175" s="55">
        <v>9</v>
      </c>
      <c r="D175" s="62" t="s">
        <v>143</v>
      </c>
      <c r="E175" s="82">
        <v>890000</v>
      </c>
      <c r="F175" s="70">
        <f t="shared" si="2"/>
        <v>1050200</v>
      </c>
      <c r="G175" s="65">
        <f t="shared" si="6"/>
        <v>1335000</v>
      </c>
    </row>
    <row r="176" spans="3:7" x14ac:dyDescent="0.25">
      <c r="C176" s="55">
        <v>10</v>
      </c>
      <c r="D176" s="62" t="s">
        <v>144</v>
      </c>
      <c r="E176" s="82">
        <v>1350000</v>
      </c>
      <c r="F176" s="70">
        <f t="shared" si="2"/>
        <v>1593000</v>
      </c>
      <c r="G176" s="65">
        <f t="shared" si="6"/>
        <v>2025000</v>
      </c>
    </row>
    <row r="177" spans="3:8" x14ac:dyDescent="0.25">
      <c r="C177" s="55">
        <v>11</v>
      </c>
      <c r="D177" s="62" t="s">
        <v>152</v>
      </c>
      <c r="E177" s="82">
        <v>460000</v>
      </c>
      <c r="F177" s="70">
        <f t="shared" si="2"/>
        <v>542800</v>
      </c>
      <c r="G177" s="65">
        <f t="shared" si="6"/>
        <v>690000</v>
      </c>
    </row>
    <row r="178" spans="3:8" x14ac:dyDescent="0.25">
      <c r="C178" s="55">
        <v>12</v>
      </c>
      <c r="D178" s="62" t="s">
        <v>153</v>
      </c>
      <c r="E178" s="82">
        <v>90000</v>
      </c>
      <c r="F178" s="70">
        <f t="shared" si="2"/>
        <v>106200</v>
      </c>
      <c r="G178" s="65">
        <f t="shared" si="6"/>
        <v>135000</v>
      </c>
    </row>
    <row r="179" spans="3:8" ht="15.75" thickBot="1" x14ac:dyDescent="0.3">
      <c r="C179" s="54">
        <v>13</v>
      </c>
      <c r="D179" s="63" t="s">
        <v>147</v>
      </c>
      <c r="E179" s="83">
        <v>3300000</v>
      </c>
      <c r="F179" s="72">
        <f t="shared" si="2"/>
        <v>3894000</v>
      </c>
      <c r="G179" s="67">
        <f t="shared" si="6"/>
        <v>4950000</v>
      </c>
    </row>
    <row r="180" spans="3:8" ht="15.75" thickBot="1" x14ac:dyDescent="0.3">
      <c r="C180" s="53"/>
      <c r="D180" s="48" t="s">
        <v>189</v>
      </c>
      <c r="E180" s="76"/>
      <c r="F180" s="61"/>
      <c r="G180" s="57"/>
    </row>
    <row r="181" spans="3:8" x14ac:dyDescent="0.25">
      <c r="C181" s="55">
        <v>1</v>
      </c>
      <c r="D181" s="62" t="s">
        <v>135</v>
      </c>
      <c r="E181" s="77">
        <v>2300000</v>
      </c>
      <c r="F181" s="71">
        <f t="shared" si="2"/>
        <v>2714000</v>
      </c>
      <c r="G181" s="68">
        <f>E181*1.54</f>
        <v>3542000</v>
      </c>
    </row>
    <row r="182" spans="3:8" x14ac:dyDescent="0.25">
      <c r="C182" s="55">
        <v>2</v>
      </c>
      <c r="D182" s="62" t="s">
        <v>136</v>
      </c>
      <c r="E182" s="78">
        <v>1800000</v>
      </c>
      <c r="F182" s="70">
        <f t="shared" si="2"/>
        <v>2124000</v>
      </c>
      <c r="G182" s="65">
        <f t="shared" ref="G182:G193" si="7">E182*1.54</f>
        <v>2772000</v>
      </c>
    </row>
    <row r="183" spans="3:8" x14ac:dyDescent="0.25">
      <c r="C183" s="55">
        <v>3</v>
      </c>
      <c r="D183" s="62" t="s">
        <v>158</v>
      </c>
      <c r="E183" s="78">
        <v>300000</v>
      </c>
      <c r="F183" s="70">
        <f t="shared" si="2"/>
        <v>354000</v>
      </c>
      <c r="G183" s="65">
        <f t="shared" si="7"/>
        <v>462000</v>
      </c>
      <c r="H183" s="76"/>
    </row>
    <row r="184" spans="3:8" x14ac:dyDescent="0.25">
      <c r="C184" s="55">
        <v>4</v>
      </c>
      <c r="D184" s="62" t="s">
        <v>138</v>
      </c>
      <c r="E184" s="82">
        <v>198000</v>
      </c>
      <c r="F184" s="70">
        <f t="shared" si="2"/>
        <v>233640</v>
      </c>
      <c r="G184" s="65">
        <f t="shared" si="7"/>
        <v>304920</v>
      </c>
    </row>
    <row r="185" spans="3:8" x14ac:dyDescent="0.25">
      <c r="C185" s="55">
        <v>5</v>
      </c>
      <c r="D185" s="62" t="s">
        <v>139</v>
      </c>
      <c r="E185" s="78">
        <v>80000</v>
      </c>
      <c r="F185" s="70">
        <f t="shared" si="2"/>
        <v>94400</v>
      </c>
      <c r="G185" s="65">
        <f t="shared" si="7"/>
        <v>123200</v>
      </c>
    </row>
    <row r="186" spans="3:8" x14ac:dyDescent="0.25">
      <c r="C186" s="55">
        <v>6</v>
      </c>
      <c r="D186" s="62" t="s">
        <v>140</v>
      </c>
      <c r="E186" s="78">
        <v>470000</v>
      </c>
      <c r="F186" s="70">
        <f t="shared" si="2"/>
        <v>554600</v>
      </c>
      <c r="G186" s="65">
        <f t="shared" si="7"/>
        <v>723800</v>
      </c>
    </row>
    <row r="187" spans="3:8" x14ac:dyDescent="0.25">
      <c r="C187" s="55">
        <v>7</v>
      </c>
      <c r="D187" s="62" t="s">
        <v>141</v>
      </c>
      <c r="E187" s="78">
        <v>2500000</v>
      </c>
      <c r="F187" s="70">
        <f t="shared" si="2"/>
        <v>2950000</v>
      </c>
      <c r="G187" s="65">
        <f t="shared" si="7"/>
        <v>3850000</v>
      </c>
    </row>
    <row r="188" spans="3:8" x14ac:dyDescent="0.25">
      <c r="C188" s="55">
        <v>8</v>
      </c>
      <c r="D188" s="62" t="s">
        <v>142</v>
      </c>
      <c r="E188" s="78">
        <v>2500000</v>
      </c>
      <c r="F188" s="70">
        <f t="shared" si="2"/>
        <v>2950000</v>
      </c>
      <c r="G188" s="65">
        <f t="shared" si="7"/>
        <v>3850000</v>
      </c>
    </row>
    <row r="189" spans="3:8" x14ac:dyDescent="0.25">
      <c r="C189" s="55">
        <v>9</v>
      </c>
      <c r="D189" s="62" t="s">
        <v>143</v>
      </c>
      <c r="E189" s="78">
        <v>1500000</v>
      </c>
      <c r="F189" s="70">
        <f t="shared" ref="F189:F193" si="8">E189*1.18</f>
        <v>1770000</v>
      </c>
      <c r="G189" s="65">
        <f t="shared" si="7"/>
        <v>2310000</v>
      </c>
    </row>
    <row r="190" spans="3:8" x14ac:dyDescent="0.25">
      <c r="C190" s="55">
        <v>10</v>
      </c>
      <c r="D190" s="62" t="s">
        <v>144</v>
      </c>
      <c r="E190" s="78">
        <v>2300000</v>
      </c>
      <c r="F190" s="70">
        <f t="shared" si="8"/>
        <v>2714000</v>
      </c>
      <c r="G190" s="65">
        <f t="shared" si="7"/>
        <v>3542000</v>
      </c>
    </row>
    <row r="191" spans="3:8" x14ac:dyDescent="0.25">
      <c r="C191" s="55">
        <v>11</v>
      </c>
      <c r="D191" s="62" t="s">
        <v>152</v>
      </c>
      <c r="E191" s="78">
        <v>780000</v>
      </c>
      <c r="F191" s="70">
        <f t="shared" si="8"/>
        <v>920400</v>
      </c>
      <c r="G191" s="65">
        <f t="shared" si="7"/>
        <v>1201200</v>
      </c>
    </row>
    <row r="192" spans="3:8" x14ac:dyDescent="0.25">
      <c r="C192" s="55">
        <v>12</v>
      </c>
      <c r="D192" s="62" t="s">
        <v>153</v>
      </c>
      <c r="E192" s="78">
        <v>900000</v>
      </c>
      <c r="F192" s="70">
        <f t="shared" si="8"/>
        <v>1062000</v>
      </c>
      <c r="G192" s="65">
        <f t="shared" si="7"/>
        <v>1386000</v>
      </c>
    </row>
    <row r="193" spans="3:7" ht="15.75" thickBot="1" x14ac:dyDescent="0.3">
      <c r="C193" s="54">
        <v>13</v>
      </c>
      <c r="D193" s="63" t="s">
        <v>147</v>
      </c>
      <c r="E193" s="79">
        <v>6500000</v>
      </c>
      <c r="F193" s="72">
        <f t="shared" si="8"/>
        <v>7670000</v>
      </c>
      <c r="G193" s="67">
        <f t="shared" si="7"/>
        <v>10010000</v>
      </c>
    </row>
    <row r="194" spans="3:7" ht="15.75" thickBot="1" x14ac:dyDescent="0.3">
      <c r="C194" s="53"/>
      <c r="D194" s="48" t="s">
        <v>159</v>
      </c>
      <c r="E194" s="80"/>
      <c r="F194" s="61"/>
      <c r="G194" s="57"/>
    </row>
    <row r="195" spans="3:7" x14ac:dyDescent="0.25">
      <c r="C195" s="55">
        <v>1</v>
      </c>
      <c r="D195" s="62" t="s">
        <v>135</v>
      </c>
      <c r="E195" s="77">
        <v>2600000</v>
      </c>
      <c r="F195" s="71">
        <f>E195*1.2</f>
        <v>3120000</v>
      </c>
      <c r="G195" s="68">
        <f>E195*1.45</f>
        <v>3770000</v>
      </c>
    </row>
    <row r="196" spans="3:7" x14ac:dyDescent="0.25">
      <c r="C196" s="55">
        <v>2</v>
      </c>
      <c r="D196" s="62" t="s">
        <v>136</v>
      </c>
      <c r="E196" s="78">
        <v>220000</v>
      </c>
      <c r="F196" s="70">
        <f t="shared" ref="F196:F209" si="9">E196*1.2</f>
        <v>264000</v>
      </c>
      <c r="G196" s="65">
        <f t="shared" ref="G196:G209" si="10">E196*1.45</f>
        <v>319000</v>
      </c>
    </row>
    <row r="197" spans="3:7" x14ac:dyDescent="0.25">
      <c r="C197" s="55">
        <v>3</v>
      </c>
      <c r="D197" s="62" t="s">
        <v>160</v>
      </c>
      <c r="E197" s="78">
        <v>360000</v>
      </c>
      <c r="F197" s="70">
        <f t="shared" si="9"/>
        <v>432000</v>
      </c>
      <c r="G197" s="65">
        <f t="shared" si="10"/>
        <v>522000</v>
      </c>
    </row>
    <row r="198" spans="3:7" x14ac:dyDescent="0.25">
      <c r="C198" s="55">
        <v>4</v>
      </c>
      <c r="D198" s="62" t="s">
        <v>138</v>
      </c>
      <c r="E198" s="78">
        <v>198000</v>
      </c>
      <c r="F198" s="70">
        <f t="shared" si="9"/>
        <v>237600</v>
      </c>
      <c r="G198" s="65">
        <f t="shared" si="10"/>
        <v>287100</v>
      </c>
    </row>
    <row r="199" spans="3:7" x14ac:dyDescent="0.25">
      <c r="C199" s="55">
        <v>5</v>
      </c>
      <c r="D199" s="62" t="s">
        <v>139</v>
      </c>
      <c r="E199" s="78">
        <v>80000</v>
      </c>
      <c r="F199" s="70">
        <f t="shared" si="9"/>
        <v>96000</v>
      </c>
      <c r="G199" s="65">
        <f t="shared" si="10"/>
        <v>116000</v>
      </c>
    </row>
    <row r="200" spans="3:7" x14ac:dyDescent="0.25">
      <c r="C200" s="55">
        <v>6</v>
      </c>
      <c r="D200" s="62" t="s">
        <v>140</v>
      </c>
      <c r="E200" s="78">
        <v>470000</v>
      </c>
      <c r="F200" s="70">
        <f t="shared" si="9"/>
        <v>564000</v>
      </c>
      <c r="G200" s="65">
        <f t="shared" si="10"/>
        <v>681500</v>
      </c>
    </row>
    <row r="201" spans="3:7" x14ac:dyDescent="0.25">
      <c r="C201" s="55">
        <v>7</v>
      </c>
      <c r="D201" s="62" t="s">
        <v>141</v>
      </c>
      <c r="E201" s="78">
        <v>2200000</v>
      </c>
      <c r="F201" s="70">
        <f t="shared" si="9"/>
        <v>2640000</v>
      </c>
      <c r="G201" s="65">
        <f t="shared" si="10"/>
        <v>3190000</v>
      </c>
    </row>
    <row r="202" spans="3:7" x14ac:dyDescent="0.25">
      <c r="C202" s="55">
        <v>8</v>
      </c>
      <c r="D202" s="62" t="s">
        <v>142</v>
      </c>
      <c r="E202" s="78">
        <v>3000000</v>
      </c>
      <c r="F202" s="70">
        <f t="shared" si="9"/>
        <v>3600000</v>
      </c>
      <c r="G202" s="65">
        <f t="shared" si="10"/>
        <v>4350000</v>
      </c>
    </row>
    <row r="203" spans="3:7" x14ac:dyDescent="0.25">
      <c r="C203" s="55">
        <v>9</v>
      </c>
      <c r="D203" s="62" t="s">
        <v>143</v>
      </c>
      <c r="E203" s="78">
        <v>3000000</v>
      </c>
      <c r="F203" s="70">
        <f t="shared" si="9"/>
        <v>3600000</v>
      </c>
      <c r="G203" s="65">
        <f t="shared" si="10"/>
        <v>4350000</v>
      </c>
    </row>
    <row r="204" spans="3:7" x14ac:dyDescent="0.25">
      <c r="C204" s="55">
        <v>10</v>
      </c>
      <c r="D204" s="62" t="s">
        <v>144</v>
      </c>
      <c r="E204" s="78">
        <v>1800000</v>
      </c>
      <c r="F204" s="70">
        <f t="shared" si="9"/>
        <v>2160000</v>
      </c>
      <c r="G204" s="65">
        <f t="shared" si="10"/>
        <v>2610000</v>
      </c>
    </row>
    <row r="205" spans="3:7" x14ac:dyDescent="0.25">
      <c r="C205" s="55">
        <v>11</v>
      </c>
      <c r="D205" s="62" t="s">
        <v>161</v>
      </c>
      <c r="E205" s="78">
        <v>2650000</v>
      </c>
      <c r="F205" s="70">
        <f t="shared" si="9"/>
        <v>3180000</v>
      </c>
      <c r="G205" s="65">
        <f t="shared" si="10"/>
        <v>3842500</v>
      </c>
    </row>
    <row r="206" spans="3:7" x14ac:dyDescent="0.25">
      <c r="C206" s="55">
        <v>12</v>
      </c>
      <c r="D206" s="62" t="s">
        <v>162</v>
      </c>
      <c r="E206" s="78">
        <v>930000</v>
      </c>
      <c r="F206" s="70">
        <f t="shared" si="9"/>
        <v>1116000</v>
      </c>
      <c r="G206" s="65">
        <f t="shared" si="10"/>
        <v>1348500</v>
      </c>
    </row>
    <row r="207" spans="3:7" x14ac:dyDescent="0.25">
      <c r="C207" s="55">
        <v>13</v>
      </c>
      <c r="D207" s="62" t="s">
        <v>163</v>
      </c>
      <c r="E207" s="78">
        <v>110000</v>
      </c>
      <c r="F207" s="70">
        <f t="shared" si="9"/>
        <v>132000</v>
      </c>
      <c r="G207" s="65">
        <f t="shared" si="10"/>
        <v>159500</v>
      </c>
    </row>
    <row r="208" spans="3:7" x14ac:dyDescent="0.25">
      <c r="C208" s="55">
        <v>14</v>
      </c>
      <c r="D208" s="62" t="s">
        <v>164</v>
      </c>
      <c r="E208" s="78">
        <v>1890000</v>
      </c>
      <c r="F208" s="70">
        <f t="shared" si="9"/>
        <v>2268000</v>
      </c>
      <c r="G208" s="65">
        <f t="shared" si="10"/>
        <v>2740500</v>
      </c>
    </row>
    <row r="209" spans="3:7" ht="15.75" thickBot="1" x14ac:dyDescent="0.3">
      <c r="C209" s="55">
        <v>15</v>
      </c>
      <c r="D209" s="84" t="s">
        <v>147</v>
      </c>
      <c r="E209" s="79">
        <v>5200000</v>
      </c>
      <c r="F209" s="72">
        <f t="shared" si="9"/>
        <v>6240000</v>
      </c>
      <c r="G209" s="67">
        <f t="shared" si="10"/>
        <v>7540000</v>
      </c>
    </row>
    <row r="210" spans="3:7" ht="15.75" thickBot="1" x14ac:dyDescent="0.3">
      <c r="C210" s="53"/>
      <c r="D210" s="49" t="s">
        <v>165</v>
      </c>
      <c r="E210" s="85"/>
      <c r="F210" s="61"/>
      <c r="G210" s="57"/>
    </row>
    <row r="211" spans="3:7" x14ac:dyDescent="0.25">
      <c r="C211" s="55">
        <v>1</v>
      </c>
      <c r="D211" s="62" t="s">
        <v>135</v>
      </c>
      <c r="E211" s="77">
        <v>3700000</v>
      </c>
      <c r="F211" s="71">
        <f>E211*1.2</f>
        <v>4440000</v>
      </c>
      <c r="G211" s="68">
        <f>E211*1.49</f>
        <v>5513000</v>
      </c>
    </row>
    <row r="212" spans="3:7" x14ac:dyDescent="0.25">
      <c r="C212" s="55">
        <v>2</v>
      </c>
      <c r="D212" s="62" t="s">
        <v>136</v>
      </c>
      <c r="E212" s="78">
        <v>320000</v>
      </c>
      <c r="F212" s="70">
        <f t="shared" ref="F212:F225" si="11">E212*1.2</f>
        <v>384000</v>
      </c>
      <c r="G212" s="65">
        <f t="shared" ref="G212:G225" si="12">E212*1.49</f>
        <v>476800</v>
      </c>
    </row>
    <row r="213" spans="3:7" x14ac:dyDescent="0.25">
      <c r="C213" s="55">
        <v>3</v>
      </c>
      <c r="D213" s="62" t="s">
        <v>166</v>
      </c>
      <c r="E213" s="78">
        <v>390000</v>
      </c>
      <c r="F213" s="70">
        <f t="shared" si="11"/>
        <v>468000</v>
      </c>
      <c r="G213" s="65">
        <f t="shared" si="12"/>
        <v>581100</v>
      </c>
    </row>
    <row r="214" spans="3:7" x14ac:dyDescent="0.25">
      <c r="C214" s="55">
        <v>4</v>
      </c>
      <c r="D214" s="62" t="s">
        <v>138</v>
      </c>
      <c r="E214" s="78">
        <v>190000</v>
      </c>
      <c r="F214" s="70">
        <f t="shared" si="11"/>
        <v>228000</v>
      </c>
      <c r="G214" s="65">
        <f t="shared" si="12"/>
        <v>283100</v>
      </c>
    </row>
    <row r="215" spans="3:7" x14ac:dyDescent="0.25">
      <c r="C215" s="55">
        <v>5</v>
      </c>
      <c r="D215" s="62" t="s">
        <v>139</v>
      </c>
      <c r="E215" s="78">
        <v>80000</v>
      </c>
      <c r="F215" s="70">
        <f t="shared" si="11"/>
        <v>96000</v>
      </c>
      <c r="G215" s="65">
        <f t="shared" si="12"/>
        <v>119200</v>
      </c>
    </row>
    <row r="216" spans="3:7" x14ac:dyDescent="0.25">
      <c r="C216" s="55">
        <v>6</v>
      </c>
      <c r="D216" s="62" t="s">
        <v>140</v>
      </c>
      <c r="E216" s="78">
        <v>560000</v>
      </c>
      <c r="F216" s="70">
        <f t="shared" si="11"/>
        <v>672000</v>
      </c>
      <c r="G216" s="65">
        <f t="shared" si="12"/>
        <v>834400</v>
      </c>
    </row>
    <row r="217" spans="3:7" x14ac:dyDescent="0.25">
      <c r="C217" s="55">
        <v>7</v>
      </c>
      <c r="D217" s="62" t="s">
        <v>141</v>
      </c>
      <c r="E217" s="78">
        <v>2200000</v>
      </c>
      <c r="F217" s="70">
        <f t="shared" si="11"/>
        <v>2640000</v>
      </c>
      <c r="G217" s="65">
        <f t="shared" si="12"/>
        <v>3278000</v>
      </c>
    </row>
    <row r="218" spans="3:7" x14ac:dyDescent="0.25">
      <c r="C218" s="55">
        <v>8</v>
      </c>
      <c r="D218" s="62" t="s">
        <v>142</v>
      </c>
      <c r="E218" s="78">
        <v>4300000</v>
      </c>
      <c r="F218" s="70">
        <f t="shared" si="11"/>
        <v>5160000</v>
      </c>
      <c r="G218" s="65">
        <f t="shared" si="12"/>
        <v>6407000</v>
      </c>
    </row>
    <row r="219" spans="3:7" x14ac:dyDescent="0.25">
      <c r="C219" s="55">
        <v>9</v>
      </c>
      <c r="D219" s="62" t="s">
        <v>143</v>
      </c>
      <c r="E219" s="78">
        <v>560000</v>
      </c>
      <c r="F219" s="70">
        <f t="shared" si="11"/>
        <v>672000</v>
      </c>
      <c r="G219" s="65">
        <f t="shared" si="12"/>
        <v>834400</v>
      </c>
    </row>
    <row r="220" spans="3:7" x14ac:dyDescent="0.25">
      <c r="C220" s="55">
        <v>10</v>
      </c>
      <c r="D220" s="62" t="s">
        <v>144</v>
      </c>
      <c r="E220" s="78">
        <v>2600000</v>
      </c>
      <c r="F220" s="70">
        <f t="shared" si="11"/>
        <v>3120000</v>
      </c>
      <c r="G220" s="65">
        <f t="shared" si="12"/>
        <v>3874000</v>
      </c>
    </row>
    <row r="221" spans="3:7" x14ac:dyDescent="0.25">
      <c r="C221" s="55">
        <v>11</v>
      </c>
      <c r="D221" s="62" t="s">
        <v>161</v>
      </c>
      <c r="E221" s="78">
        <v>3700000</v>
      </c>
      <c r="F221" s="70">
        <f t="shared" si="11"/>
        <v>4440000</v>
      </c>
      <c r="G221" s="65">
        <f t="shared" si="12"/>
        <v>5513000</v>
      </c>
    </row>
    <row r="222" spans="3:7" x14ac:dyDescent="0.25">
      <c r="C222" s="55">
        <v>12</v>
      </c>
      <c r="D222" s="62" t="s">
        <v>162</v>
      </c>
      <c r="E222" s="78">
        <v>1400000</v>
      </c>
      <c r="F222" s="70">
        <f t="shared" si="11"/>
        <v>1680000</v>
      </c>
      <c r="G222" s="65">
        <f t="shared" si="12"/>
        <v>2086000</v>
      </c>
    </row>
    <row r="223" spans="3:7" x14ac:dyDescent="0.25">
      <c r="C223" s="55">
        <v>13</v>
      </c>
      <c r="D223" s="62" t="s">
        <v>163</v>
      </c>
      <c r="E223" s="78">
        <v>1500000</v>
      </c>
      <c r="F223" s="70">
        <f t="shared" si="11"/>
        <v>1800000</v>
      </c>
      <c r="G223" s="65">
        <f t="shared" si="12"/>
        <v>2235000</v>
      </c>
    </row>
    <row r="224" spans="3:7" x14ac:dyDescent="0.25">
      <c r="C224" s="55">
        <v>14</v>
      </c>
      <c r="D224" s="62" t="s">
        <v>164</v>
      </c>
      <c r="E224" s="78">
        <v>2800000</v>
      </c>
      <c r="F224" s="70">
        <f t="shared" si="11"/>
        <v>3360000</v>
      </c>
      <c r="G224" s="65">
        <f t="shared" si="12"/>
        <v>4172000</v>
      </c>
    </row>
    <row r="225" spans="3:7" ht="15.75" thickBot="1" x14ac:dyDescent="0.3">
      <c r="C225" s="54">
        <v>15</v>
      </c>
      <c r="D225" s="63" t="s">
        <v>147</v>
      </c>
      <c r="E225" s="79">
        <v>7600000</v>
      </c>
      <c r="F225" s="72">
        <f t="shared" si="11"/>
        <v>9120000</v>
      </c>
      <c r="G225" s="67">
        <f t="shared" si="12"/>
        <v>11324000</v>
      </c>
    </row>
    <row r="226" spans="3:7" ht="15.75" thickBot="1" x14ac:dyDescent="0.3">
      <c r="C226" s="53"/>
      <c r="D226" s="49" t="s">
        <v>167</v>
      </c>
      <c r="E226" s="85"/>
      <c r="F226" s="61"/>
      <c r="G226" s="57"/>
    </row>
    <row r="227" spans="3:7" x14ac:dyDescent="0.25">
      <c r="C227" s="55">
        <v>1</v>
      </c>
      <c r="D227" s="62" t="s">
        <v>135</v>
      </c>
      <c r="E227" s="77">
        <v>4500000</v>
      </c>
      <c r="F227" s="71">
        <f>E227*1.1</f>
        <v>4950000</v>
      </c>
      <c r="G227" s="68">
        <f>E227*1.4</f>
        <v>6300000</v>
      </c>
    </row>
    <row r="228" spans="3:7" x14ac:dyDescent="0.25">
      <c r="C228" s="55">
        <v>2</v>
      </c>
      <c r="D228" s="62" t="s">
        <v>136</v>
      </c>
      <c r="E228" s="78">
        <v>3800000</v>
      </c>
      <c r="F228" s="70">
        <f t="shared" ref="F228:F241" si="13">E228*1.1</f>
        <v>4180000.0000000005</v>
      </c>
      <c r="G228" s="65">
        <f t="shared" ref="G228:G241" si="14">E228*1.4</f>
        <v>5320000</v>
      </c>
    </row>
    <row r="229" spans="3:7" x14ac:dyDescent="0.25">
      <c r="C229" s="55">
        <v>3</v>
      </c>
      <c r="D229" s="62" t="s">
        <v>168</v>
      </c>
      <c r="E229" s="78">
        <v>490000</v>
      </c>
      <c r="F229" s="70">
        <f t="shared" si="13"/>
        <v>539000</v>
      </c>
      <c r="G229" s="65">
        <f t="shared" si="14"/>
        <v>686000</v>
      </c>
    </row>
    <row r="230" spans="3:7" x14ac:dyDescent="0.25">
      <c r="C230" s="55">
        <v>4</v>
      </c>
      <c r="D230" s="62" t="s">
        <v>138</v>
      </c>
      <c r="E230" s="78">
        <v>195000</v>
      </c>
      <c r="F230" s="70">
        <f t="shared" si="13"/>
        <v>214500.00000000003</v>
      </c>
      <c r="G230" s="65">
        <f t="shared" si="14"/>
        <v>273000</v>
      </c>
    </row>
    <row r="231" spans="3:7" x14ac:dyDescent="0.25">
      <c r="C231" s="55">
        <v>5</v>
      </c>
      <c r="D231" s="62" t="s">
        <v>139</v>
      </c>
      <c r="E231" s="78">
        <v>80000</v>
      </c>
      <c r="F231" s="70">
        <f t="shared" si="13"/>
        <v>88000</v>
      </c>
      <c r="G231" s="65">
        <f t="shared" si="14"/>
        <v>112000</v>
      </c>
    </row>
    <row r="232" spans="3:7" x14ac:dyDescent="0.25">
      <c r="C232" s="55">
        <v>6</v>
      </c>
      <c r="D232" s="62" t="s">
        <v>140</v>
      </c>
      <c r="E232" s="78">
        <v>560000</v>
      </c>
      <c r="F232" s="70">
        <f t="shared" si="13"/>
        <v>616000</v>
      </c>
      <c r="G232" s="65">
        <f t="shared" si="14"/>
        <v>784000</v>
      </c>
    </row>
    <row r="233" spans="3:7" x14ac:dyDescent="0.25">
      <c r="C233" s="55">
        <v>7</v>
      </c>
      <c r="D233" s="62" t="s">
        <v>141</v>
      </c>
      <c r="E233" s="78">
        <v>3200000</v>
      </c>
      <c r="F233" s="70">
        <f t="shared" si="13"/>
        <v>3520000.0000000005</v>
      </c>
      <c r="G233" s="65">
        <f t="shared" si="14"/>
        <v>4480000</v>
      </c>
    </row>
    <row r="234" spans="3:7" x14ac:dyDescent="0.25">
      <c r="C234" s="55">
        <v>8</v>
      </c>
      <c r="D234" s="62" t="s">
        <v>142</v>
      </c>
      <c r="E234" s="78">
        <v>4950000</v>
      </c>
      <c r="F234" s="70">
        <f t="shared" si="13"/>
        <v>5445000</v>
      </c>
      <c r="G234" s="65">
        <f t="shared" si="14"/>
        <v>6930000</v>
      </c>
    </row>
    <row r="235" spans="3:7" x14ac:dyDescent="0.25">
      <c r="C235" s="55">
        <v>9</v>
      </c>
      <c r="D235" s="62" t="s">
        <v>143</v>
      </c>
      <c r="E235" s="78">
        <v>650000</v>
      </c>
      <c r="F235" s="70">
        <f t="shared" si="13"/>
        <v>715000</v>
      </c>
      <c r="G235" s="65">
        <f t="shared" si="14"/>
        <v>910000</v>
      </c>
    </row>
    <row r="236" spans="3:7" x14ac:dyDescent="0.25">
      <c r="C236" s="55">
        <v>10</v>
      </c>
      <c r="D236" s="62" t="s">
        <v>144</v>
      </c>
      <c r="E236" s="78">
        <v>3200000</v>
      </c>
      <c r="F236" s="70">
        <f t="shared" si="13"/>
        <v>3520000.0000000005</v>
      </c>
      <c r="G236" s="65">
        <f t="shared" si="14"/>
        <v>4480000</v>
      </c>
    </row>
    <row r="237" spans="3:7" x14ac:dyDescent="0.25">
      <c r="C237" s="55">
        <v>11</v>
      </c>
      <c r="D237" s="62" t="s">
        <v>161</v>
      </c>
      <c r="E237" s="78">
        <v>4500000</v>
      </c>
      <c r="F237" s="70">
        <f t="shared" si="13"/>
        <v>4950000</v>
      </c>
      <c r="G237" s="65">
        <f t="shared" si="14"/>
        <v>6300000</v>
      </c>
    </row>
    <row r="238" spans="3:7" x14ac:dyDescent="0.25">
      <c r="C238" s="55">
        <v>12</v>
      </c>
      <c r="D238" s="62" t="s">
        <v>162</v>
      </c>
      <c r="E238" s="78">
        <v>1600000</v>
      </c>
      <c r="F238" s="70">
        <f t="shared" si="13"/>
        <v>1760000.0000000002</v>
      </c>
      <c r="G238" s="65">
        <f t="shared" si="14"/>
        <v>2240000</v>
      </c>
    </row>
    <row r="239" spans="3:7" x14ac:dyDescent="0.25">
      <c r="C239" s="55">
        <v>13</v>
      </c>
      <c r="D239" s="62" t="s">
        <v>163</v>
      </c>
      <c r="E239" s="78">
        <v>1800000</v>
      </c>
      <c r="F239" s="70">
        <f t="shared" si="13"/>
        <v>1980000.0000000002</v>
      </c>
      <c r="G239" s="65">
        <f t="shared" si="14"/>
        <v>2520000</v>
      </c>
    </row>
    <row r="240" spans="3:7" x14ac:dyDescent="0.25">
      <c r="C240" s="55">
        <v>14</v>
      </c>
      <c r="D240" s="62" t="s">
        <v>164</v>
      </c>
      <c r="E240" s="78">
        <v>3200000</v>
      </c>
      <c r="F240" s="70">
        <f t="shared" si="13"/>
        <v>3520000.0000000005</v>
      </c>
      <c r="G240" s="65">
        <f t="shared" si="14"/>
        <v>4480000</v>
      </c>
    </row>
    <row r="241" spans="3:7" ht="15.75" thickBot="1" x14ac:dyDescent="0.3">
      <c r="C241" s="54">
        <v>15</v>
      </c>
      <c r="D241" s="63" t="s">
        <v>147</v>
      </c>
      <c r="E241" s="79">
        <v>11500000</v>
      </c>
      <c r="F241" s="72">
        <f t="shared" si="13"/>
        <v>12650000.000000002</v>
      </c>
      <c r="G241" s="67">
        <f t="shared" si="14"/>
        <v>16099999.999999998</v>
      </c>
    </row>
    <row r="242" spans="3:7" ht="15.75" thickBot="1" x14ac:dyDescent="0.3">
      <c r="C242" s="53"/>
      <c r="D242" s="49" t="s">
        <v>169</v>
      </c>
      <c r="E242" s="85"/>
      <c r="F242" s="61"/>
      <c r="G242" s="57"/>
    </row>
    <row r="243" spans="3:7" x14ac:dyDescent="0.25">
      <c r="C243" s="55">
        <v>1</v>
      </c>
      <c r="D243" s="62" t="s">
        <v>135</v>
      </c>
      <c r="E243" s="77">
        <v>4800000</v>
      </c>
      <c r="F243" s="71">
        <f t="shared" ref="F243:F273" si="15">E243*1.1</f>
        <v>5280000</v>
      </c>
      <c r="G243" s="68">
        <f>E243*1.3</f>
        <v>6240000</v>
      </c>
    </row>
    <row r="244" spans="3:7" x14ac:dyDescent="0.25">
      <c r="C244" s="55">
        <v>2</v>
      </c>
      <c r="D244" s="62" t="s">
        <v>136</v>
      </c>
      <c r="E244" s="78">
        <v>3950000</v>
      </c>
      <c r="F244" s="70">
        <f t="shared" si="15"/>
        <v>4345000</v>
      </c>
      <c r="G244" s="65">
        <f t="shared" ref="G244:G257" si="16">E244*1.4</f>
        <v>5530000</v>
      </c>
    </row>
    <row r="245" spans="3:7" x14ac:dyDescent="0.25">
      <c r="C245" s="55">
        <v>3</v>
      </c>
      <c r="D245" s="62" t="s">
        <v>170</v>
      </c>
      <c r="E245" s="78">
        <v>500000</v>
      </c>
      <c r="F245" s="70">
        <f t="shared" si="15"/>
        <v>550000</v>
      </c>
      <c r="G245" s="65">
        <f t="shared" si="16"/>
        <v>700000</v>
      </c>
    </row>
    <row r="246" spans="3:7" x14ac:dyDescent="0.25">
      <c r="C246" s="55">
        <v>4</v>
      </c>
      <c r="D246" s="62" t="s">
        <v>138</v>
      </c>
      <c r="E246" s="78">
        <v>198000</v>
      </c>
      <c r="F246" s="70">
        <f t="shared" si="15"/>
        <v>217800.00000000003</v>
      </c>
      <c r="G246" s="65">
        <f t="shared" si="16"/>
        <v>277200</v>
      </c>
    </row>
    <row r="247" spans="3:7" x14ac:dyDescent="0.25">
      <c r="C247" s="55">
        <v>5</v>
      </c>
      <c r="D247" s="62" t="s">
        <v>139</v>
      </c>
      <c r="E247" s="78">
        <v>80000</v>
      </c>
      <c r="F247" s="70">
        <f t="shared" si="15"/>
        <v>88000</v>
      </c>
      <c r="G247" s="65">
        <f t="shared" si="16"/>
        <v>112000</v>
      </c>
    </row>
    <row r="248" spans="3:7" x14ac:dyDescent="0.25">
      <c r="C248" s="55">
        <v>6</v>
      </c>
      <c r="D248" s="62" t="s">
        <v>140</v>
      </c>
      <c r="E248" s="78">
        <v>550000</v>
      </c>
      <c r="F248" s="70">
        <f t="shared" si="15"/>
        <v>605000</v>
      </c>
      <c r="G248" s="65">
        <f t="shared" si="16"/>
        <v>770000</v>
      </c>
    </row>
    <row r="249" spans="3:7" x14ac:dyDescent="0.25">
      <c r="C249" s="55">
        <v>7</v>
      </c>
      <c r="D249" s="62" t="s">
        <v>141</v>
      </c>
      <c r="E249" s="78">
        <v>3600000</v>
      </c>
      <c r="F249" s="70">
        <f t="shared" si="15"/>
        <v>3960000.0000000005</v>
      </c>
      <c r="G249" s="65">
        <f t="shared" si="16"/>
        <v>5040000</v>
      </c>
    </row>
    <row r="250" spans="3:7" x14ac:dyDescent="0.25">
      <c r="C250" s="55">
        <v>8</v>
      </c>
      <c r="D250" s="62" t="s">
        <v>142</v>
      </c>
      <c r="E250" s="78">
        <v>5600000</v>
      </c>
      <c r="F250" s="70">
        <f t="shared" si="15"/>
        <v>6160000.0000000009</v>
      </c>
      <c r="G250" s="65">
        <f t="shared" si="16"/>
        <v>7839999.9999999991</v>
      </c>
    </row>
    <row r="251" spans="3:7" x14ac:dyDescent="0.25">
      <c r="C251" s="55">
        <v>9</v>
      </c>
      <c r="D251" s="62" t="s">
        <v>143</v>
      </c>
      <c r="E251" s="78">
        <v>550000</v>
      </c>
      <c r="F251" s="70">
        <f t="shared" si="15"/>
        <v>605000</v>
      </c>
      <c r="G251" s="65">
        <f t="shared" si="16"/>
        <v>770000</v>
      </c>
    </row>
    <row r="252" spans="3:7" x14ac:dyDescent="0.25">
      <c r="C252" s="55">
        <v>10</v>
      </c>
      <c r="D252" s="62" t="s">
        <v>144</v>
      </c>
      <c r="E252" s="78">
        <v>3400000</v>
      </c>
      <c r="F252" s="70">
        <f t="shared" si="15"/>
        <v>3740000.0000000005</v>
      </c>
      <c r="G252" s="65">
        <f t="shared" si="16"/>
        <v>4760000</v>
      </c>
    </row>
    <row r="253" spans="3:7" x14ac:dyDescent="0.25">
      <c r="C253" s="55">
        <v>11</v>
      </c>
      <c r="D253" s="62" t="s">
        <v>161</v>
      </c>
      <c r="E253" s="78">
        <v>4900000</v>
      </c>
      <c r="F253" s="70">
        <f t="shared" si="15"/>
        <v>5390000</v>
      </c>
      <c r="G253" s="65">
        <f t="shared" si="16"/>
        <v>6860000</v>
      </c>
    </row>
    <row r="254" spans="3:7" x14ac:dyDescent="0.25">
      <c r="C254" s="55">
        <v>12</v>
      </c>
      <c r="D254" s="62" t="s">
        <v>162</v>
      </c>
      <c r="E254" s="78">
        <v>1800000</v>
      </c>
      <c r="F254" s="70">
        <f t="shared" si="15"/>
        <v>1980000.0000000002</v>
      </c>
      <c r="G254" s="65">
        <f t="shared" si="16"/>
        <v>2520000</v>
      </c>
    </row>
    <row r="255" spans="3:7" x14ac:dyDescent="0.25">
      <c r="C255" s="55">
        <v>13</v>
      </c>
      <c r="D255" s="62" t="s">
        <v>163</v>
      </c>
      <c r="E255" s="78">
        <v>190000</v>
      </c>
      <c r="F255" s="70">
        <f t="shared" si="15"/>
        <v>209000.00000000003</v>
      </c>
      <c r="G255" s="65">
        <f t="shared" si="16"/>
        <v>266000</v>
      </c>
    </row>
    <row r="256" spans="3:7" x14ac:dyDescent="0.25">
      <c r="C256" s="55">
        <v>14</v>
      </c>
      <c r="D256" s="62" t="s">
        <v>164</v>
      </c>
      <c r="E256" s="78">
        <v>3500000</v>
      </c>
      <c r="F256" s="70">
        <f t="shared" si="15"/>
        <v>3850000.0000000005</v>
      </c>
      <c r="G256" s="65">
        <f t="shared" si="16"/>
        <v>4900000</v>
      </c>
    </row>
    <row r="257" spans="3:7" ht="15.75" thickBot="1" x14ac:dyDescent="0.3">
      <c r="C257" s="54">
        <v>15</v>
      </c>
      <c r="D257" s="63" t="s">
        <v>147</v>
      </c>
      <c r="E257" s="79">
        <v>11300000</v>
      </c>
      <c r="F257" s="72">
        <f t="shared" si="15"/>
        <v>12430000.000000002</v>
      </c>
      <c r="G257" s="67">
        <f t="shared" si="16"/>
        <v>15819999.999999998</v>
      </c>
    </row>
    <row r="258" spans="3:7" ht="15.75" thickBot="1" x14ac:dyDescent="0.3">
      <c r="C258" s="53"/>
      <c r="D258" s="49" t="s">
        <v>171</v>
      </c>
      <c r="E258" s="85"/>
      <c r="F258" s="61"/>
      <c r="G258" s="57"/>
    </row>
    <row r="259" spans="3:7" x14ac:dyDescent="0.25">
      <c r="C259" s="55">
        <v>1</v>
      </c>
      <c r="D259" s="62" t="s">
        <v>135</v>
      </c>
      <c r="E259" s="77">
        <v>5800000</v>
      </c>
      <c r="F259" s="71">
        <f t="shared" si="15"/>
        <v>6380000.0000000009</v>
      </c>
      <c r="G259" s="68">
        <f>E259*1.32</f>
        <v>7656000</v>
      </c>
    </row>
    <row r="260" spans="3:7" x14ac:dyDescent="0.25">
      <c r="C260" s="55">
        <v>2</v>
      </c>
      <c r="D260" s="62" t="s">
        <v>136</v>
      </c>
      <c r="E260" s="78">
        <v>4800000</v>
      </c>
      <c r="F260" s="70">
        <f t="shared" si="15"/>
        <v>5280000</v>
      </c>
      <c r="G260" s="65">
        <f t="shared" ref="G260:G273" si="17">E260*1.32</f>
        <v>6336000</v>
      </c>
    </row>
    <row r="261" spans="3:7" x14ac:dyDescent="0.25">
      <c r="C261" s="55">
        <v>3</v>
      </c>
      <c r="D261" s="62" t="s">
        <v>172</v>
      </c>
      <c r="E261" s="78">
        <v>650000</v>
      </c>
      <c r="F261" s="70">
        <f t="shared" si="15"/>
        <v>715000</v>
      </c>
      <c r="G261" s="65">
        <f t="shared" si="17"/>
        <v>858000</v>
      </c>
    </row>
    <row r="262" spans="3:7" x14ac:dyDescent="0.25">
      <c r="C262" s="55">
        <v>4</v>
      </c>
      <c r="D262" s="62" t="s">
        <v>138</v>
      </c>
      <c r="E262" s="78">
        <v>195000</v>
      </c>
      <c r="F262" s="70">
        <f t="shared" si="15"/>
        <v>214500.00000000003</v>
      </c>
      <c r="G262" s="65">
        <f t="shared" si="17"/>
        <v>257400</v>
      </c>
    </row>
    <row r="263" spans="3:7" x14ac:dyDescent="0.25">
      <c r="C263" s="55">
        <v>5</v>
      </c>
      <c r="D263" s="62" t="s">
        <v>139</v>
      </c>
      <c r="E263" s="78">
        <v>80000</v>
      </c>
      <c r="F263" s="70">
        <f t="shared" si="15"/>
        <v>88000</v>
      </c>
      <c r="G263" s="65">
        <f t="shared" si="17"/>
        <v>105600</v>
      </c>
    </row>
    <row r="264" spans="3:7" x14ac:dyDescent="0.25">
      <c r="C264" s="55">
        <v>6</v>
      </c>
      <c r="D264" s="62" t="s">
        <v>140</v>
      </c>
      <c r="E264" s="78">
        <v>550000</v>
      </c>
      <c r="F264" s="70">
        <f t="shared" si="15"/>
        <v>605000</v>
      </c>
      <c r="G264" s="65">
        <f t="shared" si="17"/>
        <v>726000</v>
      </c>
    </row>
    <row r="265" spans="3:7" x14ac:dyDescent="0.25">
      <c r="C265" s="55">
        <v>7</v>
      </c>
      <c r="D265" s="62" t="s">
        <v>141</v>
      </c>
      <c r="E265" s="78">
        <v>4300000</v>
      </c>
      <c r="F265" s="70">
        <f t="shared" si="15"/>
        <v>4730000</v>
      </c>
      <c r="G265" s="65">
        <f t="shared" si="17"/>
        <v>5676000</v>
      </c>
    </row>
    <row r="266" spans="3:7" x14ac:dyDescent="0.25">
      <c r="C266" s="55">
        <v>8</v>
      </c>
      <c r="D266" s="62" t="s">
        <v>142</v>
      </c>
      <c r="E266" s="78">
        <v>6600000</v>
      </c>
      <c r="F266" s="70">
        <f t="shared" si="15"/>
        <v>7260000.0000000009</v>
      </c>
      <c r="G266" s="65">
        <f t="shared" si="17"/>
        <v>8712000</v>
      </c>
    </row>
    <row r="267" spans="3:7" x14ac:dyDescent="0.25">
      <c r="C267" s="55">
        <v>9</v>
      </c>
      <c r="D267" s="62" t="s">
        <v>143</v>
      </c>
      <c r="E267" s="78">
        <v>650000</v>
      </c>
      <c r="F267" s="70">
        <f t="shared" si="15"/>
        <v>715000</v>
      </c>
      <c r="G267" s="65">
        <f t="shared" si="17"/>
        <v>858000</v>
      </c>
    </row>
    <row r="268" spans="3:7" x14ac:dyDescent="0.25">
      <c r="C268" s="55">
        <v>10</v>
      </c>
      <c r="D268" s="62" t="s">
        <v>144</v>
      </c>
      <c r="E268" s="78">
        <v>3950000</v>
      </c>
      <c r="F268" s="70">
        <f t="shared" si="15"/>
        <v>4345000</v>
      </c>
      <c r="G268" s="65">
        <f t="shared" si="17"/>
        <v>5214000</v>
      </c>
    </row>
    <row r="269" spans="3:7" x14ac:dyDescent="0.25">
      <c r="C269" s="55">
        <v>11</v>
      </c>
      <c r="D269" s="62" t="s">
        <v>161</v>
      </c>
      <c r="E269" s="78">
        <v>5900000</v>
      </c>
      <c r="F269" s="70">
        <f t="shared" si="15"/>
        <v>6490000.0000000009</v>
      </c>
      <c r="G269" s="65">
        <f t="shared" si="17"/>
        <v>7788000</v>
      </c>
    </row>
    <row r="270" spans="3:7" x14ac:dyDescent="0.25">
      <c r="C270" s="55">
        <v>12</v>
      </c>
      <c r="D270" s="62" t="s">
        <v>162</v>
      </c>
      <c r="E270" s="78">
        <v>2100000</v>
      </c>
      <c r="F270" s="70">
        <f t="shared" si="15"/>
        <v>2310000</v>
      </c>
      <c r="G270" s="65">
        <f t="shared" si="17"/>
        <v>2772000</v>
      </c>
    </row>
    <row r="271" spans="3:7" x14ac:dyDescent="0.25">
      <c r="C271" s="55">
        <v>13</v>
      </c>
      <c r="D271" s="62" t="s">
        <v>163</v>
      </c>
      <c r="E271" s="78">
        <v>230000</v>
      </c>
      <c r="F271" s="70">
        <f t="shared" si="15"/>
        <v>253000.00000000003</v>
      </c>
      <c r="G271" s="65">
        <f t="shared" si="17"/>
        <v>303600</v>
      </c>
    </row>
    <row r="272" spans="3:7" x14ac:dyDescent="0.25">
      <c r="C272" s="55">
        <v>14</v>
      </c>
      <c r="D272" s="62" t="s">
        <v>164</v>
      </c>
      <c r="E272" s="78">
        <v>4200000</v>
      </c>
      <c r="F272" s="70">
        <f t="shared" si="15"/>
        <v>4620000</v>
      </c>
      <c r="G272" s="65">
        <f t="shared" si="17"/>
        <v>5544000</v>
      </c>
    </row>
    <row r="273" spans="3:7" ht="15.75" thickBot="1" x14ac:dyDescent="0.3">
      <c r="C273" s="54">
        <v>15</v>
      </c>
      <c r="D273" s="63" t="s">
        <v>147</v>
      </c>
      <c r="E273" s="79">
        <v>12500000</v>
      </c>
      <c r="F273" s="72">
        <f t="shared" si="15"/>
        <v>13750000.000000002</v>
      </c>
      <c r="G273" s="67">
        <f t="shared" si="17"/>
        <v>16500000</v>
      </c>
    </row>
    <row r="274" spans="3:7" ht="15.75" thickBot="1" x14ac:dyDescent="0.3">
      <c r="C274" s="53"/>
      <c r="D274" s="49" t="s">
        <v>173</v>
      </c>
      <c r="E274" s="85"/>
      <c r="F274" s="61"/>
      <c r="G274" s="57"/>
    </row>
    <row r="275" spans="3:7" x14ac:dyDescent="0.25">
      <c r="C275" s="55">
        <v>1</v>
      </c>
      <c r="D275" s="62" t="s">
        <v>174</v>
      </c>
      <c r="E275" s="77">
        <v>25000000</v>
      </c>
      <c r="F275" s="71">
        <f>E275*1.15</f>
        <v>28749999.999999996</v>
      </c>
      <c r="G275" s="68">
        <f>E275*1.39</f>
        <v>34750000</v>
      </c>
    </row>
    <row r="276" spans="3:7" x14ac:dyDescent="0.25">
      <c r="C276" s="55">
        <v>2</v>
      </c>
      <c r="D276" s="62" t="s">
        <v>175</v>
      </c>
      <c r="E276" s="78">
        <v>23800000</v>
      </c>
      <c r="F276" s="70">
        <f t="shared" ref="F276:F287" si="18">E276*1.15</f>
        <v>27369999.999999996</v>
      </c>
      <c r="G276" s="65">
        <f t="shared" ref="G276:G287" si="19">E276*1.39</f>
        <v>33081999.999999996</v>
      </c>
    </row>
    <row r="277" spans="3:7" x14ac:dyDescent="0.25">
      <c r="C277" s="55">
        <v>3</v>
      </c>
      <c r="D277" s="62" t="s">
        <v>176</v>
      </c>
      <c r="E277" s="78">
        <v>17300000</v>
      </c>
      <c r="F277" s="70">
        <f t="shared" si="18"/>
        <v>19895000</v>
      </c>
      <c r="G277" s="65">
        <f t="shared" si="19"/>
        <v>24047000</v>
      </c>
    </row>
    <row r="278" spans="3:7" x14ac:dyDescent="0.25">
      <c r="C278" s="55">
        <v>4</v>
      </c>
      <c r="D278" s="62" t="s">
        <v>177</v>
      </c>
      <c r="E278" s="78">
        <v>17300000</v>
      </c>
      <c r="F278" s="70">
        <f t="shared" si="18"/>
        <v>19895000</v>
      </c>
      <c r="G278" s="65">
        <f t="shared" si="19"/>
        <v>24047000</v>
      </c>
    </row>
    <row r="279" spans="3:7" x14ac:dyDescent="0.25">
      <c r="C279" s="55">
        <v>5</v>
      </c>
      <c r="D279" s="62" t="s">
        <v>178</v>
      </c>
      <c r="E279" s="78">
        <v>18900000</v>
      </c>
      <c r="F279" s="70">
        <f t="shared" si="18"/>
        <v>21735000</v>
      </c>
      <c r="G279" s="65">
        <f t="shared" si="19"/>
        <v>26271000</v>
      </c>
    </row>
    <row r="280" spans="3:7" x14ac:dyDescent="0.25">
      <c r="C280" s="55">
        <v>6</v>
      </c>
      <c r="D280" s="62" t="s">
        <v>179</v>
      </c>
      <c r="E280" s="78">
        <v>14900000</v>
      </c>
      <c r="F280" s="70">
        <f t="shared" si="18"/>
        <v>17135000</v>
      </c>
      <c r="G280" s="65">
        <f t="shared" si="19"/>
        <v>20711000</v>
      </c>
    </row>
    <row r="281" spans="3:7" x14ac:dyDescent="0.25">
      <c r="C281" s="55">
        <v>7</v>
      </c>
      <c r="D281" s="62" t="s">
        <v>180</v>
      </c>
      <c r="E281" s="78">
        <v>21800000</v>
      </c>
      <c r="F281" s="70">
        <f t="shared" si="18"/>
        <v>25069999.999999996</v>
      </c>
      <c r="G281" s="65">
        <f t="shared" si="19"/>
        <v>30301999.999999996</v>
      </c>
    </row>
    <row r="282" spans="3:7" x14ac:dyDescent="0.25">
      <c r="C282" s="55">
        <v>8</v>
      </c>
      <c r="D282" s="62" t="s">
        <v>181</v>
      </c>
      <c r="E282" s="78">
        <v>18900000</v>
      </c>
      <c r="F282" s="70">
        <f t="shared" si="18"/>
        <v>21735000</v>
      </c>
      <c r="G282" s="65">
        <f t="shared" si="19"/>
        <v>26271000</v>
      </c>
    </row>
    <row r="283" spans="3:7" x14ac:dyDescent="0.25">
      <c r="C283" s="55">
        <v>9</v>
      </c>
      <c r="D283" s="62" t="s">
        <v>182</v>
      </c>
      <c r="E283" s="78">
        <v>16900000</v>
      </c>
      <c r="F283" s="70">
        <f t="shared" si="18"/>
        <v>19435000</v>
      </c>
      <c r="G283" s="65">
        <f t="shared" si="19"/>
        <v>23491000</v>
      </c>
    </row>
    <row r="284" spans="3:7" x14ac:dyDescent="0.25">
      <c r="C284" s="55">
        <v>10</v>
      </c>
      <c r="D284" s="62" t="s">
        <v>183</v>
      </c>
      <c r="E284" s="78">
        <v>18500000</v>
      </c>
      <c r="F284" s="70">
        <f t="shared" si="18"/>
        <v>21275000</v>
      </c>
      <c r="G284" s="65">
        <f t="shared" si="19"/>
        <v>25715000</v>
      </c>
    </row>
    <row r="285" spans="3:7" x14ac:dyDescent="0.25">
      <c r="C285" s="55">
        <v>11</v>
      </c>
      <c r="D285" s="62" t="s">
        <v>184</v>
      </c>
      <c r="E285" s="78">
        <v>12900000</v>
      </c>
      <c r="F285" s="70">
        <f t="shared" si="18"/>
        <v>14834999.999999998</v>
      </c>
      <c r="G285" s="65">
        <f t="shared" si="19"/>
        <v>17931000</v>
      </c>
    </row>
    <row r="286" spans="3:7" x14ac:dyDescent="0.25">
      <c r="C286" s="55">
        <v>12</v>
      </c>
      <c r="D286" s="62" t="s">
        <v>185</v>
      </c>
      <c r="E286" s="78">
        <v>2400000</v>
      </c>
      <c r="F286" s="70">
        <f t="shared" si="18"/>
        <v>2760000</v>
      </c>
      <c r="G286" s="65">
        <f t="shared" si="19"/>
        <v>3335999.9999999995</v>
      </c>
    </row>
    <row r="287" spans="3:7" ht="15.75" thickBot="1" x14ac:dyDescent="0.3">
      <c r="C287" s="55">
        <v>13</v>
      </c>
      <c r="D287" s="62" t="s">
        <v>147</v>
      </c>
      <c r="E287" s="79">
        <v>16800000</v>
      </c>
      <c r="F287" s="72">
        <f t="shared" si="18"/>
        <v>19320000</v>
      </c>
      <c r="G287" s="67">
        <f t="shared" si="19"/>
        <v>23352000</v>
      </c>
    </row>
    <row r="288" spans="3:7" ht="15.75" thickBot="1" x14ac:dyDescent="0.3">
      <c r="C288" s="53"/>
      <c r="D288" s="49" t="s">
        <v>186</v>
      </c>
      <c r="E288" s="85"/>
      <c r="F288" s="61"/>
      <c r="G288" s="57"/>
    </row>
    <row r="289" spans="3:7" x14ac:dyDescent="0.25">
      <c r="C289" s="55">
        <v>1</v>
      </c>
      <c r="D289" s="62" t="s">
        <v>174</v>
      </c>
      <c r="E289" s="77">
        <v>35200000</v>
      </c>
      <c r="F289" s="71">
        <f>E289*1.15</f>
        <v>40480000</v>
      </c>
      <c r="G289" s="68">
        <f>E289*1.45</f>
        <v>51040000</v>
      </c>
    </row>
    <row r="290" spans="3:7" x14ac:dyDescent="0.25">
      <c r="C290" s="55">
        <v>2</v>
      </c>
      <c r="D290" s="62" t="s">
        <v>175</v>
      </c>
      <c r="E290" s="78">
        <v>35900000</v>
      </c>
      <c r="F290" s="70">
        <f t="shared" ref="F290:F301" si="20">E290*1.15</f>
        <v>41285000</v>
      </c>
      <c r="G290" s="65">
        <f t="shared" ref="G290:G301" si="21">E290*1.45</f>
        <v>52055000</v>
      </c>
    </row>
    <row r="291" spans="3:7" x14ac:dyDescent="0.25">
      <c r="C291" s="55">
        <v>3</v>
      </c>
      <c r="D291" s="62" t="s">
        <v>176</v>
      </c>
      <c r="E291" s="78">
        <v>26800000</v>
      </c>
      <c r="F291" s="70">
        <f t="shared" si="20"/>
        <v>30819999.999999996</v>
      </c>
      <c r="G291" s="65">
        <f t="shared" si="21"/>
        <v>38860000</v>
      </c>
    </row>
    <row r="292" spans="3:7" x14ac:dyDescent="0.25">
      <c r="C292" s="55">
        <v>4</v>
      </c>
      <c r="D292" s="62" t="s">
        <v>177</v>
      </c>
      <c r="E292" s="78">
        <v>27200000</v>
      </c>
      <c r="F292" s="70">
        <f t="shared" si="20"/>
        <v>31279999.999999996</v>
      </c>
      <c r="G292" s="65">
        <f t="shared" si="21"/>
        <v>39440000</v>
      </c>
    </row>
    <row r="293" spans="3:7" x14ac:dyDescent="0.25">
      <c r="C293" s="55">
        <v>5</v>
      </c>
      <c r="D293" s="62" t="s">
        <v>178</v>
      </c>
      <c r="E293" s="78">
        <v>27900000</v>
      </c>
      <c r="F293" s="70">
        <f t="shared" si="20"/>
        <v>32084999.999999996</v>
      </c>
      <c r="G293" s="65">
        <f t="shared" si="21"/>
        <v>40455000</v>
      </c>
    </row>
    <row r="294" spans="3:7" x14ac:dyDescent="0.25">
      <c r="C294" s="55">
        <v>6</v>
      </c>
      <c r="D294" s="62" t="s">
        <v>179</v>
      </c>
      <c r="E294" s="78">
        <v>24200000</v>
      </c>
      <c r="F294" s="70">
        <f t="shared" si="20"/>
        <v>27829999.999999996</v>
      </c>
      <c r="G294" s="65">
        <f t="shared" si="21"/>
        <v>35090000</v>
      </c>
    </row>
    <row r="295" spans="3:7" x14ac:dyDescent="0.25">
      <c r="C295" s="55">
        <v>7</v>
      </c>
      <c r="D295" s="62" t="s">
        <v>180</v>
      </c>
      <c r="E295" s="78">
        <v>32000000</v>
      </c>
      <c r="F295" s="70">
        <f t="shared" si="20"/>
        <v>36800000</v>
      </c>
      <c r="G295" s="65">
        <f t="shared" si="21"/>
        <v>46400000</v>
      </c>
    </row>
    <row r="296" spans="3:7" x14ac:dyDescent="0.25">
      <c r="C296" s="55">
        <v>8</v>
      </c>
      <c r="D296" s="62" t="s">
        <v>181</v>
      </c>
      <c r="E296" s="78">
        <v>24900000</v>
      </c>
      <c r="F296" s="70">
        <f t="shared" si="20"/>
        <v>28634999.999999996</v>
      </c>
      <c r="G296" s="65">
        <f t="shared" si="21"/>
        <v>36105000</v>
      </c>
    </row>
    <row r="297" spans="3:7" x14ac:dyDescent="0.25">
      <c r="C297" s="55">
        <v>9</v>
      </c>
      <c r="D297" s="62" t="s">
        <v>182</v>
      </c>
      <c r="E297" s="78">
        <v>26300000</v>
      </c>
      <c r="F297" s="70">
        <f t="shared" si="20"/>
        <v>30244999.999999996</v>
      </c>
      <c r="G297" s="65">
        <f t="shared" si="21"/>
        <v>38135000</v>
      </c>
    </row>
    <row r="298" spans="3:7" x14ac:dyDescent="0.25">
      <c r="C298" s="55">
        <v>10</v>
      </c>
      <c r="D298" s="62" t="s">
        <v>183</v>
      </c>
      <c r="E298" s="78">
        <v>23800000</v>
      </c>
      <c r="F298" s="70">
        <f t="shared" si="20"/>
        <v>27369999.999999996</v>
      </c>
      <c r="G298" s="65">
        <f t="shared" si="21"/>
        <v>34510000</v>
      </c>
    </row>
    <row r="299" spans="3:7" x14ac:dyDescent="0.25">
      <c r="C299" s="55">
        <v>11</v>
      </c>
      <c r="D299" s="62" t="s">
        <v>184</v>
      </c>
      <c r="E299" s="78">
        <v>18900000</v>
      </c>
      <c r="F299" s="70">
        <f t="shared" si="20"/>
        <v>21735000</v>
      </c>
      <c r="G299" s="65">
        <f t="shared" si="21"/>
        <v>27405000</v>
      </c>
    </row>
    <row r="300" spans="3:7" x14ac:dyDescent="0.25">
      <c r="C300" s="55">
        <v>12</v>
      </c>
      <c r="D300" s="62" t="s">
        <v>185</v>
      </c>
      <c r="E300" s="78">
        <v>36000000</v>
      </c>
      <c r="F300" s="70">
        <f t="shared" si="20"/>
        <v>41400000</v>
      </c>
      <c r="G300" s="65">
        <f t="shared" si="21"/>
        <v>52200000</v>
      </c>
    </row>
    <row r="301" spans="3:7" ht="15.75" thickBot="1" x14ac:dyDescent="0.3">
      <c r="C301" s="54">
        <v>13</v>
      </c>
      <c r="D301" s="63" t="s">
        <v>147</v>
      </c>
      <c r="E301" s="79">
        <v>34000000</v>
      </c>
      <c r="F301" s="72">
        <f t="shared" si="20"/>
        <v>39100000</v>
      </c>
      <c r="G301" s="67">
        <f t="shared" si="21"/>
        <v>49300000</v>
      </c>
    </row>
    <row r="302" spans="3:7" x14ac:dyDescent="0.25">
      <c r="E302" s="118">
        <f>SUM(E111:E301)</f>
        <v>872072000</v>
      </c>
      <c r="F302" s="118">
        <f t="shared" ref="F302:G302" si="22">SUM(F111:F301)</f>
        <v>1000920280</v>
      </c>
      <c r="G302" s="118">
        <f t="shared" si="22"/>
        <v>1246027170</v>
      </c>
    </row>
  </sheetData>
  <mergeCells count="21">
    <mergeCell ref="B8:B9"/>
    <mergeCell ref="B4:B6"/>
    <mergeCell ref="A14:E14"/>
    <mergeCell ref="E108:G108"/>
    <mergeCell ref="C108:D108"/>
    <mergeCell ref="E110:G110"/>
    <mergeCell ref="A2:E2"/>
    <mergeCell ref="A20:D20"/>
    <mergeCell ref="A21:E21"/>
    <mergeCell ref="B107:D107"/>
    <mergeCell ref="B41:D41"/>
    <mergeCell ref="B23:B24"/>
    <mergeCell ref="B39:B40"/>
    <mergeCell ref="B36:B38"/>
    <mergeCell ref="B29:B35"/>
    <mergeCell ref="B27:B28"/>
    <mergeCell ref="A42:D42"/>
    <mergeCell ref="B16:D16"/>
    <mergeCell ref="A17:E17"/>
    <mergeCell ref="A13:D13"/>
    <mergeCell ref="G5:G6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CorelDraw.Graphic.21" shapeId="1028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5</xdr:col>
                <xdr:colOff>9525</xdr:colOff>
                <xdr:row>0</xdr:row>
                <xdr:rowOff>914400</xdr:rowOff>
              </to>
            </anchor>
          </objectPr>
        </oleObject>
      </mc:Choice>
      <mc:Fallback>
        <oleObject progId="CorelDraw.Graphic.21" shapeId="1028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Nidia Arabely Lopez Novoa</dc:creator>
  <cp:lastModifiedBy>Nidia Arabely Lopez Novoa</cp:lastModifiedBy>
  <dcterms:created xsi:type="dcterms:W3CDTF">2026-03-27T00:24:47Z</dcterms:created>
  <dcterms:modified xsi:type="dcterms:W3CDTF">2026-06-30T16:55:56Z</dcterms:modified>
</cp:coreProperties>
</file>