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s\VIVIAN.GONZALEZ.DN0BOG01\OneDrive - Fiscalia General de la Nacion\Escritorio\SONDEOS\SONDEOS 2026\EQUIPOS DE CRIMINALISTICA\ESTUDIO DEL SECTOR\"/>
    </mc:Choice>
  </mc:AlternateContent>
  <bookViews>
    <workbookView xWindow="0" yWindow="0" windowWidth="28800" windowHeight="12180" tabRatio="900"/>
  </bookViews>
  <sheets>
    <sheet name="ANEXO 1 - COTIZACION" sheetId="1" r:id="rId1"/>
    <sheet name="ANEXO2" sheetId="6" r:id="rId2"/>
    <sheet name="ANEXO3" sheetId="8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5" i="8" l="1"/>
  <c r="M35" i="8" s="1"/>
  <c r="N35" i="8" s="1"/>
  <c r="O35" i="8" s="1"/>
  <c r="O36" i="8" s="1"/>
  <c r="H35" i="8"/>
  <c r="I35" i="8" s="1"/>
  <c r="J35" i="8" s="1"/>
  <c r="J36" i="8" s="1"/>
  <c r="B35" i="8"/>
  <c r="L32" i="8"/>
  <c r="M32" i="8" s="1"/>
  <c r="N32" i="8" s="1"/>
  <c r="O32" i="8" s="1"/>
  <c r="O33" i="8" s="1"/>
  <c r="I32" i="8"/>
  <c r="J32" i="8" s="1"/>
  <c r="J33" i="8" s="1"/>
  <c r="H32" i="8"/>
  <c r="B32" i="8"/>
  <c r="L29" i="8"/>
  <c r="M29" i="8" s="1"/>
  <c r="N29" i="8" s="1"/>
  <c r="O29" i="8" s="1"/>
  <c r="O30" i="8" s="1"/>
  <c r="H29" i="8"/>
  <c r="I29" i="8" s="1"/>
  <c r="J29" i="8" s="1"/>
  <c r="J30" i="8" s="1"/>
  <c r="B29" i="8"/>
  <c r="N26" i="8"/>
  <c r="O26" i="8" s="1"/>
  <c r="M26" i="8"/>
  <c r="L26" i="8"/>
  <c r="I26" i="8"/>
  <c r="J26" i="8" s="1"/>
  <c r="H26" i="8"/>
  <c r="M25" i="8"/>
  <c r="N25" i="8" s="1"/>
  <c r="O25" i="8" s="1"/>
  <c r="O27" i="8" s="1"/>
  <c r="L25" i="8"/>
  <c r="H25" i="8"/>
  <c r="I25" i="8" s="1"/>
  <c r="J25" i="8" s="1"/>
  <c r="J27" i="8" s="1"/>
  <c r="B25" i="8"/>
  <c r="L22" i="8"/>
  <c r="M22" i="8" s="1"/>
  <c r="N22" i="8" s="1"/>
  <c r="O22" i="8" s="1"/>
  <c r="O23" i="8" s="1"/>
  <c r="J22" i="8"/>
  <c r="J23" i="8" s="1"/>
  <c r="I22" i="8"/>
  <c r="H22" i="8"/>
  <c r="B22" i="8"/>
  <c r="M19" i="8"/>
  <c r="N19" i="8" s="1"/>
  <c r="O19" i="8" s="1"/>
  <c r="O20" i="8" s="1"/>
  <c r="L19" i="8"/>
  <c r="H19" i="8"/>
  <c r="I19" i="8" s="1"/>
  <c r="J19" i="8" s="1"/>
  <c r="J20" i="8" s="1"/>
  <c r="B19" i="8"/>
  <c r="O15" i="8"/>
  <c r="N15" i="8"/>
  <c r="M15" i="8"/>
  <c r="L15" i="8"/>
  <c r="J15" i="8"/>
  <c r="I15" i="8"/>
  <c r="H15" i="8"/>
  <c r="N14" i="8"/>
  <c r="O14" i="8" s="1"/>
  <c r="O16" i="8" s="1"/>
  <c r="M14" i="8"/>
  <c r="L14" i="8"/>
  <c r="I14" i="8"/>
  <c r="J14" i="8" s="1"/>
  <c r="J16" i="8" s="1"/>
  <c r="H14" i="8"/>
  <c r="O11" i="8"/>
  <c r="O12" i="8" s="1"/>
  <c r="N11" i="8"/>
  <c r="M11" i="8"/>
  <c r="L11" i="8"/>
  <c r="J11" i="8"/>
  <c r="I11" i="8"/>
  <c r="H11" i="8"/>
  <c r="L8" i="8"/>
  <c r="M8" i="8" s="1"/>
  <c r="N8" i="8" s="1"/>
  <c r="O8" i="8" s="1"/>
  <c r="O9" i="8" s="1"/>
  <c r="O37" i="8" s="1"/>
  <c r="H8" i="8"/>
  <c r="I8" i="8" s="1"/>
  <c r="J8" i="8" s="1"/>
  <c r="O37" i="6"/>
  <c r="O27" i="6"/>
  <c r="O16" i="6"/>
  <c r="O12" i="6"/>
  <c r="O9" i="6"/>
  <c r="J9" i="6"/>
  <c r="AE38" i="1"/>
  <c r="AE28" i="1"/>
  <c r="AE17" i="1"/>
  <c r="AE13" i="1"/>
  <c r="AE10" i="1"/>
  <c r="Q10" i="1"/>
  <c r="O10" i="1"/>
  <c r="K10" i="1"/>
  <c r="I10" i="1"/>
  <c r="G10" i="1"/>
  <c r="M10" i="1"/>
  <c r="J9" i="8" l="1"/>
  <c r="J12" i="8"/>
  <c r="J37" i="8" s="1"/>
  <c r="L35" i="6"/>
  <c r="M35" i="6" s="1"/>
  <c r="N35" i="6" s="1"/>
  <c r="O35" i="6" s="1"/>
  <c r="L32" i="6"/>
  <c r="M32" i="6" s="1"/>
  <c r="N32" i="6" s="1"/>
  <c r="O32" i="6" s="1"/>
  <c r="L29" i="6"/>
  <c r="M29" i="6" s="1"/>
  <c r="N29" i="6" s="1"/>
  <c r="O29" i="6" s="1"/>
  <c r="L26" i="6"/>
  <c r="M26" i="6" s="1"/>
  <c r="N26" i="6" s="1"/>
  <c r="O26" i="6" s="1"/>
  <c r="L25" i="6"/>
  <c r="M25" i="6" s="1"/>
  <c r="N25" i="6" s="1"/>
  <c r="O25" i="6" s="1"/>
  <c r="L22" i="6"/>
  <c r="M22" i="6" s="1"/>
  <c r="N22" i="6" s="1"/>
  <c r="O22" i="6" s="1"/>
  <c r="L19" i="6"/>
  <c r="M19" i="6" s="1"/>
  <c r="N19" i="6" s="1"/>
  <c r="O19" i="6" s="1"/>
  <c r="L15" i="6"/>
  <c r="M15" i="6" s="1"/>
  <c r="N15" i="6" s="1"/>
  <c r="O15" i="6" s="1"/>
  <c r="L14" i="6"/>
  <c r="M14" i="6" s="1"/>
  <c r="N14" i="6" s="1"/>
  <c r="O14" i="6" s="1"/>
  <c r="L11" i="6"/>
  <c r="M11" i="6" s="1"/>
  <c r="N11" i="6" s="1"/>
  <c r="O11" i="6" s="1"/>
  <c r="L8" i="6"/>
  <c r="M8" i="6" s="1"/>
  <c r="N8" i="6" s="1"/>
  <c r="O8" i="6" s="1"/>
  <c r="H35" i="6"/>
  <c r="I35" i="6" s="1"/>
  <c r="J35" i="6" s="1"/>
  <c r="H32" i="6"/>
  <c r="I32" i="6" s="1"/>
  <c r="J32" i="6" s="1"/>
  <c r="H29" i="6"/>
  <c r="I29" i="6" s="1"/>
  <c r="J29" i="6" s="1"/>
  <c r="H26" i="6"/>
  <c r="I26" i="6" s="1"/>
  <c r="J26" i="6" s="1"/>
  <c r="H25" i="6"/>
  <c r="I25" i="6" s="1"/>
  <c r="J25" i="6" s="1"/>
  <c r="H22" i="6"/>
  <c r="I22" i="6" s="1"/>
  <c r="J22" i="6" s="1"/>
  <c r="H19" i="6"/>
  <c r="I19" i="6" s="1"/>
  <c r="J19" i="6" s="1"/>
  <c r="H15" i="6"/>
  <c r="I15" i="6" s="1"/>
  <c r="J15" i="6" s="1"/>
  <c r="H14" i="6"/>
  <c r="I14" i="6" s="1"/>
  <c r="J14" i="6" s="1"/>
  <c r="H11" i="6"/>
  <c r="I11" i="6" s="1"/>
  <c r="J11" i="6" s="1"/>
  <c r="H8" i="6"/>
  <c r="I8" i="6" s="1"/>
  <c r="J8" i="6" s="1"/>
  <c r="AE21" i="1" l="1"/>
  <c r="W20" i="1" l="1"/>
  <c r="O36" i="6" l="1"/>
  <c r="O33" i="6"/>
  <c r="O30" i="6"/>
  <c r="O23" i="6"/>
  <c r="O20" i="6"/>
  <c r="J36" i="6"/>
  <c r="J33" i="6"/>
  <c r="J30" i="6"/>
  <c r="J27" i="6"/>
  <c r="J23" i="6"/>
  <c r="J20" i="6"/>
  <c r="J16" i="6"/>
  <c r="J12" i="6"/>
  <c r="B35" i="6"/>
  <c r="B32" i="6"/>
  <c r="B29" i="6"/>
  <c r="B25" i="6"/>
  <c r="B22" i="6"/>
  <c r="B19" i="6"/>
  <c r="AB15" i="1"/>
  <c r="AC15" i="1" s="1"/>
  <c r="W9" i="1"/>
  <c r="Y36" i="1"/>
  <c r="X36" i="1"/>
  <c r="W36" i="1"/>
  <c r="Z36" i="1" s="1"/>
  <c r="Y33" i="1"/>
  <c r="X33" i="1"/>
  <c r="W33" i="1"/>
  <c r="Z33" i="1" s="1"/>
  <c r="Y30" i="1"/>
  <c r="X30" i="1"/>
  <c r="W30" i="1"/>
  <c r="AB30" i="1" s="1"/>
  <c r="AC30" i="1" s="1"/>
  <c r="AD30" i="1" s="1"/>
  <c r="AE30" i="1" s="1"/>
  <c r="AE31" i="1" s="1"/>
  <c r="W27" i="1"/>
  <c r="AB27" i="1" s="1"/>
  <c r="AC27" i="1" s="1"/>
  <c r="AD27" i="1" s="1"/>
  <c r="AE27" i="1" s="1"/>
  <c r="X27" i="1"/>
  <c r="Z27" i="1" s="1"/>
  <c r="Y27" i="1"/>
  <c r="Y26" i="1"/>
  <c r="X26" i="1"/>
  <c r="W26" i="1"/>
  <c r="W23" i="1"/>
  <c r="Y23" i="1"/>
  <c r="X23" i="1"/>
  <c r="Y20" i="1"/>
  <c r="X20" i="1"/>
  <c r="AB20" i="1" s="1"/>
  <c r="Z20" i="1"/>
  <c r="W16" i="1"/>
  <c r="W15" i="1"/>
  <c r="X16" i="1"/>
  <c r="Z16" i="1" s="1"/>
  <c r="AB16" i="1" s="1"/>
  <c r="AC16" i="1" s="1"/>
  <c r="AD16" i="1" s="1"/>
  <c r="AE16" i="1" s="1"/>
  <c r="Y16" i="1"/>
  <c r="Y15" i="1"/>
  <c r="X15" i="1"/>
  <c r="Y12" i="1"/>
  <c r="X12" i="1"/>
  <c r="W12" i="1"/>
  <c r="Z12" i="1" s="1"/>
  <c r="AB12" i="1" s="1"/>
  <c r="AC12" i="1" s="1"/>
  <c r="AD12" i="1" s="1"/>
  <c r="AE12" i="1" s="1"/>
  <c r="Y9" i="1"/>
  <c r="X9" i="1"/>
  <c r="J37" i="6" l="1"/>
  <c r="Z23" i="1"/>
  <c r="AB23" i="1" s="1"/>
  <c r="Z26" i="1"/>
  <c r="AB33" i="1"/>
  <c r="AC33" i="1" s="1"/>
  <c r="AD33" i="1" s="1"/>
  <c r="AE33" i="1" s="1"/>
  <c r="AE34" i="1" s="1"/>
  <c r="Z30" i="1"/>
  <c r="AB36" i="1"/>
  <c r="AC36" i="1" s="1"/>
  <c r="AD36" i="1" s="1"/>
  <c r="AE36" i="1" s="1"/>
  <c r="AE37" i="1" s="1"/>
  <c r="U37" i="1"/>
  <c r="U34" i="1"/>
  <c r="U31" i="1"/>
  <c r="U28" i="1"/>
  <c r="U24" i="1"/>
  <c r="U21" i="1"/>
  <c r="U17" i="1"/>
  <c r="U13" i="1"/>
  <c r="U38" i="1" l="1"/>
  <c r="S37" i="1" l="1"/>
  <c r="S34" i="1"/>
  <c r="S31" i="1"/>
  <c r="S28" i="1"/>
  <c r="S24" i="1"/>
  <c r="S21" i="1"/>
  <c r="S17" i="1"/>
  <c r="S13" i="1"/>
  <c r="S38" i="1" l="1"/>
  <c r="Q37" i="1"/>
  <c r="Q34" i="1"/>
  <c r="Q31" i="1"/>
  <c r="Q28" i="1"/>
  <c r="Q24" i="1"/>
  <c r="Q21" i="1"/>
  <c r="Q17" i="1"/>
  <c r="Q13" i="1"/>
  <c r="Q38" i="1" l="1"/>
  <c r="M37" i="1" l="1"/>
  <c r="O37" i="1"/>
  <c r="O34" i="1"/>
  <c r="O31" i="1"/>
  <c r="O28" i="1"/>
  <c r="O24" i="1"/>
  <c r="O21" i="1"/>
  <c r="O17" i="1"/>
  <c r="O13" i="1"/>
  <c r="M34" i="1"/>
  <c r="M31" i="1"/>
  <c r="M28" i="1"/>
  <c r="M24" i="1"/>
  <c r="M21" i="1"/>
  <c r="M17" i="1"/>
  <c r="M13" i="1"/>
  <c r="K37" i="1"/>
  <c r="I37" i="1"/>
  <c r="G37" i="1"/>
  <c r="K34" i="1"/>
  <c r="I34" i="1"/>
  <c r="G34" i="1"/>
  <c r="K31" i="1"/>
  <c r="I31" i="1"/>
  <c r="G31" i="1"/>
  <c r="K28" i="1"/>
  <c r="I28" i="1"/>
  <c r="G28" i="1"/>
  <c r="K24" i="1"/>
  <c r="I24" i="1"/>
  <c r="G24" i="1"/>
  <c r="K21" i="1"/>
  <c r="I21" i="1"/>
  <c r="G21" i="1"/>
  <c r="B36" i="1"/>
  <c r="B33" i="1"/>
  <c r="B30" i="1"/>
  <c r="O38" i="1" l="1"/>
  <c r="M38" i="1"/>
  <c r="AB26" i="1"/>
  <c r="Z9" i="1" l="1"/>
  <c r="AB9" i="1" s="1"/>
  <c r="AC9" i="1" s="1"/>
  <c r="AD9" i="1" s="1"/>
  <c r="AE9" i="1" s="1"/>
  <c r="K13" i="1" l="1"/>
  <c r="K17" i="1"/>
  <c r="K38" i="1" l="1"/>
  <c r="Z15" i="1"/>
  <c r="I13" i="1" l="1"/>
  <c r="I17" i="1"/>
  <c r="AC26" i="1" l="1"/>
  <c r="AD26" i="1" s="1"/>
  <c r="AE26" i="1" s="1"/>
  <c r="AC23" i="1"/>
  <c r="AD23" i="1" s="1"/>
  <c r="AE23" i="1" s="1"/>
  <c r="AC20" i="1"/>
  <c r="AD20" i="1" s="1"/>
  <c r="AE20" i="1" s="1"/>
  <c r="AD15" i="1"/>
  <c r="AE15" i="1" s="1"/>
  <c r="G17" i="1"/>
  <c r="G13" i="1"/>
  <c r="AE24" i="1" l="1"/>
  <c r="G38" i="1"/>
  <c r="B26" i="1"/>
  <c r="B23" i="1"/>
  <c r="B20" i="1"/>
</calcChain>
</file>

<file path=xl/sharedStrings.xml><?xml version="1.0" encoding="utf-8"?>
<sst xmlns="http://schemas.openxmlformats.org/spreadsheetml/2006/main" count="284" uniqueCount="82">
  <si>
    <t>ANEXO 1 - ANALISIS DE COTIZACIONES</t>
  </si>
  <si>
    <t>NECESIDAD</t>
  </si>
  <si>
    <t>VALOR UNITARIO SIN IVA</t>
  </si>
  <si>
    <t>IVA UNITARIO</t>
  </si>
  <si>
    <t>VALOR UNITARIO INCLUIDO IVA</t>
  </si>
  <si>
    <t>VALOR TOTAL INCLUIDO IVA</t>
  </si>
  <si>
    <t>NOTAS:</t>
  </si>
  <si>
    <t xml:space="preserve">VALOR COTIZACIÓN HÁBIL MÁS BAJA                                                                                                    </t>
  </si>
  <si>
    <t xml:space="preserve">PROMEDIO                                                                                </t>
  </si>
  <si>
    <t xml:space="preserve">VALOR COTIZACIÓN  HÁBIL MÁS ALTA                                                                                                   </t>
  </si>
  <si>
    <t>MEDIA ARITMETICA BAJA</t>
  </si>
  <si>
    <t>COTIZACION 1</t>
  </si>
  <si>
    <t>ÍTEM</t>
  </si>
  <si>
    <t>DESCRIPCIÓN DEL BIEN ( Según especificaciones técnicas)</t>
  </si>
  <si>
    <t>UNIDAD DE MEDIDA</t>
  </si>
  <si>
    <t>UNIDAD</t>
  </si>
  <si>
    <t>3) En el presente análisis se aplicó el procedimiento de aproximación generalmente aceptado por las reglas matemáticas denominado redondeo a dos decimales, esto es, si el tercer decimal es menor que 5, el segundo decimal se mantiene; si el tercer decimal es igual o mayor que 5, el segundo decimal se incrementa en uno.</t>
  </si>
  <si>
    <t xml:space="preserve"> </t>
  </si>
  <si>
    <t>ANALISIS DE COTIZACIONES 2026</t>
  </si>
  <si>
    <t xml:space="preserve">TOTAL GRUPO 1 </t>
  </si>
  <si>
    <t>TOTAL GRUPO 2</t>
  </si>
  <si>
    <t>TOTAL GRUPO 3</t>
  </si>
  <si>
    <t xml:space="preserve">CANTIDAD </t>
  </si>
  <si>
    <t>TOTAL GRUPO 5</t>
  </si>
  <si>
    <t>TOTAL GRUPO 4</t>
  </si>
  <si>
    <t>PRESUPUESTO TOTAL ASIGNADO 2026</t>
  </si>
  <si>
    <t>COTIZACIÓN 2</t>
  </si>
  <si>
    <t>COTIZACIÓN 3</t>
  </si>
  <si>
    <t>COTIZACION 2</t>
  </si>
  <si>
    <t>ANALISIS VALORES SIN IVA</t>
  </si>
  <si>
    <t>ESPECTROSCOPIOS PORTÁTILES RAMAN</t>
  </si>
  <si>
    <t>BALANZAS DE PLATILLO EXTERNO</t>
  </si>
  <si>
    <t>TOTAL GRUPO 6</t>
  </si>
  <si>
    <t>TOTAL GRUPO 7</t>
  </si>
  <si>
    <t>TOTAL GRUPO 8</t>
  </si>
  <si>
    <t>EQUIPOS MICROSCOPIOS PORTÁTILES – ESPECTRÓMETROS (ESTACION MOVIL)</t>
  </si>
  <si>
    <t xml:space="preserve">ANEXO 2 - ANALISIS DE COTIZACIONES- </t>
  </si>
  <si>
    <t>COTIZACIÓN 4</t>
  </si>
  <si>
    <t>COTIZACIÓN 5</t>
  </si>
  <si>
    <t>GRUPO 1  ADQUISICIÓN DE ESPECTROFOTÓMETROS INFRARROJO POR TRANSFORMADAS DE FOURIER (FTIR)</t>
  </si>
  <si>
    <t>ESPECTROFOTÓMETROS INFRARROJO POR TRANSFORMADAS DE FOURIER (FTIR) PARA LOS GRUPOS DE QUÍMICA</t>
  </si>
  <si>
    <t>ESPECTROFOTÓMETROS INFRARROJO POR TRANSFORMADAS DE FOURIER (FTIR) PARA EL GRUPO DE ANÁLISIS AMBIENTALES</t>
  </si>
  <si>
    <t>CROMATÓGRAFOS DE GASES CON DETECTOR SELECTIVO DE MASAS DE CUADRUPOLO SENCILLO PARA LOS GRUPOS DE QUÍMICA</t>
  </si>
  <si>
    <t>CROMATÓGRAFOS DE GASES CON DETECTOR SELECTIVO DE MASAS DE CUADRUPOLO SENCILLO PARA EL GRUPO DE EVIDENCIA TRAZA</t>
  </si>
  <si>
    <t>HORNO PARA SECADO POR CONVECCIÓN</t>
  </si>
  <si>
    <t>BALANZAS ANALÍTICAS</t>
  </si>
  <si>
    <t xml:space="preserve">VIDEO COMPARADORES BAJA GAMA </t>
  </si>
  <si>
    <t>DISPOSITIVO PORTÁTIL PARA EXAMEN DE DOCUMENTOS MULTIESPECTRAL EN CAMPO</t>
  </si>
  <si>
    <t>CCV de Colombia S.A.S</t>
  </si>
  <si>
    <t xml:space="preserve"> Innovación tecnologica SAS</t>
  </si>
  <si>
    <t>QUIMITRONICA SAS</t>
  </si>
  <si>
    <t>SANITAS SAS</t>
  </si>
  <si>
    <t>CASA CIENTIFICA BLANCO Y CIA SAS</t>
  </si>
  <si>
    <t>COTIZACIÓN 6</t>
  </si>
  <si>
    <t>KHYMOS SAS</t>
  </si>
  <si>
    <t xml:space="preserve">BIONALYTICA S.A.S </t>
  </si>
  <si>
    <t>COTIZACIÓN 7</t>
  </si>
  <si>
    <t>COTIZACIÓN 8</t>
  </si>
  <si>
    <t>INSTRUMENTACION Y SOLUCIONES PARA LABORATORIO SAS</t>
  </si>
  <si>
    <t xml:space="preserve">3) En el presente análisis se aplicó el procedimiento de aproximación generalmente aceptado por las reglas matemáticas denominado redondeo a dos decimales, esto es, si el tercer decimal es menor que 5, el segundo decimal se mantiene; si el tercer decimal es igual o mayor que 5, el segundo decimal se incrementa en uno.                                                                                                                                                                                                                                                                                                                                                                                    4) NO se tienen en cuenta valores atipicos al mercado. </t>
  </si>
  <si>
    <t>1) Se realizó el estudio con  ocho (8) cotizaciones  las cuales cumplem con lo solicitado por la Entidad</t>
  </si>
  <si>
    <t>Estudio del sector : 321</t>
  </si>
  <si>
    <t>2) Para establecer el valor del mercado ítem x ítem del GRUPO 1 , GRUPO 2  ,GRUPO 3, GRUPO 4 ,GRUPO 5 , GRUPO 6 , GRUPO 7 Y GRUPO 8  Se aplica formula promedio y media aritmetica baja.</t>
  </si>
  <si>
    <t>Fecha de elaboración: 30/06/2026</t>
  </si>
  <si>
    <t>GRUPO 1  ADQUISICIÓN DE ESPECTROFOTÓMETROS INFRARROJO POR TRANSFORMADAS DE FOURIER (FTIR) PARA LOS GRUPOS DE QUÍMICA</t>
  </si>
  <si>
    <t>GRUPO 2  ADQUISICIÓN DE ESPECTROFOTÓMETROS INFRARROJO POR TRANSFORMADAS DE FOURIER (FTIR) PARA EL GRUPO DE ANÁLISIS AMBIENTALES</t>
  </si>
  <si>
    <t>GRUPO 3  ADQUISICIÓN DE CROMATÓGRAFOS DE GASES CON DETECTOR SELECTIVO DE MASAS DE CUADRUPOLO SENCILLO</t>
  </si>
  <si>
    <t xml:space="preserve">GRUPO  4 ADQUISICIÓN DE ESPECTRÓMETROS PORTÁTIL RAMAN
</t>
  </si>
  <si>
    <t xml:space="preserve"> TOTAL GRUPO 4</t>
  </si>
  <si>
    <t xml:space="preserve">GRUPO 5:  ADQUISICIÓN DE HORNO PARA SECADO POR CONVECCIÓN </t>
  </si>
  <si>
    <t>GRUPO 6:  ADQUISICIÓN DE BALANZAS DE PLATILLO EXTERNO</t>
  </si>
  <si>
    <t xml:space="preserve">GRUPO 7:  ADQUISICIÓN DE VIDEO COMPARADORES BAJA GAMA </t>
  </si>
  <si>
    <t xml:space="preserve">GRUPO 8:  EQUIPO MICROSCOPIO PORTÁTIL – ESPECTRÓMETRO (ESTACIÓN MÓVIL) PARA ESTUDIOS DOCUMENTOLÓGICOS Y GRAFOLÓGICO EN CAMPO Y LABORATORIO </t>
  </si>
  <si>
    <t>GRUPO 9:  ADQUISICIÓN DE DISPOSITIVO PORTÁTIL PARA EXAMEN DE DOCUMENTOS MULTIESPECTRAL EN CAMPO</t>
  </si>
  <si>
    <t>TOTAL GRUPO 9</t>
  </si>
  <si>
    <t>TOTAL GRUPO 1 , 2 , 3 , 4, 5, 6 ,7 ,8 Y 9</t>
  </si>
  <si>
    <t>TOTAL GRUPO 1</t>
  </si>
  <si>
    <t>TOTAL GRUPO 1 . 2 , 3 , 4 , 5,6 ,7 , 8 Y 9</t>
  </si>
  <si>
    <t>TOTAL GRUPO 1 , 2 , 3 , 4, 5, 6 ,7  8 y 9</t>
  </si>
  <si>
    <t>TOTAL GRUPO 1 . 2 , 3 , 4 , 5,6 ,7 , 8 y 9</t>
  </si>
  <si>
    <t>ANEXO 3 - PRESUPUESTO TOTAL ASIGNADO</t>
  </si>
  <si>
    <t xml:space="preserve">ADQUISICIÓN DE EQUIPOS ESPECIALIZADOS DE CRIMINALÍSTICA PARA LA FISCALÍA
GENERAL DE LA NACIÓN A NIVEL NACIONAL
GRUPO 1: ADQUISICIÓN DE ESPECTROFOTÓMETROS INFRARROJO POR
TRANSFORMADAS DE FOURIER (FTIR) PARA LOS GRUPOS DE QUÍMICA
GRUPO 2 
ADQUISICIÓN DE ESPECTROFOTÓMETROS INFRARROJO POR TRANSFORMADAS DE
FOURIER (FTIR) PARA EL GRUPO DE ANÁLISIS AMBIENTALES
GRUPO 3: ADQUISICIÓN DE CROMATÓGRAFOS DE GASES CON DETECTOR
SELECTIVO DE MASAS DE CUADRUPOLO SENCILLO
GRUPO 4: ADQUISICIÓN DE ESPECTRÓMETROS PORTÁTIL RAMAN
GRUPO 5: 
ADQUISICIÓN DE HORNO PARA SECADO POR CONVECCIÓN
GRUPO 6: 
ADQUISICIÓN DE BALANZAS DE PLATILLO EXTERNO
GRUPO
7:  ADQUISICIÓN DE VIDEO COMPARADORES BAJA GAMA 
GRUPO
8:  EQUIPO MICROSCOPIO PORTÁTIL – ESPECTRÓMETRO (ESTACIÓN MÓVIL) PARA
ESTUDIOS DOCUMENTOLÓGICOS Y GRAFOLÓGICO EN CAMPO Y LABORATORIO
GRUPO
9:  ADQUISICIÓN DE DISPOSITIVO PORTÁTIL PARA EXAMEN DE DOCUMENTOS
MULTIESPECTRAL EN CAMPO"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</si>
</sst>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$&quot;\ #,##0.00"/>
    <numFmt numFmtId="167" formatCode="&quot;$&quot;#,##0.00"/>
    <numFmt numFmtId="168" formatCode="_-&quot;$&quot;* #,##0_-;\-&quot;$&quot;* #,##0_-;_-&quot;$&quot;* &quot;-&quot;??_-;_-@_-"/>
  </numFmts>
  <fonts count="6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rgb="FF000000"/>
      <name val="Arial Narrow"/>
      <family val="2"/>
    </font>
    <font>
      <sz val="12"/>
      <name val="Arial Narrow"/>
      <family val="2"/>
    </font>
    <font>
      <sz val="12"/>
      <color theme="1"/>
      <name val="Arial"/>
      <family val="2"/>
    </font>
    <font>
      <b/>
      <sz val="11"/>
      <name val="Arial Narrow"/>
      <family val="2"/>
    </font>
    <font>
      <b/>
      <i/>
      <sz val="16"/>
      <color theme="1"/>
      <name val="Arial Narrow"/>
      <family val="2"/>
    </font>
    <font>
      <sz val="12"/>
      <color theme="0"/>
      <name val="Arial Narrow"/>
      <family val="2"/>
    </font>
    <font>
      <sz val="11"/>
      <color theme="0"/>
      <name val="Arial Narrow"/>
      <family val="2"/>
    </font>
    <font>
      <sz val="18"/>
      <color theme="1"/>
      <name val="Arial Narrow"/>
      <family val="2"/>
    </font>
    <font>
      <b/>
      <sz val="18"/>
      <color theme="1"/>
      <name val="Arial Narrow"/>
      <family val="2"/>
    </font>
    <font>
      <sz val="18"/>
      <color theme="0"/>
      <name val="Arial Narrow"/>
      <family val="2"/>
    </font>
    <font>
      <b/>
      <i/>
      <sz val="18"/>
      <color theme="1"/>
      <name val="Arial Narrow"/>
      <family val="2"/>
    </font>
    <font>
      <b/>
      <sz val="18"/>
      <name val="Arial Narrow"/>
      <family val="2"/>
    </font>
    <font>
      <b/>
      <i/>
      <sz val="18"/>
      <color theme="0"/>
      <name val="Arial Narrow"/>
      <family val="2"/>
    </font>
    <font>
      <b/>
      <sz val="18"/>
      <color theme="0"/>
      <name val="Arial Narrow"/>
      <family val="2"/>
    </font>
    <font>
      <b/>
      <sz val="18"/>
      <color rgb="FFFF0000"/>
      <name val="Arial Narrow"/>
      <family val="2"/>
    </font>
    <font>
      <b/>
      <sz val="18"/>
      <color rgb="FF000000"/>
      <name val="Arial Narrow"/>
      <family val="2"/>
    </font>
    <font>
      <sz val="18"/>
      <color rgb="FF000000"/>
      <name val="Arial Narrow"/>
      <family val="2"/>
    </font>
    <font>
      <sz val="18"/>
      <name val="Arial Narrow"/>
      <family val="2"/>
    </font>
    <font>
      <sz val="16"/>
      <color theme="1"/>
      <name val="Arial Narrow"/>
      <family val="2"/>
    </font>
    <font>
      <sz val="18"/>
      <color rgb="FFFF0000"/>
      <name val="Arial Narrow"/>
      <family val="2"/>
    </font>
    <font>
      <sz val="24"/>
      <name val="Arial Narrow"/>
      <family val="2"/>
    </font>
    <font>
      <sz val="26"/>
      <name val="Arial Narrow"/>
      <family val="2"/>
    </font>
    <font>
      <b/>
      <sz val="26"/>
      <name val="Arial Narrow"/>
      <family val="2"/>
    </font>
    <font>
      <b/>
      <sz val="26"/>
      <color theme="1"/>
      <name val="Arial Narrow"/>
      <family val="2"/>
    </font>
    <font>
      <sz val="24"/>
      <color rgb="FFFF0000"/>
      <name val="Arial Narrow"/>
      <family val="2"/>
    </font>
    <font>
      <b/>
      <i/>
      <sz val="22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4"/>
      <color theme="1"/>
      <name val="Arial Narrow"/>
      <family val="2"/>
    </font>
    <font>
      <sz val="14"/>
      <color rgb="FF000000"/>
      <name val="Arial Narrow"/>
      <family val="2"/>
    </font>
    <font>
      <b/>
      <sz val="20"/>
      <name val="Arial Narrow"/>
      <family val="2"/>
    </font>
    <font>
      <sz val="18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6"/>
      <color rgb="FF000000"/>
      <name val="Arial Narrow"/>
      <family val="2"/>
    </font>
  </fonts>
  <fills count="4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3">
    <xf numFmtId="0" fontId="0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1" applyNumberFormat="0" applyFill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14" fillId="9" borderId="0" applyNumberFormat="0" applyBorder="0" applyAlignment="0" applyProtection="0"/>
    <xf numFmtId="0" fontId="15" fillId="10" borderId="0" applyNumberFormat="0" applyBorder="0" applyAlignment="0" applyProtection="0"/>
    <xf numFmtId="0" fontId="16" fillId="12" borderId="4" applyNumberFormat="0" applyAlignment="0" applyProtection="0"/>
    <xf numFmtId="0" fontId="17" fillId="13" borderId="5" applyNumberFormat="0" applyAlignment="0" applyProtection="0"/>
    <xf numFmtId="0" fontId="18" fillId="13" borderId="4" applyNumberFormat="0" applyAlignment="0" applyProtection="0"/>
    <xf numFmtId="0" fontId="19" fillId="0" borderId="6" applyNumberFormat="0" applyFill="0" applyAlignment="0" applyProtection="0"/>
    <xf numFmtId="0" fontId="20" fillId="14" borderId="7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24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24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24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24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4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5" fillId="11" borderId="0" applyNumberFormat="0" applyBorder="0" applyAlignment="0" applyProtection="0"/>
    <xf numFmtId="0" fontId="3" fillId="15" borderId="8" applyNumberFormat="0" applyFont="0" applyAlignment="0" applyProtection="0"/>
    <xf numFmtId="0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5" borderId="8" applyNumberFormat="0" applyFont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4" fillId="2" borderId="0" xfId="0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13" xfId="0" applyFont="1" applyBorder="1" applyAlignment="1">
      <alignment vertical="center" wrapText="1"/>
    </xf>
    <xf numFmtId="0" fontId="29" fillId="0" borderId="13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 readingOrder="1"/>
    </xf>
    <xf numFmtId="0" fontId="27" fillId="0" borderId="0" xfId="0" applyFont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166" fontId="27" fillId="0" borderId="13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/>
    <xf numFmtId="0" fontId="31" fillId="0" borderId="0" xfId="43" applyFont="1" applyAlignment="1">
      <alignment vertical="center"/>
    </xf>
    <xf numFmtId="166" fontId="27" fillId="0" borderId="13" xfId="0" applyNumberFormat="1" applyFont="1" applyBorder="1" applyAlignment="1">
      <alignment vertical="center" wrapText="1"/>
    </xf>
    <xf numFmtId="0" fontId="28" fillId="0" borderId="15" xfId="0" applyFont="1" applyBorder="1" applyAlignment="1">
      <alignment vertical="center" wrapText="1"/>
    </xf>
    <xf numFmtId="0" fontId="33" fillId="0" borderId="0" xfId="0" applyFont="1" applyAlignment="1">
      <alignment horizontal="left"/>
    </xf>
    <xf numFmtId="0" fontId="5" fillId="0" borderId="0" xfId="0" applyFont="1"/>
    <xf numFmtId="0" fontId="4" fillId="0" borderId="0" xfId="0" applyFont="1"/>
    <xf numFmtId="0" fontId="29" fillId="0" borderId="15" xfId="0" applyFont="1" applyBorder="1" applyAlignment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0" fontId="31" fillId="2" borderId="0" xfId="0" applyFont="1" applyFill="1" applyAlignment="1">
      <alignment vertical="center"/>
    </xf>
    <xf numFmtId="0" fontId="28" fillId="0" borderId="0" xfId="0" applyFont="1"/>
    <xf numFmtId="0" fontId="27" fillId="0" borderId="0" xfId="0" applyFont="1"/>
    <xf numFmtId="0" fontId="27" fillId="2" borderId="0" xfId="0" applyFont="1" applyFill="1" applyAlignment="1">
      <alignment vertical="center"/>
    </xf>
    <xf numFmtId="0" fontId="35" fillId="2" borderId="0" xfId="0" applyFont="1" applyFill="1" applyAlignment="1">
      <alignment horizontal="center" vertical="center"/>
    </xf>
    <xf numFmtId="0" fontId="35" fillId="2" borderId="0" xfId="0" applyFont="1" applyFill="1" applyAlignment="1">
      <alignment vertical="center"/>
    </xf>
    <xf numFmtId="0" fontId="36" fillId="2" borderId="0" xfId="0" applyFont="1" applyFill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9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40" fillId="0" borderId="11" xfId="0" applyFont="1" applyBorder="1" applyAlignment="1">
      <alignment horizontal="center" vertical="center" wrapText="1"/>
    </xf>
    <xf numFmtId="0" fontId="42" fillId="2" borderId="11" xfId="0" applyFont="1" applyFill="1" applyBorder="1" applyAlignment="1">
      <alignment horizontal="center" vertical="center" wrapText="1"/>
    </xf>
    <xf numFmtId="0" fontId="40" fillId="2" borderId="11" xfId="0" applyFont="1" applyFill="1" applyBorder="1" applyAlignment="1">
      <alignment horizontal="center" vertical="center" wrapText="1"/>
    </xf>
    <xf numFmtId="0" fontId="41" fillId="2" borderId="24" xfId="0" applyFont="1" applyFill="1" applyBorder="1" applyAlignment="1">
      <alignment horizontal="center" vertical="center" wrapText="1"/>
    </xf>
    <xf numFmtId="0" fontId="41" fillId="2" borderId="23" xfId="0" applyFont="1" applyFill="1" applyBorder="1" applyAlignment="1">
      <alignment horizontal="center" vertical="center" wrapText="1"/>
    </xf>
    <xf numFmtId="0" fontId="40" fillId="0" borderId="12" xfId="0" applyFont="1" applyBorder="1" applyAlignment="1">
      <alignment horizontal="center" vertical="center" wrapText="1"/>
    </xf>
    <xf numFmtId="0" fontId="38" fillId="0" borderId="11" xfId="0" applyFont="1" applyBorder="1" applyAlignment="1">
      <alignment vertical="center" wrapText="1"/>
    </xf>
    <xf numFmtId="0" fontId="43" fillId="2" borderId="11" xfId="0" applyFont="1" applyFill="1" applyBorder="1" applyAlignment="1">
      <alignment horizontal="center" vertical="center" wrapText="1"/>
    </xf>
    <xf numFmtId="0" fontId="41" fillId="2" borderId="11" xfId="0" applyFont="1" applyFill="1" applyBorder="1" applyAlignment="1">
      <alignment horizontal="center" vertical="center" wrapText="1"/>
    </xf>
    <xf numFmtId="0" fontId="41" fillId="2" borderId="27" xfId="0" applyFont="1" applyFill="1" applyBorder="1" applyAlignment="1">
      <alignment horizontal="center" vertical="center" wrapText="1"/>
    </xf>
    <xf numFmtId="0" fontId="41" fillId="2" borderId="15" xfId="0" applyFont="1" applyFill="1" applyBorder="1" applyAlignment="1">
      <alignment horizontal="center" vertical="center" wrapText="1"/>
    </xf>
    <xf numFmtId="0" fontId="44" fillId="2" borderId="13" xfId="5" applyFont="1" applyFill="1" applyBorder="1" applyAlignment="1">
      <alignment horizontal="center" vertical="center" wrapText="1"/>
    </xf>
    <xf numFmtId="0" fontId="38" fillId="0" borderId="13" xfId="0" applyFont="1" applyBorder="1" applyAlignment="1">
      <alignment vertical="center" wrapText="1"/>
    </xf>
    <xf numFmtId="0" fontId="38" fillId="0" borderId="12" xfId="0" applyFont="1" applyBorder="1" applyAlignment="1">
      <alignment vertical="center" wrapText="1"/>
    </xf>
    <xf numFmtId="0" fontId="41" fillId="8" borderId="13" xfId="0" applyFont="1" applyFill="1" applyBorder="1" applyAlignment="1">
      <alignment horizontal="center" vertical="center" wrapText="1"/>
    </xf>
    <xf numFmtId="0" fontId="43" fillId="2" borderId="13" xfId="0" applyFont="1" applyFill="1" applyBorder="1" applyAlignment="1">
      <alignment horizontal="center" vertical="center" wrapText="1"/>
    </xf>
    <xf numFmtId="0" fontId="41" fillId="2" borderId="13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/>
    </xf>
    <xf numFmtId="0" fontId="43" fillId="2" borderId="20" xfId="0" applyFont="1" applyFill="1" applyBorder="1" applyAlignment="1">
      <alignment horizontal="center" vertical="center" wrapText="1" readingOrder="1"/>
    </xf>
    <xf numFmtId="0" fontId="45" fillId="2" borderId="20" xfId="0" applyFont="1" applyFill="1" applyBorder="1" applyAlignment="1">
      <alignment horizontal="center" vertical="center" wrapText="1" readingOrder="1"/>
    </xf>
    <xf numFmtId="0" fontId="38" fillId="6" borderId="13" xfId="0" applyFont="1" applyFill="1" applyBorder="1" applyAlignment="1">
      <alignment horizontal="center" vertical="center" wrapText="1"/>
    </xf>
    <xf numFmtId="0" fontId="45" fillId="6" borderId="13" xfId="0" applyFont="1" applyFill="1" applyBorder="1" applyAlignment="1">
      <alignment horizontal="center" vertical="center" wrapText="1"/>
    </xf>
    <xf numFmtId="0" fontId="43" fillId="2" borderId="15" xfId="0" applyFont="1" applyFill="1" applyBorder="1" applyAlignment="1">
      <alignment horizontal="center" vertical="center" wrapText="1" readingOrder="1"/>
    </xf>
    <xf numFmtId="0" fontId="45" fillId="2" borderId="15" xfId="0" applyFont="1" applyFill="1" applyBorder="1" applyAlignment="1">
      <alignment horizontal="center" vertical="center" wrapText="1" readingOrder="1"/>
    </xf>
    <xf numFmtId="166" fontId="37" fillId="0" borderId="13" xfId="0" applyNumberFormat="1" applyFont="1" applyBorder="1" applyAlignment="1">
      <alignment vertical="center" wrapText="1"/>
    </xf>
    <xf numFmtId="0" fontId="37" fillId="0" borderId="0" xfId="0" applyFont="1" applyAlignment="1">
      <alignment horizontal="center" vertical="center" wrapText="1"/>
    </xf>
    <xf numFmtId="0" fontId="37" fillId="2" borderId="13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 vertical="center" wrapText="1"/>
    </xf>
    <xf numFmtId="44" fontId="37" fillId="0" borderId="13" xfId="97" applyFont="1" applyFill="1" applyBorder="1" applyAlignment="1">
      <alignment horizontal="center" vertical="center" wrapText="1"/>
    </xf>
    <xf numFmtId="44" fontId="39" fillId="2" borderId="13" xfId="97" applyFont="1" applyFill="1" applyBorder="1" applyAlignment="1">
      <alignment horizontal="center" vertical="center" wrapText="1"/>
    </xf>
    <xf numFmtId="44" fontId="37" fillId="2" borderId="13" xfId="97" applyFont="1" applyFill="1" applyBorder="1" applyAlignment="1">
      <alignment horizontal="center" vertical="center" wrapText="1"/>
    </xf>
    <xf numFmtId="165" fontId="37" fillId="2" borderId="13" xfId="97" applyNumberFormat="1" applyFont="1" applyFill="1" applyBorder="1" applyAlignment="1">
      <alignment vertical="center" wrapText="1"/>
    </xf>
    <xf numFmtId="168" fontId="37" fillId="2" borderId="13" xfId="97" applyNumberFormat="1" applyFont="1" applyFill="1" applyBorder="1" applyAlignment="1">
      <alignment vertical="center" wrapText="1"/>
    </xf>
    <xf numFmtId="167" fontId="44" fillId="2" borderId="13" xfId="5" applyNumberFormat="1" applyFont="1" applyFill="1" applyBorder="1" applyAlignment="1">
      <alignment horizontal="center" vertical="center" wrapText="1"/>
    </xf>
    <xf numFmtId="167" fontId="37" fillId="0" borderId="13" xfId="0" applyNumberFormat="1" applyFont="1" applyBorder="1" applyAlignment="1">
      <alignment horizontal="center" vertical="center" wrapText="1"/>
    </xf>
    <xf numFmtId="44" fontId="39" fillId="2" borderId="24" xfId="97" applyFont="1" applyFill="1" applyBorder="1" applyAlignment="1">
      <alignment horizontal="center" vertical="center" wrapText="1"/>
    </xf>
    <xf numFmtId="44" fontId="37" fillId="2" borderId="24" xfId="97" applyFont="1" applyFill="1" applyBorder="1" applyAlignment="1">
      <alignment horizontal="center" vertical="center" wrapText="1"/>
    </xf>
    <xf numFmtId="165" fontId="37" fillId="2" borderId="24" xfId="97" applyNumberFormat="1" applyFont="1" applyFill="1" applyBorder="1" applyAlignment="1">
      <alignment vertical="center" wrapText="1"/>
    </xf>
    <xf numFmtId="44" fontId="38" fillId="42" borderId="13" xfId="97" applyFont="1" applyFill="1" applyBorder="1" applyAlignment="1">
      <alignment horizontal="center" vertical="center" wrapText="1"/>
    </xf>
    <xf numFmtId="44" fontId="43" fillId="2" borderId="24" xfId="97" applyFont="1" applyFill="1" applyBorder="1" applyAlignment="1">
      <alignment horizontal="center" vertical="center" wrapText="1"/>
    </xf>
    <xf numFmtId="44" fontId="38" fillId="2" borderId="24" xfId="97" applyFont="1" applyFill="1" applyBorder="1" applyAlignment="1">
      <alignment horizontal="center" vertical="center" wrapText="1"/>
    </xf>
    <xf numFmtId="167" fontId="38" fillId="42" borderId="13" xfId="97" applyNumberFormat="1" applyFont="1" applyFill="1" applyBorder="1" applyAlignment="1">
      <alignment horizontal="center" vertical="center" wrapText="1"/>
    </xf>
    <xf numFmtId="44" fontId="37" fillId="0" borderId="21" xfId="97" applyFont="1" applyFill="1" applyBorder="1" applyAlignment="1">
      <alignment vertical="center" wrapText="1"/>
    </xf>
    <xf numFmtId="44" fontId="39" fillId="2" borderId="0" xfId="97" applyFont="1" applyFill="1" applyBorder="1" applyAlignment="1">
      <alignment vertical="center" wrapText="1"/>
    </xf>
    <xf numFmtId="44" fontId="37" fillId="0" borderId="0" xfId="97" applyFont="1" applyFill="1" applyBorder="1" applyAlignment="1">
      <alignment vertical="center" wrapText="1"/>
    </xf>
    <xf numFmtId="44" fontId="37" fillId="2" borderId="0" xfId="97" applyFont="1" applyFill="1" applyBorder="1" applyAlignment="1">
      <alignment vertical="center" wrapText="1"/>
    </xf>
    <xf numFmtId="0" fontId="46" fillId="0" borderId="13" xfId="0" applyFont="1" applyBorder="1" applyAlignment="1">
      <alignment horizontal="center" vertical="center"/>
    </xf>
    <xf numFmtId="0" fontId="46" fillId="2" borderId="13" xfId="0" applyFont="1" applyFill="1" applyBorder="1" applyAlignment="1">
      <alignment horizontal="center" vertical="center" wrapText="1"/>
    </xf>
    <xf numFmtId="44" fontId="38" fillId="40" borderId="13" xfId="97" applyFont="1" applyFill="1" applyBorder="1" applyAlignment="1">
      <alignment horizontal="center" vertical="center" wrapText="1"/>
    </xf>
    <xf numFmtId="44" fontId="37" fillId="0" borderId="24" xfId="97" applyFont="1" applyFill="1" applyBorder="1" applyAlignment="1">
      <alignment vertical="center" wrapText="1"/>
    </xf>
    <xf numFmtId="44" fontId="37" fillId="0" borderId="25" xfId="97" applyFont="1" applyFill="1" applyBorder="1" applyAlignment="1">
      <alignment vertical="center" wrapText="1"/>
    </xf>
    <xf numFmtId="167" fontId="38" fillId="40" borderId="13" xfId="97" applyNumberFormat="1" applyFont="1" applyFill="1" applyBorder="1" applyAlignment="1">
      <alignment horizontal="center" vertical="center" wrapText="1"/>
    </xf>
    <xf numFmtId="44" fontId="37" fillId="0" borderId="16" xfId="97" applyFont="1" applyFill="1" applyBorder="1" applyAlignment="1">
      <alignment vertical="center" wrapText="1"/>
    </xf>
    <xf numFmtId="0" fontId="38" fillId="2" borderId="10" xfId="0" applyFont="1" applyFill="1" applyBorder="1" applyAlignment="1">
      <alignment horizontal="center" vertical="center" wrapText="1"/>
    </xf>
    <xf numFmtId="0" fontId="38" fillId="2" borderId="11" xfId="0" applyFont="1" applyFill="1" applyBorder="1" applyAlignment="1">
      <alignment horizontal="center" vertical="center" wrapText="1"/>
    </xf>
    <xf numFmtId="0" fontId="38" fillId="2" borderId="12" xfId="0" applyFont="1" applyFill="1" applyBorder="1" applyAlignment="1">
      <alignment horizontal="center" vertical="center" wrapText="1"/>
    </xf>
    <xf numFmtId="44" fontId="37" fillId="0" borderId="14" xfId="97" applyFont="1" applyFill="1" applyBorder="1" applyAlignment="1">
      <alignment vertical="center" wrapText="1"/>
    </xf>
    <xf numFmtId="44" fontId="39" fillId="2" borderId="26" xfId="97" applyFont="1" applyFill="1" applyBorder="1" applyAlignment="1">
      <alignment vertical="center" wrapText="1"/>
    </xf>
    <xf numFmtId="44" fontId="37" fillId="0" borderId="26" xfId="97" applyFont="1" applyFill="1" applyBorder="1" applyAlignment="1">
      <alignment vertical="center" wrapText="1"/>
    </xf>
    <xf numFmtId="44" fontId="37" fillId="2" borderId="26" xfId="97" applyFont="1" applyFill="1" applyBorder="1" applyAlignment="1">
      <alignment vertical="center" wrapText="1"/>
    </xf>
    <xf numFmtId="44" fontId="37" fillId="0" borderId="27" xfId="97" applyFont="1" applyFill="1" applyBorder="1" applyAlignment="1">
      <alignment vertical="center" wrapText="1"/>
    </xf>
    <xf numFmtId="0" fontId="37" fillId="0" borderId="13" xfId="0" applyFont="1" applyBorder="1" applyAlignment="1">
      <alignment horizontal="justify" vertical="center" wrapText="1"/>
    </xf>
    <xf numFmtId="166" fontId="37" fillId="2" borderId="13" xfId="97" applyNumberFormat="1" applyFont="1" applyFill="1" applyBorder="1" applyAlignment="1">
      <alignment horizontal="center" vertical="center" wrapText="1"/>
    </xf>
    <xf numFmtId="44" fontId="38" fillId="41" borderId="13" xfId="97" applyFont="1" applyFill="1" applyBorder="1" applyAlignment="1">
      <alignment horizontal="center" vertical="center" wrapText="1"/>
    </xf>
    <xf numFmtId="167" fontId="38" fillId="41" borderId="13" xfId="97" applyNumberFormat="1" applyFont="1" applyFill="1" applyBorder="1" applyAlignment="1">
      <alignment horizontal="center" vertical="center" wrapText="1"/>
    </xf>
    <xf numFmtId="0" fontId="38" fillId="42" borderId="10" xfId="0" applyFont="1" applyFill="1" applyBorder="1" applyAlignment="1">
      <alignment horizontal="center" vertical="center" wrapText="1"/>
    </xf>
    <xf numFmtId="0" fontId="38" fillId="42" borderId="11" xfId="0" applyFont="1" applyFill="1" applyBorder="1" applyAlignment="1">
      <alignment horizontal="center" vertical="center" wrapText="1"/>
    </xf>
    <xf numFmtId="0" fontId="38" fillId="42" borderId="12" xfId="0" applyFont="1" applyFill="1" applyBorder="1" applyAlignment="1">
      <alignment horizontal="center" vertical="center" wrapText="1"/>
    </xf>
    <xf numFmtId="0" fontId="38" fillId="40" borderId="10" xfId="0" applyFont="1" applyFill="1" applyBorder="1" applyAlignment="1">
      <alignment horizontal="center" vertical="center" wrapText="1"/>
    </xf>
    <xf numFmtId="0" fontId="38" fillId="40" borderId="11" xfId="0" applyFont="1" applyFill="1" applyBorder="1" applyAlignment="1">
      <alignment horizontal="center" vertical="center" wrapText="1"/>
    </xf>
    <xf numFmtId="0" fontId="38" fillId="40" borderId="12" xfId="0" applyFont="1" applyFill="1" applyBorder="1" applyAlignment="1">
      <alignment horizontal="center" vertical="center" wrapText="1"/>
    </xf>
    <xf numFmtId="0" fontId="46" fillId="0" borderId="28" xfId="0" applyFont="1" applyBorder="1" applyAlignment="1">
      <alignment horizontal="center" vertical="center"/>
    </xf>
    <xf numFmtId="0" fontId="37" fillId="0" borderId="29" xfId="0" applyFont="1" applyBorder="1" applyAlignment="1">
      <alignment horizontal="justify" vertical="center" wrapText="1"/>
    </xf>
    <xf numFmtId="0" fontId="37" fillId="0" borderId="22" xfId="0" applyFont="1" applyBorder="1" applyAlignment="1">
      <alignment horizontal="center" vertical="center" wrapText="1"/>
    </xf>
    <xf numFmtId="0" fontId="46" fillId="2" borderId="30" xfId="0" applyFont="1" applyFill="1" applyBorder="1" applyAlignment="1">
      <alignment horizontal="center" vertical="center" wrapText="1"/>
    </xf>
    <xf numFmtId="165" fontId="37" fillId="2" borderId="11" xfId="97" applyNumberFormat="1" applyFont="1" applyFill="1" applyBorder="1" applyAlignment="1">
      <alignment vertical="center" wrapText="1"/>
    </xf>
    <xf numFmtId="0" fontId="46" fillId="40" borderId="10" xfId="0" applyFont="1" applyFill="1" applyBorder="1" applyAlignment="1">
      <alignment horizontal="center" vertical="center"/>
    </xf>
    <xf numFmtId="0" fontId="37" fillId="40" borderId="11" xfId="0" applyFont="1" applyFill="1" applyBorder="1" applyAlignment="1">
      <alignment horizontal="center" vertical="center" wrapText="1"/>
    </xf>
    <xf numFmtId="0" fontId="46" fillId="40" borderId="12" xfId="0" applyFont="1" applyFill="1" applyBorder="1" applyAlignment="1">
      <alignment horizontal="center" vertical="center" wrapText="1"/>
    </xf>
    <xf numFmtId="44" fontId="38" fillId="2" borderId="11" xfId="97" applyFont="1" applyFill="1" applyBorder="1" applyAlignment="1">
      <alignment horizontal="center" vertical="center" wrapText="1"/>
    </xf>
    <xf numFmtId="167" fontId="38" fillId="40" borderId="10" xfId="0" applyNumberFormat="1" applyFont="1" applyFill="1" applyBorder="1" applyAlignment="1">
      <alignment horizontal="center" vertical="center" wrapText="1"/>
    </xf>
    <xf numFmtId="167" fontId="38" fillId="40" borderId="11" xfId="0" applyNumberFormat="1" applyFont="1" applyFill="1" applyBorder="1" applyAlignment="1">
      <alignment horizontal="center" vertical="center" wrapText="1"/>
    </xf>
    <xf numFmtId="167" fontId="38" fillId="40" borderId="12" xfId="0" applyNumberFormat="1" applyFont="1" applyFill="1" applyBorder="1" applyAlignment="1">
      <alignment horizontal="center" vertical="center" wrapText="1"/>
    </xf>
    <xf numFmtId="0" fontId="38" fillId="44" borderId="10" xfId="0" applyFont="1" applyFill="1" applyBorder="1" applyAlignment="1">
      <alignment horizontal="center" vertical="center" wrapText="1"/>
    </xf>
    <xf numFmtId="0" fontId="38" fillId="44" borderId="11" xfId="0" applyFont="1" applyFill="1" applyBorder="1" applyAlignment="1">
      <alignment horizontal="center" vertical="center" wrapText="1"/>
    </xf>
    <xf numFmtId="0" fontId="38" fillId="44" borderId="12" xfId="0" applyFont="1" applyFill="1" applyBorder="1" applyAlignment="1">
      <alignment horizontal="center" vertical="center" wrapText="1"/>
    </xf>
    <xf numFmtId="44" fontId="38" fillId="2" borderId="13" xfId="97" applyFont="1" applyFill="1" applyBorder="1" applyAlignment="1">
      <alignment horizontal="center" vertical="center" wrapText="1"/>
    </xf>
    <xf numFmtId="44" fontId="43" fillId="2" borderId="11" xfId="97" applyFont="1" applyFill="1" applyBorder="1" applyAlignment="1">
      <alignment horizontal="center" vertical="center" wrapText="1"/>
    </xf>
    <xf numFmtId="44" fontId="37" fillId="0" borderId="11" xfId="97" applyFont="1" applyFill="1" applyBorder="1" applyAlignment="1">
      <alignment horizontal="center" vertical="center" wrapText="1"/>
    </xf>
    <xf numFmtId="44" fontId="37" fillId="0" borderId="12" xfId="97" applyFont="1" applyFill="1" applyBorder="1" applyAlignment="1">
      <alignment horizontal="center" vertical="center" wrapText="1"/>
    </xf>
    <xf numFmtId="167" fontId="38" fillId="2" borderId="10" xfId="0" applyNumberFormat="1" applyFont="1" applyFill="1" applyBorder="1" applyAlignment="1">
      <alignment horizontal="center" vertical="center" wrapText="1"/>
    </xf>
    <xf numFmtId="167" fontId="38" fillId="2" borderId="11" xfId="0" applyNumberFormat="1" applyFont="1" applyFill="1" applyBorder="1" applyAlignment="1">
      <alignment horizontal="center" vertical="center" wrapText="1"/>
    </xf>
    <xf numFmtId="167" fontId="38" fillId="2" borderId="12" xfId="0" applyNumberFormat="1" applyFont="1" applyFill="1" applyBorder="1" applyAlignment="1">
      <alignment horizontal="center" vertical="center" wrapText="1"/>
    </xf>
    <xf numFmtId="167" fontId="38" fillId="2" borderId="13" xfId="97" applyNumberFormat="1" applyFont="1" applyFill="1" applyBorder="1" applyAlignment="1">
      <alignment horizontal="center" vertical="center" wrapText="1"/>
    </xf>
    <xf numFmtId="0" fontId="46" fillId="44" borderId="10" xfId="0" applyFont="1" applyFill="1" applyBorder="1" applyAlignment="1">
      <alignment horizontal="center" vertical="center"/>
    </xf>
    <xf numFmtId="0" fontId="37" fillId="44" borderId="11" xfId="0" applyFont="1" applyFill="1" applyBorder="1" applyAlignment="1">
      <alignment horizontal="center" vertical="center" wrapText="1"/>
    </xf>
    <xf numFmtId="0" fontId="46" fillId="44" borderId="12" xfId="0" applyFont="1" applyFill="1" applyBorder="1" applyAlignment="1">
      <alignment horizontal="center" vertical="center" wrapText="1"/>
    </xf>
    <xf numFmtId="44" fontId="38" fillId="44" borderId="13" xfId="97" applyFont="1" applyFill="1" applyBorder="1" applyAlignment="1">
      <alignment horizontal="center" vertical="center" wrapText="1"/>
    </xf>
    <xf numFmtId="167" fontId="38" fillId="44" borderId="13" xfId="97" applyNumberFormat="1" applyFont="1" applyFill="1" applyBorder="1" applyAlignment="1">
      <alignment horizontal="center" vertical="center" wrapText="1"/>
    </xf>
    <xf numFmtId="0" fontId="38" fillId="8" borderId="10" xfId="0" applyFont="1" applyFill="1" applyBorder="1" applyAlignment="1">
      <alignment horizontal="center" vertical="center" wrapText="1"/>
    </xf>
    <xf numFmtId="0" fontId="38" fillId="8" borderId="11" xfId="0" applyFont="1" applyFill="1" applyBorder="1" applyAlignment="1">
      <alignment horizontal="center" vertical="center" wrapText="1"/>
    </xf>
    <xf numFmtId="0" fontId="38" fillId="8" borderId="12" xfId="0" applyFont="1" applyFill="1" applyBorder="1" applyAlignment="1">
      <alignment horizontal="center" vertical="center" wrapText="1"/>
    </xf>
    <xf numFmtId="0" fontId="46" fillId="8" borderId="10" xfId="0" applyFont="1" applyFill="1" applyBorder="1" applyAlignment="1">
      <alignment horizontal="center" vertical="center"/>
    </xf>
    <xf numFmtId="0" fontId="37" fillId="8" borderId="11" xfId="0" applyFont="1" applyFill="1" applyBorder="1" applyAlignment="1">
      <alignment horizontal="center" vertical="center" wrapText="1"/>
    </xf>
    <xf numFmtId="0" fontId="46" fillId="8" borderId="12" xfId="0" applyFont="1" applyFill="1" applyBorder="1" applyAlignment="1">
      <alignment horizontal="center" vertical="center" wrapText="1"/>
    </xf>
    <xf numFmtId="44" fontId="38" fillId="8" borderId="13" xfId="97" applyFont="1" applyFill="1" applyBorder="1" applyAlignment="1">
      <alignment horizontal="center" vertical="center" wrapText="1"/>
    </xf>
    <xf numFmtId="167" fontId="38" fillId="8" borderId="13" xfId="97" applyNumberFormat="1" applyFont="1" applyFill="1" applyBorder="1" applyAlignment="1">
      <alignment horizontal="center" vertical="center" wrapText="1"/>
    </xf>
    <xf numFmtId="0" fontId="38" fillId="2" borderId="0" xfId="0" applyFont="1" applyFill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166" fontId="45" fillId="5" borderId="13" xfId="97" applyNumberFormat="1" applyFont="1" applyFill="1" applyBorder="1" applyAlignment="1">
      <alignment horizontal="center" vertical="center" wrapText="1"/>
    </xf>
    <xf numFmtId="166" fontId="43" fillId="2" borderId="13" xfId="97" applyNumberFormat="1" applyFont="1" applyFill="1" applyBorder="1" applyAlignment="1">
      <alignment horizontal="center" vertical="center" wrapText="1"/>
    </xf>
    <xf numFmtId="166" fontId="45" fillId="2" borderId="13" xfId="97" applyNumberFormat="1" applyFont="1" applyFill="1" applyBorder="1" applyAlignment="1">
      <alignment horizontal="center" vertical="center" wrapText="1"/>
    </xf>
    <xf numFmtId="166" fontId="45" fillId="2" borderId="10" xfId="97" applyNumberFormat="1" applyFont="1" applyFill="1" applyBorder="1" applyAlignment="1">
      <alignment horizontal="center" vertical="center" wrapText="1"/>
    </xf>
    <xf numFmtId="167" fontId="38" fillId="2" borderId="13" xfId="0" applyNumberFormat="1" applyFont="1" applyFill="1" applyBorder="1" applyAlignment="1">
      <alignment horizontal="center" vertical="center" wrapText="1"/>
    </xf>
    <xf numFmtId="0" fontId="45" fillId="2" borderId="0" xfId="0" applyFont="1" applyFill="1" applyAlignment="1">
      <alignment horizontal="center" vertical="center"/>
    </xf>
    <xf numFmtId="166" fontId="45" fillId="2" borderId="0" xfId="97" applyNumberFormat="1" applyFont="1" applyFill="1" applyBorder="1" applyAlignment="1">
      <alignment horizontal="center" vertical="center" wrapText="1"/>
    </xf>
    <xf numFmtId="166" fontId="43" fillId="2" borderId="0" xfId="97" applyNumberFormat="1" applyFont="1" applyFill="1" applyBorder="1" applyAlignment="1">
      <alignment horizontal="center" vertical="center" wrapText="1"/>
    </xf>
    <xf numFmtId="0" fontId="45" fillId="2" borderId="0" xfId="0" applyFont="1" applyFill="1" applyAlignment="1">
      <alignment horizontal="center" vertical="center" wrapText="1"/>
    </xf>
    <xf numFmtId="167" fontId="38" fillId="2" borderId="0" xfId="0" applyNumberFormat="1" applyFont="1" applyFill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39" fillId="2" borderId="0" xfId="0" applyFont="1" applyFill="1" applyAlignment="1">
      <alignment vertical="center"/>
    </xf>
    <xf numFmtId="0" fontId="47" fillId="2" borderId="0" xfId="0" applyFont="1" applyFill="1" applyAlignment="1">
      <alignment vertical="center"/>
    </xf>
    <xf numFmtId="0" fontId="37" fillId="0" borderId="0" xfId="0" applyFont="1"/>
    <xf numFmtId="0" fontId="47" fillId="2" borderId="0" xfId="0" applyFont="1" applyFill="1" applyAlignment="1">
      <alignment vertical="center" wrapText="1"/>
    </xf>
    <xf numFmtId="0" fontId="47" fillId="0" borderId="0" xfId="0" applyFont="1" applyAlignment="1">
      <alignment vertical="center" wrapText="1"/>
    </xf>
    <xf numFmtId="0" fontId="37" fillId="0" borderId="0" xfId="0" applyFont="1" applyAlignment="1">
      <alignment horizontal="center"/>
    </xf>
    <xf numFmtId="0" fontId="37" fillId="2" borderId="0" xfId="0" applyFont="1" applyFill="1" applyAlignment="1">
      <alignment vertical="center" wrapText="1"/>
    </xf>
    <xf numFmtId="0" fontId="37" fillId="0" borderId="0" xfId="0" applyFont="1" applyAlignment="1">
      <alignment vertical="center" wrapText="1"/>
    </xf>
    <xf numFmtId="0" fontId="47" fillId="0" borderId="0" xfId="43" applyFont="1" applyAlignment="1">
      <alignment vertical="center"/>
    </xf>
    <xf numFmtId="0" fontId="39" fillId="2" borderId="0" xfId="43" applyFont="1" applyFill="1" applyAlignment="1">
      <alignment vertical="center"/>
    </xf>
    <xf numFmtId="0" fontId="47" fillId="2" borderId="0" xfId="43" applyFont="1" applyFill="1" applyAlignment="1">
      <alignment vertical="center"/>
    </xf>
    <xf numFmtId="0" fontId="37" fillId="0" borderId="0" xfId="43" applyFont="1"/>
    <xf numFmtId="0" fontId="41" fillId="0" borderId="0" xfId="0" applyFont="1" applyAlignment="1">
      <alignment horizontal="left"/>
    </xf>
    <xf numFmtId="165" fontId="48" fillId="2" borderId="13" xfId="97" applyNumberFormat="1" applyFont="1" applyFill="1" applyBorder="1" applyAlignment="1">
      <alignment vertical="center" wrapText="1"/>
    </xf>
    <xf numFmtId="44" fontId="49" fillId="45" borderId="13" xfId="97" applyFont="1" applyFill="1" applyBorder="1" applyAlignment="1">
      <alignment horizontal="center" vertical="center" wrapText="1"/>
    </xf>
    <xf numFmtId="166" fontId="49" fillId="45" borderId="13" xfId="97" applyNumberFormat="1" applyFont="1" applyFill="1" applyBorder="1" applyAlignment="1">
      <alignment horizontal="center" vertical="center" wrapText="1"/>
    </xf>
    <xf numFmtId="165" fontId="37" fillId="46" borderId="13" xfId="97" applyNumberFormat="1" applyFont="1" applyFill="1" applyBorder="1" applyAlignment="1">
      <alignment vertical="center" wrapText="1"/>
    </xf>
    <xf numFmtId="165" fontId="44" fillId="45" borderId="13" xfId="97" applyNumberFormat="1" applyFont="1" applyFill="1" applyBorder="1" applyAlignment="1">
      <alignment vertical="center" wrapText="1"/>
    </xf>
    <xf numFmtId="167" fontId="38" fillId="40" borderId="10" xfId="0" applyNumberFormat="1" applyFont="1" applyFill="1" applyBorder="1" applyAlignment="1">
      <alignment horizontal="center" vertical="center" wrapText="1"/>
    </xf>
    <xf numFmtId="167" fontId="38" fillId="40" borderId="11" xfId="0" applyNumberFormat="1" applyFont="1" applyFill="1" applyBorder="1" applyAlignment="1">
      <alignment horizontal="center" vertical="center" wrapText="1"/>
    </xf>
    <xf numFmtId="167" fontId="38" fillId="40" borderId="12" xfId="0" applyNumberFormat="1" applyFont="1" applyFill="1" applyBorder="1" applyAlignment="1">
      <alignment horizontal="center" vertical="center" wrapText="1"/>
    </xf>
    <xf numFmtId="167" fontId="38" fillId="2" borderId="10" xfId="0" applyNumberFormat="1" applyFont="1" applyFill="1" applyBorder="1" applyAlignment="1">
      <alignment horizontal="center" vertical="center" wrapText="1"/>
    </xf>
    <xf numFmtId="167" fontId="38" fillId="2" borderId="11" xfId="0" applyNumberFormat="1" applyFont="1" applyFill="1" applyBorder="1" applyAlignment="1">
      <alignment horizontal="center" vertical="center" wrapText="1"/>
    </xf>
    <xf numFmtId="167" fontId="38" fillId="2" borderId="12" xfId="0" applyNumberFormat="1" applyFont="1" applyFill="1" applyBorder="1" applyAlignment="1">
      <alignment horizontal="center" vertical="center" wrapText="1"/>
    </xf>
    <xf numFmtId="167" fontId="44" fillId="42" borderId="13" xfId="5" applyNumberFormat="1" applyFont="1" applyFill="1" applyBorder="1" applyAlignment="1">
      <alignment horizontal="center" vertical="center" wrapText="1"/>
    </xf>
    <xf numFmtId="0" fontId="50" fillId="0" borderId="0" xfId="0" applyFont="1" applyBorder="1" applyAlignment="1">
      <alignment horizontal="left" vertical="center" wrapText="1"/>
    </xf>
    <xf numFmtId="0" fontId="51" fillId="0" borderId="0" xfId="0" applyFont="1" applyBorder="1" applyAlignment="1">
      <alignment horizontal="left" vertical="center" wrapText="1"/>
    </xf>
    <xf numFmtId="0" fontId="51" fillId="0" borderId="0" xfId="43" applyFont="1" applyAlignment="1">
      <alignment vertical="center"/>
    </xf>
    <xf numFmtId="0" fontId="52" fillId="0" borderId="0" xfId="0" applyFont="1" applyAlignment="1">
      <alignment horizontal="left"/>
    </xf>
    <xf numFmtId="0" fontId="53" fillId="0" borderId="0" xfId="0" applyFont="1"/>
    <xf numFmtId="0" fontId="51" fillId="0" borderId="0" xfId="0" applyFont="1" applyAlignment="1">
      <alignment vertical="center"/>
    </xf>
    <xf numFmtId="0" fontId="58" fillId="2" borderId="13" xfId="0" applyFont="1" applyFill="1" applyBorder="1" applyAlignment="1">
      <alignment horizontal="center" vertical="center" wrapText="1"/>
    </xf>
    <xf numFmtId="0" fontId="59" fillId="0" borderId="13" xfId="0" applyFont="1" applyBorder="1" applyAlignment="1">
      <alignment horizontal="center" vertical="center"/>
    </xf>
    <xf numFmtId="0" fontId="58" fillId="0" borderId="13" xfId="0" applyFont="1" applyBorder="1" applyAlignment="1">
      <alignment horizontal="center" vertical="center" wrapText="1"/>
    </xf>
    <xf numFmtId="0" fontId="59" fillId="2" borderId="13" xfId="0" applyFont="1" applyFill="1" applyBorder="1" applyAlignment="1">
      <alignment horizontal="center" vertical="center" wrapText="1"/>
    </xf>
    <xf numFmtId="0" fontId="56" fillId="2" borderId="10" xfId="0" applyFont="1" applyFill="1" applyBorder="1" applyAlignment="1">
      <alignment horizontal="center" vertical="center" wrapText="1"/>
    </xf>
    <xf numFmtId="0" fontId="56" fillId="2" borderId="11" xfId="0" applyFont="1" applyFill="1" applyBorder="1" applyAlignment="1">
      <alignment horizontal="center" vertical="center" wrapText="1"/>
    </xf>
    <xf numFmtId="0" fontId="56" fillId="2" borderId="12" xfId="0" applyFont="1" applyFill="1" applyBorder="1" applyAlignment="1">
      <alignment horizontal="center" vertical="center" wrapText="1"/>
    </xf>
    <xf numFmtId="0" fontId="58" fillId="0" borderId="13" xfId="0" applyFont="1" applyBorder="1" applyAlignment="1">
      <alignment horizontal="justify" vertical="center" wrapText="1"/>
    </xf>
    <xf numFmtId="0" fontId="56" fillId="42" borderId="10" xfId="0" applyFont="1" applyFill="1" applyBorder="1" applyAlignment="1">
      <alignment horizontal="center" vertical="center" wrapText="1"/>
    </xf>
    <xf numFmtId="0" fontId="56" fillId="42" borderId="11" xfId="0" applyFont="1" applyFill="1" applyBorder="1" applyAlignment="1">
      <alignment horizontal="center" vertical="center" wrapText="1"/>
    </xf>
    <xf numFmtId="0" fontId="56" fillId="42" borderId="12" xfId="0" applyFont="1" applyFill="1" applyBorder="1" applyAlignment="1">
      <alignment horizontal="center" vertical="center" wrapText="1"/>
    </xf>
    <xf numFmtId="0" fontId="56" fillId="40" borderId="10" xfId="0" applyFont="1" applyFill="1" applyBorder="1" applyAlignment="1">
      <alignment horizontal="center" vertical="center" wrapText="1"/>
    </xf>
    <xf numFmtId="0" fontId="56" fillId="40" borderId="11" xfId="0" applyFont="1" applyFill="1" applyBorder="1" applyAlignment="1">
      <alignment horizontal="center" vertical="center" wrapText="1"/>
    </xf>
    <xf numFmtId="0" fontId="56" fillId="40" borderId="12" xfId="0" applyFont="1" applyFill="1" applyBorder="1" applyAlignment="1">
      <alignment horizontal="center" vertical="center" wrapText="1"/>
    </xf>
    <xf numFmtId="0" fontId="59" fillId="0" borderId="28" xfId="0" applyFont="1" applyBorder="1" applyAlignment="1">
      <alignment horizontal="center" vertical="center"/>
    </xf>
    <xf numFmtId="0" fontId="58" fillId="0" borderId="29" xfId="0" applyFont="1" applyBorder="1" applyAlignment="1">
      <alignment horizontal="justify" vertical="center" wrapText="1"/>
    </xf>
    <xf numFmtId="0" fontId="58" fillId="0" borderId="22" xfId="0" applyFont="1" applyBorder="1" applyAlignment="1">
      <alignment horizontal="center" vertical="center" wrapText="1"/>
    </xf>
    <xf numFmtId="0" fontId="59" fillId="2" borderId="30" xfId="0" applyFont="1" applyFill="1" applyBorder="1" applyAlignment="1">
      <alignment horizontal="center" vertical="center" wrapText="1"/>
    </xf>
    <xf numFmtId="0" fontId="59" fillId="40" borderId="10" xfId="0" applyFont="1" applyFill="1" applyBorder="1" applyAlignment="1">
      <alignment horizontal="center" vertical="center"/>
    </xf>
    <xf numFmtId="0" fontId="58" fillId="40" borderId="11" xfId="0" applyFont="1" applyFill="1" applyBorder="1" applyAlignment="1">
      <alignment horizontal="center" vertical="center" wrapText="1"/>
    </xf>
    <xf numFmtId="0" fontId="59" fillId="40" borderId="12" xfId="0" applyFont="1" applyFill="1" applyBorder="1" applyAlignment="1">
      <alignment horizontal="center" vertical="center" wrapText="1"/>
    </xf>
    <xf numFmtId="0" fontId="56" fillId="44" borderId="10" xfId="0" applyFont="1" applyFill="1" applyBorder="1" applyAlignment="1">
      <alignment horizontal="center" vertical="center" wrapText="1"/>
    </xf>
    <xf numFmtId="0" fontId="56" fillId="44" borderId="11" xfId="0" applyFont="1" applyFill="1" applyBorder="1" applyAlignment="1">
      <alignment horizontal="center" vertical="center" wrapText="1"/>
    </xf>
    <xf numFmtId="0" fontId="56" fillId="44" borderId="12" xfId="0" applyFont="1" applyFill="1" applyBorder="1" applyAlignment="1">
      <alignment horizontal="center" vertical="center" wrapText="1"/>
    </xf>
    <xf numFmtId="0" fontId="59" fillId="44" borderId="10" xfId="0" applyFont="1" applyFill="1" applyBorder="1" applyAlignment="1">
      <alignment horizontal="center" vertical="center"/>
    </xf>
    <xf numFmtId="0" fontId="58" fillId="44" borderId="11" xfId="0" applyFont="1" applyFill="1" applyBorder="1" applyAlignment="1">
      <alignment horizontal="center" vertical="center" wrapText="1"/>
    </xf>
    <xf numFmtId="0" fontId="59" fillId="44" borderId="12" xfId="0" applyFont="1" applyFill="1" applyBorder="1" applyAlignment="1">
      <alignment horizontal="center" vertical="center" wrapText="1"/>
    </xf>
    <xf numFmtId="0" fontId="56" fillId="8" borderId="10" xfId="0" applyFont="1" applyFill="1" applyBorder="1" applyAlignment="1">
      <alignment horizontal="center" vertical="center" wrapText="1"/>
    </xf>
    <xf numFmtId="0" fontId="56" fillId="8" borderId="11" xfId="0" applyFont="1" applyFill="1" applyBorder="1" applyAlignment="1">
      <alignment horizontal="center" vertical="center" wrapText="1"/>
    </xf>
    <xf numFmtId="0" fontId="56" fillId="8" borderId="12" xfId="0" applyFont="1" applyFill="1" applyBorder="1" applyAlignment="1">
      <alignment horizontal="center" vertical="center" wrapText="1"/>
    </xf>
    <xf numFmtId="0" fontId="59" fillId="8" borderId="10" xfId="0" applyFont="1" applyFill="1" applyBorder="1" applyAlignment="1">
      <alignment horizontal="center" vertical="center"/>
    </xf>
    <xf numFmtId="0" fontId="58" fillId="8" borderId="11" xfId="0" applyFont="1" applyFill="1" applyBorder="1" applyAlignment="1">
      <alignment horizontal="center" vertical="center" wrapText="1"/>
    </xf>
    <xf numFmtId="0" fontId="59" fillId="8" borderId="12" xfId="0" applyFont="1" applyFill="1" applyBorder="1" applyAlignment="1">
      <alignment horizontal="center" vertical="center" wrapText="1"/>
    </xf>
    <xf numFmtId="167" fontId="38" fillId="40" borderId="10" xfId="0" applyNumberFormat="1" applyFont="1" applyFill="1" applyBorder="1" applyAlignment="1">
      <alignment horizontal="center" vertical="center" wrapText="1"/>
    </xf>
    <xf numFmtId="167" fontId="38" fillId="40" borderId="11" xfId="0" applyNumberFormat="1" applyFont="1" applyFill="1" applyBorder="1" applyAlignment="1">
      <alignment horizontal="center" vertical="center" wrapText="1"/>
    </xf>
    <xf numFmtId="167" fontId="38" fillId="40" borderId="12" xfId="0" applyNumberFormat="1" applyFont="1" applyFill="1" applyBorder="1" applyAlignment="1">
      <alignment horizontal="center" vertical="center" wrapText="1"/>
    </xf>
    <xf numFmtId="167" fontId="38" fillId="2" borderId="10" xfId="0" applyNumberFormat="1" applyFont="1" applyFill="1" applyBorder="1" applyAlignment="1">
      <alignment horizontal="center" vertical="center" wrapText="1"/>
    </xf>
    <xf numFmtId="167" fontId="38" fillId="2" borderId="11" xfId="0" applyNumberFormat="1" applyFont="1" applyFill="1" applyBorder="1" applyAlignment="1">
      <alignment horizontal="center" vertical="center" wrapText="1"/>
    </xf>
    <xf numFmtId="167" fontId="38" fillId="2" borderId="12" xfId="0" applyNumberFormat="1" applyFont="1" applyFill="1" applyBorder="1" applyAlignment="1">
      <alignment horizontal="center" vertical="center" wrapText="1"/>
    </xf>
    <xf numFmtId="0" fontId="56" fillId="42" borderId="10" xfId="0" applyFont="1" applyFill="1" applyBorder="1" applyAlignment="1">
      <alignment horizontal="center" vertical="center" wrapText="1"/>
    </xf>
    <xf numFmtId="0" fontId="56" fillId="42" borderId="11" xfId="0" applyFont="1" applyFill="1" applyBorder="1" applyAlignment="1">
      <alignment horizontal="center" vertical="center" wrapText="1"/>
    </xf>
    <xf numFmtId="0" fontId="56" fillId="42" borderId="12" xfId="0" applyFont="1" applyFill="1" applyBorder="1" applyAlignment="1">
      <alignment horizontal="center" vertical="center" wrapText="1"/>
    </xf>
    <xf numFmtId="0" fontId="56" fillId="40" borderId="10" xfId="0" applyFont="1" applyFill="1" applyBorder="1" applyAlignment="1">
      <alignment horizontal="center" vertical="center" wrapText="1"/>
    </xf>
    <xf numFmtId="0" fontId="56" fillId="40" borderId="11" xfId="0" applyFont="1" applyFill="1" applyBorder="1" applyAlignment="1">
      <alignment horizontal="center" vertical="center" wrapText="1"/>
    </xf>
    <xf numFmtId="0" fontId="56" fillId="40" borderId="12" xfId="0" applyFont="1" applyFill="1" applyBorder="1" applyAlignment="1">
      <alignment horizontal="center" vertical="center" wrapText="1"/>
    </xf>
    <xf numFmtId="44" fontId="49" fillId="2" borderId="13" xfId="97" applyFont="1" applyFill="1" applyBorder="1" applyAlignment="1">
      <alignment horizontal="center" vertical="center" wrapText="1"/>
    </xf>
    <xf numFmtId="44" fontId="43" fillId="40" borderId="24" xfId="97" applyFont="1" applyFill="1" applyBorder="1" applyAlignment="1">
      <alignment horizontal="center" vertical="center" wrapText="1"/>
    </xf>
    <xf numFmtId="44" fontId="38" fillId="40" borderId="24" xfId="97" applyFont="1" applyFill="1" applyBorder="1" applyAlignment="1">
      <alignment horizontal="center" vertical="center" wrapText="1"/>
    </xf>
    <xf numFmtId="167" fontId="38" fillId="40" borderId="13" xfId="0" applyNumberFormat="1" applyFont="1" applyFill="1" applyBorder="1" applyAlignment="1">
      <alignment horizontal="center" vertical="center" wrapText="1"/>
    </xf>
    <xf numFmtId="0" fontId="62" fillId="6" borderId="13" xfId="0" applyFont="1" applyFill="1" applyBorder="1" applyAlignment="1">
      <alignment horizontal="center" vertical="center" wrapText="1"/>
    </xf>
    <xf numFmtId="0" fontId="63" fillId="6" borderId="13" xfId="0" applyFont="1" applyFill="1" applyBorder="1" applyAlignment="1">
      <alignment horizontal="center" vertical="center" wrapText="1"/>
    </xf>
    <xf numFmtId="167" fontId="44" fillId="2" borderId="10" xfId="5" applyNumberFormat="1" applyFont="1" applyFill="1" applyBorder="1" applyAlignment="1">
      <alignment horizontal="center" vertical="center" wrapText="1"/>
    </xf>
    <xf numFmtId="167" fontId="44" fillId="2" borderId="11" xfId="5" applyNumberFormat="1" applyFont="1" applyFill="1" applyBorder="1" applyAlignment="1">
      <alignment horizontal="center" vertical="center" wrapText="1"/>
    </xf>
    <xf numFmtId="167" fontId="44" fillId="2" borderId="12" xfId="5" applyNumberFormat="1" applyFont="1" applyFill="1" applyBorder="1" applyAlignment="1">
      <alignment horizontal="center" vertical="center" wrapText="1"/>
    </xf>
    <xf numFmtId="167" fontId="38" fillId="8" borderId="10" xfId="0" applyNumberFormat="1" applyFont="1" applyFill="1" applyBorder="1" applyAlignment="1">
      <alignment horizontal="center" vertical="center" wrapText="1"/>
    </xf>
    <xf numFmtId="167" fontId="38" fillId="8" borderId="11" xfId="0" applyNumberFormat="1" applyFont="1" applyFill="1" applyBorder="1" applyAlignment="1">
      <alignment horizontal="center" vertical="center" wrapText="1"/>
    </xf>
    <xf numFmtId="167" fontId="38" fillId="8" borderId="12" xfId="0" applyNumberFormat="1" applyFont="1" applyFill="1" applyBorder="1" applyAlignment="1">
      <alignment horizontal="center" vertical="center" wrapText="1"/>
    </xf>
    <xf numFmtId="167" fontId="38" fillId="41" borderId="10" xfId="0" applyNumberFormat="1" applyFont="1" applyFill="1" applyBorder="1" applyAlignment="1">
      <alignment horizontal="center" vertical="center" wrapText="1"/>
    </xf>
    <xf numFmtId="167" fontId="38" fillId="41" borderId="11" xfId="0" applyNumberFormat="1" applyFont="1" applyFill="1" applyBorder="1" applyAlignment="1">
      <alignment horizontal="center" vertical="center" wrapText="1"/>
    </xf>
    <xf numFmtId="167" fontId="38" fillId="41" borderId="12" xfId="0" applyNumberFormat="1" applyFont="1" applyFill="1" applyBorder="1" applyAlignment="1">
      <alignment horizontal="center" vertical="center" wrapText="1"/>
    </xf>
    <xf numFmtId="167" fontId="38" fillId="42" borderId="10" xfId="0" applyNumberFormat="1" applyFont="1" applyFill="1" applyBorder="1" applyAlignment="1">
      <alignment horizontal="center" vertical="center" wrapText="1"/>
    </xf>
    <xf numFmtId="167" fontId="38" fillId="42" borderId="11" xfId="0" applyNumberFormat="1" applyFont="1" applyFill="1" applyBorder="1" applyAlignment="1">
      <alignment horizontal="center" vertical="center" wrapText="1"/>
    </xf>
    <xf numFmtId="167" fontId="38" fillId="42" borderId="12" xfId="0" applyNumberFormat="1" applyFont="1" applyFill="1" applyBorder="1" applyAlignment="1">
      <alignment horizontal="center" vertical="center" wrapText="1"/>
    </xf>
    <xf numFmtId="167" fontId="38" fillId="40" borderId="10" xfId="0" applyNumberFormat="1" applyFont="1" applyFill="1" applyBorder="1" applyAlignment="1">
      <alignment horizontal="center" vertical="center" wrapText="1"/>
    </xf>
    <xf numFmtId="167" fontId="38" fillId="40" borderId="11" xfId="0" applyNumberFormat="1" applyFont="1" applyFill="1" applyBorder="1" applyAlignment="1">
      <alignment horizontal="center" vertical="center" wrapText="1"/>
    </xf>
    <xf numFmtId="167" fontId="38" fillId="40" borderId="12" xfId="0" applyNumberFormat="1" applyFont="1" applyFill="1" applyBorder="1" applyAlignment="1">
      <alignment horizontal="center" vertical="center" wrapText="1"/>
    </xf>
    <xf numFmtId="44" fontId="37" fillId="0" borderId="24" xfId="97" applyFont="1" applyFill="1" applyBorder="1" applyAlignment="1">
      <alignment horizontal="center" vertical="center" wrapText="1"/>
    </xf>
    <xf numFmtId="44" fontId="37" fillId="0" borderId="25" xfId="97" applyFont="1" applyFill="1" applyBorder="1" applyAlignment="1">
      <alignment horizontal="center" vertical="center" wrapText="1"/>
    </xf>
    <xf numFmtId="44" fontId="37" fillId="0" borderId="0" xfId="97" applyFont="1" applyFill="1" applyBorder="1" applyAlignment="1">
      <alignment horizontal="center" vertical="center" wrapText="1"/>
    </xf>
    <xf numFmtId="44" fontId="37" fillId="0" borderId="16" xfId="97" applyFont="1" applyFill="1" applyBorder="1" applyAlignment="1">
      <alignment horizontal="center" vertical="center" wrapText="1"/>
    </xf>
    <xf numFmtId="44" fontId="37" fillId="0" borderId="26" xfId="97" applyFont="1" applyFill="1" applyBorder="1" applyAlignment="1">
      <alignment horizontal="center" vertical="center" wrapText="1"/>
    </xf>
    <xf numFmtId="44" fontId="37" fillId="0" borderId="27" xfId="97" applyFont="1" applyFill="1" applyBorder="1" applyAlignment="1">
      <alignment horizontal="center" vertical="center" wrapText="1"/>
    </xf>
    <xf numFmtId="167" fontId="38" fillId="44" borderId="10" xfId="0" applyNumberFormat="1" applyFont="1" applyFill="1" applyBorder="1" applyAlignment="1">
      <alignment horizontal="center" vertical="center" wrapText="1"/>
    </xf>
    <xf numFmtId="167" fontId="38" fillId="44" borderId="11" xfId="0" applyNumberFormat="1" applyFont="1" applyFill="1" applyBorder="1" applyAlignment="1">
      <alignment horizontal="center" vertical="center" wrapText="1"/>
    </xf>
    <xf numFmtId="167" fontId="38" fillId="44" borderId="12" xfId="0" applyNumberFormat="1" applyFont="1" applyFill="1" applyBorder="1" applyAlignment="1">
      <alignment horizontal="center" vertical="center" wrapText="1"/>
    </xf>
    <xf numFmtId="44" fontId="37" fillId="0" borderId="11" xfId="97" applyFont="1" applyFill="1" applyBorder="1" applyAlignment="1">
      <alignment horizontal="center" vertical="center" wrapText="1"/>
    </xf>
    <xf numFmtId="44" fontId="37" fillId="0" borderId="12" xfId="97" applyFont="1" applyFill="1" applyBorder="1" applyAlignment="1">
      <alignment horizontal="center" vertical="center" wrapText="1"/>
    </xf>
    <xf numFmtId="167" fontId="37" fillId="0" borderId="23" xfId="0" applyNumberFormat="1" applyFont="1" applyBorder="1" applyAlignment="1">
      <alignment horizontal="center" vertical="center" wrapText="1"/>
    </xf>
    <xf numFmtId="167" fontId="37" fillId="0" borderId="24" xfId="0" applyNumberFormat="1" applyFont="1" applyBorder="1" applyAlignment="1">
      <alignment horizontal="center" vertical="center" wrapText="1"/>
    </xf>
    <xf numFmtId="167" fontId="37" fillId="0" borderId="25" xfId="0" applyNumberFormat="1" applyFont="1" applyBorder="1" applyAlignment="1">
      <alignment horizontal="center" vertical="center" wrapText="1"/>
    </xf>
    <xf numFmtId="167" fontId="37" fillId="0" borderId="14" xfId="0" applyNumberFormat="1" applyFont="1" applyBorder="1" applyAlignment="1">
      <alignment horizontal="center" vertical="center" wrapText="1"/>
    </xf>
    <xf numFmtId="167" fontId="37" fillId="0" borderId="26" xfId="0" applyNumberFormat="1" applyFont="1" applyBorder="1" applyAlignment="1">
      <alignment horizontal="center" vertical="center" wrapText="1"/>
    </xf>
    <xf numFmtId="167" fontId="37" fillId="0" borderId="27" xfId="0" applyNumberFormat="1" applyFont="1" applyBorder="1" applyAlignment="1">
      <alignment horizontal="center" vertical="center" wrapText="1"/>
    </xf>
    <xf numFmtId="167" fontId="38" fillId="2" borderId="10" xfId="0" applyNumberFormat="1" applyFont="1" applyFill="1" applyBorder="1" applyAlignment="1">
      <alignment horizontal="center" vertical="center" wrapText="1"/>
    </xf>
    <xf numFmtId="167" fontId="38" fillId="2" borderId="11" xfId="0" applyNumberFormat="1" applyFont="1" applyFill="1" applyBorder="1" applyAlignment="1">
      <alignment horizontal="center" vertical="center" wrapText="1"/>
    </xf>
    <xf numFmtId="167" fontId="38" fillId="2" borderId="12" xfId="0" applyNumberFormat="1" applyFont="1" applyFill="1" applyBorder="1" applyAlignment="1">
      <alignment horizontal="center" vertical="center" wrapText="1"/>
    </xf>
    <xf numFmtId="0" fontId="38" fillId="3" borderId="17" xfId="0" applyFont="1" applyFill="1" applyBorder="1" applyAlignment="1">
      <alignment horizontal="center" vertical="center"/>
    </xf>
    <xf numFmtId="0" fontId="38" fillId="3" borderId="18" xfId="0" applyFont="1" applyFill="1" applyBorder="1" applyAlignment="1">
      <alignment horizontal="center" vertical="center"/>
    </xf>
    <xf numFmtId="0" fontId="38" fillId="3" borderId="19" xfId="0" applyFont="1" applyFill="1" applyBorder="1" applyAlignment="1">
      <alignment horizontal="center" vertical="center"/>
    </xf>
    <xf numFmtId="0" fontId="38" fillId="40" borderId="13" xfId="0" applyFont="1" applyFill="1" applyBorder="1" applyAlignment="1">
      <alignment horizontal="center" vertical="center" wrapText="1"/>
    </xf>
    <xf numFmtId="0" fontId="38" fillId="40" borderId="10" xfId="0" applyFont="1" applyFill="1" applyBorder="1" applyAlignment="1">
      <alignment horizontal="center" vertical="center" wrapText="1"/>
    </xf>
    <xf numFmtId="0" fontId="38" fillId="40" borderId="11" xfId="0" applyFont="1" applyFill="1" applyBorder="1" applyAlignment="1">
      <alignment horizontal="center" vertical="center" wrapText="1"/>
    </xf>
    <xf numFmtId="0" fontId="38" fillId="40" borderId="12" xfId="0" applyFont="1" applyFill="1" applyBorder="1" applyAlignment="1">
      <alignment horizontal="center" vertical="center" wrapText="1"/>
    </xf>
    <xf numFmtId="0" fontId="38" fillId="2" borderId="10" xfId="0" applyFont="1" applyFill="1" applyBorder="1" applyAlignment="1">
      <alignment horizontal="center" vertical="center" wrapText="1"/>
    </xf>
    <xf numFmtId="0" fontId="38" fillId="2" borderId="11" xfId="0" applyFont="1" applyFill="1" applyBorder="1" applyAlignment="1">
      <alignment horizontal="center" vertical="center" wrapText="1"/>
    </xf>
    <xf numFmtId="0" fontId="38" fillId="2" borderId="12" xfId="0" applyFont="1" applyFill="1" applyBorder="1" applyAlignment="1">
      <alignment horizontal="center" vertical="center" wrapText="1"/>
    </xf>
    <xf numFmtId="0" fontId="41" fillId="7" borderId="20" xfId="5" applyFont="1" applyFill="1" applyBorder="1" applyAlignment="1">
      <alignment horizontal="center" vertical="center" wrapText="1"/>
    </xf>
    <xf numFmtId="0" fontId="41" fillId="7" borderId="15" xfId="5" applyFont="1" applyFill="1" applyBorder="1" applyAlignment="1">
      <alignment horizontal="center" vertical="center" wrapText="1"/>
    </xf>
    <xf numFmtId="0" fontId="45" fillId="4" borderId="20" xfId="0" applyFont="1" applyFill="1" applyBorder="1" applyAlignment="1">
      <alignment horizontal="center" vertical="center" wrapText="1" readingOrder="1"/>
    </xf>
    <xf numFmtId="0" fontId="45" fillId="4" borderId="15" xfId="0" applyFont="1" applyFill="1" applyBorder="1" applyAlignment="1">
      <alignment horizontal="center" vertical="center" wrapText="1" readingOrder="1"/>
    </xf>
    <xf numFmtId="0" fontId="55" fillId="0" borderId="10" xfId="0" applyFont="1" applyBorder="1" applyAlignment="1">
      <alignment horizontal="center" vertical="center" wrapText="1"/>
    </xf>
    <xf numFmtId="0" fontId="55" fillId="0" borderId="11" xfId="0" applyFont="1" applyBorder="1" applyAlignment="1">
      <alignment horizontal="center" vertical="center" wrapText="1"/>
    </xf>
    <xf numFmtId="0" fontId="55" fillId="0" borderId="12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left" vertical="center" wrapText="1"/>
    </xf>
    <xf numFmtId="0" fontId="50" fillId="0" borderId="11" xfId="0" applyFont="1" applyBorder="1" applyAlignment="1">
      <alignment horizontal="left" vertical="center" wrapText="1"/>
    </xf>
    <xf numFmtId="0" fontId="50" fillId="0" borderId="12" xfId="0" applyFont="1" applyBorder="1" applyAlignment="1">
      <alignment horizontal="left" vertical="center" wrapText="1"/>
    </xf>
    <xf numFmtId="0" fontId="54" fillId="0" borderId="10" xfId="0" applyFont="1" applyBorder="1" applyAlignment="1">
      <alignment horizontal="left" vertical="center" wrapText="1"/>
    </xf>
    <xf numFmtId="0" fontId="54" fillId="0" borderId="11" xfId="0" applyFont="1" applyBorder="1" applyAlignment="1">
      <alignment horizontal="left" vertical="center" wrapText="1"/>
    </xf>
    <xf numFmtId="0" fontId="54" fillId="0" borderId="12" xfId="0" applyFont="1" applyBorder="1" applyAlignment="1">
      <alignment horizontal="left" vertical="center" wrapText="1"/>
    </xf>
    <xf numFmtId="0" fontId="38" fillId="8" borderId="23" xfId="0" applyFont="1" applyFill="1" applyBorder="1" applyAlignment="1">
      <alignment horizontal="center" vertical="center" wrapText="1"/>
    </xf>
    <xf numFmtId="0" fontId="38" fillId="8" borderId="24" xfId="0" applyFont="1" applyFill="1" applyBorder="1" applyAlignment="1">
      <alignment horizontal="center" vertical="center" wrapText="1"/>
    </xf>
    <xf numFmtId="0" fontId="38" fillId="8" borderId="25" xfId="0" applyFont="1" applyFill="1" applyBorder="1" applyAlignment="1">
      <alignment horizontal="center" vertical="center" wrapText="1"/>
    </xf>
    <xf numFmtId="0" fontId="38" fillId="8" borderId="21" xfId="0" applyFont="1" applyFill="1" applyBorder="1" applyAlignment="1">
      <alignment horizontal="center" vertical="center" wrapText="1"/>
    </xf>
    <xf numFmtId="0" fontId="38" fillId="8" borderId="0" xfId="0" applyFont="1" applyFill="1" applyAlignment="1">
      <alignment horizontal="center" vertical="center" wrapText="1"/>
    </xf>
    <xf numFmtId="0" fontId="38" fillId="8" borderId="16" xfId="0" applyFont="1" applyFill="1" applyBorder="1" applyAlignment="1">
      <alignment horizontal="center" vertical="center" wrapText="1"/>
    </xf>
    <xf numFmtId="0" fontId="38" fillId="8" borderId="14" xfId="0" applyFont="1" applyFill="1" applyBorder="1" applyAlignment="1">
      <alignment horizontal="center" vertical="center" wrapText="1"/>
    </xf>
    <xf numFmtId="0" fontId="38" fillId="8" borderId="26" xfId="0" applyFont="1" applyFill="1" applyBorder="1" applyAlignment="1">
      <alignment horizontal="center" vertical="center" wrapText="1"/>
    </xf>
    <xf numFmtId="0" fontId="38" fillId="8" borderId="27" xfId="0" applyFont="1" applyFill="1" applyBorder="1" applyAlignment="1">
      <alignment horizontal="center" vertical="center" wrapText="1"/>
    </xf>
    <xf numFmtId="0" fontId="41" fillId="8" borderId="20" xfId="0" applyFont="1" applyFill="1" applyBorder="1" applyAlignment="1">
      <alignment horizontal="center" vertical="center" wrapText="1"/>
    </xf>
    <xf numFmtId="0" fontId="41" fillId="8" borderId="15" xfId="0" applyFont="1" applyFill="1" applyBorder="1" applyAlignment="1">
      <alignment horizontal="center" vertical="center" wrapText="1"/>
    </xf>
    <xf numFmtId="0" fontId="52" fillId="0" borderId="0" xfId="43" applyFont="1" applyAlignment="1">
      <alignment vertical="center" wrapText="1"/>
    </xf>
    <xf numFmtId="0" fontId="52" fillId="0" borderId="0" xfId="43" applyFont="1" applyAlignment="1">
      <alignment horizontal="left" vertical="center" wrapText="1"/>
    </xf>
    <xf numFmtId="0" fontId="45" fillId="8" borderId="10" xfId="0" applyFont="1" applyFill="1" applyBorder="1" applyAlignment="1">
      <alignment horizontal="center" vertical="center"/>
    </xf>
    <xf numFmtId="0" fontId="45" fillId="8" borderId="11" xfId="0" applyFont="1" applyFill="1" applyBorder="1" applyAlignment="1">
      <alignment horizontal="center" vertical="center"/>
    </xf>
    <xf numFmtId="0" fontId="45" fillId="8" borderId="12" xfId="0" applyFont="1" applyFill="1" applyBorder="1" applyAlignment="1">
      <alignment horizontal="center" vertical="center"/>
    </xf>
    <xf numFmtId="0" fontId="38" fillId="42" borderId="10" xfId="0" applyFont="1" applyFill="1" applyBorder="1" applyAlignment="1">
      <alignment horizontal="center" vertical="center" wrapText="1"/>
    </xf>
    <xf numFmtId="0" fontId="38" fillId="42" borderId="11" xfId="0" applyFont="1" applyFill="1" applyBorder="1" applyAlignment="1">
      <alignment horizontal="center" vertical="center" wrapText="1"/>
    </xf>
    <xf numFmtId="0" fontId="38" fillId="42" borderId="12" xfId="0" applyFont="1" applyFill="1" applyBorder="1" applyAlignment="1">
      <alignment horizontal="center" vertical="center" wrapText="1"/>
    </xf>
    <xf numFmtId="0" fontId="45" fillId="40" borderId="10" xfId="0" applyFont="1" applyFill="1" applyBorder="1" applyAlignment="1">
      <alignment horizontal="center" vertical="center"/>
    </xf>
    <xf numFmtId="0" fontId="45" fillId="40" borderId="11" xfId="0" applyFont="1" applyFill="1" applyBorder="1" applyAlignment="1">
      <alignment horizontal="center" vertical="center"/>
    </xf>
    <xf numFmtId="0" fontId="45" fillId="40" borderId="12" xfId="0" applyFont="1" applyFill="1" applyBorder="1" applyAlignment="1">
      <alignment horizontal="center" vertical="center"/>
    </xf>
    <xf numFmtId="0" fontId="38" fillId="41" borderId="10" xfId="0" applyFont="1" applyFill="1" applyBorder="1" applyAlignment="1">
      <alignment horizontal="center" vertical="center" wrapText="1"/>
    </xf>
    <xf numFmtId="0" fontId="38" fillId="41" borderId="11" xfId="0" applyFont="1" applyFill="1" applyBorder="1" applyAlignment="1">
      <alignment horizontal="center" vertical="center" wrapText="1"/>
    </xf>
    <xf numFmtId="0" fontId="38" fillId="41" borderId="12" xfId="0" applyFont="1" applyFill="1" applyBorder="1" applyAlignment="1">
      <alignment horizontal="center" vertical="center" wrapText="1"/>
    </xf>
    <xf numFmtId="0" fontId="40" fillId="43" borderId="10" xfId="0" applyFont="1" applyFill="1" applyBorder="1" applyAlignment="1">
      <alignment horizontal="center" vertical="center" wrapText="1"/>
    </xf>
    <xf numFmtId="0" fontId="40" fillId="43" borderId="11" xfId="0" applyFont="1" applyFill="1" applyBorder="1" applyAlignment="1">
      <alignment horizontal="center" vertical="center" wrapText="1"/>
    </xf>
    <xf numFmtId="0" fontId="40" fillId="43" borderId="12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28" fillId="3" borderId="14" xfId="0" applyFont="1" applyFill="1" applyBorder="1" applyAlignment="1">
      <alignment horizontal="center" vertical="center"/>
    </xf>
    <xf numFmtId="0" fontId="28" fillId="3" borderId="26" xfId="0" applyFont="1" applyFill="1" applyBorder="1" applyAlignment="1">
      <alignment horizontal="center" vertical="center"/>
    </xf>
    <xf numFmtId="0" fontId="28" fillId="41" borderId="15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28" fillId="2" borderId="11" xfId="0" applyFont="1" applyFill="1" applyBorder="1" applyAlignment="1">
      <alignment horizontal="center" vertical="center" wrapText="1"/>
    </xf>
    <xf numFmtId="0" fontId="28" fillId="2" borderId="12" xfId="0" applyFont="1" applyFill="1" applyBorder="1" applyAlignment="1">
      <alignment horizontal="center" vertical="center" wrapText="1"/>
    </xf>
    <xf numFmtId="0" fontId="30" fillId="4" borderId="20" xfId="0" applyFont="1" applyFill="1" applyBorder="1" applyAlignment="1">
      <alignment horizontal="center" vertical="center" wrapText="1" readingOrder="1"/>
    </xf>
    <xf numFmtId="0" fontId="30" fillId="4" borderId="15" xfId="0" applyFont="1" applyFill="1" applyBorder="1" applyAlignment="1">
      <alignment horizontal="center" vertical="center" wrapText="1" readingOrder="1"/>
    </xf>
    <xf numFmtId="0" fontId="28" fillId="0" borderId="10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8" borderId="23" xfId="0" applyFont="1" applyFill="1" applyBorder="1" applyAlignment="1">
      <alignment horizontal="center" vertical="center" wrapText="1"/>
    </xf>
    <xf numFmtId="0" fontId="28" fillId="8" borderId="24" xfId="0" applyFont="1" applyFill="1" applyBorder="1" applyAlignment="1">
      <alignment horizontal="center" vertical="center" wrapText="1"/>
    </xf>
    <xf numFmtId="0" fontId="28" fillId="8" borderId="25" xfId="0" applyFont="1" applyFill="1" applyBorder="1" applyAlignment="1">
      <alignment horizontal="center" vertical="center" wrapText="1"/>
    </xf>
    <xf numFmtId="0" fontId="28" fillId="8" borderId="14" xfId="0" applyFont="1" applyFill="1" applyBorder="1" applyAlignment="1">
      <alignment horizontal="center" vertical="center" wrapText="1"/>
    </xf>
    <xf numFmtId="0" fontId="28" fillId="8" borderId="26" xfId="0" applyFont="1" applyFill="1" applyBorder="1" applyAlignment="1">
      <alignment horizontal="center" vertical="center" wrapText="1"/>
    </xf>
    <xf numFmtId="0" fontId="28" fillId="8" borderId="27" xfId="0" applyFont="1" applyFill="1" applyBorder="1" applyAlignment="1">
      <alignment horizontal="center" vertical="center" wrapText="1"/>
    </xf>
    <xf numFmtId="0" fontId="28" fillId="40" borderId="15" xfId="0" applyFont="1" applyFill="1" applyBorder="1" applyAlignment="1">
      <alignment horizontal="center" vertical="center" wrapText="1"/>
    </xf>
    <xf numFmtId="0" fontId="56" fillId="40" borderId="10" xfId="0" applyFont="1" applyFill="1" applyBorder="1" applyAlignment="1">
      <alignment horizontal="center" vertical="center" wrapText="1"/>
    </xf>
    <xf numFmtId="0" fontId="56" fillId="40" borderId="11" xfId="0" applyFont="1" applyFill="1" applyBorder="1" applyAlignment="1">
      <alignment horizontal="center" vertical="center" wrapText="1"/>
    </xf>
    <xf numFmtId="0" fontId="56" fillId="40" borderId="12" xfId="0" applyFont="1" applyFill="1" applyBorder="1" applyAlignment="1">
      <alignment horizontal="center" vertical="center" wrapText="1"/>
    </xf>
    <xf numFmtId="0" fontId="29" fillId="0" borderId="0" xfId="43" applyFont="1" applyAlignment="1">
      <alignment vertical="center" wrapText="1"/>
    </xf>
    <xf numFmtId="0" fontId="47" fillId="0" borderId="10" xfId="0" applyFont="1" applyBorder="1" applyAlignment="1">
      <alignment vertical="center" wrapText="1"/>
    </xf>
    <xf numFmtId="0" fontId="47" fillId="0" borderId="11" xfId="0" applyFont="1" applyBorder="1" applyAlignment="1">
      <alignment vertical="center" wrapText="1"/>
    </xf>
    <xf numFmtId="0" fontId="61" fillId="0" borderId="11" xfId="0" applyFont="1" applyBorder="1" applyAlignment="1">
      <alignment vertical="center" wrapText="1"/>
    </xf>
    <xf numFmtId="0" fontId="60" fillId="0" borderId="0" xfId="43" applyFont="1" applyAlignment="1">
      <alignment horizontal="left" vertical="center" wrapText="1"/>
    </xf>
    <xf numFmtId="0" fontId="60" fillId="0" borderId="0" xfId="43" applyFont="1" applyAlignment="1">
      <alignment vertical="center" wrapText="1"/>
    </xf>
    <xf numFmtId="0" fontId="57" fillId="8" borderId="10" xfId="0" applyFont="1" applyFill="1" applyBorder="1" applyAlignment="1">
      <alignment horizontal="center" vertical="center"/>
    </xf>
    <xf numFmtId="0" fontId="57" fillId="8" borderId="11" xfId="0" applyFont="1" applyFill="1" applyBorder="1" applyAlignment="1">
      <alignment horizontal="center" vertical="center"/>
    </xf>
    <xf numFmtId="0" fontId="57" fillId="8" borderId="12" xfId="0" applyFont="1" applyFill="1" applyBorder="1" applyAlignment="1">
      <alignment horizontal="center" vertical="center"/>
    </xf>
    <xf numFmtId="0" fontId="56" fillId="42" borderId="10" xfId="0" applyFont="1" applyFill="1" applyBorder="1" applyAlignment="1">
      <alignment horizontal="center" vertical="center" wrapText="1"/>
    </xf>
    <xf numFmtId="0" fontId="56" fillId="42" borderId="11" xfId="0" applyFont="1" applyFill="1" applyBorder="1" applyAlignment="1">
      <alignment horizontal="center" vertical="center" wrapText="1"/>
    </xf>
    <xf numFmtId="0" fontId="56" fillId="42" borderId="12" xfId="0" applyFont="1" applyFill="1" applyBorder="1" applyAlignment="1">
      <alignment horizontal="center" vertical="center" wrapText="1"/>
    </xf>
    <xf numFmtId="0" fontId="56" fillId="41" borderId="10" xfId="0" applyFont="1" applyFill="1" applyBorder="1" applyAlignment="1">
      <alignment horizontal="center" vertical="center" wrapText="1"/>
    </xf>
    <xf numFmtId="0" fontId="56" fillId="41" borderId="11" xfId="0" applyFont="1" applyFill="1" applyBorder="1" applyAlignment="1">
      <alignment horizontal="center" vertical="center" wrapText="1"/>
    </xf>
    <xf numFmtId="0" fontId="56" fillId="41" borderId="12" xfId="0" applyFont="1" applyFill="1" applyBorder="1" applyAlignment="1">
      <alignment horizontal="center" vertical="center" wrapText="1"/>
    </xf>
    <xf numFmtId="0" fontId="57" fillId="40" borderId="10" xfId="0" applyFont="1" applyFill="1" applyBorder="1" applyAlignment="1">
      <alignment horizontal="center" vertical="center"/>
    </xf>
    <xf numFmtId="0" fontId="57" fillId="40" borderId="11" xfId="0" applyFont="1" applyFill="1" applyBorder="1" applyAlignment="1">
      <alignment horizontal="center" vertical="center"/>
    </xf>
    <xf numFmtId="0" fontId="57" fillId="40" borderId="12" xfId="0" applyFont="1" applyFill="1" applyBorder="1" applyAlignment="1">
      <alignment horizontal="center" vertical="center"/>
    </xf>
  </cellXfs>
  <cellStyles count="103">
    <cellStyle name="20% - Énfasis1" xfId="26" builtinId="30" customBuiltin="1"/>
    <cellStyle name="20% - Énfasis1 2" xfId="75"/>
    <cellStyle name="20% - Énfasis2" xfId="29" builtinId="34" customBuiltin="1"/>
    <cellStyle name="20% - Énfasis2 2" xfId="77"/>
    <cellStyle name="20% - Énfasis3" xfId="32" builtinId="38" customBuiltin="1"/>
    <cellStyle name="20% - Énfasis3 2" xfId="79"/>
    <cellStyle name="20% - Énfasis4" xfId="35" builtinId="42" customBuiltin="1"/>
    <cellStyle name="20% - Énfasis4 2" xfId="81"/>
    <cellStyle name="20% - Énfasis5" xfId="38" builtinId="46" customBuiltin="1"/>
    <cellStyle name="20% - Énfasis5 2" xfId="83"/>
    <cellStyle name="20% - Énfasis6" xfId="41" builtinId="50" customBuiltin="1"/>
    <cellStyle name="20% - Énfasis6 2" xfId="85"/>
    <cellStyle name="40% - Énfasis1" xfId="27" builtinId="31" customBuiltin="1"/>
    <cellStyle name="40% - Énfasis1 2" xfId="76"/>
    <cellStyle name="40% - Énfasis2" xfId="30" builtinId="35" customBuiltin="1"/>
    <cellStyle name="40% - Énfasis2 2" xfId="78"/>
    <cellStyle name="40% - Énfasis3" xfId="33" builtinId="39" customBuiltin="1"/>
    <cellStyle name="40% - Énfasis3 2" xfId="80"/>
    <cellStyle name="40% - Énfasis4" xfId="36" builtinId="43" customBuiltin="1"/>
    <cellStyle name="40% - Énfasis4 2" xfId="82"/>
    <cellStyle name="40% - Énfasis5" xfId="39" builtinId="47" customBuiltin="1"/>
    <cellStyle name="40% - Énfasis5 2" xfId="84"/>
    <cellStyle name="40% - Énfasis6" xfId="42" builtinId="51" customBuiltin="1"/>
    <cellStyle name="40% - Énfasis6 2" xfId="86"/>
    <cellStyle name="60% - Énfasis1 2" xfId="57"/>
    <cellStyle name="60% - Énfasis2 2" xfId="58"/>
    <cellStyle name="60% - Énfasis3 2" xfId="59"/>
    <cellStyle name="60% - Énfasis4 2" xfId="60"/>
    <cellStyle name="60% - Énfasis5 2" xfId="61"/>
    <cellStyle name="60% - Énfasis6 2" xfId="62"/>
    <cellStyle name="Bueno" xfId="15" builtinId="26" customBuiltin="1"/>
    <cellStyle name="Cálculo" xfId="19" builtinId="22" customBuiltin="1"/>
    <cellStyle name="Celda de comprobación" xfId="21" builtinId="23" customBuiltin="1"/>
    <cellStyle name="Celda vinculada" xfId="20" builtinId="24" customBuiltin="1"/>
    <cellStyle name="Encabezado 1" xfId="11" builtinId="16" customBuiltin="1"/>
    <cellStyle name="Encabezado 4" xfId="14" builtinId="19" customBuiltin="1"/>
    <cellStyle name="Énfasis1" xfId="25" builtinId="29" customBuiltin="1"/>
    <cellStyle name="Énfasis2" xfId="28" builtinId="33" customBuiltin="1"/>
    <cellStyle name="Énfasis3" xfId="31" builtinId="37" customBuiltin="1"/>
    <cellStyle name="Énfasis4" xfId="34" builtinId="41" customBuiltin="1"/>
    <cellStyle name="Énfasis5" xfId="37" builtinId="45" customBuiltin="1"/>
    <cellStyle name="Énfasis6" xfId="40" builtinId="49" customBuiltin="1"/>
    <cellStyle name="Entrada" xfId="17" builtinId="20" customBuiltin="1"/>
    <cellStyle name="Incorrecto" xfId="16" builtinId="27" customBuiltin="1"/>
    <cellStyle name="Millares 2" xfId="67"/>
    <cellStyle name="Millares 2 2" xfId="91"/>
    <cellStyle name="Millares 3" xfId="66"/>
    <cellStyle name="Millares 3 2" xfId="90"/>
    <cellStyle name="Millares 4" xfId="64"/>
    <cellStyle name="Millares 4 2" xfId="71"/>
    <cellStyle name="Millares 4 2 2" xfId="95"/>
    <cellStyle name="Millares 4 3" xfId="88"/>
    <cellStyle name="Millares 5" xfId="63"/>
    <cellStyle name="Millares 5 2" xfId="87"/>
    <cellStyle name="Millares 6" xfId="70"/>
    <cellStyle name="Millares 6 2" xfId="94"/>
    <cellStyle name="Millares 7" xfId="54"/>
    <cellStyle name="Millares 8" xfId="73"/>
    <cellStyle name="Moneda" xfId="97" builtinId="4"/>
    <cellStyle name="Moneda [0] 2" xfId="2"/>
    <cellStyle name="Moneda [0] 3" xfId="7"/>
    <cellStyle name="Moneda [0] 3 2" xfId="46"/>
    <cellStyle name="Moneda [0] 4" xfId="50"/>
    <cellStyle name="Moneda 2" xfId="3"/>
    <cellStyle name="Moneda 2 2" xfId="93"/>
    <cellStyle name="Moneda 2 3" xfId="69"/>
    <cellStyle name="Moneda 3" xfId="8"/>
    <cellStyle name="Moneda 3 2" xfId="92"/>
    <cellStyle name="Moneda 3 3" xfId="68"/>
    <cellStyle name="Moneda 3 4" xfId="47"/>
    <cellStyle name="Moneda 4" xfId="65"/>
    <cellStyle name="Moneda 4 2" xfId="89"/>
    <cellStyle name="Moneda 5" xfId="51"/>
    <cellStyle name="Moneda 6" xfId="96"/>
    <cellStyle name="Moneda 7" xfId="100"/>
    <cellStyle name="Moneda 8" xfId="101"/>
    <cellStyle name="Moneda 9" xfId="102"/>
    <cellStyle name="Neutral 2" xfId="55"/>
    <cellStyle name="Normal" xfId="0" builtinId="0"/>
    <cellStyle name="Normal 2" xfId="1"/>
    <cellStyle name="Normal 2 2" xfId="53"/>
    <cellStyle name="Normal 2 3" xfId="98"/>
    <cellStyle name="Normal 3" xfId="6"/>
    <cellStyle name="Normal 3 2" xfId="72"/>
    <cellStyle name="Normal 3 3" xfId="45"/>
    <cellStyle name="Normal 4" xfId="49"/>
    <cellStyle name="Normal 5" xfId="43"/>
    <cellStyle name="Normal 6" xfId="99"/>
    <cellStyle name="Normal_HERRAMIENTAS PARA TRANSPORTE" xfId="5"/>
    <cellStyle name="Notas 2" xfId="56"/>
    <cellStyle name="Notas 3" xfId="74"/>
    <cellStyle name="Porcentaje 2" xfId="4"/>
    <cellStyle name="Porcentaje 3" xfId="9"/>
    <cellStyle name="Porcentaje 3 2" xfId="48"/>
    <cellStyle name="Porcentaje 4" xfId="52"/>
    <cellStyle name="Porcentaje 5" xfId="44"/>
    <cellStyle name="Salida" xfId="18" builtinId="21" customBuiltin="1"/>
    <cellStyle name="Texto de advertencia" xfId="22" builtinId="11" customBuiltin="1"/>
    <cellStyle name="Texto explicativo" xfId="23" builtinId="53" customBuiltin="1"/>
    <cellStyle name="Título" xfId="10" builtinId="15" customBuiltin="1"/>
    <cellStyle name="Título 2" xfId="12" builtinId="17" customBuiltin="1"/>
    <cellStyle name="Título 3" xfId="13" builtinId="18" customBuiltin="1"/>
    <cellStyle name="Total" xfId="24" builtinId="25" customBuiltin="1"/>
  </cellStyles>
  <dxfs count="0"/>
  <tableStyles count="0" defaultTableStyle="TableStyleMedium2" defaultPivotStyle="PivotStyleLight16"/>
  <colors>
    <mruColors>
      <color rgb="FFFF85B6"/>
      <color rgb="FFFF0000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881064</xdr:colOff>
      <xdr:row>2</xdr:row>
      <xdr:rowOff>1719802</xdr:rowOff>
    </xdr:from>
    <xdr:to>
      <xdr:col>2</xdr:col>
      <xdr:colOff>4762500</xdr:colOff>
      <xdr:row>2</xdr:row>
      <xdr:rowOff>3119686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9189" y="2100802"/>
          <a:ext cx="5214936" cy="1399884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46</xdr:row>
      <xdr:rowOff>142875</xdr:rowOff>
    </xdr:from>
    <xdr:to>
      <xdr:col>5</xdr:col>
      <xdr:colOff>39488</xdr:colOff>
      <xdr:row>54</xdr:row>
      <xdr:rowOff>71756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3375" y="39600188"/>
          <a:ext cx="9945488" cy="22863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523876</xdr:colOff>
      <xdr:row>2</xdr:row>
      <xdr:rowOff>523875</xdr:rowOff>
    </xdr:from>
    <xdr:to>
      <xdr:col>2</xdr:col>
      <xdr:colOff>2917031</xdr:colOff>
      <xdr:row>2</xdr:row>
      <xdr:rowOff>1524249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526" y="895350"/>
          <a:ext cx="3736180" cy="1000374"/>
        </a:xfrm>
        <a:prstGeom prst="rect">
          <a:avLst/>
        </a:prstGeom>
      </xdr:spPr>
    </xdr:pic>
    <xdr:clientData/>
  </xdr:twoCellAnchor>
  <xdr:twoCellAnchor editAs="oneCell">
    <xdr:from>
      <xdr:col>1</xdr:col>
      <xdr:colOff>122464</xdr:colOff>
      <xdr:row>41</xdr:row>
      <xdr:rowOff>108857</xdr:rowOff>
    </xdr:from>
    <xdr:to>
      <xdr:col>7</xdr:col>
      <xdr:colOff>515738</xdr:colOff>
      <xdr:row>51</xdr:row>
      <xdr:rowOff>54748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7393" y="27663321"/>
          <a:ext cx="9945488" cy="22863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523876</xdr:colOff>
      <xdr:row>2</xdr:row>
      <xdr:rowOff>523875</xdr:rowOff>
    </xdr:from>
    <xdr:to>
      <xdr:col>2</xdr:col>
      <xdr:colOff>2917031</xdr:colOff>
      <xdr:row>2</xdr:row>
      <xdr:rowOff>1524249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526" y="895350"/>
          <a:ext cx="3736180" cy="1000374"/>
        </a:xfrm>
        <a:prstGeom prst="rect">
          <a:avLst/>
        </a:prstGeom>
      </xdr:spPr>
    </xdr:pic>
    <xdr:clientData/>
  </xdr:twoCellAnchor>
  <xdr:twoCellAnchor editAs="oneCell">
    <xdr:from>
      <xdr:col>1</xdr:col>
      <xdr:colOff>122464</xdr:colOff>
      <xdr:row>41</xdr:row>
      <xdr:rowOff>108857</xdr:rowOff>
    </xdr:from>
    <xdr:to>
      <xdr:col>12</xdr:col>
      <xdr:colOff>597381</xdr:colOff>
      <xdr:row>51</xdr:row>
      <xdr:rowOff>54747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0114" y="30798407"/>
          <a:ext cx="9946849" cy="23271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4"/>
  <sheetViews>
    <sheetView tabSelected="1" topLeftCell="A2" zoomScale="40" zoomScaleNormal="40" workbookViewId="0">
      <selection activeCell="K7" sqref="K7:K8"/>
    </sheetView>
  </sheetViews>
  <sheetFormatPr baseColWidth="10" defaultColWidth="11.42578125" defaultRowHeight="16.5" outlineLevelCol="1"/>
  <cols>
    <col min="1" max="1" width="3.7109375" style="4" customWidth="1"/>
    <col min="2" max="2" width="20.140625" style="5" customWidth="1"/>
    <col min="3" max="3" width="82.140625" style="5" customWidth="1"/>
    <col min="4" max="4" width="19" style="5" customWidth="1"/>
    <col min="5" max="5" width="28.85546875" style="5" customWidth="1"/>
    <col min="6" max="6" width="2.7109375" style="4" customWidth="1"/>
    <col min="7" max="7" width="42.28515625" style="4" bestFit="1" customWidth="1"/>
    <col min="8" max="8" width="6.28515625" style="35" customWidth="1"/>
    <col min="9" max="9" width="42.28515625" style="4" bestFit="1" customWidth="1"/>
    <col min="10" max="10" width="5.28515625" style="7" customWidth="1"/>
    <col min="11" max="11" width="42.28515625" style="4" bestFit="1" customWidth="1"/>
    <col min="12" max="12" width="5.28515625" style="7" customWidth="1"/>
    <col min="13" max="13" width="42.28515625" style="4" bestFit="1" customWidth="1"/>
    <col min="14" max="14" width="6.28515625" style="7" customWidth="1"/>
    <col min="15" max="15" width="44.140625" style="4" customWidth="1"/>
    <col min="16" max="16" width="6.140625" style="7" customWidth="1"/>
    <col min="17" max="17" width="44.85546875" style="4" bestFit="1" customWidth="1"/>
    <col min="18" max="18" width="3" style="7" customWidth="1"/>
    <col min="19" max="19" width="41.28515625" style="4" bestFit="1" customWidth="1"/>
    <col min="20" max="20" width="6.28515625" style="7" customWidth="1"/>
    <col min="21" max="21" width="48.7109375" style="4" customWidth="1"/>
    <col min="22" max="22" width="4.28515625" style="7" customWidth="1"/>
    <col min="23" max="23" width="38.28515625" style="6" customWidth="1" outlineLevel="1"/>
    <col min="24" max="24" width="45.42578125" style="6" customWidth="1" outlineLevel="1"/>
    <col min="25" max="25" width="44.7109375" style="6" customWidth="1" outlineLevel="1"/>
    <col min="26" max="26" width="68" style="6" customWidth="1" outlineLevel="1"/>
    <col min="27" max="27" width="7.42578125" style="4" customWidth="1"/>
    <col min="28" max="28" width="38" style="4" customWidth="1"/>
    <col min="29" max="29" width="40.140625" style="4" customWidth="1"/>
    <col min="30" max="30" width="34.140625" style="4" bestFit="1" customWidth="1"/>
    <col min="31" max="31" width="50.140625" style="4" customWidth="1"/>
    <col min="32" max="32" width="27" style="4" customWidth="1"/>
    <col min="33" max="42" width="11.42578125" style="4" customWidth="1"/>
    <col min="43" max="16384" width="11.42578125" style="4"/>
  </cols>
  <sheetData>
    <row r="1" spans="1:47" ht="16.5" hidden="1" customHeight="1">
      <c r="A1" s="36"/>
      <c r="B1" s="37"/>
      <c r="C1" s="37"/>
      <c r="D1" s="37"/>
      <c r="E1" s="37"/>
      <c r="F1" s="36"/>
      <c r="G1" s="36"/>
      <c r="H1" s="38"/>
      <c r="I1" s="36"/>
      <c r="J1" s="39"/>
      <c r="K1" s="36"/>
      <c r="L1" s="39"/>
      <c r="M1" s="36"/>
      <c r="N1" s="39"/>
      <c r="O1" s="36"/>
      <c r="P1" s="39"/>
      <c r="Q1" s="36"/>
      <c r="R1" s="39"/>
      <c r="S1" s="36"/>
      <c r="T1" s="39"/>
      <c r="U1" s="36"/>
      <c r="V1" s="39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</row>
    <row r="2" spans="1:47" ht="29.25" customHeight="1" thickBot="1">
      <c r="A2" s="36"/>
      <c r="B2" s="279" t="s">
        <v>0</v>
      </c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1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</row>
    <row r="3" spans="1:47" ht="409.5" customHeight="1" thickBot="1">
      <c r="A3" s="36"/>
      <c r="B3" s="296"/>
      <c r="C3" s="297"/>
      <c r="D3" s="293" t="s">
        <v>81</v>
      </c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4"/>
      <c r="S3" s="294"/>
      <c r="T3" s="294"/>
      <c r="U3" s="294"/>
      <c r="V3" s="294"/>
      <c r="W3" s="294"/>
      <c r="X3" s="294"/>
      <c r="Y3" s="294"/>
      <c r="Z3" s="294"/>
      <c r="AA3" s="294"/>
      <c r="AB3" s="294"/>
      <c r="AC3" s="294"/>
      <c r="AD3" s="294"/>
      <c r="AE3" s="295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</row>
    <row r="4" spans="1:47" ht="39.75" customHeight="1" thickBot="1">
      <c r="A4" s="36"/>
      <c r="B4" s="304" t="s">
        <v>1</v>
      </c>
      <c r="C4" s="305"/>
      <c r="D4" s="305"/>
      <c r="E4" s="306"/>
      <c r="F4" s="40"/>
      <c r="G4" s="313" t="s">
        <v>11</v>
      </c>
      <c r="H4" s="41"/>
      <c r="I4" s="313" t="s">
        <v>28</v>
      </c>
      <c r="J4" s="42"/>
      <c r="K4" s="313" t="s">
        <v>27</v>
      </c>
      <c r="L4" s="43"/>
      <c r="M4" s="313" t="s">
        <v>37</v>
      </c>
      <c r="N4" s="43"/>
      <c r="O4" s="313" t="s">
        <v>38</v>
      </c>
      <c r="P4" s="43"/>
      <c r="Q4" s="313" t="s">
        <v>53</v>
      </c>
      <c r="R4" s="44"/>
      <c r="S4" s="313" t="s">
        <v>56</v>
      </c>
      <c r="T4" s="44"/>
      <c r="U4" s="313" t="s">
        <v>57</v>
      </c>
      <c r="V4" s="44"/>
      <c r="W4" s="329" t="s">
        <v>29</v>
      </c>
      <c r="X4" s="330"/>
      <c r="Y4" s="330"/>
      <c r="Z4" s="331"/>
      <c r="AA4" s="40"/>
      <c r="AB4" s="40"/>
      <c r="AC4" s="40"/>
      <c r="AD4" s="40"/>
      <c r="AE4" s="45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</row>
    <row r="5" spans="1:47" ht="67.5" customHeight="1" thickBot="1">
      <c r="A5" s="36"/>
      <c r="B5" s="307"/>
      <c r="C5" s="308"/>
      <c r="D5" s="308"/>
      <c r="E5" s="309"/>
      <c r="F5" s="46"/>
      <c r="G5" s="314"/>
      <c r="H5" s="47"/>
      <c r="I5" s="314" t="s">
        <v>26</v>
      </c>
      <c r="J5" s="48"/>
      <c r="K5" s="314" t="s">
        <v>27</v>
      </c>
      <c r="L5" s="49"/>
      <c r="M5" s="314" t="s">
        <v>27</v>
      </c>
      <c r="N5" s="49"/>
      <c r="O5" s="314" t="s">
        <v>27</v>
      </c>
      <c r="P5" s="49"/>
      <c r="Q5" s="314" t="s">
        <v>27</v>
      </c>
      <c r="R5" s="50"/>
      <c r="S5" s="314" t="s">
        <v>27</v>
      </c>
      <c r="T5" s="50"/>
      <c r="U5" s="314" t="s">
        <v>27</v>
      </c>
      <c r="V5" s="50"/>
      <c r="W5" s="51" t="s">
        <v>7</v>
      </c>
      <c r="X5" s="51" t="s">
        <v>8</v>
      </c>
      <c r="Y5" s="51" t="s">
        <v>9</v>
      </c>
      <c r="Z5" s="51" t="s">
        <v>10</v>
      </c>
      <c r="AA5" s="52"/>
      <c r="AB5" s="282" t="s">
        <v>18</v>
      </c>
      <c r="AC5" s="282"/>
      <c r="AD5" s="282"/>
      <c r="AE5" s="282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</row>
    <row r="6" spans="1:47" ht="90" customHeight="1" thickBot="1">
      <c r="A6" s="36"/>
      <c r="B6" s="310"/>
      <c r="C6" s="311"/>
      <c r="D6" s="311"/>
      <c r="E6" s="312"/>
      <c r="F6" s="53"/>
      <c r="G6" s="54" t="s">
        <v>48</v>
      </c>
      <c r="H6" s="55"/>
      <c r="I6" s="54" t="s">
        <v>49</v>
      </c>
      <c r="J6" s="56"/>
      <c r="K6" s="54" t="s">
        <v>50</v>
      </c>
      <c r="L6" s="56"/>
      <c r="M6" s="54" t="s">
        <v>51</v>
      </c>
      <c r="N6" s="56"/>
      <c r="O6" s="54" t="s">
        <v>52</v>
      </c>
      <c r="P6" s="56"/>
      <c r="Q6" s="54" t="s">
        <v>54</v>
      </c>
      <c r="R6" s="56"/>
      <c r="S6" s="54" t="s">
        <v>55</v>
      </c>
      <c r="T6" s="56"/>
      <c r="U6" s="54" t="s">
        <v>58</v>
      </c>
      <c r="V6" s="56"/>
      <c r="W6" s="51"/>
      <c r="X6" s="51"/>
      <c r="Y6" s="51"/>
      <c r="Z6" s="51"/>
      <c r="AA6" s="52"/>
      <c r="AB6" s="286"/>
      <c r="AC6" s="287"/>
      <c r="AD6" s="287"/>
      <c r="AE6" s="288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</row>
    <row r="7" spans="1:47" ht="75" customHeight="1" thickBot="1">
      <c r="A7" s="36"/>
      <c r="B7" s="283" t="s">
        <v>64</v>
      </c>
      <c r="C7" s="284"/>
      <c r="D7" s="284"/>
      <c r="E7" s="285"/>
      <c r="F7" s="57"/>
      <c r="G7" s="291" t="s">
        <v>2</v>
      </c>
      <c r="H7" s="58"/>
      <c r="I7" s="291" t="s">
        <v>2</v>
      </c>
      <c r="J7" s="59"/>
      <c r="K7" s="291" t="s">
        <v>2</v>
      </c>
      <c r="L7" s="59"/>
      <c r="M7" s="291" t="s">
        <v>2</v>
      </c>
      <c r="N7" s="59"/>
      <c r="O7" s="291" t="s">
        <v>2</v>
      </c>
      <c r="P7" s="59"/>
      <c r="Q7" s="291" t="s">
        <v>2</v>
      </c>
      <c r="R7" s="59"/>
      <c r="S7" s="291" t="s">
        <v>2</v>
      </c>
      <c r="T7" s="59"/>
      <c r="U7" s="291" t="s">
        <v>2</v>
      </c>
      <c r="V7" s="59"/>
      <c r="W7" s="289" t="s">
        <v>2</v>
      </c>
      <c r="X7" s="289" t="s">
        <v>2</v>
      </c>
      <c r="Y7" s="289" t="s">
        <v>2</v>
      </c>
      <c r="Z7" s="289" t="s">
        <v>2</v>
      </c>
      <c r="AA7" s="57"/>
      <c r="AB7" s="291" t="s">
        <v>2</v>
      </c>
      <c r="AC7" s="291" t="s">
        <v>3</v>
      </c>
      <c r="AD7" s="291" t="s">
        <v>4</v>
      </c>
      <c r="AE7" s="291" t="s">
        <v>5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</row>
    <row r="8" spans="1:47" ht="64.5" customHeight="1" thickBot="1">
      <c r="A8" s="36"/>
      <c r="B8" s="60" t="s">
        <v>12</v>
      </c>
      <c r="C8" s="61" t="s">
        <v>13</v>
      </c>
      <c r="D8" s="61" t="s">
        <v>22</v>
      </c>
      <c r="E8" s="61" t="s">
        <v>14</v>
      </c>
      <c r="F8" s="57"/>
      <c r="G8" s="292"/>
      <c r="H8" s="62"/>
      <c r="I8" s="292"/>
      <c r="J8" s="63"/>
      <c r="K8" s="292"/>
      <c r="L8" s="63"/>
      <c r="M8" s="292"/>
      <c r="N8" s="63"/>
      <c r="O8" s="292"/>
      <c r="P8" s="63"/>
      <c r="Q8" s="292"/>
      <c r="R8" s="63"/>
      <c r="S8" s="292"/>
      <c r="T8" s="63"/>
      <c r="U8" s="292"/>
      <c r="V8" s="63"/>
      <c r="W8" s="290"/>
      <c r="X8" s="290"/>
      <c r="Y8" s="290"/>
      <c r="Z8" s="290"/>
      <c r="AA8" s="64"/>
      <c r="AB8" s="292"/>
      <c r="AC8" s="292"/>
      <c r="AD8" s="292"/>
      <c r="AE8" s="292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</row>
    <row r="9" spans="1:47" s="1" customFormat="1" ht="127.5" customHeight="1" thickBot="1">
      <c r="A9" s="65"/>
      <c r="B9" s="66">
        <v>1</v>
      </c>
      <c r="C9" s="66" t="s">
        <v>40</v>
      </c>
      <c r="D9" s="66">
        <v>6</v>
      </c>
      <c r="E9" s="66" t="s">
        <v>15</v>
      </c>
      <c r="F9" s="67"/>
      <c r="G9" s="176">
        <v>257900000</v>
      </c>
      <c r="H9" s="69"/>
      <c r="I9" s="70">
        <v>311275416.67000002</v>
      </c>
      <c r="J9" s="70"/>
      <c r="K9" s="71">
        <v>354097000</v>
      </c>
      <c r="L9" s="69"/>
      <c r="M9" s="70"/>
      <c r="N9" s="68"/>
      <c r="O9" s="72">
        <v>366041874</v>
      </c>
      <c r="P9" s="69"/>
      <c r="Q9" s="71">
        <v>433580000</v>
      </c>
      <c r="R9" s="71"/>
      <c r="S9" s="71"/>
      <c r="T9" s="71"/>
      <c r="U9" s="71"/>
      <c r="V9" s="71"/>
      <c r="W9" s="73">
        <f>ROUND(MIN(I9,K9,O9,Q9),2)</f>
        <v>311275416.67000002</v>
      </c>
      <c r="X9" s="73">
        <f>ROUND(AVERAGE(I9,K9,O9,Q9),2)</f>
        <v>366248572.67000002</v>
      </c>
      <c r="Y9" s="73">
        <f>ROUND(MAX(I9,K9,O9,Q9),2)</f>
        <v>433580000</v>
      </c>
      <c r="Z9" s="186">
        <f>+ROUND(AVERAGE(W9,X9),2)</f>
        <v>338761994.67000002</v>
      </c>
      <c r="AA9" s="74"/>
      <c r="AB9" s="74">
        <f>Z9</f>
        <v>338761994.67000002</v>
      </c>
      <c r="AC9" s="74">
        <f>ROUND(AB9*19%,2)</f>
        <v>64364778.990000002</v>
      </c>
      <c r="AD9" s="74">
        <f>ROUND(AC9+AB9,2)</f>
        <v>403126773.66000003</v>
      </c>
      <c r="AE9" s="74">
        <f>ROUND(AD9*D9,2)</f>
        <v>2418760641.96</v>
      </c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</row>
    <row r="10" spans="1:47" s="1" customFormat="1" ht="127.5" customHeight="1" thickBot="1">
      <c r="A10" s="65"/>
      <c r="B10" s="283" t="s">
        <v>19</v>
      </c>
      <c r="C10" s="284"/>
      <c r="D10" s="284"/>
      <c r="E10" s="285"/>
      <c r="F10" s="67"/>
      <c r="G10" s="88">
        <f>SUM(G9)</f>
        <v>257900000</v>
      </c>
      <c r="H10" s="239"/>
      <c r="I10" s="88">
        <f>SUM(I9)</f>
        <v>311275416.67000002</v>
      </c>
      <c r="J10" s="240"/>
      <c r="K10" s="88">
        <f>SUM(K9)</f>
        <v>354097000</v>
      </c>
      <c r="L10" s="240"/>
      <c r="M10" s="88">
        <f>SUM(M6:M6)</f>
        <v>0</v>
      </c>
      <c r="N10" s="240"/>
      <c r="O10" s="88">
        <f>SUM(O9)</f>
        <v>366041874</v>
      </c>
      <c r="P10" s="240"/>
      <c r="Q10" s="88">
        <f>SUM(Q9)</f>
        <v>433580000</v>
      </c>
      <c r="R10" s="77"/>
      <c r="S10" s="71"/>
      <c r="T10" s="77"/>
      <c r="U10" s="71"/>
      <c r="V10" s="77"/>
      <c r="W10" s="73"/>
      <c r="X10" s="73"/>
      <c r="Y10" s="73"/>
      <c r="Z10" s="73"/>
      <c r="AA10" s="74"/>
      <c r="AB10" s="256" t="s">
        <v>76</v>
      </c>
      <c r="AC10" s="257"/>
      <c r="AD10" s="258"/>
      <c r="AE10" s="241">
        <f>AE9</f>
        <v>2418760641.96</v>
      </c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</row>
    <row r="11" spans="1:47" s="1" customFormat="1" ht="127.5" customHeight="1" thickBot="1">
      <c r="A11" s="65"/>
      <c r="B11" s="320" t="s">
        <v>65</v>
      </c>
      <c r="C11" s="321"/>
      <c r="D11" s="321"/>
      <c r="E11" s="322"/>
      <c r="F11" s="67"/>
      <c r="G11" s="238"/>
      <c r="H11" s="75"/>
      <c r="I11" s="70"/>
      <c r="J11" s="76"/>
      <c r="K11" s="71"/>
      <c r="L11" s="75"/>
      <c r="M11" s="70"/>
      <c r="N11" s="68"/>
      <c r="O11" s="72"/>
      <c r="P11" s="75"/>
      <c r="Q11" s="71"/>
      <c r="R11" s="77"/>
      <c r="S11" s="71"/>
      <c r="T11" s="77"/>
      <c r="U11" s="71"/>
      <c r="V11" s="77"/>
      <c r="W11" s="73"/>
      <c r="X11" s="73"/>
      <c r="Y11" s="73"/>
      <c r="Z11" s="73"/>
      <c r="AA11" s="74"/>
      <c r="AB11" s="74"/>
      <c r="AC11" s="74"/>
      <c r="AD11" s="74"/>
      <c r="AE11" s="74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</row>
    <row r="12" spans="1:47" s="1" customFormat="1" ht="89.25" customHeight="1" thickBot="1">
      <c r="A12" s="65"/>
      <c r="B12" s="66">
        <v>2</v>
      </c>
      <c r="C12" s="66" t="s">
        <v>41</v>
      </c>
      <c r="D12" s="66">
        <v>1</v>
      </c>
      <c r="E12" s="66" t="s">
        <v>15</v>
      </c>
      <c r="F12" s="67"/>
      <c r="G12" s="68">
        <v>320890000</v>
      </c>
      <c r="H12" s="75"/>
      <c r="I12" s="70">
        <v>259212500</v>
      </c>
      <c r="J12" s="76"/>
      <c r="K12" s="178"/>
      <c r="L12" s="75"/>
      <c r="M12" s="70"/>
      <c r="N12" s="68"/>
      <c r="O12" s="72">
        <v>406879554</v>
      </c>
      <c r="P12" s="75"/>
      <c r="Q12" s="71">
        <v>377340000</v>
      </c>
      <c r="R12" s="77"/>
      <c r="S12" s="71"/>
      <c r="T12" s="77"/>
      <c r="U12" s="71"/>
      <c r="V12" s="77"/>
      <c r="W12" s="73">
        <f>ROUND(MIN(G12,I12,O12,Q12),2)</f>
        <v>259212500</v>
      </c>
      <c r="X12" s="73">
        <f>ROUND(AVERAGE(G12,I12,O12,Q12),2)</f>
        <v>341080513.5</v>
      </c>
      <c r="Y12" s="73">
        <f>ROUND(MAX(G12,I12,O12,Q12),2)</f>
        <v>406879554</v>
      </c>
      <c r="Z12" s="186">
        <f>+ROUND(AVERAGE(W12,X12),2)</f>
        <v>300146506.75</v>
      </c>
      <c r="AA12" s="74"/>
      <c r="AB12" s="74">
        <f>Z12</f>
        <v>300146506.75</v>
      </c>
      <c r="AC12" s="74">
        <f>ROUND(AB12*19%,2)</f>
        <v>57027836.280000001</v>
      </c>
      <c r="AD12" s="74">
        <f>ROUND(AC12+AB12,2)</f>
        <v>357174343.02999997</v>
      </c>
      <c r="AE12" s="74">
        <f>ROUND(AD12*D12,2)</f>
        <v>357174343.02999997</v>
      </c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</row>
    <row r="13" spans="1:47" s="1" customFormat="1" ht="81" customHeight="1" thickBot="1">
      <c r="A13" s="65"/>
      <c r="B13" s="320" t="s">
        <v>20</v>
      </c>
      <c r="C13" s="321"/>
      <c r="D13" s="321"/>
      <c r="E13" s="322"/>
      <c r="F13" s="67"/>
      <c r="G13" s="78">
        <f>SUM(G9:G9)</f>
        <v>257900000</v>
      </c>
      <c r="H13" s="79"/>
      <c r="I13" s="78">
        <f>SUM(I9:I9)</f>
        <v>311275416.67000002</v>
      </c>
      <c r="J13" s="80"/>
      <c r="K13" s="78">
        <f>SUM(K9:K9)</f>
        <v>354097000</v>
      </c>
      <c r="L13" s="80"/>
      <c r="M13" s="78">
        <f>SUM(M9:M9)</f>
        <v>0</v>
      </c>
      <c r="N13" s="80"/>
      <c r="O13" s="78">
        <f>SUM(O9:O9)</f>
        <v>366041874</v>
      </c>
      <c r="P13" s="80"/>
      <c r="Q13" s="78">
        <f>SUM(Q9:Q9)</f>
        <v>433580000</v>
      </c>
      <c r="R13" s="80"/>
      <c r="S13" s="78">
        <f>SUM(S9:S9)</f>
        <v>0</v>
      </c>
      <c r="T13" s="80"/>
      <c r="U13" s="78">
        <f>SUM(U9:U9)</f>
        <v>0</v>
      </c>
      <c r="V13" s="80"/>
      <c r="W13" s="259"/>
      <c r="X13" s="259"/>
      <c r="Y13" s="259"/>
      <c r="Z13" s="260"/>
      <c r="AA13" s="74"/>
      <c r="AB13" s="253" t="s">
        <v>20</v>
      </c>
      <c r="AC13" s="254"/>
      <c r="AD13" s="255"/>
      <c r="AE13" s="81">
        <f>SUM(AE12)</f>
        <v>357174343.02999997</v>
      </c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</row>
    <row r="14" spans="1:47" s="1" customFormat="1" ht="99.75" customHeight="1" thickBot="1">
      <c r="A14" s="65"/>
      <c r="B14" s="283" t="s">
        <v>66</v>
      </c>
      <c r="C14" s="284"/>
      <c r="D14" s="284"/>
      <c r="E14" s="285"/>
      <c r="F14" s="67"/>
      <c r="G14" s="82"/>
      <c r="H14" s="83"/>
      <c r="I14" s="84"/>
      <c r="J14" s="85"/>
      <c r="K14" s="84"/>
      <c r="L14" s="85"/>
      <c r="M14" s="84"/>
      <c r="N14" s="85"/>
      <c r="O14" s="84"/>
      <c r="P14" s="85"/>
      <c r="Q14" s="84"/>
      <c r="R14" s="85"/>
      <c r="S14" s="84"/>
      <c r="T14" s="85"/>
      <c r="U14" s="84"/>
      <c r="V14" s="85"/>
      <c r="W14" s="261"/>
      <c r="X14" s="261"/>
      <c r="Y14" s="261"/>
      <c r="Z14" s="262"/>
      <c r="AA14" s="74"/>
      <c r="AB14" s="270"/>
      <c r="AC14" s="271"/>
      <c r="AD14" s="271"/>
      <c r="AE14" s="272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</row>
    <row r="15" spans="1:47" s="1" customFormat="1" ht="178.5" customHeight="1" thickBot="1">
      <c r="A15" s="65"/>
      <c r="B15" s="86">
        <v>1</v>
      </c>
      <c r="C15" s="67" t="s">
        <v>42</v>
      </c>
      <c r="D15" s="67">
        <v>7</v>
      </c>
      <c r="E15" s="87" t="s">
        <v>15</v>
      </c>
      <c r="F15" s="67"/>
      <c r="G15" s="68"/>
      <c r="H15" s="69"/>
      <c r="I15" s="68">
        <v>966021837.5</v>
      </c>
      <c r="J15" s="70"/>
      <c r="K15" s="70"/>
      <c r="L15" s="70"/>
      <c r="M15" s="70"/>
      <c r="N15" s="70"/>
      <c r="O15" s="72">
        <v>1167530661</v>
      </c>
      <c r="P15" s="70"/>
      <c r="Q15" s="71">
        <v>1216000000</v>
      </c>
      <c r="R15" s="71"/>
      <c r="S15" s="71"/>
      <c r="T15" s="71"/>
      <c r="U15" s="71"/>
      <c r="V15" s="71"/>
      <c r="W15" s="73">
        <f>ROUND(MIN(I15,O15,Q15),2)</f>
        <v>966021837.5</v>
      </c>
      <c r="X15" s="186">
        <f>ROUND(AVERAGE(I15,O15,Q15),2)</f>
        <v>1116517499.5</v>
      </c>
      <c r="Y15" s="73">
        <f>ROUND(MAX(I15,O15,Q15),2)</f>
        <v>1216000000</v>
      </c>
      <c r="Z15" s="73">
        <f>+ROUND(AVERAGE(W15,X15),2)</f>
        <v>1041269668.5</v>
      </c>
      <c r="AA15" s="74"/>
      <c r="AB15" s="74">
        <f>X15</f>
        <v>1116517499.5</v>
      </c>
      <c r="AC15" s="74">
        <f>ROUND(AB15*19%,2)</f>
        <v>212138324.91</v>
      </c>
      <c r="AD15" s="74">
        <f t="shared" ref="AD15" si="0">ROUND(AC15+AB15,2)</f>
        <v>1328655824.4100001</v>
      </c>
      <c r="AE15" s="74">
        <f>ROUND(AD15*D15,2)</f>
        <v>9300590770.8700008</v>
      </c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</row>
    <row r="16" spans="1:47" s="1" customFormat="1" ht="70.5" customHeight="1" thickBot="1">
      <c r="A16" s="65"/>
      <c r="B16" s="86">
        <v>2</v>
      </c>
      <c r="C16" s="67" t="s">
        <v>43</v>
      </c>
      <c r="D16" s="67">
        <v>1</v>
      </c>
      <c r="E16" s="87" t="s">
        <v>15</v>
      </c>
      <c r="F16" s="67"/>
      <c r="G16" s="68"/>
      <c r="H16" s="75"/>
      <c r="I16" s="68">
        <v>1121983900</v>
      </c>
      <c r="J16" s="76"/>
      <c r="K16" s="70"/>
      <c r="L16" s="76"/>
      <c r="M16" s="70"/>
      <c r="N16" s="76"/>
      <c r="O16" s="72">
        <v>1396083972</v>
      </c>
      <c r="P16" s="76"/>
      <c r="Q16" s="71">
        <v>1490000000</v>
      </c>
      <c r="R16" s="77"/>
      <c r="S16" s="71"/>
      <c r="T16" s="77"/>
      <c r="U16" s="71"/>
      <c r="V16" s="77"/>
      <c r="W16" s="73">
        <f>ROUND(MIN(I16,O16,Q16),2)</f>
        <v>1121983900</v>
      </c>
      <c r="X16" s="73">
        <f>ROUND(AVERAGE(I16,O16,Q16),2)</f>
        <v>1336022624</v>
      </c>
      <c r="Y16" s="73">
        <f>ROUND(MAX(I16,O16,Q16),2)</f>
        <v>1490000000</v>
      </c>
      <c r="Z16" s="186">
        <f>+ROUND(AVERAGE(W16,X16),2)</f>
        <v>1229003262</v>
      </c>
      <c r="AA16" s="74"/>
      <c r="AB16" s="74">
        <f>Z16</f>
        <v>1229003262</v>
      </c>
      <c r="AC16" s="74">
        <f>ROUND(AB16*19%,2)</f>
        <v>233510619.78</v>
      </c>
      <c r="AD16" s="74">
        <f t="shared" ref="AD16" si="1">ROUND(AC16+AB16,2)</f>
        <v>1462513881.78</v>
      </c>
      <c r="AE16" s="74">
        <f>ROUND(AD16*D16,2)</f>
        <v>1462513881.78</v>
      </c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</row>
    <row r="17" spans="1:47" s="1" customFormat="1" ht="35.25" customHeight="1" thickBot="1">
      <c r="A17" s="65"/>
      <c r="B17" s="323" t="s">
        <v>21</v>
      </c>
      <c r="C17" s="324"/>
      <c r="D17" s="324"/>
      <c r="E17" s="325"/>
      <c r="F17" s="67"/>
      <c r="G17" s="88">
        <f>SUM(G15:G15)</f>
        <v>0</v>
      </c>
      <c r="H17" s="79"/>
      <c r="I17" s="88">
        <f>SUM(I15:I15)</f>
        <v>966021837.5</v>
      </c>
      <c r="J17" s="80"/>
      <c r="K17" s="88">
        <f>SUM(K15:K15)</f>
        <v>0</v>
      </c>
      <c r="L17" s="80"/>
      <c r="M17" s="88">
        <f>SUM(M15:M15)</f>
        <v>0</v>
      </c>
      <c r="N17" s="80"/>
      <c r="O17" s="88">
        <f>SUM(O15:O15)</f>
        <v>1167530661</v>
      </c>
      <c r="P17" s="80"/>
      <c r="Q17" s="88">
        <f>SUM(Q15:Q15)</f>
        <v>1216000000</v>
      </c>
      <c r="R17" s="80"/>
      <c r="S17" s="88">
        <f>SUM(S15:S15)</f>
        <v>0</v>
      </c>
      <c r="T17" s="80"/>
      <c r="U17" s="88">
        <f>SUM(U15:U15)</f>
        <v>0</v>
      </c>
      <c r="V17" s="80"/>
      <c r="W17" s="89"/>
      <c r="X17" s="89"/>
      <c r="Y17" s="89"/>
      <c r="Z17" s="90"/>
      <c r="AA17" s="74"/>
      <c r="AB17" s="256" t="s">
        <v>21</v>
      </c>
      <c r="AC17" s="257"/>
      <c r="AD17" s="258"/>
      <c r="AE17" s="91">
        <f>SUM(AE15:AE16)</f>
        <v>10763104652.650002</v>
      </c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</row>
    <row r="18" spans="1:47" s="1" customFormat="1" ht="85.5" customHeight="1" thickBot="1">
      <c r="A18" s="65"/>
      <c r="B18" s="326" t="s">
        <v>67</v>
      </c>
      <c r="C18" s="327"/>
      <c r="D18" s="327"/>
      <c r="E18" s="328"/>
      <c r="F18" s="67"/>
      <c r="G18" s="82"/>
      <c r="H18" s="83"/>
      <c r="I18" s="84"/>
      <c r="J18" s="85"/>
      <c r="K18" s="84"/>
      <c r="L18" s="85"/>
      <c r="M18" s="84"/>
      <c r="N18" s="85"/>
      <c r="O18" s="84"/>
      <c r="P18" s="85"/>
      <c r="Q18" s="84"/>
      <c r="R18" s="85"/>
      <c r="S18" s="84"/>
      <c r="T18" s="85"/>
      <c r="U18" s="84"/>
      <c r="V18" s="85"/>
      <c r="W18" s="84"/>
      <c r="X18" s="84"/>
      <c r="Y18" s="84"/>
      <c r="Z18" s="92"/>
      <c r="AA18" s="74"/>
      <c r="AB18" s="270"/>
      <c r="AC18" s="271"/>
      <c r="AD18" s="271"/>
      <c r="AE18" s="272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</row>
    <row r="19" spans="1:47" s="1" customFormat="1" ht="14.25" customHeight="1" thickBot="1">
      <c r="A19" s="65"/>
      <c r="B19" s="93"/>
      <c r="C19" s="94"/>
      <c r="D19" s="94"/>
      <c r="E19" s="95"/>
      <c r="F19" s="67"/>
      <c r="G19" s="96"/>
      <c r="H19" s="97"/>
      <c r="I19" s="98"/>
      <c r="J19" s="99"/>
      <c r="K19" s="98"/>
      <c r="L19" s="99"/>
      <c r="M19" s="98"/>
      <c r="N19" s="99"/>
      <c r="O19" s="98"/>
      <c r="P19" s="99"/>
      <c r="Q19" s="98"/>
      <c r="R19" s="99"/>
      <c r="S19" s="98"/>
      <c r="T19" s="99"/>
      <c r="U19" s="98"/>
      <c r="V19" s="99"/>
      <c r="W19" s="98"/>
      <c r="X19" s="98"/>
      <c r="Y19" s="98"/>
      <c r="Z19" s="100"/>
      <c r="AA19" s="74"/>
      <c r="AB19" s="273"/>
      <c r="AC19" s="274"/>
      <c r="AD19" s="274"/>
      <c r="AE19" s="27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</row>
    <row r="20" spans="1:47" s="1" customFormat="1" ht="62.25" customHeight="1" thickBot="1">
      <c r="A20" s="65"/>
      <c r="B20" s="86">
        <f t="shared" ref="B20" si="2">B19+1</f>
        <v>1</v>
      </c>
      <c r="C20" s="101" t="s">
        <v>30</v>
      </c>
      <c r="D20" s="67">
        <v>12</v>
      </c>
      <c r="E20" s="87" t="s">
        <v>15</v>
      </c>
      <c r="F20" s="67"/>
      <c r="G20" s="68"/>
      <c r="H20" s="69"/>
      <c r="I20" s="68">
        <v>445697400</v>
      </c>
      <c r="J20" s="70"/>
      <c r="K20" s="68"/>
      <c r="L20" s="70"/>
      <c r="M20" s="68"/>
      <c r="N20" s="70"/>
      <c r="O20" s="177">
        <v>277310924.37</v>
      </c>
      <c r="P20" s="70"/>
      <c r="Q20" s="102"/>
      <c r="R20" s="102"/>
      <c r="S20" s="102"/>
      <c r="T20" s="102"/>
      <c r="U20" s="72">
        <v>416575805</v>
      </c>
      <c r="V20" s="102"/>
      <c r="W20" s="73">
        <f>ROUND(MIN(I20,U20),2)</f>
        <v>416575805</v>
      </c>
      <c r="X20" s="186">
        <f>ROUND(AVERAGE(I20,U20),2)</f>
        <v>431136602.5</v>
      </c>
      <c r="Y20" s="73">
        <f>ROUND(MAX(I20,U20),2)</f>
        <v>445697400</v>
      </c>
      <c r="Z20" s="73">
        <f>+ROUND(AVERAGE(W20,X20),2)</f>
        <v>423856203.75</v>
      </c>
      <c r="AA20" s="74"/>
      <c r="AB20" s="74">
        <f>X20</f>
        <v>431136602.5</v>
      </c>
      <c r="AC20" s="74">
        <f t="shared" ref="AC20" si="3">ROUND(AB20*19%,2)</f>
        <v>81915954.480000004</v>
      </c>
      <c r="AD20" s="74">
        <f t="shared" ref="AD20" si="4">ROUND(AC20+AB20,2)</f>
        <v>513052556.98000002</v>
      </c>
      <c r="AE20" s="74">
        <f>ROUND(AD20*D20,2)</f>
        <v>6156630683.7600002</v>
      </c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</row>
    <row r="21" spans="1:47" s="1" customFormat="1" ht="56.25" customHeight="1" thickBot="1">
      <c r="A21" s="65"/>
      <c r="B21" s="326" t="s">
        <v>68</v>
      </c>
      <c r="C21" s="327"/>
      <c r="D21" s="327"/>
      <c r="E21" s="328"/>
      <c r="F21" s="67"/>
      <c r="G21" s="103">
        <f>SUM(G20:G20)</f>
        <v>0</v>
      </c>
      <c r="H21" s="79"/>
      <c r="I21" s="103">
        <f>SUM(I20:I20)</f>
        <v>445697400</v>
      </c>
      <c r="J21" s="80"/>
      <c r="K21" s="103">
        <f>SUM(K20:K20)</f>
        <v>0</v>
      </c>
      <c r="L21" s="80"/>
      <c r="M21" s="103">
        <f>SUM(M20:M20)</f>
        <v>0</v>
      </c>
      <c r="N21" s="80"/>
      <c r="O21" s="103">
        <f>SUM(O20:O20)</f>
        <v>277310924.37</v>
      </c>
      <c r="P21" s="80"/>
      <c r="Q21" s="103">
        <f>SUM(Q20:Q20)</f>
        <v>0</v>
      </c>
      <c r="R21" s="80"/>
      <c r="S21" s="103">
        <f>SUM(S20:S20)</f>
        <v>0</v>
      </c>
      <c r="T21" s="80"/>
      <c r="U21" s="103">
        <f>SUM(U20:U20)</f>
        <v>416575805</v>
      </c>
      <c r="V21" s="80"/>
      <c r="W21" s="259"/>
      <c r="X21" s="259"/>
      <c r="Y21" s="259"/>
      <c r="Z21" s="260"/>
      <c r="AA21" s="74"/>
      <c r="AB21" s="250" t="s">
        <v>24</v>
      </c>
      <c r="AC21" s="251"/>
      <c r="AD21" s="252"/>
      <c r="AE21" s="104">
        <f>SUM(AE20:AE20)</f>
        <v>6156630683.7600002</v>
      </c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</row>
    <row r="22" spans="1:47" s="1" customFormat="1" ht="73.5" customHeight="1" thickBot="1">
      <c r="A22" s="65"/>
      <c r="B22" s="105"/>
      <c r="C22" s="106" t="s">
        <v>69</v>
      </c>
      <c r="D22" s="106"/>
      <c r="E22" s="107"/>
      <c r="F22" s="67"/>
      <c r="G22" s="96"/>
      <c r="H22" s="97"/>
      <c r="I22" s="98"/>
      <c r="J22" s="99"/>
      <c r="K22" s="98"/>
      <c r="L22" s="99"/>
      <c r="M22" s="98"/>
      <c r="N22" s="99"/>
      <c r="O22" s="98"/>
      <c r="P22" s="99"/>
      <c r="Q22" s="98"/>
      <c r="R22" s="99"/>
      <c r="S22" s="98"/>
      <c r="T22" s="99"/>
      <c r="U22" s="98"/>
      <c r="V22" s="99"/>
      <c r="W22" s="263"/>
      <c r="X22" s="263"/>
      <c r="Y22" s="263"/>
      <c r="Z22" s="264"/>
      <c r="AA22" s="74"/>
      <c r="AB22" s="276"/>
      <c r="AC22" s="277"/>
      <c r="AD22" s="277"/>
      <c r="AE22" s="278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</row>
    <row r="23" spans="1:47" s="1" customFormat="1" ht="56.25" customHeight="1" thickBot="1">
      <c r="A23" s="65"/>
      <c r="B23" s="86">
        <f t="shared" ref="B23" si="5">B22+1</f>
        <v>1</v>
      </c>
      <c r="C23" s="101" t="s">
        <v>44</v>
      </c>
      <c r="D23" s="67">
        <v>4</v>
      </c>
      <c r="E23" s="87" t="s">
        <v>15</v>
      </c>
      <c r="F23" s="67"/>
      <c r="G23" s="68"/>
      <c r="H23" s="69"/>
      <c r="I23" s="68"/>
      <c r="J23" s="70"/>
      <c r="K23" s="71">
        <v>53607250</v>
      </c>
      <c r="L23" s="70"/>
      <c r="M23" s="70"/>
      <c r="N23" s="70"/>
      <c r="O23" s="71">
        <v>87074000</v>
      </c>
      <c r="P23" s="70"/>
      <c r="Q23" s="71"/>
      <c r="R23" s="71"/>
      <c r="S23" s="179">
        <v>21200000</v>
      </c>
      <c r="T23" s="71"/>
      <c r="U23" s="71"/>
      <c r="V23" s="71"/>
      <c r="W23" s="73">
        <f>ROUND(MIN(K23,O23),2)</f>
        <v>53607250</v>
      </c>
      <c r="X23" s="73">
        <f>ROUND(AVERAGE(K23,O23),2)</f>
        <v>70340625</v>
      </c>
      <c r="Y23" s="73">
        <f>ROUND(MAX(K23,O23),2)</f>
        <v>87074000</v>
      </c>
      <c r="Z23" s="186">
        <f>+ROUND(AVERAGE(W23,X23),2)</f>
        <v>61973937.5</v>
      </c>
      <c r="AA23" s="74"/>
      <c r="AB23" s="74">
        <f>Z23</f>
        <v>61973937.5</v>
      </c>
      <c r="AC23" s="74">
        <f t="shared" ref="AC23" si="6">ROUND(AB23*19%,2)</f>
        <v>11775048.130000001</v>
      </c>
      <c r="AD23" s="74">
        <f t="shared" ref="AD23" si="7">ROUND(AC23+AB23,2)</f>
        <v>73748985.629999995</v>
      </c>
      <c r="AE23" s="74">
        <f>ROUND(AD23*D23,2)</f>
        <v>294995942.51999998</v>
      </c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</row>
    <row r="24" spans="1:47" s="1" customFormat="1" ht="56.25" customHeight="1" thickBot="1">
      <c r="A24" s="65"/>
      <c r="B24" s="105"/>
      <c r="C24" s="106" t="s">
        <v>23</v>
      </c>
      <c r="D24" s="106"/>
      <c r="E24" s="107"/>
      <c r="F24" s="67"/>
      <c r="G24" s="78">
        <f>SUM(G23:G23)</f>
        <v>0</v>
      </c>
      <c r="H24" s="79"/>
      <c r="I24" s="78">
        <f>SUM(I23:I23)</f>
        <v>0</v>
      </c>
      <c r="J24" s="80"/>
      <c r="K24" s="78">
        <f>SUM(K23:K23)</f>
        <v>53607250</v>
      </c>
      <c r="L24" s="80"/>
      <c r="M24" s="78">
        <f>SUM(M23:M23)</f>
        <v>0</v>
      </c>
      <c r="N24" s="80"/>
      <c r="O24" s="78">
        <f>SUM(O23:O23)</f>
        <v>87074000</v>
      </c>
      <c r="P24" s="80"/>
      <c r="Q24" s="78">
        <f>SUM(Q23:Q23)</f>
        <v>0</v>
      </c>
      <c r="R24" s="80"/>
      <c r="S24" s="78">
        <f>SUM(S23:S23)</f>
        <v>21200000</v>
      </c>
      <c r="T24" s="80"/>
      <c r="U24" s="78">
        <f>SUM(U23:U23)</f>
        <v>0</v>
      </c>
      <c r="V24" s="80"/>
      <c r="W24" s="259" t="s">
        <v>17</v>
      </c>
      <c r="X24" s="259"/>
      <c r="Y24" s="259"/>
      <c r="Z24" s="260"/>
      <c r="AA24" s="74"/>
      <c r="AB24" s="253" t="s">
        <v>23</v>
      </c>
      <c r="AC24" s="254"/>
      <c r="AD24" s="255"/>
      <c r="AE24" s="81">
        <f>SUM(AE23:AE23)</f>
        <v>294995942.51999998</v>
      </c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</row>
    <row r="25" spans="1:47" s="1" customFormat="1" ht="75" customHeight="1" thickBot="1">
      <c r="A25" s="65"/>
      <c r="B25" s="108"/>
      <c r="C25" s="109" t="s">
        <v>70</v>
      </c>
      <c r="D25" s="109"/>
      <c r="E25" s="110"/>
      <c r="F25" s="67"/>
      <c r="G25" s="96"/>
      <c r="H25" s="97"/>
      <c r="I25" s="98"/>
      <c r="J25" s="99"/>
      <c r="K25" s="98"/>
      <c r="L25" s="99"/>
      <c r="M25" s="98"/>
      <c r="N25" s="99"/>
      <c r="O25" s="98"/>
      <c r="P25" s="99"/>
      <c r="Q25" s="98"/>
      <c r="R25" s="99"/>
      <c r="S25" s="98"/>
      <c r="T25" s="99"/>
      <c r="U25" s="98"/>
      <c r="V25" s="99"/>
      <c r="W25" s="263"/>
      <c r="X25" s="263"/>
      <c r="Y25" s="263"/>
      <c r="Z25" s="264"/>
      <c r="AA25" s="74"/>
      <c r="AB25" s="276"/>
      <c r="AC25" s="277"/>
      <c r="AD25" s="277"/>
      <c r="AE25" s="278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</row>
    <row r="26" spans="1:47" s="1" customFormat="1" ht="56.25" customHeight="1" thickBot="1">
      <c r="A26" s="65"/>
      <c r="B26" s="111">
        <f t="shared" ref="B26" si="8">B25+1</f>
        <v>1</v>
      </c>
      <c r="C26" s="112" t="s">
        <v>31</v>
      </c>
      <c r="D26" s="113">
        <v>100</v>
      </c>
      <c r="E26" s="114" t="s">
        <v>15</v>
      </c>
      <c r="F26" s="67"/>
      <c r="G26" s="68"/>
      <c r="H26" s="69"/>
      <c r="I26" s="68"/>
      <c r="J26" s="70"/>
      <c r="K26" s="71">
        <v>8022000</v>
      </c>
      <c r="L26" s="69"/>
      <c r="M26" s="68"/>
      <c r="N26" s="68"/>
      <c r="O26" s="71">
        <v>9559000</v>
      </c>
      <c r="P26" s="69"/>
      <c r="Q26" s="71"/>
      <c r="R26" s="71"/>
      <c r="S26" s="175">
        <v>4579000</v>
      </c>
      <c r="T26" s="71"/>
      <c r="U26" s="71"/>
      <c r="V26" s="71"/>
      <c r="W26" s="73">
        <f>ROUND(MIN(K26,O26,S26),2)</f>
        <v>4579000</v>
      </c>
      <c r="X26" s="73">
        <f>ROUND(AVERAGE(K26,O26,S26),2)</f>
        <v>7386666.6699999999</v>
      </c>
      <c r="Y26" s="73">
        <f>ROUND(MAX(K26,O26,S26),2)</f>
        <v>9559000</v>
      </c>
      <c r="Z26" s="186">
        <f>+ROUND(AVERAGE(W26,X26),2)</f>
        <v>5982833.3399999999</v>
      </c>
      <c r="AA26" s="74"/>
      <c r="AB26" s="74">
        <f>W26</f>
        <v>4579000</v>
      </c>
      <c r="AC26" s="74">
        <f t="shared" ref="AC26" si="9">ROUND(AB26*19%,2)</f>
        <v>870010</v>
      </c>
      <c r="AD26" s="74">
        <f t="shared" ref="AD26" si="10">ROUND(AC26+AB26,2)</f>
        <v>5449010</v>
      </c>
      <c r="AE26" s="74">
        <f>ROUND(AD26*D26,2)</f>
        <v>544901000</v>
      </c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</row>
    <row r="27" spans="1:47" s="1" customFormat="1" ht="56.25" customHeight="1" thickBot="1">
      <c r="A27" s="65"/>
      <c r="B27" s="111">
        <v>2</v>
      </c>
      <c r="C27" s="112" t="s">
        <v>45</v>
      </c>
      <c r="D27" s="113">
        <v>4</v>
      </c>
      <c r="E27" s="114" t="s">
        <v>15</v>
      </c>
      <c r="F27" s="67"/>
      <c r="G27" s="68"/>
      <c r="H27" s="75"/>
      <c r="I27" s="68"/>
      <c r="J27" s="76"/>
      <c r="K27" s="71">
        <v>73997000</v>
      </c>
      <c r="L27" s="75"/>
      <c r="M27" s="68"/>
      <c r="N27" s="68"/>
      <c r="O27" s="71">
        <v>53763000</v>
      </c>
      <c r="P27" s="75"/>
      <c r="Q27" s="71"/>
      <c r="R27" s="115"/>
      <c r="S27" s="175">
        <v>53500000</v>
      </c>
      <c r="T27" s="115"/>
      <c r="U27" s="71"/>
      <c r="V27" s="115"/>
      <c r="W27" s="73">
        <f>ROUND(MIN(K27,O27,S27),2)</f>
        <v>53500000</v>
      </c>
      <c r="X27" s="73">
        <f>ROUND(AVERAGE(K27,O27,S27),2)</f>
        <v>60420000</v>
      </c>
      <c r="Y27" s="73">
        <f>ROUND(MAX(K27,O27,S27),2)</f>
        <v>73997000</v>
      </c>
      <c r="Z27" s="186">
        <f>+ROUND(AVERAGE(W27,X27),2)</f>
        <v>56960000</v>
      </c>
      <c r="AA27" s="74"/>
      <c r="AB27" s="74">
        <f>W27</f>
        <v>53500000</v>
      </c>
      <c r="AC27" s="74">
        <f t="shared" ref="AC27" si="11">ROUND(AB27*19%,2)</f>
        <v>10165000</v>
      </c>
      <c r="AD27" s="74">
        <f t="shared" ref="AD27" si="12">ROUND(AC27+AB27,2)</f>
        <v>63665000</v>
      </c>
      <c r="AE27" s="74">
        <f>ROUND(AD27*D27,2)</f>
        <v>254660000</v>
      </c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</row>
    <row r="28" spans="1:47" s="1" customFormat="1" ht="56.25" customHeight="1" thickBot="1">
      <c r="A28" s="65"/>
      <c r="B28" s="116"/>
      <c r="C28" s="109" t="s">
        <v>32</v>
      </c>
      <c r="D28" s="117"/>
      <c r="E28" s="118"/>
      <c r="F28" s="67"/>
      <c r="G28" s="88">
        <f>SUM(G26:G26)</f>
        <v>0</v>
      </c>
      <c r="H28" s="79"/>
      <c r="I28" s="88">
        <f>SUM(I26:I26)</f>
        <v>0</v>
      </c>
      <c r="J28" s="80"/>
      <c r="K28" s="88">
        <f>SUM(K26:K26)</f>
        <v>8022000</v>
      </c>
      <c r="L28" s="119"/>
      <c r="M28" s="88">
        <f>SUM(M26:M26)</f>
        <v>0</v>
      </c>
      <c r="N28" s="119"/>
      <c r="O28" s="88">
        <f>SUM(O26:O26)</f>
        <v>9559000</v>
      </c>
      <c r="P28" s="119"/>
      <c r="Q28" s="88">
        <f>SUM(Q26:Q26)</f>
        <v>0</v>
      </c>
      <c r="R28" s="119"/>
      <c r="S28" s="88">
        <f>SUM(S26:S26)</f>
        <v>4579000</v>
      </c>
      <c r="T28" s="119"/>
      <c r="U28" s="88">
        <f>SUM(U26:U26)</f>
        <v>0</v>
      </c>
      <c r="V28" s="119"/>
      <c r="W28" s="268"/>
      <c r="X28" s="268"/>
      <c r="Y28" s="268"/>
      <c r="Z28" s="269"/>
      <c r="AA28" s="74"/>
      <c r="AB28" s="120"/>
      <c r="AC28" s="121" t="s">
        <v>32</v>
      </c>
      <c r="AD28" s="122"/>
      <c r="AE28" s="91">
        <f>SUM(AE26:AE27)</f>
        <v>799561000</v>
      </c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</row>
    <row r="29" spans="1:47" s="1" customFormat="1" ht="56.25" customHeight="1" thickBot="1">
      <c r="A29" s="65"/>
      <c r="B29" s="123"/>
      <c r="C29" s="124" t="s">
        <v>71</v>
      </c>
      <c r="D29" s="124"/>
      <c r="E29" s="125"/>
      <c r="F29" s="67"/>
      <c r="G29" s="126"/>
      <c r="H29" s="127"/>
      <c r="I29" s="126"/>
      <c r="J29" s="119"/>
      <c r="K29" s="126"/>
      <c r="L29" s="119"/>
      <c r="M29" s="126"/>
      <c r="N29" s="119"/>
      <c r="O29" s="126"/>
      <c r="P29" s="119"/>
      <c r="Q29" s="126"/>
      <c r="R29" s="119"/>
      <c r="S29" s="126"/>
      <c r="T29" s="119"/>
      <c r="U29" s="126"/>
      <c r="V29" s="119"/>
      <c r="W29" s="128"/>
      <c r="X29" s="128"/>
      <c r="Y29" s="128"/>
      <c r="Z29" s="129"/>
      <c r="AA29" s="74"/>
      <c r="AB29" s="130"/>
      <c r="AC29" s="131"/>
      <c r="AD29" s="132"/>
      <c r="AE29" s="133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</row>
    <row r="30" spans="1:47" s="1" customFormat="1" ht="56.25" customHeight="1" thickBot="1">
      <c r="A30" s="65"/>
      <c r="B30" s="111">
        <f t="shared" ref="B30" si="13">B29+1</f>
        <v>1</v>
      </c>
      <c r="C30" s="112" t="s">
        <v>46</v>
      </c>
      <c r="D30" s="113">
        <v>10</v>
      </c>
      <c r="E30" s="114" t="s">
        <v>15</v>
      </c>
      <c r="F30" s="67"/>
      <c r="G30" s="126"/>
      <c r="H30" s="127"/>
      <c r="I30" s="126"/>
      <c r="J30" s="119"/>
      <c r="K30" s="126"/>
      <c r="L30" s="119"/>
      <c r="M30" s="71">
        <v>240830000</v>
      </c>
      <c r="N30" s="119"/>
      <c r="O30" s="126"/>
      <c r="P30" s="119"/>
      <c r="Q30" s="126"/>
      <c r="R30" s="126"/>
      <c r="S30" s="71">
        <v>180000000</v>
      </c>
      <c r="T30" s="71"/>
      <c r="U30" s="71"/>
      <c r="V30" s="126"/>
      <c r="W30" s="73">
        <f>ROUND(MIN(M30,S30),2)</f>
        <v>180000000</v>
      </c>
      <c r="X30" s="73">
        <f>ROUND(AVERAGE(M30,S30),2)</f>
        <v>210415000</v>
      </c>
      <c r="Y30" s="73">
        <f>ROUND(MAX(M30,S30),2)</f>
        <v>240830000</v>
      </c>
      <c r="Z30" s="186">
        <f>+ROUND(AVERAGE(W30,X30),2)</f>
        <v>195207500</v>
      </c>
      <c r="AA30" s="74"/>
      <c r="AB30" s="74">
        <f>W30</f>
        <v>180000000</v>
      </c>
      <c r="AC30" s="74">
        <f t="shared" ref="AC30" si="14">ROUND(AB30*19%,2)</f>
        <v>34200000</v>
      </c>
      <c r="AD30" s="74">
        <f t="shared" ref="AD30" si="15">ROUND(AC30+AB30,2)</f>
        <v>214200000</v>
      </c>
      <c r="AE30" s="74">
        <f>ROUND(AD30*D30,2)</f>
        <v>2142000000</v>
      </c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</row>
    <row r="31" spans="1:47" s="1" customFormat="1" ht="56.25" customHeight="1" thickBot="1">
      <c r="A31" s="65"/>
      <c r="B31" s="134"/>
      <c r="C31" s="124" t="s">
        <v>33</v>
      </c>
      <c r="D31" s="135"/>
      <c r="E31" s="136"/>
      <c r="F31" s="67"/>
      <c r="G31" s="137">
        <f>SUM(G30:G30)</f>
        <v>0</v>
      </c>
      <c r="H31" s="79"/>
      <c r="I31" s="137">
        <f>SUM(I30:I30)</f>
        <v>0</v>
      </c>
      <c r="J31" s="80"/>
      <c r="K31" s="137">
        <f>SUM(K30:K30)</f>
        <v>0</v>
      </c>
      <c r="L31" s="119"/>
      <c r="M31" s="137">
        <f>SUM(M30:M30)</f>
        <v>240830000</v>
      </c>
      <c r="N31" s="119"/>
      <c r="O31" s="137">
        <f>SUM(O30:O30)</f>
        <v>0</v>
      </c>
      <c r="P31" s="119"/>
      <c r="Q31" s="137">
        <f>SUM(Q30:Q30)</f>
        <v>0</v>
      </c>
      <c r="R31" s="119"/>
      <c r="S31" s="137">
        <f>SUM(S30:S30)</f>
        <v>180000000</v>
      </c>
      <c r="T31" s="119"/>
      <c r="U31" s="137">
        <f>SUM(U30:U30)</f>
        <v>0</v>
      </c>
      <c r="V31" s="119"/>
      <c r="W31" s="128"/>
      <c r="X31" s="128"/>
      <c r="Y31" s="128"/>
      <c r="Z31" s="129"/>
      <c r="AA31" s="74"/>
      <c r="AB31" s="265" t="s">
        <v>33</v>
      </c>
      <c r="AC31" s="266"/>
      <c r="AD31" s="267"/>
      <c r="AE31" s="138">
        <f>SUM(AE29:AE30)</f>
        <v>2142000000</v>
      </c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</row>
    <row r="32" spans="1:47" s="1" customFormat="1" ht="79.5" customHeight="1" thickBot="1">
      <c r="A32" s="65"/>
      <c r="B32" s="139"/>
      <c r="C32" s="140" t="s">
        <v>72</v>
      </c>
      <c r="D32" s="140"/>
      <c r="E32" s="141"/>
      <c r="F32" s="67"/>
      <c r="G32" s="126"/>
      <c r="H32" s="127"/>
      <c r="I32" s="126"/>
      <c r="J32" s="119"/>
      <c r="K32" s="126"/>
      <c r="L32" s="119"/>
      <c r="M32" s="126"/>
      <c r="N32" s="119"/>
      <c r="O32" s="126"/>
      <c r="P32" s="119"/>
      <c r="Q32" s="126"/>
      <c r="R32" s="119"/>
      <c r="S32" s="126"/>
      <c r="T32" s="119"/>
      <c r="U32" s="126"/>
      <c r="V32" s="119"/>
      <c r="W32" s="128"/>
      <c r="X32" s="128"/>
      <c r="Y32" s="128"/>
      <c r="Z32" s="129"/>
      <c r="AA32" s="74"/>
      <c r="AB32" s="130"/>
      <c r="AC32" s="131"/>
      <c r="AD32" s="132"/>
      <c r="AE32" s="133"/>
      <c r="AF32" s="65"/>
      <c r="AG32" s="65" t="s">
        <v>17</v>
      </c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</row>
    <row r="33" spans="1:47" s="1" customFormat="1" ht="56.25" customHeight="1" thickBot="1">
      <c r="A33" s="65"/>
      <c r="B33" s="111">
        <f t="shared" ref="B33" si="16">B32+1</f>
        <v>1</v>
      </c>
      <c r="C33" s="112" t="s">
        <v>35</v>
      </c>
      <c r="D33" s="113">
        <v>3</v>
      </c>
      <c r="E33" s="114" t="s">
        <v>15</v>
      </c>
      <c r="F33" s="67"/>
      <c r="G33" s="126"/>
      <c r="H33" s="127"/>
      <c r="I33" s="126"/>
      <c r="J33" s="119"/>
      <c r="K33" s="126"/>
      <c r="L33" s="119"/>
      <c r="M33" s="71">
        <v>103562000</v>
      </c>
      <c r="N33" s="119"/>
      <c r="O33" s="126"/>
      <c r="P33" s="119"/>
      <c r="Q33" s="126"/>
      <c r="R33" s="126"/>
      <c r="S33" s="71">
        <v>129000000</v>
      </c>
      <c r="T33" s="71"/>
      <c r="U33" s="71"/>
      <c r="V33" s="126"/>
      <c r="W33" s="73">
        <f>ROUND(MIN(M33,S33),2)</f>
        <v>103562000</v>
      </c>
      <c r="X33" s="73">
        <f>ROUND(AVERAGE(M33,S33),2)</f>
        <v>116281000</v>
      </c>
      <c r="Y33" s="73">
        <f>ROUND(MAX(M33,S33),2)</f>
        <v>129000000</v>
      </c>
      <c r="Z33" s="186">
        <f>+ROUND(AVERAGE(W33,X33),2)</f>
        <v>109921500</v>
      </c>
      <c r="AA33" s="74"/>
      <c r="AB33" s="74">
        <f>W33</f>
        <v>103562000</v>
      </c>
      <c r="AC33" s="74">
        <f t="shared" ref="AC33" si="17">ROUND(AB33*19%,2)</f>
        <v>19676780</v>
      </c>
      <c r="AD33" s="74">
        <f t="shared" ref="AD33" si="18">ROUND(AC33+AB33,2)</f>
        <v>123238780</v>
      </c>
      <c r="AE33" s="74">
        <f>ROUND(AD33*D33,2)</f>
        <v>369716340</v>
      </c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</row>
    <row r="34" spans="1:47" s="1" customFormat="1" ht="56.25" customHeight="1" thickBot="1">
      <c r="A34" s="65"/>
      <c r="B34" s="142"/>
      <c r="C34" s="140" t="s">
        <v>34</v>
      </c>
      <c r="D34" s="143"/>
      <c r="E34" s="144"/>
      <c r="F34" s="67"/>
      <c r="G34" s="145">
        <f>SUM(G33:G33)</f>
        <v>0</v>
      </c>
      <c r="H34" s="79"/>
      <c r="I34" s="145">
        <f>SUM(I33:I33)</f>
        <v>0</v>
      </c>
      <c r="J34" s="80"/>
      <c r="K34" s="145">
        <f>SUM(K33:K33)</f>
        <v>0</v>
      </c>
      <c r="L34" s="119"/>
      <c r="M34" s="145">
        <f>SUM(M33:M33)</f>
        <v>103562000</v>
      </c>
      <c r="N34" s="119"/>
      <c r="O34" s="145">
        <f>SUM(O33:O33)</f>
        <v>0</v>
      </c>
      <c r="P34" s="119"/>
      <c r="Q34" s="145">
        <f>SUM(Q33:Q33)</f>
        <v>0</v>
      </c>
      <c r="R34" s="119"/>
      <c r="S34" s="145">
        <f>SUM(S33:S33)</f>
        <v>129000000</v>
      </c>
      <c r="T34" s="119"/>
      <c r="U34" s="145">
        <f>SUM(U33:U33)</f>
        <v>0</v>
      </c>
      <c r="V34" s="119"/>
      <c r="W34" s="128"/>
      <c r="X34" s="128"/>
      <c r="Y34" s="128"/>
      <c r="Z34" s="129"/>
      <c r="AA34" s="74"/>
      <c r="AB34" s="247" t="s">
        <v>34</v>
      </c>
      <c r="AC34" s="248"/>
      <c r="AD34" s="249"/>
      <c r="AE34" s="146">
        <f>SUM(AE32:AE33)</f>
        <v>369716340</v>
      </c>
      <c r="AF34" s="65"/>
      <c r="AG34" s="65" t="s">
        <v>17</v>
      </c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</row>
    <row r="35" spans="1:47" s="1" customFormat="1" ht="129.75" customHeight="1" thickBot="1">
      <c r="A35" s="65"/>
      <c r="B35" s="108"/>
      <c r="C35" s="109" t="s">
        <v>73</v>
      </c>
      <c r="D35" s="109"/>
      <c r="E35" s="110"/>
      <c r="F35" s="67"/>
      <c r="G35" s="126"/>
      <c r="H35" s="127"/>
      <c r="I35" s="126"/>
      <c r="J35" s="119"/>
      <c r="K35" s="126"/>
      <c r="L35" s="119"/>
      <c r="M35" s="126"/>
      <c r="N35" s="119"/>
      <c r="O35" s="126"/>
      <c r="P35" s="119"/>
      <c r="Q35" s="126"/>
      <c r="R35" s="119"/>
      <c r="S35" s="126"/>
      <c r="T35" s="119"/>
      <c r="U35" s="126"/>
      <c r="V35" s="119"/>
      <c r="W35" s="128"/>
      <c r="X35" s="128"/>
      <c r="Y35" s="128"/>
      <c r="Z35" s="129"/>
      <c r="AA35" s="74"/>
      <c r="AB35" s="130"/>
      <c r="AC35" s="131"/>
      <c r="AD35" s="132"/>
      <c r="AE35" s="133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</row>
    <row r="36" spans="1:47" s="1" customFormat="1" ht="56.25" customHeight="1" thickBot="1">
      <c r="A36" s="65"/>
      <c r="B36" s="111">
        <f t="shared" ref="B36" si="19">B35+1</f>
        <v>1</v>
      </c>
      <c r="C36" s="112" t="s">
        <v>47</v>
      </c>
      <c r="D36" s="113">
        <v>30</v>
      </c>
      <c r="E36" s="114" t="s">
        <v>15</v>
      </c>
      <c r="F36" s="67"/>
      <c r="G36" s="126"/>
      <c r="H36" s="127"/>
      <c r="I36" s="126"/>
      <c r="J36" s="119"/>
      <c r="K36" s="126"/>
      <c r="L36" s="119"/>
      <c r="M36" s="71">
        <v>13167000</v>
      </c>
      <c r="N36" s="119"/>
      <c r="O36" s="126"/>
      <c r="P36" s="119"/>
      <c r="Q36" s="126"/>
      <c r="R36" s="126"/>
      <c r="S36" s="71">
        <v>25000000</v>
      </c>
      <c r="T36" s="71"/>
      <c r="U36" s="71"/>
      <c r="V36" s="126"/>
      <c r="W36" s="73">
        <f>ROUND(MIN(M36,S36),2)</f>
        <v>13167000</v>
      </c>
      <c r="X36" s="73">
        <f>ROUND(AVERAGE(M36,S36),2)</f>
        <v>19083500</v>
      </c>
      <c r="Y36" s="73">
        <f>ROUND(MAX(M36,S36),2)</f>
        <v>25000000</v>
      </c>
      <c r="Z36" s="186">
        <f>+ROUND(AVERAGE(W36,X36),2)</f>
        <v>16125250</v>
      </c>
      <c r="AA36" s="74"/>
      <c r="AB36" s="74">
        <f>W36</f>
        <v>13167000</v>
      </c>
      <c r="AC36" s="74">
        <f t="shared" ref="AC36" si="20">ROUND(AB36*19%,2)</f>
        <v>2501730</v>
      </c>
      <c r="AD36" s="74">
        <f t="shared" ref="AD36" si="21">ROUND(AC36+AB36,2)</f>
        <v>15668730</v>
      </c>
      <c r="AE36" s="74">
        <f>ROUND(AD36*D36,2)</f>
        <v>470061900</v>
      </c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</row>
    <row r="37" spans="1:47" s="1" customFormat="1" ht="56.25" customHeight="1" thickBot="1">
      <c r="A37" s="65"/>
      <c r="B37" s="116"/>
      <c r="C37" s="109" t="s">
        <v>74</v>
      </c>
      <c r="D37" s="117"/>
      <c r="E37" s="118"/>
      <c r="F37" s="67"/>
      <c r="G37" s="88">
        <f>SUM(G36:G36)</f>
        <v>0</v>
      </c>
      <c r="H37" s="79"/>
      <c r="I37" s="88">
        <f>SUM(I36:I36)</f>
        <v>0</v>
      </c>
      <c r="J37" s="80"/>
      <c r="K37" s="88">
        <f>SUM(K36:K36)</f>
        <v>0</v>
      </c>
      <c r="L37" s="119"/>
      <c r="M37" s="88">
        <f>SUM(M36:M36)</f>
        <v>13167000</v>
      </c>
      <c r="N37" s="119"/>
      <c r="O37" s="88">
        <f>SUM(O36:O36)</f>
        <v>0</v>
      </c>
      <c r="P37" s="119"/>
      <c r="Q37" s="88">
        <f>SUM(Q36:Q36)</f>
        <v>0</v>
      </c>
      <c r="R37" s="119"/>
      <c r="S37" s="88">
        <f>SUM(S36:S36)</f>
        <v>25000000</v>
      </c>
      <c r="T37" s="119"/>
      <c r="U37" s="88">
        <f>SUM(U36:U36)</f>
        <v>0</v>
      </c>
      <c r="V37" s="119"/>
      <c r="W37" s="128"/>
      <c r="X37" s="128"/>
      <c r="Y37" s="128"/>
      <c r="Z37" s="129"/>
      <c r="AA37" s="74"/>
      <c r="AB37" s="256" t="s">
        <v>74</v>
      </c>
      <c r="AC37" s="257"/>
      <c r="AD37" s="258"/>
      <c r="AE37" s="91">
        <f>SUM(AE35:AE36)</f>
        <v>470061900</v>
      </c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</row>
    <row r="38" spans="1:47" s="2" customFormat="1" ht="52.5" customHeight="1" thickBot="1">
      <c r="A38" s="147"/>
      <c r="B38" s="317" t="s">
        <v>75</v>
      </c>
      <c r="C38" s="318"/>
      <c r="D38" s="318"/>
      <c r="E38" s="319"/>
      <c r="F38" s="148"/>
      <c r="G38" s="149">
        <f>SUM(G13+G17+G21+G24+G28)</f>
        <v>257900000</v>
      </c>
      <c r="H38" s="150"/>
      <c r="I38" s="149"/>
      <c r="J38" s="151"/>
      <c r="K38" s="149">
        <f>SUM(K13+K17+K21+K24+K28)</f>
        <v>415726250</v>
      </c>
      <c r="L38" s="151"/>
      <c r="M38" s="149">
        <f>SUM(M13+M17+M21+M24+M28)</f>
        <v>0</v>
      </c>
      <c r="N38" s="151"/>
      <c r="O38" s="149">
        <f>SUM(O13+O17+O21+O24+O28)</f>
        <v>1907516459.3699999</v>
      </c>
      <c r="P38" s="151"/>
      <c r="Q38" s="149">
        <f>SUM(Q13+Q17+Q21+Q24+Q28)</f>
        <v>1649580000</v>
      </c>
      <c r="R38" s="152"/>
      <c r="S38" s="149">
        <f>SUM(S13+S17+S21+S24+S28)</f>
        <v>25779000</v>
      </c>
      <c r="T38" s="152"/>
      <c r="U38" s="149">
        <f>SUM(U13+U17+U21+U24+U28)</f>
        <v>416575805</v>
      </c>
      <c r="V38" s="152"/>
      <c r="W38" s="244"/>
      <c r="X38" s="245"/>
      <c r="Y38" s="245"/>
      <c r="Z38" s="246"/>
      <c r="AA38" s="153"/>
      <c r="AB38" s="247" t="s">
        <v>77</v>
      </c>
      <c r="AC38" s="248"/>
      <c r="AD38" s="249"/>
      <c r="AE38" s="149">
        <f>SUM(AE10+AE13+AE17+AE21+AE24+AE28+AE31+AE34+AE37)</f>
        <v>23772005503.920002</v>
      </c>
      <c r="AF38" s="147"/>
      <c r="AG38" s="147"/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</row>
    <row r="39" spans="1:47" s="2" customFormat="1" ht="52.5" customHeight="1">
      <c r="A39" s="147"/>
      <c r="B39" s="154"/>
      <c r="C39" s="154"/>
      <c r="D39" s="154"/>
      <c r="E39" s="154"/>
      <c r="F39" s="147"/>
      <c r="G39" s="155"/>
      <c r="H39" s="156"/>
      <c r="I39" s="155"/>
      <c r="J39" s="155"/>
      <c r="K39" s="155"/>
      <c r="L39" s="155"/>
      <c r="M39" s="155"/>
      <c r="N39" s="155"/>
      <c r="O39" s="155"/>
      <c r="P39" s="155"/>
      <c r="Q39" s="157"/>
      <c r="R39" s="157"/>
      <c r="S39" s="157"/>
      <c r="T39" s="157"/>
      <c r="U39" s="157"/>
      <c r="V39" s="157"/>
      <c r="W39" s="147"/>
      <c r="X39" s="147" t="s">
        <v>17</v>
      </c>
      <c r="Y39" s="147"/>
      <c r="Z39" s="147"/>
      <c r="AA39" s="158"/>
      <c r="AB39" s="158"/>
      <c r="AC39" s="158"/>
      <c r="AD39" s="158"/>
      <c r="AE39" s="155"/>
      <c r="AF39" s="147"/>
      <c r="AG39" s="147"/>
      <c r="AH39" s="147"/>
      <c r="AI39" s="147"/>
      <c r="AJ39" s="147"/>
      <c r="AK39" s="147"/>
      <c r="AL39" s="147"/>
      <c r="AM39" s="147"/>
      <c r="AN39" s="147"/>
      <c r="AO39" s="147"/>
      <c r="AP39" s="147"/>
      <c r="AQ39" s="147"/>
      <c r="AR39" s="147"/>
      <c r="AS39" s="147"/>
      <c r="AT39" s="147"/>
      <c r="AU39" s="147"/>
    </row>
    <row r="40" spans="1:47" s="3" customFormat="1" ht="24" thickBot="1">
      <c r="A40" s="159"/>
      <c r="B40" s="160" t="s">
        <v>6</v>
      </c>
      <c r="C40" s="160"/>
      <c r="D40" s="161"/>
      <c r="E40" s="161"/>
      <c r="F40" s="161"/>
      <c r="G40" s="161"/>
      <c r="H40" s="162"/>
      <c r="I40" s="161"/>
      <c r="J40" s="163"/>
      <c r="K40" s="161"/>
      <c r="L40" s="163"/>
      <c r="M40" s="161"/>
      <c r="N40" s="163"/>
      <c r="O40" s="161"/>
      <c r="P40" s="163"/>
      <c r="Q40" s="161"/>
      <c r="R40" s="163"/>
      <c r="S40" s="161"/>
      <c r="T40" s="163"/>
      <c r="U40" s="161"/>
      <c r="V40" s="163"/>
      <c r="W40" s="164" t="s">
        <v>17</v>
      </c>
      <c r="X40" s="164"/>
      <c r="Y40" s="164"/>
      <c r="Z40" s="164"/>
      <c r="AA40" s="161"/>
      <c r="AB40" s="161"/>
      <c r="AC40" s="159"/>
      <c r="AD40" s="159"/>
      <c r="AE40" s="159"/>
      <c r="AF40" s="159"/>
      <c r="AG40" s="159"/>
      <c r="AH40" s="159"/>
      <c r="AI40" s="159"/>
      <c r="AJ40" s="159"/>
      <c r="AK40" s="159"/>
      <c r="AL40" s="159"/>
      <c r="AM40" s="159"/>
      <c r="AN40" s="159"/>
      <c r="AO40" s="159"/>
      <c r="AP40" s="159"/>
      <c r="AQ40" s="159"/>
      <c r="AR40" s="159"/>
      <c r="AS40" s="159"/>
      <c r="AT40" s="159"/>
      <c r="AU40" s="159"/>
    </row>
    <row r="41" spans="1:47" s="3" customFormat="1" ht="111" customHeight="1" thickBot="1">
      <c r="A41" s="159"/>
      <c r="B41" s="298" t="s">
        <v>60</v>
      </c>
      <c r="C41" s="299"/>
      <c r="D41" s="299"/>
      <c r="E41" s="299"/>
      <c r="F41" s="299"/>
      <c r="G41" s="299"/>
      <c r="H41" s="299"/>
      <c r="I41" s="299"/>
      <c r="J41" s="299"/>
      <c r="K41" s="299"/>
      <c r="L41" s="299"/>
      <c r="M41" s="299"/>
      <c r="N41" s="299"/>
      <c r="O41" s="299"/>
      <c r="P41" s="299"/>
      <c r="Q41" s="300"/>
      <c r="R41" s="165"/>
      <c r="S41" s="166"/>
      <c r="T41" s="165"/>
      <c r="U41" s="166"/>
      <c r="V41" s="165"/>
      <c r="W41" s="164"/>
      <c r="X41" s="164"/>
      <c r="Y41" s="164"/>
      <c r="Z41" s="164" t="s">
        <v>17</v>
      </c>
      <c r="AA41" s="166"/>
      <c r="AB41" s="166"/>
      <c r="AC41" s="159"/>
      <c r="AD41" s="159"/>
      <c r="AE41" s="159"/>
      <c r="AF41" s="159"/>
      <c r="AG41" s="159"/>
      <c r="AH41" s="159"/>
      <c r="AI41" s="159"/>
      <c r="AJ41" s="159"/>
      <c r="AK41" s="159"/>
      <c r="AL41" s="159"/>
      <c r="AM41" s="159"/>
      <c r="AN41" s="159"/>
      <c r="AO41" s="159"/>
      <c r="AP41" s="159"/>
      <c r="AQ41" s="159"/>
      <c r="AR41" s="159"/>
      <c r="AS41" s="159"/>
      <c r="AT41" s="159"/>
      <c r="AU41" s="159"/>
    </row>
    <row r="42" spans="1:47" s="3" customFormat="1" ht="127.5" customHeight="1" thickBot="1">
      <c r="A42" s="159"/>
      <c r="B42" s="301" t="s">
        <v>62</v>
      </c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3"/>
      <c r="R42" s="165"/>
      <c r="S42" s="166"/>
      <c r="T42" s="165"/>
      <c r="U42" s="166"/>
      <c r="V42" s="165"/>
      <c r="W42" s="167"/>
      <c r="X42" s="164"/>
      <c r="Y42" s="164"/>
      <c r="Z42" s="164"/>
      <c r="AA42" s="166"/>
      <c r="AB42" s="166"/>
      <c r="AC42" s="159"/>
      <c r="AD42" s="159"/>
      <c r="AE42" s="159"/>
      <c r="AF42" s="159"/>
      <c r="AG42" s="159"/>
      <c r="AH42" s="159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59"/>
      <c r="AU42" s="159"/>
    </row>
    <row r="43" spans="1:47" s="3" customFormat="1" ht="132.75" customHeight="1" thickBot="1">
      <c r="A43" s="159"/>
      <c r="B43" s="298" t="s">
        <v>59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  <c r="P43" s="299"/>
      <c r="Q43" s="300"/>
      <c r="R43" s="168"/>
      <c r="S43" s="169"/>
      <c r="T43" s="168"/>
      <c r="U43" s="169"/>
      <c r="V43" s="168"/>
      <c r="W43" s="164"/>
      <c r="X43" s="164"/>
      <c r="Y43" s="164"/>
      <c r="Z43" s="164"/>
      <c r="AA43" s="166"/>
      <c r="AB43" s="166"/>
      <c r="AC43" s="159"/>
      <c r="AD43" s="159"/>
      <c r="AE43" s="159"/>
      <c r="AF43" s="159"/>
      <c r="AG43" s="159"/>
      <c r="AH43" s="159"/>
      <c r="AI43" s="159"/>
      <c r="AJ43" s="159"/>
      <c r="AK43" s="159"/>
      <c r="AL43" s="159"/>
      <c r="AM43" s="159"/>
      <c r="AN43" s="159"/>
      <c r="AO43" s="159"/>
      <c r="AP43" s="159"/>
      <c r="AQ43" s="159"/>
      <c r="AR43" s="159"/>
      <c r="AS43" s="159"/>
      <c r="AT43" s="159"/>
      <c r="AU43" s="159"/>
    </row>
    <row r="44" spans="1:47" s="3" customFormat="1" ht="42.75" customHeight="1">
      <c r="A44" s="159"/>
      <c r="B44" s="188"/>
      <c r="C44" s="188"/>
      <c r="D44" s="188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68"/>
      <c r="S44" s="169"/>
      <c r="T44" s="168"/>
      <c r="U44" s="169"/>
      <c r="V44" s="168"/>
      <c r="W44" s="164"/>
      <c r="X44" s="164"/>
      <c r="Y44" s="164"/>
      <c r="Z44" s="164"/>
      <c r="AA44" s="166"/>
      <c r="AB44" s="166"/>
      <c r="AC44" s="159"/>
      <c r="AD44" s="159"/>
      <c r="AE44" s="159"/>
      <c r="AF44" s="159"/>
      <c r="AG44" s="159"/>
      <c r="AH44" s="159"/>
      <c r="AI44" s="159"/>
      <c r="AJ44" s="159"/>
      <c r="AK44" s="159"/>
      <c r="AL44" s="159"/>
      <c r="AM44" s="159"/>
      <c r="AN44" s="159"/>
      <c r="AO44" s="159"/>
      <c r="AP44" s="159"/>
      <c r="AQ44" s="159"/>
      <c r="AR44" s="159"/>
      <c r="AS44" s="159"/>
      <c r="AT44" s="159"/>
      <c r="AU44" s="159"/>
    </row>
    <row r="45" spans="1:47" s="3" customFormat="1" ht="33.75" customHeight="1">
      <c r="A45" s="159"/>
      <c r="B45" s="316" t="s">
        <v>63</v>
      </c>
      <c r="C45" s="316"/>
      <c r="D45" s="189"/>
      <c r="E45" s="170"/>
      <c r="F45" s="170"/>
      <c r="G45" s="170"/>
      <c r="H45" s="171"/>
      <c r="I45" s="170"/>
      <c r="J45" s="172"/>
      <c r="K45" s="170"/>
      <c r="L45" s="172"/>
      <c r="M45" s="170"/>
      <c r="N45" s="172"/>
      <c r="O45" s="170"/>
      <c r="P45" s="172"/>
      <c r="Q45" s="170"/>
      <c r="R45" s="172"/>
      <c r="S45" s="170"/>
      <c r="T45" s="172"/>
      <c r="U45" s="170"/>
      <c r="V45" s="172"/>
      <c r="W45" s="173"/>
      <c r="X45" s="173"/>
      <c r="Y45" s="173"/>
      <c r="Z45" s="173"/>
      <c r="AA45" s="170"/>
      <c r="AB45" s="170"/>
      <c r="AC45" s="159"/>
      <c r="AD45" s="159"/>
      <c r="AE45" s="159"/>
      <c r="AF45" s="159"/>
      <c r="AG45" s="159"/>
      <c r="AH45" s="159"/>
      <c r="AI45" s="159"/>
      <c r="AJ45" s="159"/>
      <c r="AK45" s="159"/>
      <c r="AL45" s="159"/>
      <c r="AM45" s="159"/>
      <c r="AN45" s="159"/>
      <c r="AO45" s="159"/>
      <c r="AP45" s="159"/>
      <c r="AQ45" s="159"/>
      <c r="AR45" s="159"/>
      <c r="AS45" s="159"/>
      <c r="AT45" s="159"/>
      <c r="AU45" s="159"/>
    </row>
    <row r="46" spans="1:47" s="3" customFormat="1" ht="33.75" customHeight="1">
      <c r="A46" s="159"/>
      <c r="B46" s="315" t="s">
        <v>61</v>
      </c>
      <c r="C46" s="315"/>
      <c r="D46" s="189"/>
      <c r="E46" s="170"/>
      <c r="F46" s="170"/>
      <c r="G46" s="170"/>
      <c r="H46" s="171"/>
      <c r="I46" s="170"/>
      <c r="J46" s="172"/>
      <c r="K46" s="170"/>
      <c r="L46" s="172"/>
      <c r="M46" s="170"/>
      <c r="N46" s="172"/>
      <c r="O46" s="170"/>
      <c r="P46" s="172"/>
      <c r="Q46" s="170"/>
      <c r="R46" s="172"/>
      <c r="S46" s="170"/>
      <c r="T46" s="172"/>
      <c r="U46" s="170"/>
      <c r="V46" s="172"/>
      <c r="W46" s="173"/>
      <c r="X46" s="173"/>
      <c r="Y46" s="173"/>
      <c r="Z46" s="173"/>
      <c r="AA46" s="170"/>
      <c r="AB46" s="170"/>
      <c r="AC46" s="159"/>
      <c r="AD46" s="159"/>
      <c r="AE46" s="159"/>
      <c r="AF46" s="159"/>
      <c r="AG46" s="159"/>
      <c r="AH46" s="159"/>
      <c r="AI46" s="159"/>
      <c r="AJ46" s="159"/>
      <c r="AK46" s="159"/>
      <c r="AL46" s="159"/>
      <c r="AM46" s="159"/>
      <c r="AN46" s="159"/>
      <c r="AO46" s="159"/>
      <c r="AP46" s="159"/>
      <c r="AQ46" s="159"/>
      <c r="AR46" s="159"/>
      <c r="AS46" s="159"/>
      <c r="AT46" s="159"/>
      <c r="AU46" s="159"/>
    </row>
    <row r="47" spans="1:47" s="3" customFormat="1" ht="22.15" customHeight="1">
      <c r="A47" s="159"/>
      <c r="B47" s="190"/>
      <c r="C47" s="190"/>
      <c r="D47" s="189"/>
      <c r="E47" s="170"/>
      <c r="F47" s="170"/>
      <c r="G47" s="170"/>
      <c r="H47" s="171"/>
      <c r="I47" s="170"/>
      <c r="J47" s="172"/>
      <c r="K47" s="170"/>
      <c r="L47" s="172"/>
      <c r="M47" s="170"/>
      <c r="N47" s="172"/>
      <c r="O47" s="170"/>
      <c r="P47" s="172"/>
      <c r="Q47" s="170"/>
      <c r="R47" s="172"/>
      <c r="S47" s="170"/>
      <c r="T47" s="172"/>
      <c r="U47" s="170"/>
      <c r="V47" s="172"/>
      <c r="W47" s="173"/>
      <c r="X47" s="173"/>
      <c r="Y47" s="173"/>
      <c r="Z47" s="173"/>
      <c r="AA47" s="170"/>
      <c r="AB47" s="170"/>
      <c r="AC47" s="159"/>
      <c r="AD47" s="159"/>
      <c r="AE47" s="159"/>
      <c r="AF47" s="159"/>
      <c r="AG47" s="159"/>
      <c r="AH47" s="159"/>
      <c r="AI47" s="159"/>
      <c r="AJ47" s="159"/>
      <c r="AK47" s="159"/>
      <c r="AL47" s="159"/>
      <c r="AM47" s="159"/>
      <c r="AN47" s="159"/>
      <c r="AO47" s="159"/>
      <c r="AP47" s="159"/>
      <c r="AQ47" s="159"/>
      <c r="AR47" s="159"/>
      <c r="AS47" s="159"/>
      <c r="AT47" s="159"/>
      <c r="AU47" s="159"/>
    </row>
    <row r="48" spans="1:47" s="3" customFormat="1" ht="33.75">
      <c r="A48" s="159"/>
      <c r="B48" s="191"/>
      <c r="C48" s="191"/>
      <c r="D48" s="192"/>
      <c r="E48" s="161"/>
      <c r="F48" s="161"/>
      <c r="G48" s="161"/>
      <c r="H48" s="162"/>
      <c r="I48" s="161"/>
      <c r="J48" s="163"/>
      <c r="K48" s="161"/>
      <c r="L48" s="163"/>
      <c r="M48" s="161"/>
      <c r="N48" s="163"/>
      <c r="O48" s="161"/>
      <c r="P48" s="163"/>
      <c r="Q48" s="161"/>
      <c r="R48" s="163"/>
      <c r="S48" s="161"/>
      <c r="T48" s="163"/>
      <c r="U48" s="161"/>
      <c r="V48" s="163"/>
      <c r="W48" s="164"/>
      <c r="X48" s="164"/>
      <c r="Y48" s="164"/>
      <c r="Z48" s="164"/>
      <c r="AA48" s="161"/>
      <c r="AB48" s="161"/>
      <c r="AC48" s="159"/>
      <c r="AD48" s="159"/>
      <c r="AE48" s="159"/>
      <c r="AF48" s="159"/>
      <c r="AG48" s="159"/>
      <c r="AH48" s="159"/>
      <c r="AI48" s="159"/>
      <c r="AJ48" s="159"/>
      <c r="AK48" s="159"/>
      <c r="AL48" s="159"/>
      <c r="AM48" s="159"/>
      <c r="AN48" s="159"/>
      <c r="AO48" s="159"/>
      <c r="AP48" s="159"/>
      <c r="AQ48" s="159"/>
      <c r="AR48" s="159"/>
      <c r="AS48" s="159"/>
      <c r="AT48" s="159"/>
      <c r="AU48" s="159"/>
    </row>
    <row r="49" spans="1:47" s="3" customFormat="1" ht="33.75">
      <c r="A49" s="159"/>
      <c r="B49" s="191"/>
      <c r="C49" s="191"/>
      <c r="D49" s="192"/>
      <c r="E49" s="161"/>
      <c r="F49" s="161"/>
      <c r="G49" s="161"/>
      <c r="H49" s="162"/>
      <c r="I49" s="161"/>
      <c r="J49" s="163"/>
      <c r="K49" s="161"/>
      <c r="L49" s="163"/>
      <c r="M49" s="161"/>
      <c r="N49" s="163"/>
      <c r="O49" s="161"/>
      <c r="P49" s="163"/>
      <c r="Q49" s="161"/>
      <c r="R49" s="163"/>
      <c r="S49" s="161"/>
      <c r="T49" s="163"/>
      <c r="U49" s="161"/>
      <c r="V49" s="163"/>
      <c r="W49" s="164"/>
      <c r="X49" s="164" t="s">
        <v>17</v>
      </c>
      <c r="Y49" s="164"/>
      <c r="Z49" s="164"/>
      <c r="AA49" s="161"/>
      <c r="AB49" s="161"/>
      <c r="AC49" s="159"/>
      <c r="AD49" s="159"/>
      <c r="AE49" s="159"/>
      <c r="AF49" s="159"/>
      <c r="AG49" s="159"/>
      <c r="AH49" s="159"/>
      <c r="AI49" s="159"/>
      <c r="AJ49" s="159"/>
      <c r="AK49" s="159"/>
      <c r="AL49" s="159"/>
      <c r="AM49" s="159"/>
      <c r="AN49" s="159"/>
      <c r="AO49" s="159"/>
      <c r="AP49" s="159"/>
      <c r="AQ49" s="159"/>
      <c r="AR49" s="159"/>
      <c r="AS49" s="159"/>
      <c r="AT49" s="159"/>
      <c r="AU49" s="159"/>
    </row>
    <row r="50" spans="1:47" s="3" customFormat="1" ht="23.25">
      <c r="A50" s="159"/>
      <c r="B50" s="164"/>
      <c r="C50" s="164"/>
      <c r="D50" s="161"/>
      <c r="E50" s="161"/>
      <c r="F50" s="161"/>
      <c r="G50" s="161"/>
      <c r="H50" s="162"/>
      <c r="I50" s="161"/>
      <c r="J50" s="163"/>
      <c r="K50" s="161"/>
      <c r="L50" s="163"/>
      <c r="M50" s="161"/>
      <c r="N50" s="163"/>
      <c r="O50" s="161"/>
      <c r="P50" s="163"/>
      <c r="Q50" s="161"/>
      <c r="R50" s="163"/>
      <c r="S50" s="161"/>
      <c r="T50" s="163"/>
      <c r="U50" s="161"/>
      <c r="V50" s="163"/>
      <c r="W50" s="164"/>
      <c r="X50" s="164"/>
      <c r="Y50" s="164"/>
      <c r="Z50" s="164"/>
      <c r="AA50" s="161"/>
      <c r="AB50" s="161"/>
      <c r="AC50" s="159"/>
      <c r="AD50" s="159"/>
      <c r="AE50" s="159"/>
      <c r="AF50" s="159"/>
      <c r="AG50" s="159"/>
      <c r="AH50" s="159"/>
      <c r="AI50" s="159"/>
      <c r="AJ50" s="159"/>
      <c r="AK50" s="159"/>
      <c r="AL50" s="159"/>
      <c r="AM50" s="159"/>
      <c r="AN50" s="159"/>
      <c r="AO50" s="159"/>
      <c r="AP50" s="159"/>
      <c r="AQ50" s="159"/>
      <c r="AR50" s="159"/>
      <c r="AS50" s="159"/>
      <c r="AT50" s="159"/>
      <c r="AU50" s="159"/>
    </row>
    <row r="51" spans="1:47" s="3" customFormat="1" ht="23.25">
      <c r="A51" s="159"/>
      <c r="B51" s="174"/>
      <c r="C51" s="174"/>
      <c r="D51" s="161"/>
      <c r="E51" s="161"/>
      <c r="F51" s="161"/>
      <c r="G51" s="161"/>
      <c r="H51" s="162"/>
      <c r="I51" s="161"/>
      <c r="J51" s="163"/>
      <c r="K51" s="161"/>
      <c r="L51" s="163"/>
      <c r="M51" s="161"/>
      <c r="N51" s="163"/>
      <c r="O51" s="161"/>
      <c r="P51" s="163"/>
      <c r="Q51" s="161"/>
      <c r="R51" s="163"/>
      <c r="S51" s="161"/>
      <c r="T51" s="163"/>
      <c r="U51" s="161"/>
      <c r="V51" s="163"/>
      <c r="W51" s="164"/>
      <c r="X51" s="164"/>
      <c r="Y51" s="164"/>
      <c r="Z51" s="164"/>
      <c r="AA51" s="161"/>
      <c r="AB51" s="161"/>
      <c r="AC51" s="159"/>
      <c r="AD51" s="159"/>
      <c r="AE51" s="159"/>
      <c r="AF51" s="159"/>
      <c r="AG51" s="159"/>
      <c r="AH51" s="159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  <c r="AT51" s="159"/>
      <c r="AU51" s="159"/>
    </row>
    <row r="52" spans="1:47" s="3" customFormat="1">
      <c r="A52" s="17"/>
      <c r="B52" s="30"/>
      <c r="C52" s="30"/>
      <c r="D52" s="19"/>
      <c r="E52" s="19"/>
      <c r="F52" s="19"/>
      <c r="G52" s="19"/>
      <c r="H52" s="34"/>
      <c r="I52" s="19"/>
      <c r="J52" s="29"/>
      <c r="K52" s="19"/>
      <c r="L52" s="29"/>
      <c r="M52" s="19"/>
      <c r="N52" s="29"/>
      <c r="O52" s="19"/>
      <c r="P52" s="29"/>
      <c r="Q52" s="19"/>
      <c r="R52" s="29"/>
      <c r="S52" s="19"/>
      <c r="T52" s="29"/>
      <c r="U52" s="19"/>
      <c r="V52" s="29"/>
      <c r="W52" s="20"/>
      <c r="X52" s="20"/>
      <c r="Y52" s="20"/>
      <c r="Z52" s="20"/>
      <c r="AA52" s="19"/>
      <c r="AB52" s="19"/>
      <c r="AC52" s="17"/>
      <c r="AD52" s="17"/>
      <c r="AE52" s="17"/>
    </row>
    <row r="53" spans="1:47" s="3" customFormat="1">
      <c r="A53" s="17"/>
      <c r="B53" s="30"/>
      <c r="C53" s="30"/>
      <c r="D53" s="19"/>
      <c r="E53" s="19"/>
      <c r="F53" s="19"/>
      <c r="G53" s="19"/>
      <c r="H53" s="34"/>
      <c r="I53" s="19"/>
      <c r="J53" s="29"/>
      <c r="K53" s="19"/>
      <c r="L53" s="29"/>
      <c r="M53" s="19"/>
      <c r="N53" s="29"/>
      <c r="O53" s="19"/>
      <c r="P53" s="29"/>
      <c r="Q53" s="19"/>
      <c r="R53" s="29"/>
      <c r="S53" s="19"/>
      <c r="T53" s="29"/>
      <c r="U53" s="19"/>
      <c r="V53" s="29"/>
      <c r="W53" s="20"/>
      <c r="X53" s="20"/>
      <c r="Y53" s="20"/>
      <c r="Z53" s="20"/>
      <c r="AA53" s="19"/>
      <c r="AB53" s="19"/>
      <c r="AC53" s="17"/>
      <c r="AD53" s="17"/>
      <c r="AE53" s="17"/>
    </row>
    <row r="54" spans="1:47" s="3" customFormat="1">
      <c r="A54" s="17"/>
      <c r="B54" s="31"/>
      <c r="C54" s="31"/>
      <c r="D54" s="19"/>
      <c r="E54" s="19"/>
      <c r="F54" s="19"/>
      <c r="G54" s="19"/>
      <c r="H54" s="34"/>
      <c r="I54" s="19"/>
      <c r="J54" s="29"/>
      <c r="K54" s="19"/>
      <c r="L54" s="29"/>
      <c r="M54" s="19"/>
      <c r="N54" s="29"/>
      <c r="O54" s="19"/>
      <c r="P54" s="29"/>
      <c r="Q54" s="19"/>
      <c r="R54" s="29"/>
      <c r="S54" s="19"/>
      <c r="T54" s="29"/>
      <c r="U54" s="19"/>
      <c r="V54" s="29"/>
      <c r="W54" s="20"/>
      <c r="X54" s="20"/>
      <c r="Y54" s="20"/>
      <c r="Z54" s="20"/>
      <c r="AA54" s="19"/>
      <c r="AB54" s="19"/>
      <c r="AC54" s="17"/>
      <c r="AD54" s="17"/>
      <c r="AE54" s="17"/>
    </row>
    <row r="55" spans="1:47" s="3" customFormat="1">
      <c r="B55" s="17"/>
      <c r="C55" s="17"/>
      <c r="D55" s="17"/>
      <c r="E55" s="17"/>
      <c r="F55" s="17"/>
      <c r="G55" s="17"/>
      <c r="H55" s="34"/>
      <c r="I55" s="17"/>
      <c r="J55" s="32"/>
      <c r="K55" s="17"/>
      <c r="L55" s="32"/>
      <c r="M55" s="17"/>
      <c r="N55" s="32"/>
      <c r="O55" s="17"/>
      <c r="P55" s="32"/>
      <c r="Q55" s="17"/>
      <c r="R55" s="32"/>
      <c r="S55" s="17"/>
      <c r="T55" s="32"/>
      <c r="U55" s="17"/>
      <c r="V55" s="32"/>
      <c r="W55" s="20"/>
      <c r="X55" s="20"/>
      <c r="Y55" s="20"/>
      <c r="Z55" s="20"/>
      <c r="AA55" s="17"/>
      <c r="AB55" s="17"/>
      <c r="AC55" s="17"/>
      <c r="AD55" s="17"/>
      <c r="AE55" s="17"/>
    </row>
    <row r="56" spans="1:47" s="3" customFormat="1">
      <c r="B56" s="17"/>
      <c r="C56" s="17"/>
      <c r="D56" s="17"/>
      <c r="E56" s="17"/>
      <c r="F56" s="17"/>
      <c r="G56" s="17"/>
      <c r="H56" s="34"/>
      <c r="I56" s="17"/>
      <c r="J56" s="32"/>
      <c r="K56" s="17"/>
      <c r="L56" s="32"/>
      <c r="M56" s="17"/>
      <c r="N56" s="32"/>
      <c r="O56" s="17"/>
      <c r="P56" s="32"/>
      <c r="Q56" s="17"/>
      <c r="R56" s="32"/>
      <c r="S56" s="17"/>
      <c r="T56" s="32"/>
      <c r="U56" s="17"/>
      <c r="V56" s="32"/>
      <c r="W56" s="20"/>
      <c r="X56" s="20"/>
      <c r="Y56" s="20"/>
      <c r="Z56" s="20"/>
      <c r="AA56" s="17"/>
      <c r="AB56" s="17"/>
      <c r="AC56" s="17"/>
      <c r="AD56" s="17"/>
      <c r="AE56" s="17"/>
    </row>
    <row r="57" spans="1:47">
      <c r="B57" s="9"/>
      <c r="C57" s="9"/>
      <c r="D57" s="9"/>
      <c r="E57" s="9"/>
      <c r="F57" s="8"/>
      <c r="G57" s="8"/>
      <c r="H57" s="33"/>
      <c r="I57" s="8"/>
      <c r="J57" s="28"/>
      <c r="K57" s="8"/>
      <c r="L57" s="28"/>
      <c r="M57" s="8"/>
      <c r="N57" s="28"/>
      <c r="O57" s="8"/>
      <c r="P57" s="28"/>
      <c r="Q57" s="8"/>
      <c r="R57" s="28"/>
      <c r="S57" s="8"/>
      <c r="T57" s="28"/>
      <c r="U57" s="8"/>
      <c r="V57" s="28"/>
      <c r="W57" s="20"/>
      <c r="X57" s="20"/>
      <c r="Y57" s="20"/>
      <c r="Z57" s="20"/>
      <c r="AA57" s="8"/>
      <c r="AB57" s="8"/>
      <c r="AC57" s="8"/>
      <c r="AD57" s="8"/>
      <c r="AE57" s="8"/>
    </row>
    <row r="58" spans="1:47">
      <c r="B58" s="9"/>
      <c r="C58" s="9"/>
      <c r="D58" s="9"/>
      <c r="E58" s="9"/>
      <c r="F58" s="8"/>
      <c r="G58" s="8"/>
      <c r="H58" s="33"/>
      <c r="I58" s="8"/>
      <c r="J58" s="28"/>
      <c r="K58" s="8"/>
      <c r="L58" s="28"/>
      <c r="M58" s="8"/>
      <c r="N58" s="28"/>
      <c r="O58" s="8"/>
      <c r="P58" s="28"/>
      <c r="Q58" s="8"/>
      <c r="R58" s="28"/>
      <c r="S58" s="8"/>
      <c r="T58" s="28"/>
      <c r="U58" s="8"/>
      <c r="V58" s="28"/>
      <c r="W58" s="20"/>
      <c r="X58" s="20"/>
      <c r="Y58" s="20"/>
      <c r="Z58" s="20"/>
      <c r="AA58" s="8"/>
      <c r="AB58" s="8"/>
      <c r="AC58" s="8"/>
      <c r="AD58" s="8"/>
      <c r="AE58" s="8"/>
    </row>
    <row r="59" spans="1:47">
      <c r="B59" s="9"/>
      <c r="C59" s="9"/>
      <c r="D59" s="9"/>
      <c r="E59" s="9"/>
      <c r="F59" s="8"/>
      <c r="G59" s="8"/>
      <c r="H59" s="33"/>
      <c r="I59" s="8"/>
      <c r="J59" s="28"/>
      <c r="K59" s="8"/>
      <c r="L59" s="28"/>
      <c r="M59" s="8"/>
      <c r="N59" s="28"/>
      <c r="O59" s="8"/>
      <c r="P59" s="28"/>
      <c r="Q59" s="8"/>
      <c r="R59" s="28"/>
      <c r="S59" s="8"/>
      <c r="T59" s="28"/>
      <c r="U59" s="8"/>
      <c r="V59" s="28"/>
      <c r="W59" s="20"/>
      <c r="X59" s="20"/>
      <c r="Y59" s="20"/>
      <c r="Z59" s="20"/>
      <c r="AA59" s="8"/>
      <c r="AB59" s="8"/>
      <c r="AC59" s="8"/>
      <c r="AD59" s="8"/>
      <c r="AE59" s="8"/>
    </row>
    <row r="60" spans="1:47">
      <c r="B60" s="9"/>
      <c r="C60" s="9"/>
      <c r="D60" s="9"/>
      <c r="E60" s="9"/>
      <c r="F60" s="8"/>
      <c r="G60" s="8"/>
      <c r="H60" s="33"/>
      <c r="I60" s="8"/>
      <c r="J60" s="28"/>
      <c r="K60" s="8"/>
      <c r="L60" s="28"/>
      <c r="M60" s="8"/>
      <c r="N60" s="28"/>
      <c r="O60" s="8"/>
      <c r="P60" s="28"/>
      <c r="Q60" s="8"/>
      <c r="R60" s="28"/>
      <c r="S60" s="8"/>
      <c r="T60" s="28"/>
      <c r="U60" s="8"/>
      <c r="V60" s="28"/>
      <c r="W60" s="20"/>
      <c r="X60" s="20"/>
      <c r="Y60" s="20"/>
      <c r="Z60" s="20"/>
      <c r="AA60" s="8"/>
      <c r="AB60" s="8"/>
      <c r="AC60" s="8"/>
      <c r="AD60" s="8"/>
      <c r="AE60" s="8"/>
    </row>
    <row r="61" spans="1:47">
      <c r="B61" s="9"/>
      <c r="C61" s="9"/>
      <c r="D61" s="9"/>
      <c r="E61" s="9"/>
      <c r="F61" s="8"/>
      <c r="G61" s="8"/>
      <c r="H61" s="33"/>
      <c r="I61" s="8"/>
      <c r="J61" s="28"/>
      <c r="K61" s="8"/>
      <c r="L61" s="28"/>
      <c r="M61" s="8"/>
      <c r="N61" s="28"/>
      <c r="O61" s="8"/>
      <c r="P61" s="28"/>
      <c r="Q61" s="8"/>
      <c r="R61" s="28"/>
      <c r="S61" s="8"/>
      <c r="T61" s="28"/>
      <c r="U61" s="8"/>
      <c r="V61" s="28"/>
      <c r="W61" s="20"/>
      <c r="X61" s="20"/>
      <c r="Y61" s="20"/>
      <c r="Z61" s="20"/>
      <c r="AA61" s="8"/>
      <c r="AB61" s="8"/>
      <c r="AC61" s="8"/>
      <c r="AD61" s="8"/>
      <c r="AE61" s="8"/>
    </row>
    <row r="62" spans="1:47">
      <c r="B62" s="9"/>
      <c r="C62" s="9"/>
      <c r="D62" s="9"/>
      <c r="E62" s="9"/>
      <c r="F62" s="8"/>
      <c r="G62" s="8"/>
      <c r="H62" s="33"/>
      <c r="I62" s="8"/>
      <c r="J62" s="28"/>
      <c r="K62" s="8"/>
      <c r="L62" s="28"/>
      <c r="M62" s="8"/>
      <c r="N62" s="28"/>
      <c r="O62" s="8"/>
      <c r="P62" s="28"/>
      <c r="Q62" s="8"/>
      <c r="R62" s="28"/>
      <c r="S62" s="8"/>
      <c r="T62" s="28"/>
      <c r="U62" s="8"/>
      <c r="V62" s="28"/>
      <c r="W62" s="20"/>
      <c r="X62" s="20"/>
      <c r="Y62" s="20"/>
      <c r="Z62" s="20"/>
      <c r="AA62" s="8"/>
      <c r="AB62" s="8"/>
      <c r="AC62" s="8"/>
      <c r="AD62" s="8"/>
      <c r="AE62" s="8"/>
    </row>
    <row r="63" spans="1:47">
      <c r="B63" s="9"/>
      <c r="C63" s="9"/>
      <c r="D63" s="9"/>
      <c r="E63" s="9"/>
      <c r="F63" s="8"/>
      <c r="G63" s="8"/>
      <c r="H63" s="33"/>
      <c r="I63" s="8"/>
      <c r="J63" s="28"/>
      <c r="K63" s="8"/>
      <c r="L63" s="28"/>
      <c r="M63" s="8"/>
      <c r="N63" s="28"/>
      <c r="O63" s="8"/>
      <c r="P63" s="28"/>
      <c r="Q63" s="8"/>
      <c r="R63" s="28"/>
      <c r="S63" s="8"/>
      <c r="T63" s="28"/>
      <c r="U63" s="8"/>
      <c r="V63" s="28"/>
      <c r="W63" s="20"/>
      <c r="X63" s="20"/>
      <c r="Y63" s="20"/>
      <c r="Z63" s="20"/>
      <c r="AA63" s="8"/>
      <c r="AB63" s="8"/>
      <c r="AC63" s="8"/>
      <c r="AD63" s="8"/>
      <c r="AE63" s="8"/>
    </row>
    <row r="64" spans="1:47">
      <c r="B64" s="9"/>
      <c r="C64" s="9"/>
      <c r="D64" s="9"/>
      <c r="E64" s="9"/>
      <c r="F64" s="8"/>
      <c r="G64" s="8"/>
      <c r="H64" s="33"/>
      <c r="I64" s="8"/>
      <c r="J64" s="28"/>
      <c r="K64" s="8"/>
      <c r="L64" s="28"/>
      <c r="M64" s="8"/>
      <c r="N64" s="28"/>
      <c r="O64" s="8"/>
      <c r="P64" s="28"/>
      <c r="Q64" s="8"/>
      <c r="R64" s="28"/>
      <c r="S64" s="8"/>
      <c r="T64" s="28"/>
      <c r="U64" s="8"/>
      <c r="V64" s="28"/>
      <c r="W64" s="20"/>
      <c r="X64" s="20"/>
      <c r="Y64" s="20"/>
      <c r="Z64" s="20"/>
      <c r="AA64" s="8"/>
      <c r="AB64" s="8"/>
      <c r="AC64" s="8"/>
      <c r="AD64" s="8"/>
      <c r="AE64" s="8"/>
    </row>
  </sheetData>
  <mergeCells count="63">
    <mergeCell ref="AB10:AD10"/>
    <mergeCell ref="AB24:AD24"/>
    <mergeCell ref="Q4:Q5"/>
    <mergeCell ref="Q7:Q8"/>
    <mergeCell ref="M4:M5"/>
    <mergeCell ref="M7:M8"/>
    <mergeCell ref="O4:O5"/>
    <mergeCell ref="O7:O8"/>
    <mergeCell ref="W4:Z4"/>
    <mergeCell ref="S4:S5"/>
    <mergeCell ref="S7:S8"/>
    <mergeCell ref="U4:U5"/>
    <mergeCell ref="U7:U8"/>
    <mergeCell ref="B46:C46"/>
    <mergeCell ref="B45:C45"/>
    <mergeCell ref="B38:E38"/>
    <mergeCell ref="B13:E13"/>
    <mergeCell ref="B14:E14"/>
    <mergeCell ref="B17:E17"/>
    <mergeCell ref="B18:E18"/>
    <mergeCell ref="B21:E21"/>
    <mergeCell ref="K7:K8"/>
    <mergeCell ref="B41:Q41"/>
    <mergeCell ref="B42:Q42"/>
    <mergeCell ref="B43:Q43"/>
    <mergeCell ref="B4:E6"/>
    <mergeCell ref="G4:G5"/>
    <mergeCell ref="I4:I5"/>
    <mergeCell ref="B11:E11"/>
    <mergeCell ref="B10:E10"/>
    <mergeCell ref="K4:K5"/>
    <mergeCell ref="B2:AE2"/>
    <mergeCell ref="AB5:AE5"/>
    <mergeCell ref="B7:E7"/>
    <mergeCell ref="AB6:AE6"/>
    <mergeCell ref="W7:W8"/>
    <mergeCell ref="X7:X8"/>
    <mergeCell ref="Y7:Y8"/>
    <mergeCell ref="Z7:Z8"/>
    <mergeCell ref="AB7:AB8"/>
    <mergeCell ref="AC7:AC8"/>
    <mergeCell ref="AD7:AD8"/>
    <mergeCell ref="AE7:AE8"/>
    <mergeCell ref="D3:AE3"/>
    <mergeCell ref="B3:C3"/>
    <mergeCell ref="G7:G8"/>
    <mergeCell ref="I7:I8"/>
    <mergeCell ref="W38:Z38"/>
    <mergeCell ref="AB38:AD38"/>
    <mergeCell ref="AB21:AD21"/>
    <mergeCell ref="AB13:AD13"/>
    <mergeCell ref="AB17:AD17"/>
    <mergeCell ref="W13:Z14"/>
    <mergeCell ref="W21:Z22"/>
    <mergeCell ref="AB31:AD31"/>
    <mergeCell ref="AB34:AD34"/>
    <mergeCell ref="AB37:AD37"/>
    <mergeCell ref="W28:Z28"/>
    <mergeCell ref="W24:Z25"/>
    <mergeCell ref="AB14:AE14"/>
    <mergeCell ref="AB18:AE19"/>
    <mergeCell ref="AB22:AE22"/>
    <mergeCell ref="AB25:AE2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topLeftCell="A2" zoomScale="70" zoomScaleNormal="70" workbookViewId="0">
      <selection activeCell="J8" sqref="J8"/>
    </sheetView>
  </sheetViews>
  <sheetFormatPr baseColWidth="10" defaultColWidth="11" defaultRowHeight="16.5"/>
  <cols>
    <col min="1" max="1" width="3.7109375" style="4" customWidth="1"/>
    <col min="2" max="2" width="20.140625" style="5" customWidth="1"/>
    <col min="3" max="3" width="53.85546875" style="5" customWidth="1"/>
    <col min="4" max="4" width="19" style="5" customWidth="1"/>
    <col min="5" max="5" width="15.5703125" style="5" customWidth="1"/>
    <col min="6" max="6" width="2.7109375" style="4" customWidth="1"/>
    <col min="7" max="7" width="32" style="4" customWidth="1"/>
    <col min="8" max="8" width="31.5703125" style="4" customWidth="1"/>
    <col min="9" max="9" width="37.140625" style="4" customWidth="1"/>
    <col min="10" max="10" width="27.85546875" style="4" customWidth="1"/>
    <col min="11" max="11" width="4.28515625" style="4" customWidth="1"/>
    <col min="12" max="12" width="30.7109375" style="4" customWidth="1"/>
    <col min="13" max="13" width="25.85546875" style="4" customWidth="1"/>
    <col min="14" max="14" width="27.7109375" style="4" customWidth="1"/>
    <col min="15" max="15" width="42.7109375" style="4" customWidth="1"/>
    <col min="16" max="224" width="11" style="4"/>
    <col min="225" max="225" width="2.7109375" style="4" customWidth="1"/>
    <col min="226" max="226" width="8.140625" style="4" customWidth="1"/>
    <col min="227" max="227" width="18.7109375" style="4" customWidth="1"/>
    <col min="228" max="228" width="17.140625" style="4" customWidth="1"/>
    <col min="229" max="229" width="19" style="4" customWidth="1"/>
    <col min="230" max="230" width="17.140625" style="4" customWidth="1"/>
    <col min="231" max="231" width="47.7109375" style="4" customWidth="1"/>
    <col min="232" max="232" width="15.42578125" style="4" customWidth="1"/>
    <col min="233" max="233" width="1.7109375" style="4" customWidth="1"/>
    <col min="234" max="234" width="22.28515625" style="4" customWidth="1"/>
    <col min="235" max="235" width="14.42578125" style="4" customWidth="1"/>
    <col min="236" max="236" width="16" style="4" customWidth="1"/>
    <col min="237" max="237" width="21.28515625" style="4" customWidth="1"/>
    <col min="238" max="238" width="1.7109375" style="4" customWidth="1"/>
    <col min="239" max="239" width="17.5703125" style="4" customWidth="1"/>
    <col min="240" max="240" width="15.140625" style="4" customWidth="1"/>
    <col min="241" max="241" width="15.7109375" style="4" customWidth="1"/>
    <col min="242" max="242" width="24.42578125" style="4" customWidth="1"/>
    <col min="243" max="243" width="1.7109375" style="4" customWidth="1"/>
    <col min="244" max="244" width="20" style="4" customWidth="1"/>
    <col min="245" max="245" width="15.140625" style="4" customWidth="1"/>
    <col min="246" max="246" width="18.42578125" style="4" customWidth="1"/>
    <col min="247" max="247" width="22.28515625" style="4" customWidth="1"/>
    <col min="248" max="248" width="17.85546875" style="4" customWidth="1"/>
    <col min="249" max="480" width="11" style="4"/>
    <col min="481" max="481" width="2.7109375" style="4" customWidth="1"/>
    <col min="482" max="482" width="8.140625" style="4" customWidth="1"/>
    <col min="483" max="483" width="18.7109375" style="4" customWidth="1"/>
    <col min="484" max="484" width="17.140625" style="4" customWidth="1"/>
    <col min="485" max="485" width="19" style="4" customWidth="1"/>
    <col min="486" max="486" width="17.140625" style="4" customWidth="1"/>
    <col min="487" max="487" width="47.7109375" style="4" customWidth="1"/>
    <col min="488" max="488" width="15.42578125" style="4" customWidth="1"/>
    <col min="489" max="489" width="1.7109375" style="4" customWidth="1"/>
    <col min="490" max="490" width="22.28515625" style="4" customWidth="1"/>
    <col min="491" max="491" width="14.42578125" style="4" customWidth="1"/>
    <col min="492" max="492" width="16" style="4" customWidth="1"/>
    <col min="493" max="493" width="21.28515625" style="4" customWidth="1"/>
    <col min="494" max="494" width="1.7109375" style="4" customWidth="1"/>
    <col min="495" max="495" width="17.5703125" style="4" customWidth="1"/>
    <col min="496" max="496" width="15.140625" style="4" customWidth="1"/>
    <col min="497" max="497" width="15.7109375" style="4" customWidth="1"/>
    <col min="498" max="498" width="24.42578125" style="4" customWidth="1"/>
    <col min="499" max="499" width="1.7109375" style="4" customWidth="1"/>
    <col min="500" max="500" width="20" style="4" customWidth="1"/>
    <col min="501" max="501" width="15.140625" style="4" customWidth="1"/>
    <col min="502" max="502" width="18.42578125" style="4" customWidth="1"/>
    <col min="503" max="503" width="22.28515625" style="4" customWidth="1"/>
    <col min="504" max="504" width="17.85546875" style="4" customWidth="1"/>
    <col min="505" max="736" width="11" style="4"/>
    <col min="737" max="737" width="2.7109375" style="4" customWidth="1"/>
    <col min="738" max="738" width="8.140625" style="4" customWidth="1"/>
    <col min="739" max="739" width="18.7109375" style="4" customWidth="1"/>
    <col min="740" max="740" width="17.140625" style="4" customWidth="1"/>
    <col min="741" max="741" width="19" style="4" customWidth="1"/>
    <col min="742" max="742" width="17.140625" style="4" customWidth="1"/>
    <col min="743" max="743" width="47.7109375" style="4" customWidth="1"/>
    <col min="744" max="744" width="15.42578125" style="4" customWidth="1"/>
    <col min="745" max="745" width="1.7109375" style="4" customWidth="1"/>
    <col min="746" max="746" width="22.28515625" style="4" customWidth="1"/>
    <col min="747" max="747" width="14.42578125" style="4" customWidth="1"/>
    <col min="748" max="748" width="16" style="4" customWidth="1"/>
    <col min="749" max="749" width="21.28515625" style="4" customWidth="1"/>
    <col min="750" max="750" width="1.7109375" style="4" customWidth="1"/>
    <col min="751" max="751" width="17.5703125" style="4" customWidth="1"/>
    <col min="752" max="752" width="15.140625" style="4" customWidth="1"/>
    <col min="753" max="753" width="15.7109375" style="4" customWidth="1"/>
    <col min="754" max="754" width="24.42578125" style="4" customWidth="1"/>
    <col min="755" max="755" width="1.7109375" style="4" customWidth="1"/>
    <col min="756" max="756" width="20" style="4" customWidth="1"/>
    <col min="757" max="757" width="15.140625" style="4" customWidth="1"/>
    <col min="758" max="758" width="18.42578125" style="4" customWidth="1"/>
    <col min="759" max="759" width="22.28515625" style="4" customWidth="1"/>
    <col min="760" max="760" width="17.85546875" style="4" customWidth="1"/>
    <col min="761" max="992" width="11" style="4"/>
    <col min="993" max="993" width="2.7109375" style="4" customWidth="1"/>
    <col min="994" max="994" width="8.140625" style="4" customWidth="1"/>
    <col min="995" max="995" width="18.7109375" style="4" customWidth="1"/>
    <col min="996" max="996" width="17.140625" style="4" customWidth="1"/>
    <col min="997" max="997" width="19" style="4" customWidth="1"/>
    <col min="998" max="998" width="17.140625" style="4" customWidth="1"/>
    <col min="999" max="999" width="47.7109375" style="4" customWidth="1"/>
    <col min="1000" max="1000" width="15.42578125" style="4" customWidth="1"/>
    <col min="1001" max="1001" width="1.7109375" style="4" customWidth="1"/>
    <col min="1002" max="1002" width="22.28515625" style="4" customWidth="1"/>
    <col min="1003" max="1003" width="14.42578125" style="4" customWidth="1"/>
    <col min="1004" max="1004" width="16" style="4" customWidth="1"/>
    <col min="1005" max="1005" width="21.28515625" style="4" customWidth="1"/>
    <col min="1006" max="1006" width="1.7109375" style="4" customWidth="1"/>
    <col min="1007" max="1007" width="17.5703125" style="4" customWidth="1"/>
    <col min="1008" max="1008" width="15.140625" style="4" customWidth="1"/>
    <col min="1009" max="1009" width="15.7109375" style="4" customWidth="1"/>
    <col min="1010" max="1010" width="24.42578125" style="4" customWidth="1"/>
    <col min="1011" max="1011" width="1.7109375" style="4" customWidth="1"/>
    <col min="1012" max="1012" width="20" style="4" customWidth="1"/>
    <col min="1013" max="1013" width="15.140625" style="4" customWidth="1"/>
    <col min="1014" max="1014" width="18.42578125" style="4" customWidth="1"/>
    <col min="1015" max="1015" width="22.28515625" style="4" customWidth="1"/>
    <col min="1016" max="1016" width="17.85546875" style="4" customWidth="1"/>
    <col min="1017" max="1248" width="11" style="4"/>
    <col min="1249" max="1249" width="2.7109375" style="4" customWidth="1"/>
    <col min="1250" max="1250" width="8.140625" style="4" customWidth="1"/>
    <col min="1251" max="1251" width="18.7109375" style="4" customWidth="1"/>
    <col min="1252" max="1252" width="17.140625" style="4" customWidth="1"/>
    <col min="1253" max="1253" width="19" style="4" customWidth="1"/>
    <col min="1254" max="1254" width="17.140625" style="4" customWidth="1"/>
    <col min="1255" max="1255" width="47.7109375" style="4" customWidth="1"/>
    <col min="1256" max="1256" width="15.42578125" style="4" customWidth="1"/>
    <col min="1257" max="1257" width="1.7109375" style="4" customWidth="1"/>
    <col min="1258" max="1258" width="22.28515625" style="4" customWidth="1"/>
    <col min="1259" max="1259" width="14.42578125" style="4" customWidth="1"/>
    <col min="1260" max="1260" width="16" style="4" customWidth="1"/>
    <col min="1261" max="1261" width="21.28515625" style="4" customWidth="1"/>
    <col min="1262" max="1262" width="1.7109375" style="4" customWidth="1"/>
    <col min="1263" max="1263" width="17.5703125" style="4" customWidth="1"/>
    <col min="1264" max="1264" width="15.140625" style="4" customWidth="1"/>
    <col min="1265" max="1265" width="15.7109375" style="4" customWidth="1"/>
    <col min="1266" max="1266" width="24.42578125" style="4" customWidth="1"/>
    <col min="1267" max="1267" width="1.7109375" style="4" customWidth="1"/>
    <col min="1268" max="1268" width="20" style="4" customWidth="1"/>
    <col min="1269" max="1269" width="15.140625" style="4" customWidth="1"/>
    <col min="1270" max="1270" width="18.42578125" style="4" customWidth="1"/>
    <col min="1271" max="1271" width="22.28515625" style="4" customWidth="1"/>
    <col min="1272" max="1272" width="17.85546875" style="4" customWidth="1"/>
    <col min="1273" max="1504" width="11" style="4"/>
    <col min="1505" max="1505" width="2.7109375" style="4" customWidth="1"/>
    <col min="1506" max="1506" width="8.140625" style="4" customWidth="1"/>
    <col min="1507" max="1507" width="18.7109375" style="4" customWidth="1"/>
    <col min="1508" max="1508" width="17.140625" style="4" customWidth="1"/>
    <col min="1509" max="1509" width="19" style="4" customWidth="1"/>
    <col min="1510" max="1510" width="17.140625" style="4" customWidth="1"/>
    <col min="1511" max="1511" width="47.7109375" style="4" customWidth="1"/>
    <col min="1512" max="1512" width="15.42578125" style="4" customWidth="1"/>
    <col min="1513" max="1513" width="1.7109375" style="4" customWidth="1"/>
    <col min="1514" max="1514" width="22.28515625" style="4" customWidth="1"/>
    <col min="1515" max="1515" width="14.42578125" style="4" customWidth="1"/>
    <col min="1516" max="1516" width="16" style="4" customWidth="1"/>
    <col min="1517" max="1517" width="21.28515625" style="4" customWidth="1"/>
    <col min="1518" max="1518" width="1.7109375" style="4" customWidth="1"/>
    <col min="1519" max="1519" width="17.5703125" style="4" customWidth="1"/>
    <col min="1520" max="1520" width="15.140625" style="4" customWidth="1"/>
    <col min="1521" max="1521" width="15.7109375" style="4" customWidth="1"/>
    <col min="1522" max="1522" width="24.42578125" style="4" customWidth="1"/>
    <col min="1523" max="1523" width="1.7109375" style="4" customWidth="1"/>
    <col min="1524" max="1524" width="20" style="4" customWidth="1"/>
    <col min="1525" max="1525" width="15.140625" style="4" customWidth="1"/>
    <col min="1526" max="1526" width="18.42578125" style="4" customWidth="1"/>
    <col min="1527" max="1527" width="22.28515625" style="4" customWidth="1"/>
    <col min="1528" max="1528" width="17.85546875" style="4" customWidth="1"/>
    <col min="1529" max="1760" width="11" style="4"/>
    <col min="1761" max="1761" width="2.7109375" style="4" customWidth="1"/>
    <col min="1762" max="1762" width="8.140625" style="4" customWidth="1"/>
    <col min="1763" max="1763" width="18.7109375" style="4" customWidth="1"/>
    <col min="1764" max="1764" width="17.140625" style="4" customWidth="1"/>
    <col min="1765" max="1765" width="19" style="4" customWidth="1"/>
    <col min="1766" max="1766" width="17.140625" style="4" customWidth="1"/>
    <col min="1767" max="1767" width="47.7109375" style="4" customWidth="1"/>
    <col min="1768" max="1768" width="15.42578125" style="4" customWidth="1"/>
    <col min="1769" max="1769" width="1.7109375" style="4" customWidth="1"/>
    <col min="1770" max="1770" width="22.28515625" style="4" customWidth="1"/>
    <col min="1771" max="1771" width="14.42578125" style="4" customWidth="1"/>
    <col min="1772" max="1772" width="16" style="4" customWidth="1"/>
    <col min="1773" max="1773" width="21.28515625" style="4" customWidth="1"/>
    <col min="1774" max="1774" width="1.7109375" style="4" customWidth="1"/>
    <col min="1775" max="1775" width="17.5703125" style="4" customWidth="1"/>
    <col min="1776" max="1776" width="15.140625" style="4" customWidth="1"/>
    <col min="1777" max="1777" width="15.7109375" style="4" customWidth="1"/>
    <col min="1778" max="1778" width="24.42578125" style="4" customWidth="1"/>
    <col min="1779" max="1779" width="1.7109375" style="4" customWidth="1"/>
    <col min="1780" max="1780" width="20" style="4" customWidth="1"/>
    <col min="1781" max="1781" width="15.140625" style="4" customWidth="1"/>
    <col min="1782" max="1782" width="18.42578125" style="4" customWidth="1"/>
    <col min="1783" max="1783" width="22.28515625" style="4" customWidth="1"/>
    <col min="1784" max="1784" width="17.85546875" style="4" customWidth="1"/>
    <col min="1785" max="2016" width="11" style="4"/>
    <col min="2017" max="2017" width="2.7109375" style="4" customWidth="1"/>
    <col min="2018" max="2018" width="8.140625" style="4" customWidth="1"/>
    <col min="2019" max="2019" width="18.7109375" style="4" customWidth="1"/>
    <col min="2020" max="2020" width="17.140625" style="4" customWidth="1"/>
    <col min="2021" max="2021" width="19" style="4" customWidth="1"/>
    <col min="2022" max="2022" width="17.140625" style="4" customWidth="1"/>
    <col min="2023" max="2023" width="47.7109375" style="4" customWidth="1"/>
    <col min="2024" max="2024" width="15.42578125" style="4" customWidth="1"/>
    <col min="2025" max="2025" width="1.7109375" style="4" customWidth="1"/>
    <col min="2026" max="2026" width="22.28515625" style="4" customWidth="1"/>
    <col min="2027" max="2027" width="14.42578125" style="4" customWidth="1"/>
    <col min="2028" max="2028" width="16" style="4" customWidth="1"/>
    <col min="2029" max="2029" width="21.28515625" style="4" customWidth="1"/>
    <col min="2030" max="2030" width="1.7109375" style="4" customWidth="1"/>
    <col min="2031" max="2031" width="17.5703125" style="4" customWidth="1"/>
    <col min="2032" max="2032" width="15.140625" style="4" customWidth="1"/>
    <col min="2033" max="2033" width="15.7109375" style="4" customWidth="1"/>
    <col min="2034" max="2034" width="24.42578125" style="4" customWidth="1"/>
    <col min="2035" max="2035" width="1.7109375" style="4" customWidth="1"/>
    <col min="2036" max="2036" width="20" style="4" customWidth="1"/>
    <col min="2037" max="2037" width="15.140625" style="4" customWidth="1"/>
    <col min="2038" max="2038" width="18.42578125" style="4" customWidth="1"/>
    <col min="2039" max="2039" width="22.28515625" style="4" customWidth="1"/>
    <col min="2040" max="2040" width="17.85546875" style="4" customWidth="1"/>
    <col min="2041" max="2272" width="11" style="4"/>
    <col min="2273" max="2273" width="2.7109375" style="4" customWidth="1"/>
    <col min="2274" max="2274" width="8.140625" style="4" customWidth="1"/>
    <col min="2275" max="2275" width="18.7109375" style="4" customWidth="1"/>
    <col min="2276" max="2276" width="17.140625" style="4" customWidth="1"/>
    <col min="2277" max="2277" width="19" style="4" customWidth="1"/>
    <col min="2278" max="2278" width="17.140625" style="4" customWidth="1"/>
    <col min="2279" max="2279" width="47.7109375" style="4" customWidth="1"/>
    <col min="2280" max="2280" width="15.42578125" style="4" customWidth="1"/>
    <col min="2281" max="2281" width="1.7109375" style="4" customWidth="1"/>
    <col min="2282" max="2282" width="22.28515625" style="4" customWidth="1"/>
    <col min="2283" max="2283" width="14.42578125" style="4" customWidth="1"/>
    <col min="2284" max="2284" width="16" style="4" customWidth="1"/>
    <col min="2285" max="2285" width="21.28515625" style="4" customWidth="1"/>
    <col min="2286" max="2286" width="1.7109375" style="4" customWidth="1"/>
    <col min="2287" max="2287" width="17.5703125" style="4" customWidth="1"/>
    <col min="2288" max="2288" width="15.140625" style="4" customWidth="1"/>
    <col min="2289" max="2289" width="15.7109375" style="4" customWidth="1"/>
    <col min="2290" max="2290" width="24.42578125" style="4" customWidth="1"/>
    <col min="2291" max="2291" width="1.7109375" style="4" customWidth="1"/>
    <col min="2292" max="2292" width="20" style="4" customWidth="1"/>
    <col min="2293" max="2293" width="15.140625" style="4" customWidth="1"/>
    <col min="2294" max="2294" width="18.42578125" style="4" customWidth="1"/>
    <col min="2295" max="2295" width="22.28515625" style="4" customWidth="1"/>
    <col min="2296" max="2296" width="17.85546875" style="4" customWidth="1"/>
    <col min="2297" max="2528" width="11" style="4"/>
    <col min="2529" max="2529" width="2.7109375" style="4" customWidth="1"/>
    <col min="2530" max="2530" width="8.140625" style="4" customWidth="1"/>
    <col min="2531" max="2531" width="18.7109375" style="4" customWidth="1"/>
    <col min="2532" max="2532" width="17.140625" style="4" customWidth="1"/>
    <col min="2533" max="2533" width="19" style="4" customWidth="1"/>
    <col min="2534" max="2534" width="17.140625" style="4" customWidth="1"/>
    <col min="2535" max="2535" width="47.7109375" style="4" customWidth="1"/>
    <col min="2536" max="2536" width="15.42578125" style="4" customWidth="1"/>
    <col min="2537" max="2537" width="1.7109375" style="4" customWidth="1"/>
    <col min="2538" max="2538" width="22.28515625" style="4" customWidth="1"/>
    <col min="2539" max="2539" width="14.42578125" style="4" customWidth="1"/>
    <col min="2540" max="2540" width="16" style="4" customWidth="1"/>
    <col min="2541" max="2541" width="21.28515625" style="4" customWidth="1"/>
    <col min="2542" max="2542" width="1.7109375" style="4" customWidth="1"/>
    <col min="2543" max="2543" width="17.5703125" style="4" customWidth="1"/>
    <col min="2544" max="2544" width="15.140625" style="4" customWidth="1"/>
    <col min="2545" max="2545" width="15.7109375" style="4" customWidth="1"/>
    <col min="2546" max="2546" width="24.42578125" style="4" customWidth="1"/>
    <col min="2547" max="2547" width="1.7109375" style="4" customWidth="1"/>
    <col min="2548" max="2548" width="20" style="4" customWidth="1"/>
    <col min="2549" max="2549" width="15.140625" style="4" customWidth="1"/>
    <col min="2550" max="2550" width="18.42578125" style="4" customWidth="1"/>
    <col min="2551" max="2551" width="22.28515625" style="4" customWidth="1"/>
    <col min="2552" max="2552" width="17.85546875" style="4" customWidth="1"/>
    <col min="2553" max="2784" width="11" style="4"/>
    <col min="2785" max="2785" width="2.7109375" style="4" customWidth="1"/>
    <col min="2786" max="2786" width="8.140625" style="4" customWidth="1"/>
    <col min="2787" max="2787" width="18.7109375" style="4" customWidth="1"/>
    <col min="2788" max="2788" width="17.140625" style="4" customWidth="1"/>
    <col min="2789" max="2789" width="19" style="4" customWidth="1"/>
    <col min="2790" max="2790" width="17.140625" style="4" customWidth="1"/>
    <col min="2791" max="2791" width="47.7109375" style="4" customWidth="1"/>
    <col min="2792" max="2792" width="15.42578125" style="4" customWidth="1"/>
    <col min="2793" max="2793" width="1.7109375" style="4" customWidth="1"/>
    <col min="2794" max="2794" width="22.28515625" style="4" customWidth="1"/>
    <col min="2795" max="2795" width="14.42578125" style="4" customWidth="1"/>
    <col min="2796" max="2796" width="16" style="4" customWidth="1"/>
    <col min="2797" max="2797" width="21.28515625" style="4" customWidth="1"/>
    <col min="2798" max="2798" width="1.7109375" style="4" customWidth="1"/>
    <col min="2799" max="2799" width="17.5703125" style="4" customWidth="1"/>
    <col min="2800" max="2800" width="15.140625" style="4" customWidth="1"/>
    <col min="2801" max="2801" width="15.7109375" style="4" customWidth="1"/>
    <col min="2802" max="2802" width="24.42578125" style="4" customWidth="1"/>
    <col min="2803" max="2803" width="1.7109375" style="4" customWidth="1"/>
    <col min="2804" max="2804" width="20" style="4" customWidth="1"/>
    <col min="2805" max="2805" width="15.140625" style="4" customWidth="1"/>
    <col min="2806" max="2806" width="18.42578125" style="4" customWidth="1"/>
    <col min="2807" max="2807" width="22.28515625" style="4" customWidth="1"/>
    <col min="2808" max="2808" width="17.85546875" style="4" customWidth="1"/>
    <col min="2809" max="3040" width="11" style="4"/>
    <col min="3041" max="3041" width="2.7109375" style="4" customWidth="1"/>
    <col min="3042" max="3042" width="8.140625" style="4" customWidth="1"/>
    <col min="3043" max="3043" width="18.7109375" style="4" customWidth="1"/>
    <col min="3044" max="3044" width="17.140625" style="4" customWidth="1"/>
    <col min="3045" max="3045" width="19" style="4" customWidth="1"/>
    <col min="3046" max="3046" width="17.140625" style="4" customWidth="1"/>
    <col min="3047" max="3047" width="47.7109375" style="4" customWidth="1"/>
    <col min="3048" max="3048" width="15.42578125" style="4" customWidth="1"/>
    <col min="3049" max="3049" width="1.7109375" style="4" customWidth="1"/>
    <col min="3050" max="3050" width="22.28515625" style="4" customWidth="1"/>
    <col min="3051" max="3051" width="14.42578125" style="4" customWidth="1"/>
    <col min="3052" max="3052" width="16" style="4" customWidth="1"/>
    <col min="3053" max="3053" width="21.28515625" style="4" customWidth="1"/>
    <col min="3054" max="3054" width="1.7109375" style="4" customWidth="1"/>
    <col min="3055" max="3055" width="17.5703125" style="4" customWidth="1"/>
    <col min="3056" max="3056" width="15.140625" style="4" customWidth="1"/>
    <col min="3057" max="3057" width="15.7109375" style="4" customWidth="1"/>
    <col min="3058" max="3058" width="24.42578125" style="4" customWidth="1"/>
    <col min="3059" max="3059" width="1.7109375" style="4" customWidth="1"/>
    <col min="3060" max="3060" width="20" style="4" customWidth="1"/>
    <col min="3061" max="3061" width="15.140625" style="4" customWidth="1"/>
    <col min="3062" max="3062" width="18.42578125" style="4" customWidth="1"/>
    <col min="3063" max="3063" width="22.28515625" style="4" customWidth="1"/>
    <col min="3064" max="3064" width="17.85546875" style="4" customWidth="1"/>
    <col min="3065" max="3296" width="11" style="4"/>
    <col min="3297" max="3297" width="2.7109375" style="4" customWidth="1"/>
    <col min="3298" max="3298" width="8.140625" style="4" customWidth="1"/>
    <col min="3299" max="3299" width="18.7109375" style="4" customWidth="1"/>
    <col min="3300" max="3300" width="17.140625" style="4" customWidth="1"/>
    <col min="3301" max="3301" width="19" style="4" customWidth="1"/>
    <col min="3302" max="3302" width="17.140625" style="4" customWidth="1"/>
    <col min="3303" max="3303" width="47.7109375" style="4" customWidth="1"/>
    <col min="3304" max="3304" width="15.42578125" style="4" customWidth="1"/>
    <col min="3305" max="3305" width="1.7109375" style="4" customWidth="1"/>
    <col min="3306" max="3306" width="22.28515625" style="4" customWidth="1"/>
    <col min="3307" max="3307" width="14.42578125" style="4" customWidth="1"/>
    <col min="3308" max="3308" width="16" style="4" customWidth="1"/>
    <col min="3309" max="3309" width="21.28515625" style="4" customWidth="1"/>
    <col min="3310" max="3310" width="1.7109375" style="4" customWidth="1"/>
    <col min="3311" max="3311" width="17.5703125" style="4" customWidth="1"/>
    <col min="3312" max="3312" width="15.140625" style="4" customWidth="1"/>
    <col min="3313" max="3313" width="15.7109375" style="4" customWidth="1"/>
    <col min="3314" max="3314" width="24.42578125" style="4" customWidth="1"/>
    <col min="3315" max="3315" width="1.7109375" style="4" customWidth="1"/>
    <col min="3316" max="3316" width="20" style="4" customWidth="1"/>
    <col min="3317" max="3317" width="15.140625" style="4" customWidth="1"/>
    <col min="3318" max="3318" width="18.42578125" style="4" customWidth="1"/>
    <col min="3319" max="3319" width="22.28515625" style="4" customWidth="1"/>
    <col min="3320" max="3320" width="17.85546875" style="4" customWidth="1"/>
    <col min="3321" max="3552" width="11" style="4"/>
    <col min="3553" max="3553" width="2.7109375" style="4" customWidth="1"/>
    <col min="3554" max="3554" width="8.140625" style="4" customWidth="1"/>
    <col min="3555" max="3555" width="18.7109375" style="4" customWidth="1"/>
    <col min="3556" max="3556" width="17.140625" style="4" customWidth="1"/>
    <col min="3557" max="3557" width="19" style="4" customWidth="1"/>
    <col min="3558" max="3558" width="17.140625" style="4" customWidth="1"/>
    <col min="3559" max="3559" width="47.7109375" style="4" customWidth="1"/>
    <col min="3560" max="3560" width="15.42578125" style="4" customWidth="1"/>
    <col min="3561" max="3561" width="1.7109375" style="4" customWidth="1"/>
    <col min="3562" max="3562" width="22.28515625" style="4" customWidth="1"/>
    <col min="3563" max="3563" width="14.42578125" style="4" customWidth="1"/>
    <col min="3564" max="3564" width="16" style="4" customWidth="1"/>
    <col min="3565" max="3565" width="21.28515625" style="4" customWidth="1"/>
    <col min="3566" max="3566" width="1.7109375" style="4" customWidth="1"/>
    <col min="3567" max="3567" width="17.5703125" style="4" customWidth="1"/>
    <col min="3568" max="3568" width="15.140625" style="4" customWidth="1"/>
    <col min="3569" max="3569" width="15.7109375" style="4" customWidth="1"/>
    <col min="3570" max="3570" width="24.42578125" style="4" customWidth="1"/>
    <col min="3571" max="3571" width="1.7109375" style="4" customWidth="1"/>
    <col min="3572" max="3572" width="20" style="4" customWidth="1"/>
    <col min="3573" max="3573" width="15.140625" style="4" customWidth="1"/>
    <col min="3574" max="3574" width="18.42578125" style="4" customWidth="1"/>
    <col min="3575" max="3575" width="22.28515625" style="4" customWidth="1"/>
    <col min="3576" max="3576" width="17.85546875" style="4" customWidth="1"/>
    <col min="3577" max="3808" width="11" style="4"/>
    <col min="3809" max="3809" width="2.7109375" style="4" customWidth="1"/>
    <col min="3810" max="3810" width="8.140625" style="4" customWidth="1"/>
    <col min="3811" max="3811" width="18.7109375" style="4" customWidth="1"/>
    <col min="3812" max="3812" width="17.140625" style="4" customWidth="1"/>
    <col min="3813" max="3813" width="19" style="4" customWidth="1"/>
    <col min="3814" max="3814" width="17.140625" style="4" customWidth="1"/>
    <col min="3815" max="3815" width="47.7109375" style="4" customWidth="1"/>
    <col min="3816" max="3816" width="15.42578125" style="4" customWidth="1"/>
    <col min="3817" max="3817" width="1.7109375" style="4" customWidth="1"/>
    <col min="3818" max="3818" width="22.28515625" style="4" customWidth="1"/>
    <col min="3819" max="3819" width="14.42578125" style="4" customWidth="1"/>
    <col min="3820" max="3820" width="16" style="4" customWidth="1"/>
    <col min="3821" max="3821" width="21.28515625" style="4" customWidth="1"/>
    <col min="3822" max="3822" width="1.7109375" style="4" customWidth="1"/>
    <col min="3823" max="3823" width="17.5703125" style="4" customWidth="1"/>
    <col min="3824" max="3824" width="15.140625" style="4" customWidth="1"/>
    <col min="3825" max="3825" width="15.7109375" style="4" customWidth="1"/>
    <col min="3826" max="3826" width="24.42578125" style="4" customWidth="1"/>
    <col min="3827" max="3827" width="1.7109375" style="4" customWidth="1"/>
    <col min="3828" max="3828" width="20" style="4" customWidth="1"/>
    <col min="3829" max="3829" width="15.140625" style="4" customWidth="1"/>
    <col min="3830" max="3830" width="18.42578125" style="4" customWidth="1"/>
    <col min="3831" max="3831" width="22.28515625" style="4" customWidth="1"/>
    <col min="3832" max="3832" width="17.85546875" style="4" customWidth="1"/>
    <col min="3833" max="4064" width="11" style="4"/>
    <col min="4065" max="4065" width="2.7109375" style="4" customWidth="1"/>
    <col min="4066" max="4066" width="8.140625" style="4" customWidth="1"/>
    <col min="4067" max="4067" width="18.7109375" style="4" customWidth="1"/>
    <col min="4068" max="4068" width="17.140625" style="4" customWidth="1"/>
    <col min="4069" max="4069" width="19" style="4" customWidth="1"/>
    <col min="4070" max="4070" width="17.140625" style="4" customWidth="1"/>
    <col min="4071" max="4071" width="47.7109375" style="4" customWidth="1"/>
    <col min="4072" max="4072" width="15.42578125" style="4" customWidth="1"/>
    <col min="4073" max="4073" width="1.7109375" style="4" customWidth="1"/>
    <col min="4074" max="4074" width="22.28515625" style="4" customWidth="1"/>
    <col min="4075" max="4075" width="14.42578125" style="4" customWidth="1"/>
    <col min="4076" max="4076" width="16" style="4" customWidth="1"/>
    <col min="4077" max="4077" width="21.28515625" style="4" customWidth="1"/>
    <col min="4078" max="4078" width="1.7109375" style="4" customWidth="1"/>
    <col min="4079" max="4079" width="17.5703125" style="4" customWidth="1"/>
    <col min="4080" max="4080" width="15.140625" style="4" customWidth="1"/>
    <col min="4081" max="4081" width="15.7109375" style="4" customWidth="1"/>
    <col min="4082" max="4082" width="24.42578125" style="4" customWidth="1"/>
    <col min="4083" max="4083" width="1.7109375" style="4" customWidth="1"/>
    <col min="4084" max="4084" width="20" style="4" customWidth="1"/>
    <col min="4085" max="4085" width="15.140625" style="4" customWidth="1"/>
    <col min="4086" max="4086" width="18.42578125" style="4" customWidth="1"/>
    <col min="4087" max="4087" width="22.28515625" style="4" customWidth="1"/>
    <col min="4088" max="4088" width="17.85546875" style="4" customWidth="1"/>
    <col min="4089" max="4320" width="11" style="4"/>
    <col min="4321" max="4321" width="2.7109375" style="4" customWidth="1"/>
    <col min="4322" max="4322" width="8.140625" style="4" customWidth="1"/>
    <col min="4323" max="4323" width="18.7109375" style="4" customWidth="1"/>
    <col min="4324" max="4324" width="17.140625" style="4" customWidth="1"/>
    <col min="4325" max="4325" width="19" style="4" customWidth="1"/>
    <col min="4326" max="4326" width="17.140625" style="4" customWidth="1"/>
    <col min="4327" max="4327" width="47.7109375" style="4" customWidth="1"/>
    <col min="4328" max="4328" width="15.42578125" style="4" customWidth="1"/>
    <col min="4329" max="4329" width="1.7109375" style="4" customWidth="1"/>
    <col min="4330" max="4330" width="22.28515625" style="4" customWidth="1"/>
    <col min="4331" max="4331" width="14.42578125" style="4" customWidth="1"/>
    <col min="4332" max="4332" width="16" style="4" customWidth="1"/>
    <col min="4333" max="4333" width="21.28515625" style="4" customWidth="1"/>
    <col min="4334" max="4334" width="1.7109375" style="4" customWidth="1"/>
    <col min="4335" max="4335" width="17.5703125" style="4" customWidth="1"/>
    <col min="4336" max="4336" width="15.140625" style="4" customWidth="1"/>
    <col min="4337" max="4337" width="15.7109375" style="4" customWidth="1"/>
    <col min="4338" max="4338" width="24.42578125" style="4" customWidth="1"/>
    <col min="4339" max="4339" width="1.7109375" style="4" customWidth="1"/>
    <col min="4340" max="4340" width="20" style="4" customWidth="1"/>
    <col min="4341" max="4341" width="15.140625" style="4" customWidth="1"/>
    <col min="4342" max="4342" width="18.42578125" style="4" customWidth="1"/>
    <col min="4343" max="4343" width="22.28515625" style="4" customWidth="1"/>
    <col min="4344" max="4344" width="17.85546875" style="4" customWidth="1"/>
    <col min="4345" max="4576" width="11" style="4"/>
    <col min="4577" max="4577" width="2.7109375" style="4" customWidth="1"/>
    <col min="4578" max="4578" width="8.140625" style="4" customWidth="1"/>
    <col min="4579" max="4579" width="18.7109375" style="4" customWidth="1"/>
    <col min="4580" max="4580" width="17.140625" style="4" customWidth="1"/>
    <col min="4581" max="4581" width="19" style="4" customWidth="1"/>
    <col min="4582" max="4582" width="17.140625" style="4" customWidth="1"/>
    <col min="4583" max="4583" width="47.7109375" style="4" customWidth="1"/>
    <col min="4584" max="4584" width="15.42578125" style="4" customWidth="1"/>
    <col min="4585" max="4585" width="1.7109375" style="4" customWidth="1"/>
    <col min="4586" max="4586" width="22.28515625" style="4" customWidth="1"/>
    <col min="4587" max="4587" width="14.42578125" style="4" customWidth="1"/>
    <col min="4588" max="4588" width="16" style="4" customWidth="1"/>
    <col min="4589" max="4589" width="21.28515625" style="4" customWidth="1"/>
    <col min="4590" max="4590" width="1.7109375" style="4" customWidth="1"/>
    <col min="4591" max="4591" width="17.5703125" style="4" customWidth="1"/>
    <col min="4592" max="4592" width="15.140625" style="4" customWidth="1"/>
    <col min="4593" max="4593" width="15.7109375" style="4" customWidth="1"/>
    <col min="4594" max="4594" width="24.42578125" style="4" customWidth="1"/>
    <col min="4595" max="4595" width="1.7109375" style="4" customWidth="1"/>
    <col min="4596" max="4596" width="20" style="4" customWidth="1"/>
    <col min="4597" max="4597" width="15.140625" style="4" customWidth="1"/>
    <col min="4598" max="4598" width="18.42578125" style="4" customWidth="1"/>
    <col min="4599" max="4599" width="22.28515625" style="4" customWidth="1"/>
    <col min="4600" max="4600" width="17.85546875" style="4" customWidth="1"/>
    <col min="4601" max="4832" width="11" style="4"/>
    <col min="4833" max="4833" width="2.7109375" style="4" customWidth="1"/>
    <col min="4834" max="4834" width="8.140625" style="4" customWidth="1"/>
    <col min="4835" max="4835" width="18.7109375" style="4" customWidth="1"/>
    <col min="4836" max="4836" width="17.140625" style="4" customWidth="1"/>
    <col min="4837" max="4837" width="19" style="4" customWidth="1"/>
    <col min="4838" max="4838" width="17.140625" style="4" customWidth="1"/>
    <col min="4839" max="4839" width="47.7109375" style="4" customWidth="1"/>
    <col min="4840" max="4840" width="15.42578125" style="4" customWidth="1"/>
    <col min="4841" max="4841" width="1.7109375" style="4" customWidth="1"/>
    <col min="4842" max="4842" width="22.28515625" style="4" customWidth="1"/>
    <col min="4843" max="4843" width="14.42578125" style="4" customWidth="1"/>
    <col min="4844" max="4844" width="16" style="4" customWidth="1"/>
    <col min="4845" max="4845" width="21.28515625" style="4" customWidth="1"/>
    <col min="4846" max="4846" width="1.7109375" style="4" customWidth="1"/>
    <col min="4847" max="4847" width="17.5703125" style="4" customWidth="1"/>
    <col min="4848" max="4848" width="15.140625" style="4" customWidth="1"/>
    <col min="4849" max="4849" width="15.7109375" style="4" customWidth="1"/>
    <col min="4850" max="4850" width="24.42578125" style="4" customWidth="1"/>
    <col min="4851" max="4851" width="1.7109375" style="4" customWidth="1"/>
    <col min="4852" max="4852" width="20" style="4" customWidth="1"/>
    <col min="4853" max="4853" width="15.140625" style="4" customWidth="1"/>
    <col min="4854" max="4854" width="18.42578125" style="4" customWidth="1"/>
    <col min="4855" max="4855" width="22.28515625" style="4" customWidth="1"/>
    <col min="4856" max="4856" width="17.85546875" style="4" customWidth="1"/>
    <col min="4857" max="5088" width="11" style="4"/>
    <col min="5089" max="5089" width="2.7109375" style="4" customWidth="1"/>
    <col min="5090" max="5090" width="8.140625" style="4" customWidth="1"/>
    <col min="5091" max="5091" width="18.7109375" style="4" customWidth="1"/>
    <col min="5092" max="5092" width="17.140625" style="4" customWidth="1"/>
    <col min="5093" max="5093" width="19" style="4" customWidth="1"/>
    <col min="5094" max="5094" width="17.140625" style="4" customWidth="1"/>
    <col min="5095" max="5095" width="47.7109375" style="4" customWidth="1"/>
    <col min="5096" max="5096" width="15.42578125" style="4" customWidth="1"/>
    <col min="5097" max="5097" width="1.7109375" style="4" customWidth="1"/>
    <col min="5098" max="5098" width="22.28515625" style="4" customWidth="1"/>
    <col min="5099" max="5099" width="14.42578125" style="4" customWidth="1"/>
    <col min="5100" max="5100" width="16" style="4" customWidth="1"/>
    <col min="5101" max="5101" width="21.28515625" style="4" customWidth="1"/>
    <col min="5102" max="5102" width="1.7109375" style="4" customWidth="1"/>
    <col min="5103" max="5103" width="17.5703125" style="4" customWidth="1"/>
    <col min="5104" max="5104" width="15.140625" style="4" customWidth="1"/>
    <col min="5105" max="5105" width="15.7109375" style="4" customWidth="1"/>
    <col min="5106" max="5106" width="24.42578125" style="4" customWidth="1"/>
    <col min="5107" max="5107" width="1.7109375" style="4" customWidth="1"/>
    <col min="5108" max="5108" width="20" style="4" customWidth="1"/>
    <col min="5109" max="5109" width="15.140625" style="4" customWidth="1"/>
    <col min="5110" max="5110" width="18.42578125" style="4" customWidth="1"/>
    <col min="5111" max="5111" width="22.28515625" style="4" customWidth="1"/>
    <col min="5112" max="5112" width="17.85546875" style="4" customWidth="1"/>
    <col min="5113" max="5344" width="11" style="4"/>
    <col min="5345" max="5345" width="2.7109375" style="4" customWidth="1"/>
    <col min="5346" max="5346" width="8.140625" style="4" customWidth="1"/>
    <col min="5347" max="5347" width="18.7109375" style="4" customWidth="1"/>
    <col min="5348" max="5348" width="17.140625" style="4" customWidth="1"/>
    <col min="5349" max="5349" width="19" style="4" customWidth="1"/>
    <col min="5350" max="5350" width="17.140625" style="4" customWidth="1"/>
    <col min="5351" max="5351" width="47.7109375" style="4" customWidth="1"/>
    <col min="5352" max="5352" width="15.42578125" style="4" customWidth="1"/>
    <col min="5353" max="5353" width="1.7109375" style="4" customWidth="1"/>
    <col min="5354" max="5354" width="22.28515625" style="4" customWidth="1"/>
    <col min="5355" max="5355" width="14.42578125" style="4" customWidth="1"/>
    <col min="5356" max="5356" width="16" style="4" customWidth="1"/>
    <col min="5357" max="5357" width="21.28515625" style="4" customWidth="1"/>
    <col min="5358" max="5358" width="1.7109375" style="4" customWidth="1"/>
    <col min="5359" max="5359" width="17.5703125" style="4" customWidth="1"/>
    <col min="5360" max="5360" width="15.140625" style="4" customWidth="1"/>
    <col min="5361" max="5361" width="15.7109375" style="4" customWidth="1"/>
    <col min="5362" max="5362" width="24.42578125" style="4" customWidth="1"/>
    <col min="5363" max="5363" width="1.7109375" style="4" customWidth="1"/>
    <col min="5364" max="5364" width="20" style="4" customWidth="1"/>
    <col min="5365" max="5365" width="15.140625" style="4" customWidth="1"/>
    <col min="5366" max="5366" width="18.42578125" style="4" customWidth="1"/>
    <col min="5367" max="5367" width="22.28515625" style="4" customWidth="1"/>
    <col min="5368" max="5368" width="17.85546875" style="4" customWidth="1"/>
    <col min="5369" max="5600" width="11" style="4"/>
    <col min="5601" max="5601" width="2.7109375" style="4" customWidth="1"/>
    <col min="5602" max="5602" width="8.140625" style="4" customWidth="1"/>
    <col min="5603" max="5603" width="18.7109375" style="4" customWidth="1"/>
    <col min="5604" max="5604" width="17.140625" style="4" customWidth="1"/>
    <col min="5605" max="5605" width="19" style="4" customWidth="1"/>
    <col min="5606" max="5606" width="17.140625" style="4" customWidth="1"/>
    <col min="5607" max="5607" width="47.7109375" style="4" customWidth="1"/>
    <col min="5608" max="5608" width="15.42578125" style="4" customWidth="1"/>
    <col min="5609" max="5609" width="1.7109375" style="4" customWidth="1"/>
    <col min="5610" max="5610" width="22.28515625" style="4" customWidth="1"/>
    <col min="5611" max="5611" width="14.42578125" style="4" customWidth="1"/>
    <col min="5612" max="5612" width="16" style="4" customWidth="1"/>
    <col min="5613" max="5613" width="21.28515625" style="4" customWidth="1"/>
    <col min="5614" max="5614" width="1.7109375" style="4" customWidth="1"/>
    <col min="5615" max="5615" width="17.5703125" style="4" customWidth="1"/>
    <col min="5616" max="5616" width="15.140625" style="4" customWidth="1"/>
    <col min="5617" max="5617" width="15.7109375" style="4" customWidth="1"/>
    <col min="5618" max="5618" width="24.42578125" style="4" customWidth="1"/>
    <col min="5619" max="5619" width="1.7109375" style="4" customWidth="1"/>
    <col min="5620" max="5620" width="20" style="4" customWidth="1"/>
    <col min="5621" max="5621" width="15.140625" style="4" customWidth="1"/>
    <col min="5622" max="5622" width="18.42578125" style="4" customWidth="1"/>
    <col min="5623" max="5623" width="22.28515625" style="4" customWidth="1"/>
    <col min="5624" max="5624" width="17.85546875" style="4" customWidth="1"/>
    <col min="5625" max="5856" width="11" style="4"/>
    <col min="5857" max="5857" width="2.7109375" style="4" customWidth="1"/>
    <col min="5858" max="5858" width="8.140625" style="4" customWidth="1"/>
    <col min="5859" max="5859" width="18.7109375" style="4" customWidth="1"/>
    <col min="5860" max="5860" width="17.140625" style="4" customWidth="1"/>
    <col min="5861" max="5861" width="19" style="4" customWidth="1"/>
    <col min="5862" max="5862" width="17.140625" style="4" customWidth="1"/>
    <col min="5863" max="5863" width="47.7109375" style="4" customWidth="1"/>
    <col min="5864" max="5864" width="15.42578125" style="4" customWidth="1"/>
    <col min="5865" max="5865" width="1.7109375" style="4" customWidth="1"/>
    <col min="5866" max="5866" width="22.28515625" style="4" customWidth="1"/>
    <col min="5867" max="5867" width="14.42578125" style="4" customWidth="1"/>
    <col min="5868" max="5868" width="16" style="4" customWidth="1"/>
    <col min="5869" max="5869" width="21.28515625" style="4" customWidth="1"/>
    <col min="5870" max="5870" width="1.7109375" style="4" customWidth="1"/>
    <col min="5871" max="5871" width="17.5703125" style="4" customWidth="1"/>
    <col min="5872" max="5872" width="15.140625" style="4" customWidth="1"/>
    <col min="5873" max="5873" width="15.7109375" style="4" customWidth="1"/>
    <col min="5874" max="5874" width="24.42578125" style="4" customWidth="1"/>
    <col min="5875" max="5875" width="1.7109375" style="4" customWidth="1"/>
    <col min="5876" max="5876" width="20" style="4" customWidth="1"/>
    <col min="5877" max="5877" width="15.140625" style="4" customWidth="1"/>
    <col min="5878" max="5878" width="18.42578125" style="4" customWidth="1"/>
    <col min="5879" max="5879" width="22.28515625" style="4" customWidth="1"/>
    <col min="5880" max="5880" width="17.85546875" style="4" customWidth="1"/>
    <col min="5881" max="6112" width="11" style="4"/>
    <col min="6113" max="6113" width="2.7109375" style="4" customWidth="1"/>
    <col min="6114" max="6114" width="8.140625" style="4" customWidth="1"/>
    <col min="6115" max="6115" width="18.7109375" style="4" customWidth="1"/>
    <col min="6116" max="6116" width="17.140625" style="4" customWidth="1"/>
    <col min="6117" max="6117" width="19" style="4" customWidth="1"/>
    <col min="6118" max="6118" width="17.140625" style="4" customWidth="1"/>
    <col min="6119" max="6119" width="47.7109375" style="4" customWidth="1"/>
    <col min="6120" max="6120" width="15.42578125" style="4" customWidth="1"/>
    <col min="6121" max="6121" width="1.7109375" style="4" customWidth="1"/>
    <col min="6122" max="6122" width="22.28515625" style="4" customWidth="1"/>
    <col min="6123" max="6123" width="14.42578125" style="4" customWidth="1"/>
    <col min="6124" max="6124" width="16" style="4" customWidth="1"/>
    <col min="6125" max="6125" width="21.28515625" style="4" customWidth="1"/>
    <col min="6126" max="6126" width="1.7109375" style="4" customWidth="1"/>
    <col min="6127" max="6127" width="17.5703125" style="4" customWidth="1"/>
    <col min="6128" max="6128" width="15.140625" style="4" customWidth="1"/>
    <col min="6129" max="6129" width="15.7109375" style="4" customWidth="1"/>
    <col min="6130" max="6130" width="24.42578125" style="4" customWidth="1"/>
    <col min="6131" max="6131" width="1.7109375" style="4" customWidth="1"/>
    <col min="6132" max="6132" width="20" style="4" customWidth="1"/>
    <col min="6133" max="6133" width="15.140625" style="4" customWidth="1"/>
    <col min="6134" max="6134" width="18.42578125" style="4" customWidth="1"/>
    <col min="6135" max="6135" width="22.28515625" style="4" customWidth="1"/>
    <col min="6136" max="6136" width="17.85546875" style="4" customWidth="1"/>
    <col min="6137" max="6368" width="11" style="4"/>
    <col min="6369" max="6369" width="2.7109375" style="4" customWidth="1"/>
    <col min="6370" max="6370" width="8.140625" style="4" customWidth="1"/>
    <col min="6371" max="6371" width="18.7109375" style="4" customWidth="1"/>
    <col min="6372" max="6372" width="17.140625" style="4" customWidth="1"/>
    <col min="6373" max="6373" width="19" style="4" customWidth="1"/>
    <col min="6374" max="6374" width="17.140625" style="4" customWidth="1"/>
    <col min="6375" max="6375" width="47.7109375" style="4" customWidth="1"/>
    <col min="6376" max="6376" width="15.42578125" style="4" customWidth="1"/>
    <col min="6377" max="6377" width="1.7109375" style="4" customWidth="1"/>
    <col min="6378" max="6378" width="22.28515625" style="4" customWidth="1"/>
    <col min="6379" max="6379" width="14.42578125" style="4" customWidth="1"/>
    <col min="6380" max="6380" width="16" style="4" customWidth="1"/>
    <col min="6381" max="6381" width="21.28515625" style="4" customWidth="1"/>
    <col min="6382" max="6382" width="1.7109375" style="4" customWidth="1"/>
    <col min="6383" max="6383" width="17.5703125" style="4" customWidth="1"/>
    <col min="6384" max="6384" width="15.140625" style="4" customWidth="1"/>
    <col min="6385" max="6385" width="15.7109375" style="4" customWidth="1"/>
    <col min="6386" max="6386" width="24.42578125" style="4" customWidth="1"/>
    <col min="6387" max="6387" width="1.7109375" style="4" customWidth="1"/>
    <col min="6388" max="6388" width="20" style="4" customWidth="1"/>
    <col min="6389" max="6389" width="15.140625" style="4" customWidth="1"/>
    <col min="6390" max="6390" width="18.42578125" style="4" customWidth="1"/>
    <col min="6391" max="6391" width="22.28515625" style="4" customWidth="1"/>
    <col min="6392" max="6392" width="17.85546875" style="4" customWidth="1"/>
    <col min="6393" max="6624" width="11" style="4"/>
    <col min="6625" max="6625" width="2.7109375" style="4" customWidth="1"/>
    <col min="6626" max="6626" width="8.140625" style="4" customWidth="1"/>
    <col min="6627" max="6627" width="18.7109375" style="4" customWidth="1"/>
    <col min="6628" max="6628" width="17.140625" style="4" customWidth="1"/>
    <col min="6629" max="6629" width="19" style="4" customWidth="1"/>
    <col min="6630" max="6630" width="17.140625" style="4" customWidth="1"/>
    <col min="6631" max="6631" width="47.7109375" style="4" customWidth="1"/>
    <col min="6632" max="6632" width="15.42578125" style="4" customWidth="1"/>
    <col min="6633" max="6633" width="1.7109375" style="4" customWidth="1"/>
    <col min="6634" max="6634" width="22.28515625" style="4" customWidth="1"/>
    <col min="6635" max="6635" width="14.42578125" style="4" customWidth="1"/>
    <col min="6636" max="6636" width="16" style="4" customWidth="1"/>
    <col min="6637" max="6637" width="21.28515625" style="4" customWidth="1"/>
    <col min="6638" max="6638" width="1.7109375" style="4" customWidth="1"/>
    <col min="6639" max="6639" width="17.5703125" style="4" customWidth="1"/>
    <col min="6640" max="6640" width="15.140625" style="4" customWidth="1"/>
    <col min="6641" max="6641" width="15.7109375" style="4" customWidth="1"/>
    <col min="6642" max="6642" width="24.42578125" style="4" customWidth="1"/>
    <col min="6643" max="6643" width="1.7109375" style="4" customWidth="1"/>
    <col min="6644" max="6644" width="20" style="4" customWidth="1"/>
    <col min="6645" max="6645" width="15.140625" style="4" customWidth="1"/>
    <col min="6646" max="6646" width="18.42578125" style="4" customWidth="1"/>
    <col min="6647" max="6647" width="22.28515625" style="4" customWidth="1"/>
    <col min="6648" max="6648" width="17.85546875" style="4" customWidth="1"/>
    <col min="6649" max="6880" width="11" style="4"/>
    <col min="6881" max="6881" width="2.7109375" style="4" customWidth="1"/>
    <col min="6882" max="6882" width="8.140625" style="4" customWidth="1"/>
    <col min="6883" max="6883" width="18.7109375" style="4" customWidth="1"/>
    <col min="6884" max="6884" width="17.140625" style="4" customWidth="1"/>
    <col min="6885" max="6885" width="19" style="4" customWidth="1"/>
    <col min="6886" max="6886" width="17.140625" style="4" customWidth="1"/>
    <col min="6887" max="6887" width="47.7109375" style="4" customWidth="1"/>
    <col min="6888" max="6888" width="15.42578125" style="4" customWidth="1"/>
    <col min="6889" max="6889" width="1.7109375" style="4" customWidth="1"/>
    <col min="6890" max="6890" width="22.28515625" style="4" customWidth="1"/>
    <col min="6891" max="6891" width="14.42578125" style="4" customWidth="1"/>
    <col min="6892" max="6892" width="16" style="4" customWidth="1"/>
    <col min="6893" max="6893" width="21.28515625" style="4" customWidth="1"/>
    <col min="6894" max="6894" width="1.7109375" style="4" customWidth="1"/>
    <col min="6895" max="6895" width="17.5703125" style="4" customWidth="1"/>
    <col min="6896" max="6896" width="15.140625" style="4" customWidth="1"/>
    <col min="6897" max="6897" width="15.7109375" style="4" customWidth="1"/>
    <col min="6898" max="6898" width="24.42578125" style="4" customWidth="1"/>
    <col min="6899" max="6899" width="1.7109375" style="4" customWidth="1"/>
    <col min="6900" max="6900" width="20" style="4" customWidth="1"/>
    <col min="6901" max="6901" width="15.140625" style="4" customWidth="1"/>
    <col min="6902" max="6902" width="18.42578125" style="4" customWidth="1"/>
    <col min="6903" max="6903" width="22.28515625" style="4" customWidth="1"/>
    <col min="6904" max="6904" width="17.85546875" style="4" customWidth="1"/>
    <col min="6905" max="7136" width="11" style="4"/>
    <col min="7137" max="7137" width="2.7109375" style="4" customWidth="1"/>
    <col min="7138" max="7138" width="8.140625" style="4" customWidth="1"/>
    <col min="7139" max="7139" width="18.7109375" style="4" customWidth="1"/>
    <col min="7140" max="7140" width="17.140625" style="4" customWidth="1"/>
    <col min="7141" max="7141" width="19" style="4" customWidth="1"/>
    <col min="7142" max="7142" width="17.140625" style="4" customWidth="1"/>
    <col min="7143" max="7143" width="47.7109375" style="4" customWidth="1"/>
    <col min="7144" max="7144" width="15.42578125" style="4" customWidth="1"/>
    <col min="7145" max="7145" width="1.7109375" style="4" customWidth="1"/>
    <col min="7146" max="7146" width="22.28515625" style="4" customWidth="1"/>
    <col min="7147" max="7147" width="14.42578125" style="4" customWidth="1"/>
    <col min="7148" max="7148" width="16" style="4" customWidth="1"/>
    <col min="7149" max="7149" width="21.28515625" style="4" customWidth="1"/>
    <col min="7150" max="7150" width="1.7109375" style="4" customWidth="1"/>
    <col min="7151" max="7151" width="17.5703125" style="4" customWidth="1"/>
    <col min="7152" max="7152" width="15.140625" style="4" customWidth="1"/>
    <col min="7153" max="7153" width="15.7109375" style="4" customWidth="1"/>
    <col min="7154" max="7154" width="24.42578125" style="4" customWidth="1"/>
    <col min="7155" max="7155" width="1.7109375" style="4" customWidth="1"/>
    <col min="7156" max="7156" width="20" style="4" customWidth="1"/>
    <col min="7157" max="7157" width="15.140625" style="4" customWidth="1"/>
    <col min="7158" max="7158" width="18.42578125" style="4" customWidth="1"/>
    <col min="7159" max="7159" width="22.28515625" style="4" customWidth="1"/>
    <col min="7160" max="7160" width="17.85546875" style="4" customWidth="1"/>
    <col min="7161" max="7392" width="11" style="4"/>
    <col min="7393" max="7393" width="2.7109375" style="4" customWidth="1"/>
    <col min="7394" max="7394" width="8.140625" style="4" customWidth="1"/>
    <col min="7395" max="7395" width="18.7109375" style="4" customWidth="1"/>
    <col min="7396" max="7396" width="17.140625" style="4" customWidth="1"/>
    <col min="7397" max="7397" width="19" style="4" customWidth="1"/>
    <col min="7398" max="7398" width="17.140625" style="4" customWidth="1"/>
    <col min="7399" max="7399" width="47.7109375" style="4" customWidth="1"/>
    <col min="7400" max="7400" width="15.42578125" style="4" customWidth="1"/>
    <col min="7401" max="7401" width="1.7109375" style="4" customWidth="1"/>
    <col min="7402" max="7402" width="22.28515625" style="4" customWidth="1"/>
    <col min="7403" max="7403" width="14.42578125" style="4" customWidth="1"/>
    <col min="7404" max="7404" width="16" style="4" customWidth="1"/>
    <col min="7405" max="7405" width="21.28515625" style="4" customWidth="1"/>
    <col min="7406" max="7406" width="1.7109375" style="4" customWidth="1"/>
    <col min="7407" max="7407" width="17.5703125" style="4" customWidth="1"/>
    <col min="7408" max="7408" width="15.140625" style="4" customWidth="1"/>
    <col min="7409" max="7409" width="15.7109375" style="4" customWidth="1"/>
    <col min="7410" max="7410" width="24.42578125" style="4" customWidth="1"/>
    <col min="7411" max="7411" width="1.7109375" style="4" customWidth="1"/>
    <col min="7412" max="7412" width="20" style="4" customWidth="1"/>
    <col min="7413" max="7413" width="15.140625" style="4" customWidth="1"/>
    <col min="7414" max="7414" width="18.42578125" style="4" customWidth="1"/>
    <col min="7415" max="7415" width="22.28515625" style="4" customWidth="1"/>
    <col min="7416" max="7416" width="17.85546875" style="4" customWidth="1"/>
    <col min="7417" max="7648" width="11" style="4"/>
    <col min="7649" max="7649" width="2.7109375" style="4" customWidth="1"/>
    <col min="7650" max="7650" width="8.140625" style="4" customWidth="1"/>
    <col min="7651" max="7651" width="18.7109375" style="4" customWidth="1"/>
    <col min="7652" max="7652" width="17.140625" style="4" customWidth="1"/>
    <col min="7653" max="7653" width="19" style="4" customWidth="1"/>
    <col min="7654" max="7654" width="17.140625" style="4" customWidth="1"/>
    <col min="7655" max="7655" width="47.7109375" style="4" customWidth="1"/>
    <col min="7656" max="7656" width="15.42578125" style="4" customWidth="1"/>
    <col min="7657" max="7657" width="1.7109375" style="4" customWidth="1"/>
    <col min="7658" max="7658" width="22.28515625" style="4" customWidth="1"/>
    <col min="7659" max="7659" width="14.42578125" style="4" customWidth="1"/>
    <col min="7660" max="7660" width="16" style="4" customWidth="1"/>
    <col min="7661" max="7661" width="21.28515625" style="4" customWidth="1"/>
    <col min="7662" max="7662" width="1.7109375" style="4" customWidth="1"/>
    <col min="7663" max="7663" width="17.5703125" style="4" customWidth="1"/>
    <col min="7664" max="7664" width="15.140625" style="4" customWidth="1"/>
    <col min="7665" max="7665" width="15.7109375" style="4" customWidth="1"/>
    <col min="7666" max="7666" width="24.42578125" style="4" customWidth="1"/>
    <col min="7667" max="7667" width="1.7109375" style="4" customWidth="1"/>
    <col min="7668" max="7668" width="20" style="4" customWidth="1"/>
    <col min="7669" max="7669" width="15.140625" style="4" customWidth="1"/>
    <col min="7670" max="7670" width="18.42578125" style="4" customWidth="1"/>
    <col min="7671" max="7671" width="22.28515625" style="4" customWidth="1"/>
    <col min="7672" max="7672" width="17.85546875" style="4" customWidth="1"/>
    <col min="7673" max="7904" width="11" style="4"/>
    <col min="7905" max="7905" width="2.7109375" style="4" customWidth="1"/>
    <col min="7906" max="7906" width="8.140625" style="4" customWidth="1"/>
    <col min="7907" max="7907" width="18.7109375" style="4" customWidth="1"/>
    <col min="7908" max="7908" width="17.140625" style="4" customWidth="1"/>
    <col min="7909" max="7909" width="19" style="4" customWidth="1"/>
    <col min="7910" max="7910" width="17.140625" style="4" customWidth="1"/>
    <col min="7911" max="7911" width="47.7109375" style="4" customWidth="1"/>
    <col min="7912" max="7912" width="15.42578125" style="4" customWidth="1"/>
    <col min="7913" max="7913" width="1.7109375" style="4" customWidth="1"/>
    <col min="7914" max="7914" width="22.28515625" style="4" customWidth="1"/>
    <col min="7915" max="7915" width="14.42578125" style="4" customWidth="1"/>
    <col min="7916" max="7916" width="16" style="4" customWidth="1"/>
    <col min="7917" max="7917" width="21.28515625" style="4" customWidth="1"/>
    <col min="7918" max="7918" width="1.7109375" style="4" customWidth="1"/>
    <col min="7919" max="7919" width="17.5703125" style="4" customWidth="1"/>
    <col min="7920" max="7920" width="15.140625" style="4" customWidth="1"/>
    <col min="7921" max="7921" width="15.7109375" style="4" customWidth="1"/>
    <col min="7922" max="7922" width="24.42578125" style="4" customWidth="1"/>
    <col min="7923" max="7923" width="1.7109375" style="4" customWidth="1"/>
    <col min="7924" max="7924" width="20" style="4" customWidth="1"/>
    <col min="7925" max="7925" width="15.140625" style="4" customWidth="1"/>
    <col min="7926" max="7926" width="18.42578125" style="4" customWidth="1"/>
    <col min="7927" max="7927" width="22.28515625" style="4" customWidth="1"/>
    <col min="7928" max="7928" width="17.85546875" style="4" customWidth="1"/>
    <col min="7929" max="8160" width="11" style="4"/>
    <col min="8161" max="8161" width="2.7109375" style="4" customWidth="1"/>
    <col min="8162" max="8162" width="8.140625" style="4" customWidth="1"/>
    <col min="8163" max="8163" width="18.7109375" style="4" customWidth="1"/>
    <col min="8164" max="8164" width="17.140625" style="4" customWidth="1"/>
    <col min="8165" max="8165" width="19" style="4" customWidth="1"/>
    <col min="8166" max="8166" width="17.140625" style="4" customWidth="1"/>
    <col min="8167" max="8167" width="47.7109375" style="4" customWidth="1"/>
    <col min="8168" max="8168" width="15.42578125" style="4" customWidth="1"/>
    <col min="8169" max="8169" width="1.7109375" style="4" customWidth="1"/>
    <col min="8170" max="8170" width="22.28515625" style="4" customWidth="1"/>
    <col min="8171" max="8171" width="14.42578125" style="4" customWidth="1"/>
    <col min="8172" max="8172" width="16" style="4" customWidth="1"/>
    <col min="8173" max="8173" width="21.28515625" style="4" customWidth="1"/>
    <col min="8174" max="8174" width="1.7109375" style="4" customWidth="1"/>
    <col min="8175" max="8175" width="17.5703125" style="4" customWidth="1"/>
    <col min="8176" max="8176" width="15.140625" style="4" customWidth="1"/>
    <col min="8177" max="8177" width="15.7109375" style="4" customWidth="1"/>
    <col min="8178" max="8178" width="24.42578125" style="4" customWidth="1"/>
    <col min="8179" max="8179" width="1.7109375" style="4" customWidth="1"/>
    <col min="8180" max="8180" width="20" style="4" customWidth="1"/>
    <col min="8181" max="8181" width="15.140625" style="4" customWidth="1"/>
    <col min="8182" max="8182" width="18.42578125" style="4" customWidth="1"/>
    <col min="8183" max="8183" width="22.28515625" style="4" customWidth="1"/>
    <col min="8184" max="8184" width="17.85546875" style="4" customWidth="1"/>
    <col min="8185" max="8416" width="11" style="4"/>
    <col min="8417" max="8417" width="2.7109375" style="4" customWidth="1"/>
    <col min="8418" max="8418" width="8.140625" style="4" customWidth="1"/>
    <col min="8419" max="8419" width="18.7109375" style="4" customWidth="1"/>
    <col min="8420" max="8420" width="17.140625" style="4" customWidth="1"/>
    <col min="8421" max="8421" width="19" style="4" customWidth="1"/>
    <col min="8422" max="8422" width="17.140625" style="4" customWidth="1"/>
    <col min="8423" max="8423" width="47.7109375" style="4" customWidth="1"/>
    <col min="8424" max="8424" width="15.42578125" style="4" customWidth="1"/>
    <col min="8425" max="8425" width="1.7109375" style="4" customWidth="1"/>
    <col min="8426" max="8426" width="22.28515625" style="4" customWidth="1"/>
    <col min="8427" max="8427" width="14.42578125" style="4" customWidth="1"/>
    <col min="8428" max="8428" width="16" style="4" customWidth="1"/>
    <col min="8429" max="8429" width="21.28515625" style="4" customWidth="1"/>
    <col min="8430" max="8430" width="1.7109375" style="4" customWidth="1"/>
    <col min="8431" max="8431" width="17.5703125" style="4" customWidth="1"/>
    <col min="8432" max="8432" width="15.140625" style="4" customWidth="1"/>
    <col min="8433" max="8433" width="15.7109375" style="4" customWidth="1"/>
    <col min="8434" max="8434" width="24.42578125" style="4" customWidth="1"/>
    <col min="8435" max="8435" width="1.7109375" style="4" customWidth="1"/>
    <col min="8436" max="8436" width="20" style="4" customWidth="1"/>
    <col min="8437" max="8437" width="15.140625" style="4" customWidth="1"/>
    <col min="8438" max="8438" width="18.42578125" style="4" customWidth="1"/>
    <col min="8439" max="8439" width="22.28515625" style="4" customWidth="1"/>
    <col min="8440" max="8440" width="17.85546875" style="4" customWidth="1"/>
    <col min="8441" max="8672" width="11" style="4"/>
    <col min="8673" max="8673" width="2.7109375" style="4" customWidth="1"/>
    <col min="8674" max="8674" width="8.140625" style="4" customWidth="1"/>
    <col min="8675" max="8675" width="18.7109375" style="4" customWidth="1"/>
    <col min="8676" max="8676" width="17.140625" style="4" customWidth="1"/>
    <col min="8677" max="8677" width="19" style="4" customWidth="1"/>
    <col min="8678" max="8678" width="17.140625" style="4" customWidth="1"/>
    <col min="8679" max="8679" width="47.7109375" style="4" customWidth="1"/>
    <col min="8680" max="8680" width="15.42578125" style="4" customWidth="1"/>
    <col min="8681" max="8681" width="1.7109375" style="4" customWidth="1"/>
    <col min="8682" max="8682" width="22.28515625" style="4" customWidth="1"/>
    <col min="8683" max="8683" width="14.42578125" style="4" customWidth="1"/>
    <col min="8684" max="8684" width="16" style="4" customWidth="1"/>
    <col min="8685" max="8685" width="21.28515625" style="4" customWidth="1"/>
    <col min="8686" max="8686" width="1.7109375" style="4" customWidth="1"/>
    <col min="8687" max="8687" width="17.5703125" style="4" customWidth="1"/>
    <col min="8688" max="8688" width="15.140625" style="4" customWidth="1"/>
    <col min="8689" max="8689" width="15.7109375" style="4" customWidth="1"/>
    <col min="8690" max="8690" width="24.42578125" style="4" customWidth="1"/>
    <col min="8691" max="8691" width="1.7109375" style="4" customWidth="1"/>
    <col min="8692" max="8692" width="20" style="4" customWidth="1"/>
    <col min="8693" max="8693" width="15.140625" style="4" customWidth="1"/>
    <col min="8694" max="8694" width="18.42578125" style="4" customWidth="1"/>
    <col min="8695" max="8695" width="22.28515625" style="4" customWidth="1"/>
    <col min="8696" max="8696" width="17.85546875" style="4" customWidth="1"/>
    <col min="8697" max="8928" width="11" style="4"/>
    <col min="8929" max="8929" width="2.7109375" style="4" customWidth="1"/>
    <col min="8930" max="8930" width="8.140625" style="4" customWidth="1"/>
    <col min="8931" max="8931" width="18.7109375" style="4" customWidth="1"/>
    <col min="8932" max="8932" width="17.140625" style="4" customWidth="1"/>
    <col min="8933" max="8933" width="19" style="4" customWidth="1"/>
    <col min="8934" max="8934" width="17.140625" style="4" customWidth="1"/>
    <col min="8935" max="8935" width="47.7109375" style="4" customWidth="1"/>
    <col min="8936" max="8936" width="15.42578125" style="4" customWidth="1"/>
    <col min="8937" max="8937" width="1.7109375" style="4" customWidth="1"/>
    <col min="8938" max="8938" width="22.28515625" style="4" customWidth="1"/>
    <col min="8939" max="8939" width="14.42578125" style="4" customWidth="1"/>
    <col min="8940" max="8940" width="16" style="4" customWidth="1"/>
    <col min="8941" max="8941" width="21.28515625" style="4" customWidth="1"/>
    <col min="8942" max="8942" width="1.7109375" style="4" customWidth="1"/>
    <col min="8943" max="8943" width="17.5703125" style="4" customWidth="1"/>
    <col min="8944" max="8944" width="15.140625" style="4" customWidth="1"/>
    <col min="8945" max="8945" width="15.7109375" style="4" customWidth="1"/>
    <col min="8946" max="8946" width="24.42578125" style="4" customWidth="1"/>
    <col min="8947" max="8947" width="1.7109375" style="4" customWidth="1"/>
    <col min="8948" max="8948" width="20" style="4" customWidth="1"/>
    <col min="8949" max="8949" width="15.140625" style="4" customWidth="1"/>
    <col min="8950" max="8950" width="18.42578125" style="4" customWidth="1"/>
    <col min="8951" max="8951" width="22.28515625" style="4" customWidth="1"/>
    <col min="8952" max="8952" width="17.85546875" style="4" customWidth="1"/>
    <col min="8953" max="9184" width="11" style="4"/>
    <col min="9185" max="9185" width="2.7109375" style="4" customWidth="1"/>
    <col min="9186" max="9186" width="8.140625" style="4" customWidth="1"/>
    <col min="9187" max="9187" width="18.7109375" style="4" customWidth="1"/>
    <col min="9188" max="9188" width="17.140625" style="4" customWidth="1"/>
    <col min="9189" max="9189" width="19" style="4" customWidth="1"/>
    <col min="9190" max="9190" width="17.140625" style="4" customWidth="1"/>
    <col min="9191" max="9191" width="47.7109375" style="4" customWidth="1"/>
    <col min="9192" max="9192" width="15.42578125" style="4" customWidth="1"/>
    <col min="9193" max="9193" width="1.7109375" style="4" customWidth="1"/>
    <col min="9194" max="9194" width="22.28515625" style="4" customWidth="1"/>
    <col min="9195" max="9195" width="14.42578125" style="4" customWidth="1"/>
    <col min="9196" max="9196" width="16" style="4" customWidth="1"/>
    <col min="9197" max="9197" width="21.28515625" style="4" customWidth="1"/>
    <col min="9198" max="9198" width="1.7109375" style="4" customWidth="1"/>
    <col min="9199" max="9199" width="17.5703125" style="4" customWidth="1"/>
    <col min="9200" max="9200" width="15.140625" style="4" customWidth="1"/>
    <col min="9201" max="9201" width="15.7109375" style="4" customWidth="1"/>
    <col min="9202" max="9202" width="24.42578125" style="4" customWidth="1"/>
    <col min="9203" max="9203" width="1.7109375" style="4" customWidth="1"/>
    <col min="9204" max="9204" width="20" style="4" customWidth="1"/>
    <col min="9205" max="9205" width="15.140625" style="4" customWidth="1"/>
    <col min="9206" max="9206" width="18.42578125" style="4" customWidth="1"/>
    <col min="9207" max="9207" width="22.28515625" style="4" customWidth="1"/>
    <col min="9208" max="9208" width="17.85546875" style="4" customWidth="1"/>
    <col min="9209" max="9440" width="11" style="4"/>
    <col min="9441" max="9441" width="2.7109375" style="4" customWidth="1"/>
    <col min="9442" max="9442" width="8.140625" style="4" customWidth="1"/>
    <col min="9443" max="9443" width="18.7109375" style="4" customWidth="1"/>
    <col min="9444" max="9444" width="17.140625" style="4" customWidth="1"/>
    <col min="9445" max="9445" width="19" style="4" customWidth="1"/>
    <col min="9446" max="9446" width="17.140625" style="4" customWidth="1"/>
    <col min="9447" max="9447" width="47.7109375" style="4" customWidth="1"/>
    <col min="9448" max="9448" width="15.42578125" style="4" customWidth="1"/>
    <col min="9449" max="9449" width="1.7109375" style="4" customWidth="1"/>
    <col min="9450" max="9450" width="22.28515625" style="4" customWidth="1"/>
    <col min="9451" max="9451" width="14.42578125" style="4" customWidth="1"/>
    <col min="9452" max="9452" width="16" style="4" customWidth="1"/>
    <col min="9453" max="9453" width="21.28515625" style="4" customWidth="1"/>
    <col min="9454" max="9454" width="1.7109375" style="4" customWidth="1"/>
    <col min="9455" max="9455" width="17.5703125" style="4" customWidth="1"/>
    <col min="9456" max="9456" width="15.140625" style="4" customWidth="1"/>
    <col min="9457" max="9457" width="15.7109375" style="4" customWidth="1"/>
    <col min="9458" max="9458" width="24.42578125" style="4" customWidth="1"/>
    <col min="9459" max="9459" width="1.7109375" style="4" customWidth="1"/>
    <col min="9460" max="9460" width="20" style="4" customWidth="1"/>
    <col min="9461" max="9461" width="15.140625" style="4" customWidth="1"/>
    <col min="9462" max="9462" width="18.42578125" style="4" customWidth="1"/>
    <col min="9463" max="9463" width="22.28515625" style="4" customWidth="1"/>
    <col min="9464" max="9464" width="17.85546875" style="4" customWidth="1"/>
    <col min="9465" max="9696" width="11" style="4"/>
    <col min="9697" max="9697" width="2.7109375" style="4" customWidth="1"/>
    <col min="9698" max="9698" width="8.140625" style="4" customWidth="1"/>
    <col min="9699" max="9699" width="18.7109375" style="4" customWidth="1"/>
    <col min="9700" max="9700" width="17.140625" style="4" customWidth="1"/>
    <col min="9701" max="9701" width="19" style="4" customWidth="1"/>
    <col min="9702" max="9702" width="17.140625" style="4" customWidth="1"/>
    <col min="9703" max="9703" width="47.7109375" style="4" customWidth="1"/>
    <col min="9704" max="9704" width="15.42578125" style="4" customWidth="1"/>
    <col min="9705" max="9705" width="1.7109375" style="4" customWidth="1"/>
    <col min="9706" max="9706" width="22.28515625" style="4" customWidth="1"/>
    <col min="9707" max="9707" width="14.42578125" style="4" customWidth="1"/>
    <col min="9708" max="9708" width="16" style="4" customWidth="1"/>
    <col min="9709" max="9709" width="21.28515625" style="4" customWidth="1"/>
    <col min="9710" max="9710" width="1.7109375" style="4" customWidth="1"/>
    <col min="9711" max="9711" width="17.5703125" style="4" customWidth="1"/>
    <col min="9712" max="9712" width="15.140625" style="4" customWidth="1"/>
    <col min="9713" max="9713" width="15.7109375" style="4" customWidth="1"/>
    <col min="9714" max="9714" width="24.42578125" style="4" customWidth="1"/>
    <col min="9715" max="9715" width="1.7109375" style="4" customWidth="1"/>
    <col min="9716" max="9716" width="20" style="4" customWidth="1"/>
    <col min="9717" max="9717" width="15.140625" style="4" customWidth="1"/>
    <col min="9718" max="9718" width="18.42578125" style="4" customWidth="1"/>
    <col min="9719" max="9719" width="22.28515625" style="4" customWidth="1"/>
    <col min="9720" max="9720" width="17.85546875" style="4" customWidth="1"/>
    <col min="9721" max="9952" width="11" style="4"/>
    <col min="9953" max="9953" width="2.7109375" style="4" customWidth="1"/>
    <col min="9954" max="9954" width="8.140625" style="4" customWidth="1"/>
    <col min="9955" max="9955" width="18.7109375" style="4" customWidth="1"/>
    <col min="9956" max="9956" width="17.140625" style="4" customWidth="1"/>
    <col min="9957" max="9957" width="19" style="4" customWidth="1"/>
    <col min="9958" max="9958" width="17.140625" style="4" customWidth="1"/>
    <col min="9959" max="9959" width="47.7109375" style="4" customWidth="1"/>
    <col min="9960" max="9960" width="15.42578125" style="4" customWidth="1"/>
    <col min="9961" max="9961" width="1.7109375" style="4" customWidth="1"/>
    <col min="9962" max="9962" width="22.28515625" style="4" customWidth="1"/>
    <col min="9963" max="9963" width="14.42578125" style="4" customWidth="1"/>
    <col min="9964" max="9964" width="16" style="4" customWidth="1"/>
    <col min="9965" max="9965" width="21.28515625" style="4" customWidth="1"/>
    <col min="9966" max="9966" width="1.7109375" style="4" customWidth="1"/>
    <col min="9967" max="9967" width="17.5703125" style="4" customWidth="1"/>
    <col min="9968" max="9968" width="15.140625" style="4" customWidth="1"/>
    <col min="9969" max="9969" width="15.7109375" style="4" customWidth="1"/>
    <col min="9970" max="9970" width="24.42578125" style="4" customWidth="1"/>
    <col min="9971" max="9971" width="1.7109375" style="4" customWidth="1"/>
    <col min="9972" max="9972" width="20" style="4" customWidth="1"/>
    <col min="9973" max="9973" width="15.140625" style="4" customWidth="1"/>
    <col min="9974" max="9974" width="18.42578125" style="4" customWidth="1"/>
    <col min="9975" max="9975" width="22.28515625" style="4" customWidth="1"/>
    <col min="9976" max="9976" width="17.85546875" style="4" customWidth="1"/>
    <col min="9977" max="10208" width="11" style="4"/>
    <col min="10209" max="10209" width="2.7109375" style="4" customWidth="1"/>
    <col min="10210" max="10210" width="8.140625" style="4" customWidth="1"/>
    <col min="10211" max="10211" width="18.7109375" style="4" customWidth="1"/>
    <col min="10212" max="10212" width="17.140625" style="4" customWidth="1"/>
    <col min="10213" max="10213" width="19" style="4" customWidth="1"/>
    <col min="10214" max="10214" width="17.140625" style="4" customWidth="1"/>
    <col min="10215" max="10215" width="47.7109375" style="4" customWidth="1"/>
    <col min="10216" max="10216" width="15.42578125" style="4" customWidth="1"/>
    <col min="10217" max="10217" width="1.7109375" style="4" customWidth="1"/>
    <col min="10218" max="10218" width="22.28515625" style="4" customWidth="1"/>
    <col min="10219" max="10219" width="14.42578125" style="4" customWidth="1"/>
    <col min="10220" max="10220" width="16" style="4" customWidth="1"/>
    <col min="10221" max="10221" width="21.28515625" style="4" customWidth="1"/>
    <col min="10222" max="10222" width="1.7109375" style="4" customWidth="1"/>
    <col min="10223" max="10223" width="17.5703125" style="4" customWidth="1"/>
    <col min="10224" max="10224" width="15.140625" style="4" customWidth="1"/>
    <col min="10225" max="10225" width="15.7109375" style="4" customWidth="1"/>
    <col min="10226" max="10226" width="24.42578125" style="4" customWidth="1"/>
    <col min="10227" max="10227" width="1.7109375" style="4" customWidth="1"/>
    <col min="10228" max="10228" width="20" style="4" customWidth="1"/>
    <col min="10229" max="10229" width="15.140625" style="4" customWidth="1"/>
    <col min="10230" max="10230" width="18.42578125" style="4" customWidth="1"/>
    <col min="10231" max="10231" width="22.28515625" style="4" customWidth="1"/>
    <col min="10232" max="10232" width="17.85546875" style="4" customWidth="1"/>
    <col min="10233" max="10464" width="11" style="4"/>
    <col min="10465" max="10465" width="2.7109375" style="4" customWidth="1"/>
    <col min="10466" max="10466" width="8.140625" style="4" customWidth="1"/>
    <col min="10467" max="10467" width="18.7109375" style="4" customWidth="1"/>
    <col min="10468" max="10468" width="17.140625" style="4" customWidth="1"/>
    <col min="10469" max="10469" width="19" style="4" customWidth="1"/>
    <col min="10470" max="10470" width="17.140625" style="4" customWidth="1"/>
    <col min="10471" max="10471" width="47.7109375" style="4" customWidth="1"/>
    <col min="10472" max="10472" width="15.42578125" style="4" customWidth="1"/>
    <col min="10473" max="10473" width="1.7109375" style="4" customWidth="1"/>
    <col min="10474" max="10474" width="22.28515625" style="4" customWidth="1"/>
    <col min="10475" max="10475" width="14.42578125" style="4" customWidth="1"/>
    <col min="10476" max="10476" width="16" style="4" customWidth="1"/>
    <col min="10477" max="10477" width="21.28515625" style="4" customWidth="1"/>
    <col min="10478" max="10478" width="1.7109375" style="4" customWidth="1"/>
    <col min="10479" max="10479" width="17.5703125" style="4" customWidth="1"/>
    <col min="10480" max="10480" width="15.140625" style="4" customWidth="1"/>
    <col min="10481" max="10481" width="15.7109375" style="4" customWidth="1"/>
    <col min="10482" max="10482" width="24.42578125" style="4" customWidth="1"/>
    <col min="10483" max="10483" width="1.7109375" style="4" customWidth="1"/>
    <col min="10484" max="10484" width="20" style="4" customWidth="1"/>
    <col min="10485" max="10485" width="15.140625" style="4" customWidth="1"/>
    <col min="10486" max="10486" width="18.42578125" style="4" customWidth="1"/>
    <col min="10487" max="10487" width="22.28515625" style="4" customWidth="1"/>
    <col min="10488" max="10488" width="17.85546875" style="4" customWidth="1"/>
    <col min="10489" max="10720" width="11" style="4"/>
    <col min="10721" max="10721" width="2.7109375" style="4" customWidth="1"/>
    <col min="10722" max="10722" width="8.140625" style="4" customWidth="1"/>
    <col min="10723" max="10723" width="18.7109375" style="4" customWidth="1"/>
    <col min="10724" max="10724" width="17.140625" style="4" customWidth="1"/>
    <col min="10725" max="10725" width="19" style="4" customWidth="1"/>
    <col min="10726" max="10726" width="17.140625" style="4" customWidth="1"/>
    <col min="10727" max="10727" width="47.7109375" style="4" customWidth="1"/>
    <col min="10728" max="10728" width="15.42578125" style="4" customWidth="1"/>
    <col min="10729" max="10729" width="1.7109375" style="4" customWidth="1"/>
    <col min="10730" max="10730" width="22.28515625" style="4" customWidth="1"/>
    <col min="10731" max="10731" width="14.42578125" style="4" customWidth="1"/>
    <col min="10732" max="10732" width="16" style="4" customWidth="1"/>
    <col min="10733" max="10733" width="21.28515625" style="4" customWidth="1"/>
    <col min="10734" max="10734" width="1.7109375" style="4" customWidth="1"/>
    <col min="10735" max="10735" width="17.5703125" style="4" customWidth="1"/>
    <col min="10736" max="10736" width="15.140625" style="4" customWidth="1"/>
    <col min="10737" max="10737" width="15.7109375" style="4" customWidth="1"/>
    <col min="10738" max="10738" width="24.42578125" style="4" customWidth="1"/>
    <col min="10739" max="10739" width="1.7109375" style="4" customWidth="1"/>
    <col min="10740" max="10740" width="20" style="4" customWidth="1"/>
    <col min="10741" max="10741" width="15.140625" style="4" customWidth="1"/>
    <col min="10742" max="10742" width="18.42578125" style="4" customWidth="1"/>
    <col min="10743" max="10743" width="22.28515625" style="4" customWidth="1"/>
    <col min="10744" max="10744" width="17.85546875" style="4" customWidth="1"/>
    <col min="10745" max="10976" width="11" style="4"/>
    <col min="10977" max="10977" width="2.7109375" style="4" customWidth="1"/>
    <col min="10978" max="10978" width="8.140625" style="4" customWidth="1"/>
    <col min="10979" max="10979" width="18.7109375" style="4" customWidth="1"/>
    <col min="10980" max="10980" width="17.140625" style="4" customWidth="1"/>
    <col min="10981" max="10981" width="19" style="4" customWidth="1"/>
    <col min="10982" max="10982" width="17.140625" style="4" customWidth="1"/>
    <col min="10983" max="10983" width="47.7109375" style="4" customWidth="1"/>
    <col min="10984" max="10984" width="15.42578125" style="4" customWidth="1"/>
    <col min="10985" max="10985" width="1.7109375" style="4" customWidth="1"/>
    <col min="10986" max="10986" width="22.28515625" style="4" customWidth="1"/>
    <col min="10987" max="10987" width="14.42578125" style="4" customWidth="1"/>
    <col min="10988" max="10988" width="16" style="4" customWidth="1"/>
    <col min="10989" max="10989" width="21.28515625" style="4" customWidth="1"/>
    <col min="10990" max="10990" width="1.7109375" style="4" customWidth="1"/>
    <col min="10991" max="10991" width="17.5703125" style="4" customWidth="1"/>
    <col min="10992" max="10992" width="15.140625" style="4" customWidth="1"/>
    <col min="10993" max="10993" width="15.7109375" style="4" customWidth="1"/>
    <col min="10994" max="10994" width="24.42578125" style="4" customWidth="1"/>
    <col min="10995" max="10995" width="1.7109375" style="4" customWidth="1"/>
    <col min="10996" max="10996" width="20" style="4" customWidth="1"/>
    <col min="10997" max="10997" width="15.140625" style="4" customWidth="1"/>
    <col min="10998" max="10998" width="18.42578125" style="4" customWidth="1"/>
    <col min="10999" max="10999" width="22.28515625" style="4" customWidth="1"/>
    <col min="11000" max="11000" width="17.85546875" style="4" customWidth="1"/>
    <col min="11001" max="11232" width="11" style="4"/>
    <col min="11233" max="11233" width="2.7109375" style="4" customWidth="1"/>
    <col min="11234" max="11234" width="8.140625" style="4" customWidth="1"/>
    <col min="11235" max="11235" width="18.7109375" style="4" customWidth="1"/>
    <col min="11236" max="11236" width="17.140625" style="4" customWidth="1"/>
    <col min="11237" max="11237" width="19" style="4" customWidth="1"/>
    <col min="11238" max="11238" width="17.140625" style="4" customWidth="1"/>
    <col min="11239" max="11239" width="47.7109375" style="4" customWidth="1"/>
    <col min="11240" max="11240" width="15.42578125" style="4" customWidth="1"/>
    <col min="11241" max="11241" width="1.7109375" style="4" customWidth="1"/>
    <col min="11242" max="11242" width="22.28515625" style="4" customWidth="1"/>
    <col min="11243" max="11243" width="14.42578125" style="4" customWidth="1"/>
    <col min="11244" max="11244" width="16" style="4" customWidth="1"/>
    <col min="11245" max="11245" width="21.28515625" style="4" customWidth="1"/>
    <col min="11246" max="11246" width="1.7109375" style="4" customWidth="1"/>
    <col min="11247" max="11247" width="17.5703125" style="4" customWidth="1"/>
    <col min="11248" max="11248" width="15.140625" style="4" customWidth="1"/>
    <col min="11249" max="11249" width="15.7109375" style="4" customWidth="1"/>
    <col min="11250" max="11250" width="24.42578125" style="4" customWidth="1"/>
    <col min="11251" max="11251" width="1.7109375" style="4" customWidth="1"/>
    <col min="11252" max="11252" width="20" style="4" customWidth="1"/>
    <col min="11253" max="11253" width="15.140625" style="4" customWidth="1"/>
    <col min="11254" max="11254" width="18.42578125" style="4" customWidth="1"/>
    <col min="11255" max="11255" width="22.28515625" style="4" customWidth="1"/>
    <col min="11256" max="11256" width="17.85546875" style="4" customWidth="1"/>
    <col min="11257" max="11488" width="11" style="4"/>
    <col min="11489" max="11489" width="2.7109375" style="4" customWidth="1"/>
    <col min="11490" max="11490" width="8.140625" style="4" customWidth="1"/>
    <col min="11491" max="11491" width="18.7109375" style="4" customWidth="1"/>
    <col min="11492" max="11492" width="17.140625" style="4" customWidth="1"/>
    <col min="11493" max="11493" width="19" style="4" customWidth="1"/>
    <col min="11494" max="11494" width="17.140625" style="4" customWidth="1"/>
    <col min="11495" max="11495" width="47.7109375" style="4" customWidth="1"/>
    <col min="11496" max="11496" width="15.42578125" style="4" customWidth="1"/>
    <col min="11497" max="11497" width="1.7109375" style="4" customWidth="1"/>
    <col min="11498" max="11498" width="22.28515625" style="4" customWidth="1"/>
    <col min="11499" max="11499" width="14.42578125" style="4" customWidth="1"/>
    <col min="11500" max="11500" width="16" style="4" customWidth="1"/>
    <col min="11501" max="11501" width="21.28515625" style="4" customWidth="1"/>
    <col min="11502" max="11502" width="1.7109375" style="4" customWidth="1"/>
    <col min="11503" max="11503" width="17.5703125" style="4" customWidth="1"/>
    <col min="11504" max="11504" width="15.140625" style="4" customWidth="1"/>
    <col min="11505" max="11505" width="15.7109375" style="4" customWidth="1"/>
    <col min="11506" max="11506" width="24.42578125" style="4" customWidth="1"/>
    <col min="11507" max="11507" width="1.7109375" style="4" customWidth="1"/>
    <col min="11508" max="11508" width="20" style="4" customWidth="1"/>
    <col min="11509" max="11509" width="15.140625" style="4" customWidth="1"/>
    <col min="11510" max="11510" width="18.42578125" style="4" customWidth="1"/>
    <col min="11511" max="11511" width="22.28515625" style="4" customWidth="1"/>
    <col min="11512" max="11512" width="17.85546875" style="4" customWidth="1"/>
    <col min="11513" max="11744" width="11" style="4"/>
    <col min="11745" max="11745" width="2.7109375" style="4" customWidth="1"/>
    <col min="11746" max="11746" width="8.140625" style="4" customWidth="1"/>
    <col min="11747" max="11747" width="18.7109375" style="4" customWidth="1"/>
    <col min="11748" max="11748" width="17.140625" style="4" customWidth="1"/>
    <col min="11749" max="11749" width="19" style="4" customWidth="1"/>
    <col min="11750" max="11750" width="17.140625" style="4" customWidth="1"/>
    <col min="11751" max="11751" width="47.7109375" style="4" customWidth="1"/>
    <col min="11752" max="11752" width="15.42578125" style="4" customWidth="1"/>
    <col min="11753" max="11753" width="1.7109375" style="4" customWidth="1"/>
    <col min="11754" max="11754" width="22.28515625" style="4" customWidth="1"/>
    <col min="11755" max="11755" width="14.42578125" style="4" customWidth="1"/>
    <col min="11756" max="11756" width="16" style="4" customWidth="1"/>
    <col min="11757" max="11757" width="21.28515625" style="4" customWidth="1"/>
    <col min="11758" max="11758" width="1.7109375" style="4" customWidth="1"/>
    <col min="11759" max="11759" width="17.5703125" style="4" customWidth="1"/>
    <col min="11760" max="11760" width="15.140625" style="4" customWidth="1"/>
    <col min="11761" max="11761" width="15.7109375" style="4" customWidth="1"/>
    <col min="11762" max="11762" width="24.42578125" style="4" customWidth="1"/>
    <col min="11763" max="11763" width="1.7109375" style="4" customWidth="1"/>
    <col min="11764" max="11764" width="20" style="4" customWidth="1"/>
    <col min="11765" max="11765" width="15.140625" style="4" customWidth="1"/>
    <col min="11766" max="11766" width="18.42578125" style="4" customWidth="1"/>
    <col min="11767" max="11767" width="22.28515625" style="4" customWidth="1"/>
    <col min="11768" max="11768" width="17.85546875" style="4" customWidth="1"/>
    <col min="11769" max="12000" width="11" style="4"/>
    <col min="12001" max="12001" width="2.7109375" style="4" customWidth="1"/>
    <col min="12002" max="12002" width="8.140625" style="4" customWidth="1"/>
    <col min="12003" max="12003" width="18.7109375" style="4" customWidth="1"/>
    <col min="12004" max="12004" width="17.140625" style="4" customWidth="1"/>
    <col min="12005" max="12005" width="19" style="4" customWidth="1"/>
    <col min="12006" max="12006" width="17.140625" style="4" customWidth="1"/>
    <col min="12007" max="12007" width="47.7109375" style="4" customWidth="1"/>
    <col min="12008" max="12008" width="15.42578125" style="4" customWidth="1"/>
    <col min="12009" max="12009" width="1.7109375" style="4" customWidth="1"/>
    <col min="12010" max="12010" width="22.28515625" style="4" customWidth="1"/>
    <col min="12011" max="12011" width="14.42578125" style="4" customWidth="1"/>
    <col min="12012" max="12012" width="16" style="4" customWidth="1"/>
    <col min="12013" max="12013" width="21.28515625" style="4" customWidth="1"/>
    <col min="12014" max="12014" width="1.7109375" style="4" customWidth="1"/>
    <col min="12015" max="12015" width="17.5703125" style="4" customWidth="1"/>
    <col min="12016" max="12016" width="15.140625" style="4" customWidth="1"/>
    <col min="12017" max="12017" width="15.7109375" style="4" customWidth="1"/>
    <col min="12018" max="12018" width="24.42578125" style="4" customWidth="1"/>
    <col min="12019" max="12019" width="1.7109375" style="4" customWidth="1"/>
    <col min="12020" max="12020" width="20" style="4" customWidth="1"/>
    <col min="12021" max="12021" width="15.140625" style="4" customWidth="1"/>
    <col min="12022" max="12022" width="18.42578125" style="4" customWidth="1"/>
    <col min="12023" max="12023" width="22.28515625" style="4" customWidth="1"/>
    <col min="12024" max="12024" width="17.85546875" style="4" customWidth="1"/>
    <col min="12025" max="12256" width="11" style="4"/>
    <col min="12257" max="12257" width="2.7109375" style="4" customWidth="1"/>
    <col min="12258" max="12258" width="8.140625" style="4" customWidth="1"/>
    <col min="12259" max="12259" width="18.7109375" style="4" customWidth="1"/>
    <col min="12260" max="12260" width="17.140625" style="4" customWidth="1"/>
    <col min="12261" max="12261" width="19" style="4" customWidth="1"/>
    <col min="12262" max="12262" width="17.140625" style="4" customWidth="1"/>
    <col min="12263" max="12263" width="47.7109375" style="4" customWidth="1"/>
    <col min="12264" max="12264" width="15.42578125" style="4" customWidth="1"/>
    <col min="12265" max="12265" width="1.7109375" style="4" customWidth="1"/>
    <col min="12266" max="12266" width="22.28515625" style="4" customWidth="1"/>
    <col min="12267" max="12267" width="14.42578125" style="4" customWidth="1"/>
    <col min="12268" max="12268" width="16" style="4" customWidth="1"/>
    <col min="12269" max="12269" width="21.28515625" style="4" customWidth="1"/>
    <col min="12270" max="12270" width="1.7109375" style="4" customWidth="1"/>
    <col min="12271" max="12271" width="17.5703125" style="4" customWidth="1"/>
    <col min="12272" max="12272" width="15.140625" style="4" customWidth="1"/>
    <col min="12273" max="12273" width="15.7109375" style="4" customWidth="1"/>
    <col min="12274" max="12274" width="24.42578125" style="4" customWidth="1"/>
    <col min="12275" max="12275" width="1.7109375" style="4" customWidth="1"/>
    <col min="12276" max="12276" width="20" style="4" customWidth="1"/>
    <col min="12277" max="12277" width="15.140625" style="4" customWidth="1"/>
    <col min="12278" max="12278" width="18.42578125" style="4" customWidth="1"/>
    <col min="12279" max="12279" width="22.28515625" style="4" customWidth="1"/>
    <col min="12280" max="12280" width="17.85546875" style="4" customWidth="1"/>
    <col min="12281" max="12512" width="11" style="4"/>
    <col min="12513" max="12513" width="2.7109375" style="4" customWidth="1"/>
    <col min="12514" max="12514" width="8.140625" style="4" customWidth="1"/>
    <col min="12515" max="12515" width="18.7109375" style="4" customWidth="1"/>
    <col min="12516" max="12516" width="17.140625" style="4" customWidth="1"/>
    <col min="12517" max="12517" width="19" style="4" customWidth="1"/>
    <col min="12518" max="12518" width="17.140625" style="4" customWidth="1"/>
    <col min="12519" max="12519" width="47.7109375" style="4" customWidth="1"/>
    <col min="12520" max="12520" width="15.42578125" style="4" customWidth="1"/>
    <col min="12521" max="12521" width="1.7109375" style="4" customWidth="1"/>
    <col min="12522" max="12522" width="22.28515625" style="4" customWidth="1"/>
    <col min="12523" max="12523" width="14.42578125" style="4" customWidth="1"/>
    <col min="12524" max="12524" width="16" style="4" customWidth="1"/>
    <col min="12525" max="12525" width="21.28515625" style="4" customWidth="1"/>
    <col min="12526" max="12526" width="1.7109375" style="4" customWidth="1"/>
    <col min="12527" max="12527" width="17.5703125" style="4" customWidth="1"/>
    <col min="12528" max="12528" width="15.140625" style="4" customWidth="1"/>
    <col min="12529" max="12529" width="15.7109375" style="4" customWidth="1"/>
    <col min="12530" max="12530" width="24.42578125" style="4" customWidth="1"/>
    <col min="12531" max="12531" width="1.7109375" style="4" customWidth="1"/>
    <col min="12532" max="12532" width="20" style="4" customWidth="1"/>
    <col min="12533" max="12533" width="15.140625" style="4" customWidth="1"/>
    <col min="12534" max="12534" width="18.42578125" style="4" customWidth="1"/>
    <col min="12535" max="12535" width="22.28515625" style="4" customWidth="1"/>
    <col min="12536" max="12536" width="17.85546875" style="4" customWidth="1"/>
    <col min="12537" max="12768" width="11" style="4"/>
    <col min="12769" max="12769" width="2.7109375" style="4" customWidth="1"/>
    <col min="12770" max="12770" width="8.140625" style="4" customWidth="1"/>
    <col min="12771" max="12771" width="18.7109375" style="4" customWidth="1"/>
    <col min="12772" max="12772" width="17.140625" style="4" customWidth="1"/>
    <col min="12773" max="12773" width="19" style="4" customWidth="1"/>
    <col min="12774" max="12774" width="17.140625" style="4" customWidth="1"/>
    <col min="12775" max="12775" width="47.7109375" style="4" customWidth="1"/>
    <col min="12776" max="12776" width="15.42578125" style="4" customWidth="1"/>
    <col min="12777" max="12777" width="1.7109375" style="4" customWidth="1"/>
    <col min="12778" max="12778" width="22.28515625" style="4" customWidth="1"/>
    <col min="12779" max="12779" width="14.42578125" style="4" customWidth="1"/>
    <col min="12780" max="12780" width="16" style="4" customWidth="1"/>
    <col min="12781" max="12781" width="21.28515625" style="4" customWidth="1"/>
    <col min="12782" max="12782" width="1.7109375" style="4" customWidth="1"/>
    <col min="12783" max="12783" width="17.5703125" style="4" customWidth="1"/>
    <col min="12784" max="12784" width="15.140625" style="4" customWidth="1"/>
    <col min="12785" max="12785" width="15.7109375" style="4" customWidth="1"/>
    <col min="12786" max="12786" width="24.42578125" style="4" customWidth="1"/>
    <col min="12787" max="12787" width="1.7109375" style="4" customWidth="1"/>
    <col min="12788" max="12788" width="20" style="4" customWidth="1"/>
    <col min="12789" max="12789" width="15.140625" style="4" customWidth="1"/>
    <col min="12790" max="12790" width="18.42578125" style="4" customWidth="1"/>
    <col min="12791" max="12791" width="22.28515625" style="4" customWidth="1"/>
    <col min="12792" max="12792" width="17.85546875" style="4" customWidth="1"/>
    <col min="12793" max="13024" width="11" style="4"/>
    <col min="13025" max="13025" width="2.7109375" style="4" customWidth="1"/>
    <col min="13026" max="13026" width="8.140625" style="4" customWidth="1"/>
    <col min="13027" max="13027" width="18.7109375" style="4" customWidth="1"/>
    <col min="13028" max="13028" width="17.140625" style="4" customWidth="1"/>
    <col min="13029" max="13029" width="19" style="4" customWidth="1"/>
    <col min="13030" max="13030" width="17.140625" style="4" customWidth="1"/>
    <col min="13031" max="13031" width="47.7109375" style="4" customWidth="1"/>
    <col min="13032" max="13032" width="15.42578125" style="4" customWidth="1"/>
    <col min="13033" max="13033" width="1.7109375" style="4" customWidth="1"/>
    <col min="13034" max="13034" width="22.28515625" style="4" customWidth="1"/>
    <col min="13035" max="13035" width="14.42578125" style="4" customWidth="1"/>
    <col min="13036" max="13036" width="16" style="4" customWidth="1"/>
    <col min="13037" max="13037" width="21.28515625" style="4" customWidth="1"/>
    <col min="13038" max="13038" width="1.7109375" style="4" customWidth="1"/>
    <col min="13039" max="13039" width="17.5703125" style="4" customWidth="1"/>
    <col min="13040" max="13040" width="15.140625" style="4" customWidth="1"/>
    <col min="13041" max="13041" width="15.7109375" style="4" customWidth="1"/>
    <col min="13042" max="13042" width="24.42578125" style="4" customWidth="1"/>
    <col min="13043" max="13043" width="1.7109375" style="4" customWidth="1"/>
    <col min="13044" max="13044" width="20" style="4" customWidth="1"/>
    <col min="13045" max="13045" width="15.140625" style="4" customWidth="1"/>
    <col min="13046" max="13046" width="18.42578125" style="4" customWidth="1"/>
    <col min="13047" max="13047" width="22.28515625" style="4" customWidth="1"/>
    <col min="13048" max="13048" width="17.85546875" style="4" customWidth="1"/>
    <col min="13049" max="13280" width="11" style="4"/>
    <col min="13281" max="13281" width="2.7109375" style="4" customWidth="1"/>
    <col min="13282" max="13282" width="8.140625" style="4" customWidth="1"/>
    <col min="13283" max="13283" width="18.7109375" style="4" customWidth="1"/>
    <col min="13284" max="13284" width="17.140625" style="4" customWidth="1"/>
    <col min="13285" max="13285" width="19" style="4" customWidth="1"/>
    <col min="13286" max="13286" width="17.140625" style="4" customWidth="1"/>
    <col min="13287" max="13287" width="47.7109375" style="4" customWidth="1"/>
    <col min="13288" max="13288" width="15.42578125" style="4" customWidth="1"/>
    <col min="13289" max="13289" width="1.7109375" style="4" customWidth="1"/>
    <col min="13290" max="13290" width="22.28515625" style="4" customWidth="1"/>
    <col min="13291" max="13291" width="14.42578125" style="4" customWidth="1"/>
    <col min="13292" max="13292" width="16" style="4" customWidth="1"/>
    <col min="13293" max="13293" width="21.28515625" style="4" customWidth="1"/>
    <col min="13294" max="13294" width="1.7109375" style="4" customWidth="1"/>
    <col min="13295" max="13295" width="17.5703125" style="4" customWidth="1"/>
    <col min="13296" max="13296" width="15.140625" style="4" customWidth="1"/>
    <col min="13297" max="13297" width="15.7109375" style="4" customWidth="1"/>
    <col min="13298" max="13298" width="24.42578125" style="4" customWidth="1"/>
    <col min="13299" max="13299" width="1.7109375" style="4" customWidth="1"/>
    <col min="13300" max="13300" width="20" style="4" customWidth="1"/>
    <col min="13301" max="13301" width="15.140625" style="4" customWidth="1"/>
    <col min="13302" max="13302" width="18.42578125" style="4" customWidth="1"/>
    <col min="13303" max="13303" width="22.28515625" style="4" customWidth="1"/>
    <col min="13304" max="13304" width="17.85546875" style="4" customWidth="1"/>
    <col min="13305" max="13536" width="11" style="4"/>
    <col min="13537" max="13537" width="2.7109375" style="4" customWidth="1"/>
    <col min="13538" max="13538" width="8.140625" style="4" customWidth="1"/>
    <col min="13539" max="13539" width="18.7109375" style="4" customWidth="1"/>
    <col min="13540" max="13540" width="17.140625" style="4" customWidth="1"/>
    <col min="13541" max="13541" width="19" style="4" customWidth="1"/>
    <col min="13542" max="13542" width="17.140625" style="4" customWidth="1"/>
    <col min="13543" max="13543" width="47.7109375" style="4" customWidth="1"/>
    <col min="13544" max="13544" width="15.42578125" style="4" customWidth="1"/>
    <col min="13545" max="13545" width="1.7109375" style="4" customWidth="1"/>
    <col min="13546" max="13546" width="22.28515625" style="4" customWidth="1"/>
    <col min="13547" max="13547" width="14.42578125" style="4" customWidth="1"/>
    <col min="13548" max="13548" width="16" style="4" customWidth="1"/>
    <col min="13549" max="13549" width="21.28515625" style="4" customWidth="1"/>
    <col min="13550" max="13550" width="1.7109375" style="4" customWidth="1"/>
    <col min="13551" max="13551" width="17.5703125" style="4" customWidth="1"/>
    <col min="13552" max="13552" width="15.140625" style="4" customWidth="1"/>
    <col min="13553" max="13553" width="15.7109375" style="4" customWidth="1"/>
    <col min="13554" max="13554" width="24.42578125" style="4" customWidth="1"/>
    <col min="13555" max="13555" width="1.7109375" style="4" customWidth="1"/>
    <col min="13556" max="13556" width="20" style="4" customWidth="1"/>
    <col min="13557" max="13557" width="15.140625" style="4" customWidth="1"/>
    <col min="13558" max="13558" width="18.42578125" style="4" customWidth="1"/>
    <col min="13559" max="13559" width="22.28515625" style="4" customWidth="1"/>
    <col min="13560" max="13560" width="17.85546875" style="4" customWidth="1"/>
    <col min="13561" max="13792" width="11" style="4"/>
    <col min="13793" max="13793" width="2.7109375" style="4" customWidth="1"/>
    <col min="13794" max="13794" width="8.140625" style="4" customWidth="1"/>
    <col min="13795" max="13795" width="18.7109375" style="4" customWidth="1"/>
    <col min="13796" max="13796" width="17.140625" style="4" customWidth="1"/>
    <col min="13797" max="13797" width="19" style="4" customWidth="1"/>
    <col min="13798" max="13798" width="17.140625" style="4" customWidth="1"/>
    <col min="13799" max="13799" width="47.7109375" style="4" customWidth="1"/>
    <col min="13800" max="13800" width="15.42578125" style="4" customWidth="1"/>
    <col min="13801" max="13801" width="1.7109375" style="4" customWidth="1"/>
    <col min="13802" max="13802" width="22.28515625" style="4" customWidth="1"/>
    <col min="13803" max="13803" width="14.42578125" style="4" customWidth="1"/>
    <col min="13804" max="13804" width="16" style="4" customWidth="1"/>
    <col min="13805" max="13805" width="21.28515625" style="4" customWidth="1"/>
    <col min="13806" max="13806" width="1.7109375" style="4" customWidth="1"/>
    <col min="13807" max="13807" width="17.5703125" style="4" customWidth="1"/>
    <col min="13808" max="13808" width="15.140625" style="4" customWidth="1"/>
    <col min="13809" max="13809" width="15.7109375" style="4" customWidth="1"/>
    <col min="13810" max="13810" width="24.42578125" style="4" customWidth="1"/>
    <col min="13811" max="13811" width="1.7109375" style="4" customWidth="1"/>
    <col min="13812" max="13812" width="20" style="4" customWidth="1"/>
    <col min="13813" max="13813" width="15.140625" style="4" customWidth="1"/>
    <col min="13814" max="13814" width="18.42578125" style="4" customWidth="1"/>
    <col min="13815" max="13815" width="22.28515625" style="4" customWidth="1"/>
    <col min="13816" max="13816" width="17.85546875" style="4" customWidth="1"/>
    <col min="13817" max="14048" width="11" style="4"/>
    <col min="14049" max="14049" width="2.7109375" style="4" customWidth="1"/>
    <col min="14050" max="14050" width="8.140625" style="4" customWidth="1"/>
    <col min="14051" max="14051" width="18.7109375" style="4" customWidth="1"/>
    <col min="14052" max="14052" width="17.140625" style="4" customWidth="1"/>
    <col min="14053" max="14053" width="19" style="4" customWidth="1"/>
    <col min="14054" max="14054" width="17.140625" style="4" customWidth="1"/>
    <col min="14055" max="14055" width="47.7109375" style="4" customWidth="1"/>
    <col min="14056" max="14056" width="15.42578125" style="4" customWidth="1"/>
    <col min="14057" max="14057" width="1.7109375" style="4" customWidth="1"/>
    <col min="14058" max="14058" width="22.28515625" style="4" customWidth="1"/>
    <col min="14059" max="14059" width="14.42578125" style="4" customWidth="1"/>
    <col min="14060" max="14060" width="16" style="4" customWidth="1"/>
    <col min="14061" max="14061" width="21.28515625" style="4" customWidth="1"/>
    <col min="14062" max="14062" width="1.7109375" style="4" customWidth="1"/>
    <col min="14063" max="14063" width="17.5703125" style="4" customWidth="1"/>
    <col min="14064" max="14064" width="15.140625" style="4" customWidth="1"/>
    <col min="14065" max="14065" width="15.7109375" style="4" customWidth="1"/>
    <col min="14066" max="14066" width="24.42578125" style="4" customWidth="1"/>
    <col min="14067" max="14067" width="1.7109375" style="4" customWidth="1"/>
    <col min="14068" max="14068" width="20" style="4" customWidth="1"/>
    <col min="14069" max="14069" width="15.140625" style="4" customWidth="1"/>
    <col min="14070" max="14070" width="18.42578125" style="4" customWidth="1"/>
    <col min="14071" max="14071" width="22.28515625" style="4" customWidth="1"/>
    <col min="14072" max="14072" width="17.85546875" style="4" customWidth="1"/>
    <col min="14073" max="14304" width="11" style="4"/>
    <col min="14305" max="14305" width="2.7109375" style="4" customWidth="1"/>
    <col min="14306" max="14306" width="8.140625" style="4" customWidth="1"/>
    <col min="14307" max="14307" width="18.7109375" style="4" customWidth="1"/>
    <col min="14308" max="14308" width="17.140625" style="4" customWidth="1"/>
    <col min="14309" max="14309" width="19" style="4" customWidth="1"/>
    <col min="14310" max="14310" width="17.140625" style="4" customWidth="1"/>
    <col min="14311" max="14311" width="47.7109375" style="4" customWidth="1"/>
    <col min="14312" max="14312" width="15.42578125" style="4" customWidth="1"/>
    <col min="14313" max="14313" width="1.7109375" style="4" customWidth="1"/>
    <col min="14314" max="14314" width="22.28515625" style="4" customWidth="1"/>
    <col min="14315" max="14315" width="14.42578125" style="4" customWidth="1"/>
    <col min="14316" max="14316" width="16" style="4" customWidth="1"/>
    <col min="14317" max="14317" width="21.28515625" style="4" customWidth="1"/>
    <col min="14318" max="14318" width="1.7109375" style="4" customWidth="1"/>
    <col min="14319" max="14319" width="17.5703125" style="4" customWidth="1"/>
    <col min="14320" max="14320" width="15.140625" style="4" customWidth="1"/>
    <col min="14321" max="14321" width="15.7109375" style="4" customWidth="1"/>
    <col min="14322" max="14322" width="24.42578125" style="4" customWidth="1"/>
    <col min="14323" max="14323" width="1.7109375" style="4" customWidth="1"/>
    <col min="14324" max="14324" width="20" style="4" customWidth="1"/>
    <col min="14325" max="14325" width="15.140625" style="4" customWidth="1"/>
    <col min="14326" max="14326" width="18.42578125" style="4" customWidth="1"/>
    <col min="14327" max="14327" width="22.28515625" style="4" customWidth="1"/>
    <col min="14328" max="14328" width="17.85546875" style="4" customWidth="1"/>
    <col min="14329" max="14560" width="11" style="4"/>
    <col min="14561" max="14561" width="2.7109375" style="4" customWidth="1"/>
    <col min="14562" max="14562" width="8.140625" style="4" customWidth="1"/>
    <col min="14563" max="14563" width="18.7109375" style="4" customWidth="1"/>
    <col min="14564" max="14564" width="17.140625" style="4" customWidth="1"/>
    <col min="14565" max="14565" width="19" style="4" customWidth="1"/>
    <col min="14566" max="14566" width="17.140625" style="4" customWidth="1"/>
    <col min="14567" max="14567" width="47.7109375" style="4" customWidth="1"/>
    <col min="14568" max="14568" width="15.42578125" style="4" customWidth="1"/>
    <col min="14569" max="14569" width="1.7109375" style="4" customWidth="1"/>
    <col min="14570" max="14570" width="22.28515625" style="4" customWidth="1"/>
    <col min="14571" max="14571" width="14.42578125" style="4" customWidth="1"/>
    <col min="14572" max="14572" width="16" style="4" customWidth="1"/>
    <col min="14573" max="14573" width="21.28515625" style="4" customWidth="1"/>
    <col min="14574" max="14574" width="1.7109375" style="4" customWidth="1"/>
    <col min="14575" max="14575" width="17.5703125" style="4" customWidth="1"/>
    <col min="14576" max="14576" width="15.140625" style="4" customWidth="1"/>
    <col min="14577" max="14577" width="15.7109375" style="4" customWidth="1"/>
    <col min="14578" max="14578" width="24.42578125" style="4" customWidth="1"/>
    <col min="14579" max="14579" width="1.7109375" style="4" customWidth="1"/>
    <col min="14580" max="14580" width="20" style="4" customWidth="1"/>
    <col min="14581" max="14581" width="15.140625" style="4" customWidth="1"/>
    <col min="14582" max="14582" width="18.42578125" style="4" customWidth="1"/>
    <col min="14583" max="14583" width="22.28515625" style="4" customWidth="1"/>
    <col min="14584" max="14584" width="17.85546875" style="4" customWidth="1"/>
    <col min="14585" max="14816" width="11" style="4"/>
    <col min="14817" max="14817" width="2.7109375" style="4" customWidth="1"/>
    <col min="14818" max="14818" width="8.140625" style="4" customWidth="1"/>
    <col min="14819" max="14819" width="18.7109375" style="4" customWidth="1"/>
    <col min="14820" max="14820" width="17.140625" style="4" customWidth="1"/>
    <col min="14821" max="14821" width="19" style="4" customWidth="1"/>
    <col min="14822" max="14822" width="17.140625" style="4" customWidth="1"/>
    <col min="14823" max="14823" width="47.7109375" style="4" customWidth="1"/>
    <col min="14824" max="14824" width="15.42578125" style="4" customWidth="1"/>
    <col min="14825" max="14825" width="1.7109375" style="4" customWidth="1"/>
    <col min="14826" max="14826" width="22.28515625" style="4" customWidth="1"/>
    <col min="14827" max="14827" width="14.42578125" style="4" customWidth="1"/>
    <col min="14828" max="14828" width="16" style="4" customWidth="1"/>
    <col min="14829" max="14829" width="21.28515625" style="4" customWidth="1"/>
    <col min="14830" max="14830" width="1.7109375" style="4" customWidth="1"/>
    <col min="14831" max="14831" width="17.5703125" style="4" customWidth="1"/>
    <col min="14832" max="14832" width="15.140625" style="4" customWidth="1"/>
    <col min="14833" max="14833" width="15.7109375" style="4" customWidth="1"/>
    <col min="14834" max="14834" width="24.42578125" style="4" customWidth="1"/>
    <col min="14835" max="14835" width="1.7109375" style="4" customWidth="1"/>
    <col min="14836" max="14836" width="20" style="4" customWidth="1"/>
    <col min="14837" max="14837" width="15.140625" style="4" customWidth="1"/>
    <col min="14838" max="14838" width="18.42578125" style="4" customWidth="1"/>
    <col min="14839" max="14839" width="22.28515625" style="4" customWidth="1"/>
    <col min="14840" max="14840" width="17.85546875" style="4" customWidth="1"/>
    <col min="14841" max="15072" width="11" style="4"/>
    <col min="15073" max="15073" width="2.7109375" style="4" customWidth="1"/>
    <col min="15074" max="15074" width="8.140625" style="4" customWidth="1"/>
    <col min="15075" max="15075" width="18.7109375" style="4" customWidth="1"/>
    <col min="15076" max="15076" width="17.140625" style="4" customWidth="1"/>
    <col min="15077" max="15077" width="19" style="4" customWidth="1"/>
    <col min="15078" max="15078" width="17.140625" style="4" customWidth="1"/>
    <col min="15079" max="15079" width="47.7109375" style="4" customWidth="1"/>
    <col min="15080" max="15080" width="15.42578125" style="4" customWidth="1"/>
    <col min="15081" max="15081" width="1.7109375" style="4" customWidth="1"/>
    <col min="15082" max="15082" width="22.28515625" style="4" customWidth="1"/>
    <col min="15083" max="15083" width="14.42578125" style="4" customWidth="1"/>
    <col min="15084" max="15084" width="16" style="4" customWidth="1"/>
    <col min="15085" max="15085" width="21.28515625" style="4" customWidth="1"/>
    <col min="15086" max="15086" width="1.7109375" style="4" customWidth="1"/>
    <col min="15087" max="15087" width="17.5703125" style="4" customWidth="1"/>
    <col min="15088" max="15088" width="15.140625" style="4" customWidth="1"/>
    <col min="15089" max="15089" width="15.7109375" style="4" customWidth="1"/>
    <col min="15090" max="15090" width="24.42578125" style="4" customWidth="1"/>
    <col min="15091" max="15091" width="1.7109375" style="4" customWidth="1"/>
    <col min="15092" max="15092" width="20" style="4" customWidth="1"/>
    <col min="15093" max="15093" width="15.140625" style="4" customWidth="1"/>
    <col min="15094" max="15094" width="18.42578125" style="4" customWidth="1"/>
    <col min="15095" max="15095" width="22.28515625" style="4" customWidth="1"/>
    <col min="15096" max="15096" width="17.85546875" style="4" customWidth="1"/>
    <col min="15097" max="15328" width="11" style="4"/>
    <col min="15329" max="15329" width="2.7109375" style="4" customWidth="1"/>
    <col min="15330" max="15330" width="8.140625" style="4" customWidth="1"/>
    <col min="15331" max="15331" width="18.7109375" style="4" customWidth="1"/>
    <col min="15332" max="15332" width="17.140625" style="4" customWidth="1"/>
    <col min="15333" max="15333" width="19" style="4" customWidth="1"/>
    <col min="15334" max="15334" width="17.140625" style="4" customWidth="1"/>
    <col min="15335" max="15335" width="47.7109375" style="4" customWidth="1"/>
    <col min="15336" max="15336" width="15.42578125" style="4" customWidth="1"/>
    <col min="15337" max="15337" width="1.7109375" style="4" customWidth="1"/>
    <col min="15338" max="15338" width="22.28515625" style="4" customWidth="1"/>
    <col min="15339" max="15339" width="14.42578125" style="4" customWidth="1"/>
    <col min="15340" max="15340" width="16" style="4" customWidth="1"/>
    <col min="15341" max="15341" width="21.28515625" style="4" customWidth="1"/>
    <col min="15342" max="15342" width="1.7109375" style="4" customWidth="1"/>
    <col min="15343" max="15343" width="17.5703125" style="4" customWidth="1"/>
    <col min="15344" max="15344" width="15.140625" style="4" customWidth="1"/>
    <col min="15345" max="15345" width="15.7109375" style="4" customWidth="1"/>
    <col min="15346" max="15346" width="24.42578125" style="4" customWidth="1"/>
    <col min="15347" max="15347" width="1.7109375" style="4" customWidth="1"/>
    <col min="15348" max="15348" width="20" style="4" customWidth="1"/>
    <col min="15349" max="15349" width="15.140625" style="4" customWidth="1"/>
    <col min="15350" max="15350" width="18.42578125" style="4" customWidth="1"/>
    <col min="15351" max="15351" width="22.28515625" style="4" customWidth="1"/>
    <col min="15352" max="15352" width="17.85546875" style="4" customWidth="1"/>
    <col min="15353" max="15584" width="11" style="4"/>
    <col min="15585" max="15585" width="2.7109375" style="4" customWidth="1"/>
    <col min="15586" max="15586" width="8.140625" style="4" customWidth="1"/>
    <col min="15587" max="15587" width="18.7109375" style="4" customWidth="1"/>
    <col min="15588" max="15588" width="17.140625" style="4" customWidth="1"/>
    <col min="15589" max="15589" width="19" style="4" customWidth="1"/>
    <col min="15590" max="15590" width="17.140625" style="4" customWidth="1"/>
    <col min="15591" max="15591" width="47.7109375" style="4" customWidth="1"/>
    <col min="15592" max="15592" width="15.42578125" style="4" customWidth="1"/>
    <col min="15593" max="15593" width="1.7109375" style="4" customWidth="1"/>
    <col min="15594" max="15594" width="22.28515625" style="4" customWidth="1"/>
    <col min="15595" max="15595" width="14.42578125" style="4" customWidth="1"/>
    <col min="15596" max="15596" width="16" style="4" customWidth="1"/>
    <col min="15597" max="15597" width="21.28515625" style="4" customWidth="1"/>
    <col min="15598" max="15598" width="1.7109375" style="4" customWidth="1"/>
    <col min="15599" max="15599" width="17.5703125" style="4" customWidth="1"/>
    <col min="15600" max="15600" width="15.140625" style="4" customWidth="1"/>
    <col min="15601" max="15601" width="15.7109375" style="4" customWidth="1"/>
    <col min="15602" max="15602" width="24.42578125" style="4" customWidth="1"/>
    <col min="15603" max="15603" width="1.7109375" style="4" customWidth="1"/>
    <col min="15604" max="15604" width="20" style="4" customWidth="1"/>
    <col min="15605" max="15605" width="15.140625" style="4" customWidth="1"/>
    <col min="15606" max="15606" width="18.42578125" style="4" customWidth="1"/>
    <col min="15607" max="15607" width="22.28515625" style="4" customWidth="1"/>
    <col min="15608" max="15608" width="17.85546875" style="4" customWidth="1"/>
    <col min="15609" max="15840" width="11" style="4"/>
    <col min="15841" max="15841" width="2.7109375" style="4" customWidth="1"/>
    <col min="15842" max="15842" width="8.140625" style="4" customWidth="1"/>
    <col min="15843" max="15843" width="18.7109375" style="4" customWidth="1"/>
    <col min="15844" max="15844" width="17.140625" style="4" customWidth="1"/>
    <col min="15845" max="15845" width="19" style="4" customWidth="1"/>
    <col min="15846" max="15846" width="17.140625" style="4" customWidth="1"/>
    <col min="15847" max="15847" width="47.7109375" style="4" customWidth="1"/>
    <col min="15848" max="15848" width="15.42578125" style="4" customWidth="1"/>
    <col min="15849" max="15849" width="1.7109375" style="4" customWidth="1"/>
    <col min="15850" max="15850" width="22.28515625" style="4" customWidth="1"/>
    <col min="15851" max="15851" width="14.42578125" style="4" customWidth="1"/>
    <col min="15852" max="15852" width="16" style="4" customWidth="1"/>
    <col min="15853" max="15853" width="21.28515625" style="4" customWidth="1"/>
    <col min="15854" max="15854" width="1.7109375" style="4" customWidth="1"/>
    <col min="15855" max="15855" width="17.5703125" style="4" customWidth="1"/>
    <col min="15856" max="15856" width="15.140625" style="4" customWidth="1"/>
    <col min="15857" max="15857" width="15.7109375" style="4" customWidth="1"/>
    <col min="15858" max="15858" width="24.42578125" style="4" customWidth="1"/>
    <col min="15859" max="15859" width="1.7109375" style="4" customWidth="1"/>
    <col min="15860" max="15860" width="20" style="4" customWidth="1"/>
    <col min="15861" max="15861" width="15.140625" style="4" customWidth="1"/>
    <col min="15862" max="15862" width="18.42578125" style="4" customWidth="1"/>
    <col min="15863" max="15863" width="22.28515625" style="4" customWidth="1"/>
    <col min="15864" max="15864" width="17.85546875" style="4" customWidth="1"/>
    <col min="15865" max="16096" width="11" style="4"/>
    <col min="16097" max="16097" width="2.7109375" style="4" customWidth="1"/>
    <col min="16098" max="16098" width="8.140625" style="4" customWidth="1"/>
    <col min="16099" max="16099" width="18.7109375" style="4" customWidth="1"/>
    <col min="16100" max="16100" width="17.140625" style="4" customWidth="1"/>
    <col min="16101" max="16101" width="19" style="4" customWidth="1"/>
    <col min="16102" max="16102" width="17.140625" style="4" customWidth="1"/>
    <col min="16103" max="16103" width="47.7109375" style="4" customWidth="1"/>
    <col min="16104" max="16104" width="15.42578125" style="4" customWidth="1"/>
    <col min="16105" max="16105" width="1.7109375" style="4" customWidth="1"/>
    <col min="16106" max="16106" width="22.28515625" style="4" customWidth="1"/>
    <col min="16107" max="16107" width="14.42578125" style="4" customWidth="1"/>
    <col min="16108" max="16108" width="16" style="4" customWidth="1"/>
    <col min="16109" max="16109" width="21.28515625" style="4" customWidth="1"/>
    <col min="16110" max="16110" width="1.7109375" style="4" customWidth="1"/>
    <col min="16111" max="16111" width="17.5703125" style="4" customWidth="1"/>
    <col min="16112" max="16112" width="15.140625" style="4" customWidth="1"/>
    <col min="16113" max="16113" width="15.7109375" style="4" customWidth="1"/>
    <col min="16114" max="16114" width="24.42578125" style="4" customWidth="1"/>
    <col min="16115" max="16115" width="1.7109375" style="4" customWidth="1"/>
    <col min="16116" max="16116" width="20" style="4" customWidth="1"/>
    <col min="16117" max="16117" width="15.140625" style="4" customWidth="1"/>
    <col min="16118" max="16118" width="18.42578125" style="4" customWidth="1"/>
    <col min="16119" max="16119" width="22.28515625" style="4" customWidth="1"/>
    <col min="16120" max="16120" width="17.85546875" style="4" customWidth="1"/>
    <col min="16121" max="16370" width="11" style="4"/>
    <col min="16371" max="16384" width="11.42578125" style="4" customWidth="1"/>
  </cols>
  <sheetData>
    <row r="1" spans="1:18" ht="16.5" hidden="1" customHeight="1">
      <c r="A1" s="8"/>
      <c r="B1" s="9"/>
      <c r="C1" s="9"/>
      <c r="D1" s="9"/>
      <c r="E1" s="9"/>
      <c r="F1" s="8"/>
      <c r="G1" s="8"/>
      <c r="H1" s="8"/>
      <c r="I1" s="8"/>
      <c r="J1" s="8"/>
      <c r="K1" s="8"/>
    </row>
    <row r="2" spans="1:18" ht="29.25" customHeight="1" thickBot="1">
      <c r="A2" s="8"/>
      <c r="B2" s="335" t="s">
        <v>36</v>
      </c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1:18" ht="342.75" customHeight="1" thickBot="1">
      <c r="A3" s="8"/>
      <c r="B3" s="343"/>
      <c r="C3" s="344"/>
      <c r="D3" s="332" t="s">
        <v>81</v>
      </c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4"/>
    </row>
    <row r="4" spans="1:18" ht="67.5" customHeight="1" thickBot="1">
      <c r="A4" s="8"/>
      <c r="B4" s="345" t="s">
        <v>1</v>
      </c>
      <c r="C4" s="346"/>
      <c r="D4" s="346"/>
      <c r="E4" s="347"/>
      <c r="F4" s="23"/>
      <c r="G4" s="351" t="s">
        <v>18</v>
      </c>
      <c r="H4" s="351"/>
      <c r="I4" s="351"/>
      <c r="J4" s="351"/>
      <c r="K4" s="27"/>
      <c r="L4" s="337" t="s">
        <v>25</v>
      </c>
      <c r="M4" s="337"/>
      <c r="N4" s="337"/>
      <c r="O4" s="337"/>
    </row>
    <row r="5" spans="1:18" ht="61.5" customHeight="1" thickBot="1">
      <c r="A5" s="8"/>
      <c r="B5" s="348"/>
      <c r="C5" s="349"/>
      <c r="D5" s="349"/>
      <c r="E5" s="350"/>
      <c r="F5" s="10"/>
      <c r="G5" s="338"/>
      <c r="H5" s="339"/>
      <c r="I5" s="339"/>
      <c r="J5" s="340"/>
      <c r="K5" s="11"/>
      <c r="L5" s="338"/>
      <c r="M5" s="339"/>
      <c r="N5" s="339"/>
      <c r="O5" s="340"/>
    </row>
    <row r="6" spans="1:18" ht="75" customHeight="1" thickBot="1">
      <c r="A6" s="8"/>
      <c r="B6" s="352" t="s">
        <v>39</v>
      </c>
      <c r="C6" s="353"/>
      <c r="D6" s="353"/>
      <c r="E6" s="354"/>
      <c r="F6" s="12"/>
      <c r="G6" s="341" t="s">
        <v>2</v>
      </c>
      <c r="H6" s="341" t="s">
        <v>3</v>
      </c>
      <c r="I6" s="341" t="s">
        <v>4</v>
      </c>
      <c r="J6" s="341" t="s">
        <v>5</v>
      </c>
      <c r="K6" s="13"/>
      <c r="L6" s="341" t="s">
        <v>2</v>
      </c>
      <c r="M6" s="341" t="s">
        <v>3</v>
      </c>
      <c r="N6" s="341" t="s">
        <v>4</v>
      </c>
      <c r="O6" s="341" t="s">
        <v>5</v>
      </c>
      <c r="Q6" s="4" t="s">
        <v>17</v>
      </c>
    </row>
    <row r="7" spans="1:18" ht="90" customHeight="1" thickBot="1">
      <c r="A7" s="8"/>
      <c r="B7" s="242" t="s">
        <v>12</v>
      </c>
      <c r="C7" s="243" t="s">
        <v>13</v>
      </c>
      <c r="D7" s="243" t="s">
        <v>22</v>
      </c>
      <c r="E7" s="243" t="s">
        <v>14</v>
      </c>
      <c r="F7" s="12"/>
      <c r="G7" s="342"/>
      <c r="H7" s="342"/>
      <c r="I7" s="342"/>
      <c r="J7" s="342"/>
      <c r="K7" s="22"/>
      <c r="L7" s="342"/>
      <c r="M7" s="342"/>
      <c r="N7" s="342"/>
      <c r="O7" s="342"/>
      <c r="R7" s="4" t="s">
        <v>17</v>
      </c>
    </row>
    <row r="8" spans="1:18" s="1" customFormat="1" ht="126" customHeight="1" thickBot="1">
      <c r="A8" s="14"/>
      <c r="B8" s="66">
        <v>1</v>
      </c>
      <c r="C8" s="66" t="s">
        <v>40</v>
      </c>
      <c r="D8" s="66">
        <v>6</v>
      </c>
      <c r="E8" s="66" t="s">
        <v>15</v>
      </c>
      <c r="F8" s="15"/>
      <c r="G8" s="74">
        <v>338761994.67000002</v>
      </c>
      <c r="H8" s="74">
        <f>ROUND(G8*19%,2)</f>
        <v>64364778.990000002</v>
      </c>
      <c r="I8" s="74">
        <f>ROUND(H8+G8,2)</f>
        <v>403126773.66000003</v>
      </c>
      <c r="J8" s="74">
        <f>ROUND(I8*D8,2)</f>
        <v>2418760641.96</v>
      </c>
      <c r="K8" s="16"/>
      <c r="L8" s="74">
        <f>G8</f>
        <v>338761994.67000002</v>
      </c>
      <c r="M8" s="74">
        <f>ROUND(L8*19%,2)</f>
        <v>64364778.990000002</v>
      </c>
      <c r="N8" s="74">
        <f>ROUND(M8+L8,2)</f>
        <v>403126773.66000003</v>
      </c>
      <c r="O8" s="74">
        <f>ROUND(N8*D8,2)</f>
        <v>2418760641.96</v>
      </c>
    </row>
    <row r="9" spans="1:18" s="1" customFormat="1" ht="84" customHeight="1" thickBot="1">
      <c r="A9" s="14"/>
      <c r="B9" s="283" t="s">
        <v>19</v>
      </c>
      <c r="C9" s="284"/>
      <c r="D9" s="284"/>
      <c r="E9" s="285"/>
      <c r="F9" s="15"/>
      <c r="G9" s="256" t="s">
        <v>19</v>
      </c>
      <c r="H9" s="257"/>
      <c r="I9" s="258"/>
      <c r="J9" s="91">
        <f>SUM(J5:J8)</f>
        <v>2418760641.96</v>
      </c>
      <c r="K9" s="16"/>
      <c r="L9" s="256" t="s">
        <v>19</v>
      </c>
      <c r="M9" s="257"/>
      <c r="N9" s="258"/>
      <c r="O9" s="91">
        <f>SUM(O8)</f>
        <v>2418760641.96</v>
      </c>
    </row>
    <row r="10" spans="1:18" s="1" customFormat="1" ht="84" customHeight="1" thickBot="1">
      <c r="A10" s="14"/>
      <c r="B10" s="320" t="s">
        <v>65</v>
      </c>
      <c r="C10" s="321"/>
      <c r="D10" s="321"/>
      <c r="E10" s="322"/>
      <c r="F10" s="15"/>
      <c r="G10" s="74"/>
      <c r="H10" s="74"/>
      <c r="I10" s="74"/>
      <c r="J10" s="74"/>
      <c r="K10" s="16"/>
      <c r="L10" s="74"/>
      <c r="M10" s="74"/>
      <c r="N10" s="74"/>
      <c r="O10" s="74"/>
    </row>
    <row r="11" spans="1:18" s="1" customFormat="1" ht="102" customHeight="1" thickBot="1">
      <c r="A11" s="14"/>
      <c r="B11" s="193">
        <v>2</v>
      </c>
      <c r="C11" s="193" t="s">
        <v>41</v>
      </c>
      <c r="D11" s="193">
        <v>1</v>
      </c>
      <c r="E11" s="193" t="s">
        <v>15</v>
      </c>
      <c r="F11" s="15"/>
      <c r="G11" s="74">
        <v>300146506.75</v>
      </c>
      <c r="H11" s="74">
        <f>ROUND(G11*19%,2)</f>
        <v>57027836.280000001</v>
      </c>
      <c r="I11" s="74">
        <f>ROUND(H11+G11,2)</f>
        <v>357174343.02999997</v>
      </c>
      <c r="J11" s="74">
        <f>ROUND(I11*D11,2)</f>
        <v>357174343.02999997</v>
      </c>
      <c r="K11" s="16"/>
      <c r="L11" s="74">
        <f>G11</f>
        <v>300146506.75</v>
      </c>
      <c r="M11" s="74">
        <f>ROUND(L11*19%,2)</f>
        <v>57027836.280000001</v>
      </c>
      <c r="N11" s="74">
        <f>ROUND(M11+L11,2)</f>
        <v>357174343.02999997</v>
      </c>
      <c r="O11" s="74">
        <f>ROUND(N11*D11,2)</f>
        <v>357174343.02999997</v>
      </c>
    </row>
    <row r="12" spans="1:18" s="1" customFormat="1" ht="39" customHeight="1" thickBot="1">
      <c r="A12" s="14"/>
      <c r="B12" s="364" t="s">
        <v>20</v>
      </c>
      <c r="C12" s="365"/>
      <c r="D12" s="365"/>
      <c r="E12" s="366"/>
      <c r="F12" s="15"/>
      <c r="G12" s="253" t="s">
        <v>20</v>
      </c>
      <c r="H12" s="254"/>
      <c r="I12" s="255"/>
      <c r="J12" s="81">
        <f>SUM(J8:J11)</f>
        <v>5194695626.9499998</v>
      </c>
      <c r="K12" s="16"/>
      <c r="L12" s="253" t="s">
        <v>20</v>
      </c>
      <c r="M12" s="254"/>
      <c r="N12" s="255"/>
      <c r="O12" s="81">
        <f>SUM(O11)</f>
        <v>357174343.02999997</v>
      </c>
    </row>
    <row r="13" spans="1:18" s="1" customFormat="1" ht="39" customHeight="1" thickBot="1">
      <c r="A13" s="14"/>
      <c r="B13" s="352" t="s">
        <v>66</v>
      </c>
      <c r="C13" s="353"/>
      <c r="D13" s="353"/>
      <c r="E13" s="354"/>
      <c r="F13" s="15"/>
      <c r="G13" s="270"/>
      <c r="H13" s="271"/>
      <c r="I13" s="271"/>
      <c r="J13" s="272"/>
      <c r="K13" s="16"/>
      <c r="L13" s="270"/>
      <c r="M13" s="271"/>
      <c r="N13" s="271"/>
      <c r="O13" s="272"/>
    </row>
    <row r="14" spans="1:18" s="1" customFormat="1" ht="79.5" customHeight="1" thickBot="1">
      <c r="A14" s="14"/>
      <c r="B14" s="194">
        <v>1</v>
      </c>
      <c r="C14" s="195" t="s">
        <v>42</v>
      </c>
      <c r="D14" s="195">
        <v>7</v>
      </c>
      <c r="E14" s="196" t="s">
        <v>15</v>
      </c>
      <c r="F14" s="15"/>
      <c r="G14" s="74">
        <v>1116517499.5</v>
      </c>
      <c r="H14" s="74">
        <f>ROUND(G14*19%,2)</f>
        <v>212138324.91</v>
      </c>
      <c r="I14" s="74">
        <f>ROUND(H14+G14,2)</f>
        <v>1328655824.4100001</v>
      </c>
      <c r="J14" s="74">
        <f>ROUND(I14*D14,2)</f>
        <v>9300590770.8700008</v>
      </c>
      <c r="K14" s="16"/>
      <c r="L14" s="74">
        <f>G14</f>
        <v>1116517499.5</v>
      </c>
      <c r="M14" s="74">
        <f>ROUND(L14*19%,2)</f>
        <v>212138324.91</v>
      </c>
      <c r="N14" s="74">
        <f>ROUND(M14+L14,2)</f>
        <v>1328655824.4100001</v>
      </c>
      <c r="O14" s="74">
        <f>ROUND(N14*D14,2)</f>
        <v>9300590770.8700008</v>
      </c>
    </row>
    <row r="15" spans="1:18" s="1" customFormat="1" ht="76.5" customHeight="1" thickBot="1">
      <c r="A15" s="14"/>
      <c r="B15" s="194">
        <v>2</v>
      </c>
      <c r="C15" s="195" t="s">
        <v>43</v>
      </c>
      <c r="D15" s="195">
        <v>1</v>
      </c>
      <c r="E15" s="196" t="s">
        <v>15</v>
      </c>
      <c r="F15" s="15"/>
      <c r="G15" s="74">
        <v>1229003262</v>
      </c>
      <c r="H15" s="74">
        <f>ROUND(G15*19%,2)</f>
        <v>233510619.78</v>
      </c>
      <c r="I15" s="74">
        <f>ROUND(H15+G15,2)</f>
        <v>1462513881.78</v>
      </c>
      <c r="J15" s="74">
        <f>ROUND(I15*D15,2)</f>
        <v>1462513881.78</v>
      </c>
      <c r="K15" s="16"/>
      <c r="L15" s="74">
        <f>G15</f>
        <v>1229003262</v>
      </c>
      <c r="M15" s="74">
        <f>ROUND(L15*19%,2)</f>
        <v>233510619.78</v>
      </c>
      <c r="N15" s="74">
        <f>ROUND(M15+L15,2)</f>
        <v>1462513881.78</v>
      </c>
      <c r="O15" s="74">
        <f>ROUND(N15*D15,2)</f>
        <v>1462513881.78</v>
      </c>
    </row>
    <row r="16" spans="1:18" s="1" customFormat="1" ht="39" customHeight="1" thickBot="1">
      <c r="A16" s="14"/>
      <c r="B16" s="370" t="s">
        <v>21</v>
      </c>
      <c r="C16" s="371"/>
      <c r="D16" s="371"/>
      <c r="E16" s="372"/>
      <c r="F16" s="15"/>
      <c r="G16" s="256" t="s">
        <v>21</v>
      </c>
      <c r="H16" s="257"/>
      <c r="I16" s="258"/>
      <c r="J16" s="91">
        <f>SUM(J14:J15)</f>
        <v>10763104652.650002</v>
      </c>
      <c r="K16" s="16"/>
      <c r="L16" s="256" t="s">
        <v>21</v>
      </c>
      <c r="M16" s="257"/>
      <c r="N16" s="258"/>
      <c r="O16" s="91">
        <f>SUM(O14:O15)</f>
        <v>10763104652.650002</v>
      </c>
    </row>
    <row r="17" spans="1:15" s="1" customFormat="1" ht="106.5" customHeight="1" thickBot="1">
      <c r="A17" s="14"/>
      <c r="B17" s="367" t="s">
        <v>67</v>
      </c>
      <c r="C17" s="368"/>
      <c r="D17" s="368"/>
      <c r="E17" s="369"/>
      <c r="F17" s="15"/>
      <c r="G17" s="270"/>
      <c r="H17" s="271"/>
      <c r="I17" s="271"/>
      <c r="J17" s="272"/>
      <c r="K17" s="16"/>
      <c r="L17" s="270"/>
      <c r="M17" s="271"/>
      <c r="N17" s="271"/>
      <c r="O17" s="272"/>
    </row>
    <row r="18" spans="1:15" s="1" customFormat="1" ht="39" customHeight="1" thickBot="1">
      <c r="A18" s="14"/>
      <c r="B18" s="197"/>
      <c r="C18" s="198"/>
      <c r="D18" s="198"/>
      <c r="E18" s="199"/>
      <c r="F18" s="15"/>
      <c r="G18" s="273"/>
      <c r="H18" s="274"/>
      <c r="I18" s="274"/>
      <c r="J18" s="275"/>
      <c r="K18" s="16"/>
      <c r="L18" s="273"/>
      <c r="M18" s="274"/>
      <c r="N18" s="274"/>
      <c r="O18" s="275"/>
    </row>
    <row r="19" spans="1:15" s="1" customFormat="1" ht="39" customHeight="1" thickBot="1">
      <c r="A19" s="14"/>
      <c r="B19" s="194">
        <f t="shared" ref="B19" si="0">B18+1</f>
        <v>1</v>
      </c>
      <c r="C19" s="200" t="s">
        <v>30</v>
      </c>
      <c r="D19" s="195">
        <v>12</v>
      </c>
      <c r="E19" s="196" t="s">
        <v>15</v>
      </c>
      <c r="F19" s="15"/>
      <c r="G19" s="74">
        <v>431136602.5</v>
      </c>
      <c r="H19" s="74">
        <f>ROUND(G19*19%,2)</f>
        <v>81915954.480000004</v>
      </c>
      <c r="I19" s="74">
        <f>ROUND(H19+G19,2)</f>
        <v>513052556.98000002</v>
      </c>
      <c r="J19" s="74">
        <f>ROUND(I19*D19,2)</f>
        <v>6156630683.7600002</v>
      </c>
      <c r="K19" s="16"/>
      <c r="L19" s="74">
        <f>G19</f>
        <v>431136602.5</v>
      </c>
      <c r="M19" s="74">
        <f>ROUND(L19*19%,2)</f>
        <v>81915954.480000004</v>
      </c>
      <c r="N19" s="74">
        <f>ROUND(M19+L19,2)</f>
        <v>513052556.98000002</v>
      </c>
      <c r="O19" s="74">
        <f>ROUND(N19*D19,2)</f>
        <v>6156630683.7600002</v>
      </c>
    </row>
    <row r="20" spans="1:15" s="1" customFormat="1" ht="39" customHeight="1" thickBot="1">
      <c r="A20" s="14"/>
      <c r="B20" s="367" t="s">
        <v>68</v>
      </c>
      <c r="C20" s="368"/>
      <c r="D20" s="368"/>
      <c r="E20" s="369"/>
      <c r="F20" s="15"/>
      <c r="G20" s="250" t="s">
        <v>24</v>
      </c>
      <c r="H20" s="251"/>
      <c r="I20" s="252"/>
      <c r="J20" s="104">
        <f>SUM(J19:J19)</f>
        <v>6156630683.7600002</v>
      </c>
      <c r="K20" s="16"/>
      <c r="L20" s="250" t="s">
        <v>24</v>
      </c>
      <c r="M20" s="251"/>
      <c r="N20" s="252"/>
      <c r="O20" s="104">
        <f>SUM(O19:O19)</f>
        <v>6156630683.7600002</v>
      </c>
    </row>
    <row r="21" spans="1:15" s="1" customFormat="1" ht="39" customHeight="1" thickBot="1">
      <c r="A21" s="14"/>
      <c r="B21" s="201"/>
      <c r="C21" s="202" t="s">
        <v>69</v>
      </c>
      <c r="D21" s="202"/>
      <c r="E21" s="203"/>
      <c r="F21" s="15"/>
      <c r="G21" s="276"/>
      <c r="H21" s="277"/>
      <c r="I21" s="277"/>
      <c r="J21" s="278"/>
      <c r="K21" s="16"/>
      <c r="L21" s="276"/>
      <c r="M21" s="277"/>
      <c r="N21" s="277"/>
      <c r="O21" s="278"/>
    </row>
    <row r="22" spans="1:15" s="1" customFormat="1" ht="39" customHeight="1" thickBot="1">
      <c r="A22" s="14"/>
      <c r="B22" s="194">
        <f t="shared" ref="B22" si="1">B21+1</f>
        <v>1</v>
      </c>
      <c r="C22" s="200" t="s">
        <v>44</v>
      </c>
      <c r="D22" s="195">
        <v>4</v>
      </c>
      <c r="E22" s="196" t="s">
        <v>15</v>
      </c>
      <c r="F22" s="15"/>
      <c r="G22" s="74">
        <v>61973937.5</v>
      </c>
      <c r="H22" s="74">
        <f>ROUND(G22*19%,2)</f>
        <v>11775048.130000001</v>
      </c>
      <c r="I22" s="74">
        <f>ROUND(H22+G22,2)</f>
        <v>73748985.629999995</v>
      </c>
      <c r="J22" s="74">
        <f>ROUND(I22*D22,2)</f>
        <v>294995942.51999998</v>
      </c>
      <c r="K22" s="16"/>
      <c r="L22" s="74">
        <f>G22</f>
        <v>61973937.5</v>
      </c>
      <c r="M22" s="74">
        <f>ROUND(L22*19%,2)</f>
        <v>11775048.130000001</v>
      </c>
      <c r="N22" s="74">
        <f>ROUND(M22+L22,2)</f>
        <v>73748985.629999995</v>
      </c>
      <c r="O22" s="74">
        <f>ROUND(N22*D22,2)</f>
        <v>294995942.51999998</v>
      </c>
    </row>
    <row r="23" spans="1:15" s="1" customFormat="1" ht="39" customHeight="1" thickBot="1">
      <c r="A23" s="14"/>
      <c r="B23" s="201"/>
      <c r="C23" s="202" t="s">
        <v>23</v>
      </c>
      <c r="D23" s="202"/>
      <c r="E23" s="203"/>
      <c r="F23" s="15"/>
      <c r="G23" s="253" t="s">
        <v>23</v>
      </c>
      <c r="H23" s="254"/>
      <c r="I23" s="255"/>
      <c r="J23" s="81">
        <f>SUM(J22:J22)</f>
        <v>294995942.51999998</v>
      </c>
      <c r="K23" s="16"/>
      <c r="L23" s="253" t="s">
        <v>23</v>
      </c>
      <c r="M23" s="254"/>
      <c r="N23" s="255"/>
      <c r="O23" s="81">
        <f>SUM(O22:O22)</f>
        <v>294995942.51999998</v>
      </c>
    </row>
    <row r="24" spans="1:15" s="1" customFormat="1" ht="39" customHeight="1" thickBot="1">
      <c r="A24" s="14"/>
      <c r="B24" s="204"/>
      <c r="C24" s="205" t="s">
        <v>70</v>
      </c>
      <c r="D24" s="205"/>
      <c r="E24" s="206"/>
      <c r="F24" s="15"/>
      <c r="G24" s="276"/>
      <c r="H24" s="277"/>
      <c r="I24" s="277"/>
      <c r="J24" s="278"/>
      <c r="K24" s="16"/>
      <c r="L24" s="276"/>
      <c r="M24" s="277"/>
      <c r="N24" s="277"/>
      <c r="O24" s="278"/>
    </row>
    <row r="25" spans="1:15" s="1" customFormat="1" ht="39" customHeight="1" thickBot="1">
      <c r="A25" s="14"/>
      <c r="B25" s="207">
        <f t="shared" ref="B25" si="2">B24+1</f>
        <v>1</v>
      </c>
      <c r="C25" s="208" t="s">
        <v>31</v>
      </c>
      <c r="D25" s="209">
        <v>100</v>
      </c>
      <c r="E25" s="210" t="s">
        <v>15</v>
      </c>
      <c r="F25" s="15"/>
      <c r="G25" s="74">
        <v>4579000</v>
      </c>
      <c r="H25" s="74">
        <f>ROUND(G25*19%,2)</f>
        <v>870010</v>
      </c>
      <c r="I25" s="74">
        <f>ROUND(H25+G25,2)</f>
        <v>5449010</v>
      </c>
      <c r="J25" s="74">
        <f>ROUND(I25*D25,2)</f>
        <v>544901000</v>
      </c>
      <c r="K25" s="16"/>
      <c r="L25" s="74">
        <f>G25</f>
        <v>4579000</v>
      </c>
      <c r="M25" s="74">
        <f>ROUND(L25*19%,2)</f>
        <v>870010</v>
      </c>
      <c r="N25" s="74">
        <f>ROUND(M25+L25,2)</f>
        <v>5449010</v>
      </c>
      <c r="O25" s="74">
        <f>ROUND(N25*D25,2)</f>
        <v>544901000</v>
      </c>
    </row>
    <row r="26" spans="1:15" s="1" customFormat="1" ht="39" customHeight="1" thickBot="1">
      <c r="A26" s="14"/>
      <c r="B26" s="207">
        <v>2</v>
      </c>
      <c r="C26" s="208" t="s">
        <v>45</v>
      </c>
      <c r="D26" s="209">
        <v>4</v>
      </c>
      <c r="E26" s="210" t="s">
        <v>15</v>
      </c>
      <c r="F26" s="15"/>
      <c r="G26" s="74">
        <v>53500000</v>
      </c>
      <c r="H26" s="74">
        <f>ROUND(G26*19%,2)</f>
        <v>10165000</v>
      </c>
      <c r="I26" s="74">
        <f>ROUND(H26+G26,2)</f>
        <v>63665000</v>
      </c>
      <c r="J26" s="74">
        <f>ROUND(I26*D26,2)</f>
        <v>254660000</v>
      </c>
      <c r="K26" s="16"/>
      <c r="L26" s="74">
        <f>G26</f>
        <v>53500000</v>
      </c>
      <c r="M26" s="74">
        <f>ROUND(L26*19%,2)</f>
        <v>10165000</v>
      </c>
      <c r="N26" s="74">
        <f>ROUND(M26+L26,2)</f>
        <v>63665000</v>
      </c>
      <c r="O26" s="74">
        <f>ROUND(N26*D26,2)</f>
        <v>254660000</v>
      </c>
    </row>
    <row r="27" spans="1:15" s="1" customFormat="1" ht="39" customHeight="1" thickBot="1">
      <c r="A27" s="14"/>
      <c r="B27" s="211"/>
      <c r="C27" s="205" t="s">
        <v>32</v>
      </c>
      <c r="D27" s="212"/>
      <c r="E27" s="213"/>
      <c r="F27" s="15"/>
      <c r="G27" s="180"/>
      <c r="H27" s="181" t="s">
        <v>32</v>
      </c>
      <c r="I27" s="182"/>
      <c r="J27" s="91">
        <f>SUM(J25:J26)</f>
        <v>799561000</v>
      </c>
      <c r="K27" s="16"/>
      <c r="L27" s="180"/>
      <c r="M27" s="181" t="s">
        <v>32</v>
      </c>
      <c r="N27" s="182"/>
      <c r="O27" s="91">
        <f>SUM(O25:O26)</f>
        <v>799561000</v>
      </c>
    </row>
    <row r="28" spans="1:15" s="1" customFormat="1" ht="39" customHeight="1" thickBot="1">
      <c r="A28" s="14"/>
      <c r="B28" s="214"/>
      <c r="C28" s="215" t="s">
        <v>71</v>
      </c>
      <c r="D28" s="215"/>
      <c r="E28" s="216"/>
      <c r="F28" s="15"/>
      <c r="G28" s="183"/>
      <c r="H28" s="184"/>
      <c r="I28" s="185"/>
      <c r="J28" s="133"/>
      <c r="K28" s="16"/>
      <c r="L28" s="183"/>
      <c r="M28" s="184"/>
      <c r="N28" s="185"/>
      <c r="O28" s="133"/>
    </row>
    <row r="29" spans="1:15" s="1" customFormat="1" ht="39" customHeight="1" thickBot="1">
      <c r="A29" s="14"/>
      <c r="B29" s="207">
        <f t="shared" ref="B29" si="3">B28+1</f>
        <v>1</v>
      </c>
      <c r="C29" s="208" t="s">
        <v>46</v>
      </c>
      <c r="D29" s="209">
        <v>10</v>
      </c>
      <c r="E29" s="210" t="s">
        <v>15</v>
      </c>
      <c r="F29" s="15"/>
      <c r="G29" s="74">
        <v>180000000</v>
      </c>
      <c r="H29" s="74">
        <f>ROUND(G29*19%,2)</f>
        <v>34200000</v>
      </c>
      <c r="I29" s="74">
        <f>ROUND(H29+G29,2)</f>
        <v>214200000</v>
      </c>
      <c r="J29" s="74">
        <f>ROUND(I29*D29,2)</f>
        <v>2142000000</v>
      </c>
      <c r="K29" s="16"/>
      <c r="L29" s="74">
        <f>G29</f>
        <v>180000000</v>
      </c>
      <c r="M29" s="74">
        <f>ROUND(L29*19%,2)</f>
        <v>34200000</v>
      </c>
      <c r="N29" s="74">
        <f>ROUND(M29+L29,2)</f>
        <v>214200000</v>
      </c>
      <c r="O29" s="74">
        <f>ROUND(N29*D29,2)</f>
        <v>2142000000</v>
      </c>
    </row>
    <row r="30" spans="1:15" s="1" customFormat="1" ht="39" customHeight="1" thickBot="1">
      <c r="A30" s="14"/>
      <c r="B30" s="217"/>
      <c r="C30" s="215" t="s">
        <v>33</v>
      </c>
      <c r="D30" s="218"/>
      <c r="E30" s="219"/>
      <c r="F30" s="15"/>
      <c r="G30" s="265" t="s">
        <v>33</v>
      </c>
      <c r="H30" s="266"/>
      <c r="I30" s="267"/>
      <c r="J30" s="138">
        <f>SUM(J28:J29)</f>
        <v>2142000000</v>
      </c>
      <c r="K30" s="16"/>
      <c r="L30" s="265" t="s">
        <v>33</v>
      </c>
      <c r="M30" s="266"/>
      <c r="N30" s="267"/>
      <c r="O30" s="138">
        <f>SUM(O28:O29)</f>
        <v>2142000000</v>
      </c>
    </row>
    <row r="31" spans="1:15" s="1" customFormat="1" ht="89.25" customHeight="1" thickBot="1">
      <c r="A31" s="14"/>
      <c r="B31" s="220"/>
      <c r="C31" s="221" t="s">
        <v>72</v>
      </c>
      <c r="D31" s="221"/>
      <c r="E31" s="222"/>
      <c r="F31" s="15"/>
      <c r="G31" s="183"/>
      <c r="H31" s="184"/>
      <c r="I31" s="185"/>
      <c r="J31" s="133"/>
      <c r="K31" s="16"/>
      <c r="L31" s="183"/>
      <c r="M31" s="184"/>
      <c r="N31" s="185"/>
      <c r="O31" s="133"/>
    </row>
    <row r="32" spans="1:15" s="1" customFormat="1" ht="39" customHeight="1" thickBot="1">
      <c r="A32" s="14"/>
      <c r="B32" s="207">
        <f t="shared" ref="B32" si="4">B31+1</f>
        <v>1</v>
      </c>
      <c r="C32" s="208" t="s">
        <v>35</v>
      </c>
      <c r="D32" s="209">
        <v>3</v>
      </c>
      <c r="E32" s="210" t="s">
        <v>15</v>
      </c>
      <c r="F32" s="15"/>
      <c r="G32" s="74">
        <v>103562000</v>
      </c>
      <c r="H32" s="74">
        <f>ROUND(G32*19%,2)</f>
        <v>19676780</v>
      </c>
      <c r="I32" s="74">
        <f>ROUND(H32+G32,2)</f>
        <v>123238780</v>
      </c>
      <c r="J32" s="74">
        <f>ROUND(I32*D32,2)</f>
        <v>369716340</v>
      </c>
      <c r="K32" s="16"/>
      <c r="L32" s="74">
        <f>G32</f>
        <v>103562000</v>
      </c>
      <c r="M32" s="74">
        <f>ROUND(L32*19%,2)</f>
        <v>19676780</v>
      </c>
      <c r="N32" s="74">
        <f>ROUND(M32+L32,2)</f>
        <v>123238780</v>
      </c>
      <c r="O32" s="74">
        <f>ROUND(N32*D32,2)</f>
        <v>369716340</v>
      </c>
    </row>
    <row r="33" spans="1:15" s="1" customFormat="1" ht="39" customHeight="1" thickBot="1">
      <c r="A33" s="14"/>
      <c r="B33" s="223"/>
      <c r="C33" s="221" t="s">
        <v>34</v>
      </c>
      <c r="D33" s="224"/>
      <c r="E33" s="225"/>
      <c r="F33" s="15"/>
      <c r="G33" s="247" t="s">
        <v>34</v>
      </c>
      <c r="H33" s="248"/>
      <c r="I33" s="249"/>
      <c r="J33" s="146">
        <f>SUM(J31:J32)</f>
        <v>369716340</v>
      </c>
      <c r="K33" s="16"/>
      <c r="L33" s="247" t="s">
        <v>34</v>
      </c>
      <c r="M33" s="248"/>
      <c r="N33" s="249"/>
      <c r="O33" s="146">
        <f>SUM(O31:O32)</f>
        <v>369716340</v>
      </c>
    </row>
    <row r="34" spans="1:15" s="1" customFormat="1" ht="81.75" customHeight="1" thickBot="1">
      <c r="A34" s="14"/>
      <c r="B34" s="204"/>
      <c r="C34" s="205" t="s">
        <v>73</v>
      </c>
      <c r="D34" s="205"/>
      <c r="E34" s="206"/>
      <c r="F34" s="15"/>
      <c r="G34" s="183"/>
      <c r="H34" s="184"/>
      <c r="I34" s="185"/>
      <c r="J34" s="133"/>
      <c r="K34" s="16"/>
      <c r="L34" s="183"/>
      <c r="M34" s="184"/>
      <c r="N34" s="185"/>
      <c r="O34" s="133"/>
    </row>
    <row r="35" spans="1:15" s="1" customFormat="1" ht="39" customHeight="1" thickBot="1">
      <c r="A35" s="14"/>
      <c r="B35" s="207">
        <f t="shared" ref="B35" si="5">B34+1</f>
        <v>1</v>
      </c>
      <c r="C35" s="208" t="s">
        <v>47</v>
      </c>
      <c r="D35" s="209">
        <v>30</v>
      </c>
      <c r="E35" s="210" t="s">
        <v>15</v>
      </c>
      <c r="F35" s="15"/>
      <c r="G35" s="74">
        <v>13167000</v>
      </c>
      <c r="H35" s="74">
        <f>ROUND(G35*19%,2)</f>
        <v>2501730</v>
      </c>
      <c r="I35" s="74">
        <f>ROUND(H35+G35,2)</f>
        <v>15668730</v>
      </c>
      <c r="J35" s="74">
        <f>ROUND(I35*D35,2)</f>
        <v>470061900</v>
      </c>
      <c r="K35" s="16"/>
      <c r="L35" s="74">
        <f>G35</f>
        <v>13167000</v>
      </c>
      <c r="M35" s="74">
        <f>ROUND(L35*19%,2)</f>
        <v>2501730</v>
      </c>
      <c r="N35" s="74">
        <f>ROUND(M35+L35,2)</f>
        <v>15668730</v>
      </c>
      <c r="O35" s="74">
        <f>ROUND(N35*D35,2)</f>
        <v>470061900</v>
      </c>
    </row>
    <row r="36" spans="1:15" s="1" customFormat="1" ht="39" customHeight="1" thickBot="1">
      <c r="A36" s="14"/>
      <c r="B36" s="211"/>
      <c r="C36" s="205" t="s">
        <v>74</v>
      </c>
      <c r="D36" s="212"/>
      <c r="E36" s="213"/>
      <c r="F36" s="15"/>
      <c r="G36" s="256" t="s">
        <v>74</v>
      </c>
      <c r="H36" s="257"/>
      <c r="I36" s="258"/>
      <c r="J36" s="91">
        <f>SUM(J34:J35)</f>
        <v>470061900</v>
      </c>
      <c r="K36" s="16"/>
      <c r="L36" s="256" t="s">
        <v>74</v>
      </c>
      <c r="M36" s="257"/>
      <c r="N36" s="258"/>
      <c r="O36" s="91">
        <f>SUM(O34:O35)</f>
        <v>470061900</v>
      </c>
    </row>
    <row r="37" spans="1:15" s="1" customFormat="1" ht="39" customHeight="1" thickBot="1">
      <c r="A37" s="14"/>
      <c r="B37" s="361" t="s">
        <v>78</v>
      </c>
      <c r="C37" s="362"/>
      <c r="D37" s="362"/>
      <c r="E37" s="363"/>
      <c r="F37" s="15"/>
      <c r="G37" s="247" t="s">
        <v>79</v>
      </c>
      <c r="H37" s="248"/>
      <c r="I37" s="249"/>
      <c r="J37" s="149">
        <f>SUM(J12+J16+J20+J23+J27+J30+J33+J36)</f>
        <v>26190766145.880001</v>
      </c>
      <c r="K37" s="16"/>
      <c r="L37" s="247" t="s">
        <v>79</v>
      </c>
      <c r="M37" s="248"/>
      <c r="N37" s="249"/>
      <c r="O37" s="149">
        <f>SUM(O9+O12+O16+O20+O23+O27+O30+O33+O36)</f>
        <v>23772005503.920002</v>
      </c>
    </row>
    <row r="38" spans="1:15" s="3" customFormat="1" ht="17.25" thickBot="1">
      <c r="A38" s="17"/>
      <c r="B38" s="18" t="s">
        <v>6</v>
      </c>
      <c r="C38" s="18"/>
      <c r="D38" s="19"/>
      <c r="E38" s="19"/>
      <c r="F38" s="19"/>
      <c r="G38" s="19"/>
      <c r="H38" s="19"/>
      <c r="I38" s="19"/>
      <c r="J38" s="19"/>
      <c r="K38" s="19"/>
    </row>
    <row r="39" spans="1:15" s="3" customFormat="1" ht="93" customHeight="1" thickBot="1">
      <c r="A39" s="17"/>
      <c r="B39" s="356" t="s">
        <v>16</v>
      </c>
      <c r="C39" s="357"/>
      <c r="D39" s="357"/>
      <c r="E39" s="357"/>
      <c r="F39" s="358"/>
      <c r="G39" s="358"/>
      <c r="H39" s="358"/>
      <c r="I39" s="358"/>
      <c r="J39" s="358"/>
      <c r="K39" s="358"/>
    </row>
    <row r="40" spans="1:15" s="3" customFormat="1" ht="33.75" customHeight="1">
      <c r="A40" s="17"/>
      <c r="B40" s="359" t="s">
        <v>63</v>
      </c>
      <c r="C40" s="359"/>
      <c r="D40" s="21"/>
      <c r="E40" s="21"/>
      <c r="F40" s="21"/>
      <c r="G40" s="21"/>
      <c r="H40" s="21"/>
      <c r="I40" s="21"/>
      <c r="J40" s="21"/>
      <c r="K40" s="21"/>
    </row>
    <row r="41" spans="1:15" s="3" customFormat="1" ht="33.75" customHeight="1">
      <c r="A41" s="17"/>
      <c r="B41" s="360" t="s">
        <v>61</v>
      </c>
      <c r="C41" s="360"/>
      <c r="D41" s="21"/>
      <c r="E41" s="21"/>
      <c r="F41" s="21"/>
      <c r="G41" s="21"/>
      <c r="H41" s="21"/>
      <c r="I41" s="21"/>
      <c r="J41" s="21"/>
      <c r="K41" s="21"/>
    </row>
    <row r="42" spans="1:15" s="3" customFormat="1" ht="33.75" customHeight="1">
      <c r="A42" s="17"/>
      <c r="B42" s="355"/>
      <c r="C42" s="355"/>
      <c r="D42" s="21"/>
      <c r="E42" s="21"/>
      <c r="F42" s="21"/>
      <c r="G42" s="21"/>
      <c r="H42" s="21"/>
      <c r="I42" s="21"/>
      <c r="J42" s="21"/>
      <c r="K42" s="21"/>
    </row>
    <row r="43" spans="1:15" s="3" customFormat="1" ht="22.15" customHeight="1">
      <c r="A43" s="17"/>
      <c r="B43" s="24"/>
      <c r="C43" s="24"/>
      <c r="D43" s="21"/>
      <c r="E43" s="21"/>
      <c r="F43" s="21"/>
      <c r="G43" s="21"/>
      <c r="H43" s="21"/>
      <c r="I43" s="21"/>
      <c r="J43" s="21"/>
      <c r="K43" s="21"/>
    </row>
    <row r="44" spans="1:15" s="3" customFormat="1">
      <c r="A44" s="17"/>
      <c r="B44" s="25"/>
      <c r="C44" s="25"/>
      <c r="D44" s="19"/>
      <c r="E44" s="19"/>
      <c r="F44" s="19"/>
      <c r="G44" s="19"/>
      <c r="H44" s="19"/>
      <c r="I44" s="19"/>
      <c r="J44" s="19"/>
      <c r="K44" s="19"/>
    </row>
    <row r="45" spans="1:15" s="3" customFormat="1">
      <c r="A45" s="17"/>
      <c r="B45" s="25"/>
      <c r="C45" s="25"/>
      <c r="D45" s="19"/>
      <c r="E45" s="19"/>
      <c r="F45" s="19"/>
      <c r="G45" s="19"/>
      <c r="H45" s="19"/>
      <c r="I45" s="19"/>
      <c r="J45" s="19"/>
      <c r="K45" s="19"/>
    </row>
    <row r="46" spans="1:15" s="3" customFormat="1">
      <c r="A46" s="17"/>
      <c r="B46" s="26"/>
      <c r="C46" s="26"/>
      <c r="D46" s="19"/>
      <c r="E46" s="19"/>
      <c r="F46" s="19"/>
      <c r="G46" s="19"/>
      <c r="H46" s="19"/>
      <c r="I46" s="19"/>
      <c r="J46" s="19"/>
      <c r="K46" s="19"/>
    </row>
    <row r="47" spans="1:15" s="3" customFormat="1">
      <c r="A47" s="17"/>
      <c r="B47" s="24"/>
      <c r="C47" s="24"/>
      <c r="D47" s="19"/>
      <c r="E47" s="19"/>
      <c r="F47" s="19"/>
      <c r="G47" s="19"/>
      <c r="H47" s="19"/>
      <c r="I47" s="19"/>
      <c r="J47" s="19"/>
      <c r="K47" s="19"/>
    </row>
    <row r="48" spans="1:15" s="3" customFormat="1">
      <c r="A48" s="17"/>
      <c r="B48" s="25"/>
      <c r="C48" s="25"/>
      <c r="D48" s="19"/>
      <c r="E48" s="19"/>
      <c r="F48" s="19"/>
      <c r="G48" s="19"/>
      <c r="H48" s="19"/>
      <c r="I48" s="19"/>
      <c r="J48" s="19"/>
      <c r="K48" s="19"/>
    </row>
    <row r="49" spans="1:11" s="3" customFormat="1">
      <c r="A49" s="17"/>
      <c r="B49" s="25"/>
      <c r="C49" s="25"/>
      <c r="D49" s="19"/>
      <c r="E49" s="19"/>
      <c r="F49" s="19"/>
      <c r="G49" s="19"/>
      <c r="H49" s="19"/>
      <c r="I49" s="19"/>
      <c r="J49" s="19"/>
      <c r="K49" s="19"/>
    </row>
    <row r="50" spans="1:11" s="3" customFormat="1">
      <c r="A50" s="17"/>
      <c r="B50" s="26"/>
      <c r="C50" s="26"/>
      <c r="D50" s="19"/>
      <c r="E50" s="19"/>
      <c r="F50" s="19"/>
      <c r="G50" s="19"/>
      <c r="H50" s="19"/>
      <c r="I50" s="19"/>
      <c r="J50" s="19"/>
      <c r="K50" s="19"/>
    </row>
    <row r="51" spans="1:11" s="3" customFormat="1"/>
    <row r="52" spans="1:11" s="3" customFormat="1"/>
  </sheetData>
  <mergeCells count="55">
    <mergeCell ref="L33:N33"/>
    <mergeCell ref="L36:N36"/>
    <mergeCell ref="L37:N37"/>
    <mergeCell ref="B10:E10"/>
    <mergeCell ref="B9:E9"/>
    <mergeCell ref="G9:I9"/>
    <mergeCell ref="L9:N9"/>
    <mergeCell ref="L20:N20"/>
    <mergeCell ref="L21:O21"/>
    <mergeCell ref="L23:N23"/>
    <mergeCell ref="L24:O24"/>
    <mergeCell ref="L30:N30"/>
    <mergeCell ref="I6:I7"/>
    <mergeCell ref="B12:E12"/>
    <mergeCell ref="B13:E13"/>
    <mergeCell ref="B17:E17"/>
    <mergeCell ref="B20:E20"/>
    <mergeCell ref="G12:I12"/>
    <mergeCell ref="G13:J13"/>
    <mergeCell ref="G16:I16"/>
    <mergeCell ref="G17:J18"/>
    <mergeCell ref="G20:I20"/>
    <mergeCell ref="B16:E16"/>
    <mergeCell ref="B42:C42"/>
    <mergeCell ref="B39:K39"/>
    <mergeCell ref="B40:C40"/>
    <mergeCell ref="B41:C41"/>
    <mergeCell ref="L12:N12"/>
    <mergeCell ref="L13:O13"/>
    <mergeCell ref="B37:E37"/>
    <mergeCell ref="G21:J21"/>
    <mergeCell ref="G23:I23"/>
    <mergeCell ref="G24:J24"/>
    <mergeCell ref="G30:I30"/>
    <mergeCell ref="G33:I33"/>
    <mergeCell ref="G36:I36"/>
    <mergeCell ref="G37:I37"/>
    <mergeCell ref="L16:N16"/>
    <mergeCell ref="L17:O18"/>
    <mergeCell ref="D3:O3"/>
    <mergeCell ref="B2:O2"/>
    <mergeCell ref="L4:O4"/>
    <mergeCell ref="L5:O5"/>
    <mergeCell ref="L6:L7"/>
    <mergeCell ref="M6:M7"/>
    <mergeCell ref="N6:N7"/>
    <mergeCell ref="O6:O7"/>
    <mergeCell ref="B3:C3"/>
    <mergeCell ref="B4:E5"/>
    <mergeCell ref="G4:J4"/>
    <mergeCell ref="G5:J5"/>
    <mergeCell ref="J6:J7"/>
    <mergeCell ref="B6:E6"/>
    <mergeCell ref="G6:G7"/>
    <mergeCell ref="H6:H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"/>
  <sheetViews>
    <sheetView topLeftCell="A2" zoomScale="70" zoomScaleNormal="70" workbookViewId="0">
      <selection activeCell="U3" sqref="U3"/>
    </sheetView>
  </sheetViews>
  <sheetFormatPr baseColWidth="10" defaultColWidth="11" defaultRowHeight="16.5"/>
  <cols>
    <col min="1" max="1" width="3.7109375" style="4" customWidth="1"/>
    <col min="2" max="2" width="20.140625" style="5" customWidth="1"/>
    <col min="3" max="3" width="53.85546875" style="5" customWidth="1"/>
    <col min="4" max="4" width="19" style="5" customWidth="1"/>
    <col min="5" max="5" width="15.5703125" style="5" customWidth="1"/>
    <col min="6" max="6" width="2.5703125" style="4" customWidth="1"/>
    <col min="7" max="7" width="32" style="4" hidden="1" customWidth="1"/>
    <col min="8" max="8" width="31.5703125" style="4" hidden="1" customWidth="1"/>
    <col min="9" max="9" width="37.140625" style="4" hidden="1" customWidth="1"/>
    <col min="10" max="10" width="27.85546875" style="4" hidden="1" customWidth="1"/>
    <col min="11" max="11" width="4.28515625" style="4" hidden="1" customWidth="1"/>
    <col min="12" max="12" width="30.7109375" style="4" customWidth="1"/>
    <col min="13" max="13" width="25.85546875" style="4" customWidth="1"/>
    <col min="14" max="14" width="27.7109375" style="4" customWidth="1"/>
    <col min="15" max="15" width="94.28515625" style="4" customWidth="1"/>
    <col min="16" max="224" width="11" style="4"/>
    <col min="225" max="225" width="2.7109375" style="4" customWidth="1"/>
    <col min="226" max="226" width="8.140625" style="4" customWidth="1"/>
    <col min="227" max="227" width="18.7109375" style="4" customWidth="1"/>
    <col min="228" max="228" width="17.140625" style="4" customWidth="1"/>
    <col min="229" max="229" width="19" style="4" customWidth="1"/>
    <col min="230" max="230" width="17.140625" style="4" customWidth="1"/>
    <col min="231" max="231" width="47.7109375" style="4" customWidth="1"/>
    <col min="232" max="232" width="15.42578125" style="4" customWidth="1"/>
    <col min="233" max="233" width="1.7109375" style="4" customWidth="1"/>
    <col min="234" max="234" width="22.28515625" style="4" customWidth="1"/>
    <col min="235" max="235" width="14.42578125" style="4" customWidth="1"/>
    <col min="236" max="236" width="16" style="4" customWidth="1"/>
    <col min="237" max="237" width="21.28515625" style="4" customWidth="1"/>
    <col min="238" max="238" width="1.7109375" style="4" customWidth="1"/>
    <col min="239" max="239" width="17.5703125" style="4" customWidth="1"/>
    <col min="240" max="240" width="15.140625" style="4" customWidth="1"/>
    <col min="241" max="241" width="15.7109375" style="4" customWidth="1"/>
    <col min="242" max="242" width="24.42578125" style="4" customWidth="1"/>
    <col min="243" max="243" width="1.7109375" style="4" customWidth="1"/>
    <col min="244" max="244" width="20" style="4" customWidth="1"/>
    <col min="245" max="245" width="15.140625" style="4" customWidth="1"/>
    <col min="246" max="246" width="18.42578125" style="4" customWidth="1"/>
    <col min="247" max="247" width="22.28515625" style="4" customWidth="1"/>
    <col min="248" max="248" width="17.85546875" style="4" customWidth="1"/>
    <col min="249" max="480" width="11" style="4"/>
    <col min="481" max="481" width="2.7109375" style="4" customWidth="1"/>
    <col min="482" max="482" width="8.140625" style="4" customWidth="1"/>
    <col min="483" max="483" width="18.7109375" style="4" customWidth="1"/>
    <col min="484" max="484" width="17.140625" style="4" customWidth="1"/>
    <col min="485" max="485" width="19" style="4" customWidth="1"/>
    <col min="486" max="486" width="17.140625" style="4" customWidth="1"/>
    <col min="487" max="487" width="47.7109375" style="4" customWidth="1"/>
    <col min="488" max="488" width="15.42578125" style="4" customWidth="1"/>
    <col min="489" max="489" width="1.7109375" style="4" customWidth="1"/>
    <col min="490" max="490" width="22.28515625" style="4" customWidth="1"/>
    <col min="491" max="491" width="14.42578125" style="4" customWidth="1"/>
    <col min="492" max="492" width="16" style="4" customWidth="1"/>
    <col min="493" max="493" width="21.28515625" style="4" customWidth="1"/>
    <col min="494" max="494" width="1.7109375" style="4" customWidth="1"/>
    <col min="495" max="495" width="17.5703125" style="4" customWidth="1"/>
    <col min="496" max="496" width="15.140625" style="4" customWidth="1"/>
    <col min="497" max="497" width="15.7109375" style="4" customWidth="1"/>
    <col min="498" max="498" width="24.42578125" style="4" customWidth="1"/>
    <col min="499" max="499" width="1.7109375" style="4" customWidth="1"/>
    <col min="500" max="500" width="20" style="4" customWidth="1"/>
    <col min="501" max="501" width="15.140625" style="4" customWidth="1"/>
    <col min="502" max="502" width="18.42578125" style="4" customWidth="1"/>
    <col min="503" max="503" width="22.28515625" style="4" customWidth="1"/>
    <col min="504" max="504" width="17.85546875" style="4" customWidth="1"/>
    <col min="505" max="736" width="11" style="4"/>
    <col min="737" max="737" width="2.7109375" style="4" customWidth="1"/>
    <col min="738" max="738" width="8.140625" style="4" customWidth="1"/>
    <col min="739" max="739" width="18.7109375" style="4" customWidth="1"/>
    <col min="740" max="740" width="17.140625" style="4" customWidth="1"/>
    <col min="741" max="741" width="19" style="4" customWidth="1"/>
    <col min="742" max="742" width="17.140625" style="4" customWidth="1"/>
    <col min="743" max="743" width="47.7109375" style="4" customWidth="1"/>
    <col min="744" max="744" width="15.42578125" style="4" customWidth="1"/>
    <col min="745" max="745" width="1.7109375" style="4" customWidth="1"/>
    <col min="746" max="746" width="22.28515625" style="4" customWidth="1"/>
    <col min="747" max="747" width="14.42578125" style="4" customWidth="1"/>
    <col min="748" max="748" width="16" style="4" customWidth="1"/>
    <col min="749" max="749" width="21.28515625" style="4" customWidth="1"/>
    <col min="750" max="750" width="1.7109375" style="4" customWidth="1"/>
    <col min="751" max="751" width="17.5703125" style="4" customWidth="1"/>
    <col min="752" max="752" width="15.140625" style="4" customWidth="1"/>
    <col min="753" max="753" width="15.7109375" style="4" customWidth="1"/>
    <col min="754" max="754" width="24.42578125" style="4" customWidth="1"/>
    <col min="755" max="755" width="1.7109375" style="4" customWidth="1"/>
    <col min="756" max="756" width="20" style="4" customWidth="1"/>
    <col min="757" max="757" width="15.140625" style="4" customWidth="1"/>
    <col min="758" max="758" width="18.42578125" style="4" customWidth="1"/>
    <col min="759" max="759" width="22.28515625" style="4" customWidth="1"/>
    <col min="760" max="760" width="17.85546875" style="4" customWidth="1"/>
    <col min="761" max="992" width="11" style="4"/>
    <col min="993" max="993" width="2.7109375" style="4" customWidth="1"/>
    <col min="994" max="994" width="8.140625" style="4" customWidth="1"/>
    <col min="995" max="995" width="18.7109375" style="4" customWidth="1"/>
    <col min="996" max="996" width="17.140625" style="4" customWidth="1"/>
    <col min="997" max="997" width="19" style="4" customWidth="1"/>
    <col min="998" max="998" width="17.140625" style="4" customWidth="1"/>
    <col min="999" max="999" width="47.7109375" style="4" customWidth="1"/>
    <col min="1000" max="1000" width="15.42578125" style="4" customWidth="1"/>
    <col min="1001" max="1001" width="1.7109375" style="4" customWidth="1"/>
    <col min="1002" max="1002" width="22.28515625" style="4" customWidth="1"/>
    <col min="1003" max="1003" width="14.42578125" style="4" customWidth="1"/>
    <col min="1004" max="1004" width="16" style="4" customWidth="1"/>
    <col min="1005" max="1005" width="21.28515625" style="4" customWidth="1"/>
    <col min="1006" max="1006" width="1.7109375" style="4" customWidth="1"/>
    <col min="1007" max="1007" width="17.5703125" style="4" customWidth="1"/>
    <col min="1008" max="1008" width="15.140625" style="4" customWidth="1"/>
    <col min="1009" max="1009" width="15.7109375" style="4" customWidth="1"/>
    <col min="1010" max="1010" width="24.42578125" style="4" customWidth="1"/>
    <col min="1011" max="1011" width="1.7109375" style="4" customWidth="1"/>
    <col min="1012" max="1012" width="20" style="4" customWidth="1"/>
    <col min="1013" max="1013" width="15.140625" style="4" customWidth="1"/>
    <col min="1014" max="1014" width="18.42578125" style="4" customWidth="1"/>
    <col min="1015" max="1015" width="22.28515625" style="4" customWidth="1"/>
    <col min="1016" max="1016" width="17.85546875" style="4" customWidth="1"/>
    <col min="1017" max="1248" width="11" style="4"/>
    <col min="1249" max="1249" width="2.7109375" style="4" customWidth="1"/>
    <col min="1250" max="1250" width="8.140625" style="4" customWidth="1"/>
    <col min="1251" max="1251" width="18.7109375" style="4" customWidth="1"/>
    <col min="1252" max="1252" width="17.140625" style="4" customWidth="1"/>
    <col min="1253" max="1253" width="19" style="4" customWidth="1"/>
    <col min="1254" max="1254" width="17.140625" style="4" customWidth="1"/>
    <col min="1255" max="1255" width="47.7109375" style="4" customWidth="1"/>
    <col min="1256" max="1256" width="15.42578125" style="4" customWidth="1"/>
    <col min="1257" max="1257" width="1.7109375" style="4" customWidth="1"/>
    <col min="1258" max="1258" width="22.28515625" style="4" customWidth="1"/>
    <col min="1259" max="1259" width="14.42578125" style="4" customWidth="1"/>
    <col min="1260" max="1260" width="16" style="4" customWidth="1"/>
    <col min="1261" max="1261" width="21.28515625" style="4" customWidth="1"/>
    <col min="1262" max="1262" width="1.7109375" style="4" customWidth="1"/>
    <col min="1263" max="1263" width="17.5703125" style="4" customWidth="1"/>
    <col min="1264" max="1264" width="15.140625" style="4" customWidth="1"/>
    <col min="1265" max="1265" width="15.7109375" style="4" customWidth="1"/>
    <col min="1266" max="1266" width="24.42578125" style="4" customWidth="1"/>
    <col min="1267" max="1267" width="1.7109375" style="4" customWidth="1"/>
    <col min="1268" max="1268" width="20" style="4" customWidth="1"/>
    <col min="1269" max="1269" width="15.140625" style="4" customWidth="1"/>
    <col min="1270" max="1270" width="18.42578125" style="4" customWidth="1"/>
    <col min="1271" max="1271" width="22.28515625" style="4" customWidth="1"/>
    <col min="1272" max="1272" width="17.85546875" style="4" customWidth="1"/>
    <col min="1273" max="1504" width="11" style="4"/>
    <col min="1505" max="1505" width="2.7109375" style="4" customWidth="1"/>
    <col min="1506" max="1506" width="8.140625" style="4" customWidth="1"/>
    <col min="1507" max="1507" width="18.7109375" style="4" customWidth="1"/>
    <col min="1508" max="1508" width="17.140625" style="4" customWidth="1"/>
    <col min="1509" max="1509" width="19" style="4" customWidth="1"/>
    <col min="1510" max="1510" width="17.140625" style="4" customWidth="1"/>
    <col min="1511" max="1511" width="47.7109375" style="4" customWidth="1"/>
    <col min="1512" max="1512" width="15.42578125" style="4" customWidth="1"/>
    <col min="1513" max="1513" width="1.7109375" style="4" customWidth="1"/>
    <col min="1514" max="1514" width="22.28515625" style="4" customWidth="1"/>
    <col min="1515" max="1515" width="14.42578125" style="4" customWidth="1"/>
    <col min="1516" max="1516" width="16" style="4" customWidth="1"/>
    <col min="1517" max="1517" width="21.28515625" style="4" customWidth="1"/>
    <col min="1518" max="1518" width="1.7109375" style="4" customWidth="1"/>
    <col min="1519" max="1519" width="17.5703125" style="4" customWidth="1"/>
    <col min="1520" max="1520" width="15.140625" style="4" customWidth="1"/>
    <col min="1521" max="1521" width="15.7109375" style="4" customWidth="1"/>
    <col min="1522" max="1522" width="24.42578125" style="4" customWidth="1"/>
    <col min="1523" max="1523" width="1.7109375" style="4" customWidth="1"/>
    <col min="1524" max="1524" width="20" style="4" customWidth="1"/>
    <col min="1525" max="1525" width="15.140625" style="4" customWidth="1"/>
    <col min="1526" max="1526" width="18.42578125" style="4" customWidth="1"/>
    <col min="1527" max="1527" width="22.28515625" style="4" customWidth="1"/>
    <col min="1528" max="1528" width="17.85546875" style="4" customWidth="1"/>
    <col min="1529" max="1760" width="11" style="4"/>
    <col min="1761" max="1761" width="2.7109375" style="4" customWidth="1"/>
    <col min="1762" max="1762" width="8.140625" style="4" customWidth="1"/>
    <col min="1763" max="1763" width="18.7109375" style="4" customWidth="1"/>
    <col min="1764" max="1764" width="17.140625" style="4" customWidth="1"/>
    <col min="1765" max="1765" width="19" style="4" customWidth="1"/>
    <col min="1766" max="1766" width="17.140625" style="4" customWidth="1"/>
    <col min="1767" max="1767" width="47.7109375" style="4" customWidth="1"/>
    <col min="1768" max="1768" width="15.42578125" style="4" customWidth="1"/>
    <col min="1769" max="1769" width="1.7109375" style="4" customWidth="1"/>
    <col min="1770" max="1770" width="22.28515625" style="4" customWidth="1"/>
    <col min="1771" max="1771" width="14.42578125" style="4" customWidth="1"/>
    <col min="1772" max="1772" width="16" style="4" customWidth="1"/>
    <col min="1773" max="1773" width="21.28515625" style="4" customWidth="1"/>
    <col min="1774" max="1774" width="1.7109375" style="4" customWidth="1"/>
    <col min="1775" max="1775" width="17.5703125" style="4" customWidth="1"/>
    <col min="1776" max="1776" width="15.140625" style="4" customWidth="1"/>
    <col min="1777" max="1777" width="15.7109375" style="4" customWidth="1"/>
    <col min="1778" max="1778" width="24.42578125" style="4" customWidth="1"/>
    <col min="1779" max="1779" width="1.7109375" style="4" customWidth="1"/>
    <col min="1780" max="1780" width="20" style="4" customWidth="1"/>
    <col min="1781" max="1781" width="15.140625" style="4" customWidth="1"/>
    <col min="1782" max="1782" width="18.42578125" style="4" customWidth="1"/>
    <col min="1783" max="1783" width="22.28515625" style="4" customWidth="1"/>
    <col min="1784" max="1784" width="17.85546875" style="4" customWidth="1"/>
    <col min="1785" max="2016" width="11" style="4"/>
    <col min="2017" max="2017" width="2.7109375" style="4" customWidth="1"/>
    <col min="2018" max="2018" width="8.140625" style="4" customWidth="1"/>
    <col min="2019" max="2019" width="18.7109375" style="4" customWidth="1"/>
    <col min="2020" max="2020" width="17.140625" style="4" customWidth="1"/>
    <col min="2021" max="2021" width="19" style="4" customWidth="1"/>
    <col min="2022" max="2022" width="17.140625" style="4" customWidth="1"/>
    <col min="2023" max="2023" width="47.7109375" style="4" customWidth="1"/>
    <col min="2024" max="2024" width="15.42578125" style="4" customWidth="1"/>
    <col min="2025" max="2025" width="1.7109375" style="4" customWidth="1"/>
    <col min="2026" max="2026" width="22.28515625" style="4" customWidth="1"/>
    <col min="2027" max="2027" width="14.42578125" style="4" customWidth="1"/>
    <col min="2028" max="2028" width="16" style="4" customWidth="1"/>
    <col min="2029" max="2029" width="21.28515625" style="4" customWidth="1"/>
    <col min="2030" max="2030" width="1.7109375" style="4" customWidth="1"/>
    <col min="2031" max="2031" width="17.5703125" style="4" customWidth="1"/>
    <col min="2032" max="2032" width="15.140625" style="4" customWidth="1"/>
    <col min="2033" max="2033" width="15.7109375" style="4" customWidth="1"/>
    <col min="2034" max="2034" width="24.42578125" style="4" customWidth="1"/>
    <col min="2035" max="2035" width="1.7109375" style="4" customWidth="1"/>
    <col min="2036" max="2036" width="20" style="4" customWidth="1"/>
    <col min="2037" max="2037" width="15.140625" style="4" customWidth="1"/>
    <col min="2038" max="2038" width="18.42578125" style="4" customWidth="1"/>
    <col min="2039" max="2039" width="22.28515625" style="4" customWidth="1"/>
    <col min="2040" max="2040" width="17.85546875" style="4" customWidth="1"/>
    <col min="2041" max="2272" width="11" style="4"/>
    <col min="2273" max="2273" width="2.7109375" style="4" customWidth="1"/>
    <col min="2274" max="2274" width="8.140625" style="4" customWidth="1"/>
    <col min="2275" max="2275" width="18.7109375" style="4" customWidth="1"/>
    <col min="2276" max="2276" width="17.140625" style="4" customWidth="1"/>
    <col min="2277" max="2277" width="19" style="4" customWidth="1"/>
    <col min="2278" max="2278" width="17.140625" style="4" customWidth="1"/>
    <col min="2279" max="2279" width="47.7109375" style="4" customWidth="1"/>
    <col min="2280" max="2280" width="15.42578125" style="4" customWidth="1"/>
    <col min="2281" max="2281" width="1.7109375" style="4" customWidth="1"/>
    <col min="2282" max="2282" width="22.28515625" style="4" customWidth="1"/>
    <col min="2283" max="2283" width="14.42578125" style="4" customWidth="1"/>
    <col min="2284" max="2284" width="16" style="4" customWidth="1"/>
    <col min="2285" max="2285" width="21.28515625" style="4" customWidth="1"/>
    <col min="2286" max="2286" width="1.7109375" style="4" customWidth="1"/>
    <col min="2287" max="2287" width="17.5703125" style="4" customWidth="1"/>
    <col min="2288" max="2288" width="15.140625" style="4" customWidth="1"/>
    <col min="2289" max="2289" width="15.7109375" style="4" customWidth="1"/>
    <col min="2290" max="2290" width="24.42578125" style="4" customWidth="1"/>
    <col min="2291" max="2291" width="1.7109375" style="4" customWidth="1"/>
    <col min="2292" max="2292" width="20" style="4" customWidth="1"/>
    <col min="2293" max="2293" width="15.140625" style="4" customWidth="1"/>
    <col min="2294" max="2294" width="18.42578125" style="4" customWidth="1"/>
    <col min="2295" max="2295" width="22.28515625" style="4" customWidth="1"/>
    <col min="2296" max="2296" width="17.85546875" style="4" customWidth="1"/>
    <col min="2297" max="2528" width="11" style="4"/>
    <col min="2529" max="2529" width="2.7109375" style="4" customWidth="1"/>
    <col min="2530" max="2530" width="8.140625" style="4" customWidth="1"/>
    <col min="2531" max="2531" width="18.7109375" style="4" customWidth="1"/>
    <col min="2532" max="2532" width="17.140625" style="4" customWidth="1"/>
    <col min="2533" max="2533" width="19" style="4" customWidth="1"/>
    <col min="2534" max="2534" width="17.140625" style="4" customWidth="1"/>
    <col min="2535" max="2535" width="47.7109375" style="4" customWidth="1"/>
    <col min="2536" max="2536" width="15.42578125" style="4" customWidth="1"/>
    <col min="2537" max="2537" width="1.7109375" style="4" customWidth="1"/>
    <col min="2538" max="2538" width="22.28515625" style="4" customWidth="1"/>
    <col min="2539" max="2539" width="14.42578125" style="4" customWidth="1"/>
    <col min="2540" max="2540" width="16" style="4" customWidth="1"/>
    <col min="2541" max="2541" width="21.28515625" style="4" customWidth="1"/>
    <col min="2542" max="2542" width="1.7109375" style="4" customWidth="1"/>
    <col min="2543" max="2543" width="17.5703125" style="4" customWidth="1"/>
    <col min="2544" max="2544" width="15.140625" style="4" customWidth="1"/>
    <col min="2545" max="2545" width="15.7109375" style="4" customWidth="1"/>
    <col min="2546" max="2546" width="24.42578125" style="4" customWidth="1"/>
    <col min="2547" max="2547" width="1.7109375" style="4" customWidth="1"/>
    <col min="2548" max="2548" width="20" style="4" customWidth="1"/>
    <col min="2549" max="2549" width="15.140625" style="4" customWidth="1"/>
    <col min="2550" max="2550" width="18.42578125" style="4" customWidth="1"/>
    <col min="2551" max="2551" width="22.28515625" style="4" customWidth="1"/>
    <col min="2552" max="2552" width="17.85546875" style="4" customWidth="1"/>
    <col min="2553" max="2784" width="11" style="4"/>
    <col min="2785" max="2785" width="2.7109375" style="4" customWidth="1"/>
    <col min="2786" max="2786" width="8.140625" style="4" customWidth="1"/>
    <col min="2787" max="2787" width="18.7109375" style="4" customWidth="1"/>
    <col min="2788" max="2788" width="17.140625" style="4" customWidth="1"/>
    <col min="2789" max="2789" width="19" style="4" customWidth="1"/>
    <col min="2790" max="2790" width="17.140625" style="4" customWidth="1"/>
    <col min="2791" max="2791" width="47.7109375" style="4" customWidth="1"/>
    <col min="2792" max="2792" width="15.42578125" style="4" customWidth="1"/>
    <col min="2793" max="2793" width="1.7109375" style="4" customWidth="1"/>
    <col min="2794" max="2794" width="22.28515625" style="4" customWidth="1"/>
    <col min="2795" max="2795" width="14.42578125" style="4" customWidth="1"/>
    <col min="2796" max="2796" width="16" style="4" customWidth="1"/>
    <col min="2797" max="2797" width="21.28515625" style="4" customWidth="1"/>
    <col min="2798" max="2798" width="1.7109375" style="4" customWidth="1"/>
    <col min="2799" max="2799" width="17.5703125" style="4" customWidth="1"/>
    <col min="2800" max="2800" width="15.140625" style="4" customWidth="1"/>
    <col min="2801" max="2801" width="15.7109375" style="4" customWidth="1"/>
    <col min="2802" max="2802" width="24.42578125" style="4" customWidth="1"/>
    <col min="2803" max="2803" width="1.7109375" style="4" customWidth="1"/>
    <col min="2804" max="2804" width="20" style="4" customWidth="1"/>
    <col min="2805" max="2805" width="15.140625" style="4" customWidth="1"/>
    <col min="2806" max="2806" width="18.42578125" style="4" customWidth="1"/>
    <col min="2807" max="2807" width="22.28515625" style="4" customWidth="1"/>
    <col min="2808" max="2808" width="17.85546875" style="4" customWidth="1"/>
    <col min="2809" max="3040" width="11" style="4"/>
    <col min="3041" max="3041" width="2.7109375" style="4" customWidth="1"/>
    <col min="3042" max="3042" width="8.140625" style="4" customWidth="1"/>
    <col min="3043" max="3043" width="18.7109375" style="4" customWidth="1"/>
    <col min="3044" max="3044" width="17.140625" style="4" customWidth="1"/>
    <col min="3045" max="3045" width="19" style="4" customWidth="1"/>
    <col min="3046" max="3046" width="17.140625" style="4" customWidth="1"/>
    <col min="3047" max="3047" width="47.7109375" style="4" customWidth="1"/>
    <col min="3048" max="3048" width="15.42578125" style="4" customWidth="1"/>
    <col min="3049" max="3049" width="1.7109375" style="4" customWidth="1"/>
    <col min="3050" max="3050" width="22.28515625" style="4" customWidth="1"/>
    <col min="3051" max="3051" width="14.42578125" style="4" customWidth="1"/>
    <col min="3052" max="3052" width="16" style="4" customWidth="1"/>
    <col min="3053" max="3053" width="21.28515625" style="4" customWidth="1"/>
    <col min="3054" max="3054" width="1.7109375" style="4" customWidth="1"/>
    <col min="3055" max="3055" width="17.5703125" style="4" customWidth="1"/>
    <col min="3056" max="3056" width="15.140625" style="4" customWidth="1"/>
    <col min="3057" max="3057" width="15.7109375" style="4" customWidth="1"/>
    <col min="3058" max="3058" width="24.42578125" style="4" customWidth="1"/>
    <col min="3059" max="3059" width="1.7109375" style="4" customWidth="1"/>
    <col min="3060" max="3060" width="20" style="4" customWidth="1"/>
    <col min="3061" max="3061" width="15.140625" style="4" customWidth="1"/>
    <col min="3062" max="3062" width="18.42578125" style="4" customWidth="1"/>
    <col min="3063" max="3063" width="22.28515625" style="4" customWidth="1"/>
    <col min="3064" max="3064" width="17.85546875" style="4" customWidth="1"/>
    <col min="3065" max="3296" width="11" style="4"/>
    <col min="3297" max="3297" width="2.7109375" style="4" customWidth="1"/>
    <col min="3298" max="3298" width="8.140625" style="4" customWidth="1"/>
    <col min="3299" max="3299" width="18.7109375" style="4" customWidth="1"/>
    <col min="3300" max="3300" width="17.140625" style="4" customWidth="1"/>
    <col min="3301" max="3301" width="19" style="4" customWidth="1"/>
    <col min="3302" max="3302" width="17.140625" style="4" customWidth="1"/>
    <col min="3303" max="3303" width="47.7109375" style="4" customWidth="1"/>
    <col min="3304" max="3304" width="15.42578125" style="4" customWidth="1"/>
    <col min="3305" max="3305" width="1.7109375" style="4" customWidth="1"/>
    <col min="3306" max="3306" width="22.28515625" style="4" customWidth="1"/>
    <col min="3307" max="3307" width="14.42578125" style="4" customWidth="1"/>
    <col min="3308" max="3308" width="16" style="4" customWidth="1"/>
    <col min="3309" max="3309" width="21.28515625" style="4" customWidth="1"/>
    <col min="3310" max="3310" width="1.7109375" style="4" customWidth="1"/>
    <col min="3311" max="3311" width="17.5703125" style="4" customWidth="1"/>
    <col min="3312" max="3312" width="15.140625" style="4" customWidth="1"/>
    <col min="3313" max="3313" width="15.7109375" style="4" customWidth="1"/>
    <col min="3314" max="3314" width="24.42578125" style="4" customWidth="1"/>
    <col min="3315" max="3315" width="1.7109375" style="4" customWidth="1"/>
    <col min="3316" max="3316" width="20" style="4" customWidth="1"/>
    <col min="3317" max="3317" width="15.140625" style="4" customWidth="1"/>
    <col min="3318" max="3318" width="18.42578125" style="4" customWidth="1"/>
    <col min="3319" max="3319" width="22.28515625" style="4" customWidth="1"/>
    <col min="3320" max="3320" width="17.85546875" style="4" customWidth="1"/>
    <col min="3321" max="3552" width="11" style="4"/>
    <col min="3553" max="3553" width="2.7109375" style="4" customWidth="1"/>
    <col min="3554" max="3554" width="8.140625" style="4" customWidth="1"/>
    <col min="3555" max="3555" width="18.7109375" style="4" customWidth="1"/>
    <col min="3556" max="3556" width="17.140625" style="4" customWidth="1"/>
    <col min="3557" max="3557" width="19" style="4" customWidth="1"/>
    <col min="3558" max="3558" width="17.140625" style="4" customWidth="1"/>
    <col min="3559" max="3559" width="47.7109375" style="4" customWidth="1"/>
    <col min="3560" max="3560" width="15.42578125" style="4" customWidth="1"/>
    <col min="3561" max="3561" width="1.7109375" style="4" customWidth="1"/>
    <col min="3562" max="3562" width="22.28515625" style="4" customWidth="1"/>
    <col min="3563" max="3563" width="14.42578125" style="4" customWidth="1"/>
    <col min="3564" max="3564" width="16" style="4" customWidth="1"/>
    <col min="3565" max="3565" width="21.28515625" style="4" customWidth="1"/>
    <col min="3566" max="3566" width="1.7109375" style="4" customWidth="1"/>
    <col min="3567" max="3567" width="17.5703125" style="4" customWidth="1"/>
    <col min="3568" max="3568" width="15.140625" style="4" customWidth="1"/>
    <col min="3569" max="3569" width="15.7109375" style="4" customWidth="1"/>
    <col min="3570" max="3570" width="24.42578125" style="4" customWidth="1"/>
    <col min="3571" max="3571" width="1.7109375" style="4" customWidth="1"/>
    <col min="3572" max="3572" width="20" style="4" customWidth="1"/>
    <col min="3573" max="3573" width="15.140625" style="4" customWidth="1"/>
    <col min="3574" max="3574" width="18.42578125" style="4" customWidth="1"/>
    <col min="3575" max="3575" width="22.28515625" style="4" customWidth="1"/>
    <col min="3576" max="3576" width="17.85546875" style="4" customWidth="1"/>
    <col min="3577" max="3808" width="11" style="4"/>
    <col min="3809" max="3809" width="2.7109375" style="4" customWidth="1"/>
    <col min="3810" max="3810" width="8.140625" style="4" customWidth="1"/>
    <col min="3811" max="3811" width="18.7109375" style="4" customWidth="1"/>
    <col min="3812" max="3812" width="17.140625" style="4" customWidth="1"/>
    <col min="3813" max="3813" width="19" style="4" customWidth="1"/>
    <col min="3814" max="3814" width="17.140625" style="4" customWidth="1"/>
    <col min="3815" max="3815" width="47.7109375" style="4" customWidth="1"/>
    <col min="3816" max="3816" width="15.42578125" style="4" customWidth="1"/>
    <col min="3817" max="3817" width="1.7109375" style="4" customWidth="1"/>
    <col min="3818" max="3818" width="22.28515625" style="4" customWidth="1"/>
    <col min="3819" max="3819" width="14.42578125" style="4" customWidth="1"/>
    <col min="3820" max="3820" width="16" style="4" customWidth="1"/>
    <col min="3821" max="3821" width="21.28515625" style="4" customWidth="1"/>
    <col min="3822" max="3822" width="1.7109375" style="4" customWidth="1"/>
    <col min="3823" max="3823" width="17.5703125" style="4" customWidth="1"/>
    <col min="3824" max="3824" width="15.140625" style="4" customWidth="1"/>
    <col min="3825" max="3825" width="15.7109375" style="4" customWidth="1"/>
    <col min="3826" max="3826" width="24.42578125" style="4" customWidth="1"/>
    <col min="3827" max="3827" width="1.7109375" style="4" customWidth="1"/>
    <col min="3828" max="3828" width="20" style="4" customWidth="1"/>
    <col min="3829" max="3829" width="15.140625" style="4" customWidth="1"/>
    <col min="3830" max="3830" width="18.42578125" style="4" customWidth="1"/>
    <col min="3831" max="3831" width="22.28515625" style="4" customWidth="1"/>
    <col min="3832" max="3832" width="17.85546875" style="4" customWidth="1"/>
    <col min="3833" max="4064" width="11" style="4"/>
    <col min="4065" max="4065" width="2.7109375" style="4" customWidth="1"/>
    <col min="4066" max="4066" width="8.140625" style="4" customWidth="1"/>
    <col min="4067" max="4067" width="18.7109375" style="4" customWidth="1"/>
    <col min="4068" max="4068" width="17.140625" style="4" customWidth="1"/>
    <col min="4069" max="4069" width="19" style="4" customWidth="1"/>
    <col min="4070" max="4070" width="17.140625" style="4" customWidth="1"/>
    <col min="4071" max="4071" width="47.7109375" style="4" customWidth="1"/>
    <col min="4072" max="4072" width="15.42578125" style="4" customWidth="1"/>
    <col min="4073" max="4073" width="1.7109375" style="4" customWidth="1"/>
    <col min="4074" max="4074" width="22.28515625" style="4" customWidth="1"/>
    <col min="4075" max="4075" width="14.42578125" style="4" customWidth="1"/>
    <col min="4076" max="4076" width="16" style="4" customWidth="1"/>
    <col min="4077" max="4077" width="21.28515625" style="4" customWidth="1"/>
    <col min="4078" max="4078" width="1.7109375" style="4" customWidth="1"/>
    <col min="4079" max="4079" width="17.5703125" style="4" customWidth="1"/>
    <col min="4080" max="4080" width="15.140625" style="4" customWidth="1"/>
    <col min="4081" max="4081" width="15.7109375" style="4" customWidth="1"/>
    <col min="4082" max="4082" width="24.42578125" style="4" customWidth="1"/>
    <col min="4083" max="4083" width="1.7109375" style="4" customWidth="1"/>
    <col min="4084" max="4084" width="20" style="4" customWidth="1"/>
    <col min="4085" max="4085" width="15.140625" style="4" customWidth="1"/>
    <col min="4086" max="4086" width="18.42578125" style="4" customWidth="1"/>
    <col min="4087" max="4087" width="22.28515625" style="4" customWidth="1"/>
    <col min="4088" max="4088" width="17.85546875" style="4" customWidth="1"/>
    <col min="4089" max="4320" width="11" style="4"/>
    <col min="4321" max="4321" width="2.7109375" style="4" customWidth="1"/>
    <col min="4322" max="4322" width="8.140625" style="4" customWidth="1"/>
    <col min="4323" max="4323" width="18.7109375" style="4" customWidth="1"/>
    <col min="4324" max="4324" width="17.140625" style="4" customWidth="1"/>
    <col min="4325" max="4325" width="19" style="4" customWidth="1"/>
    <col min="4326" max="4326" width="17.140625" style="4" customWidth="1"/>
    <col min="4327" max="4327" width="47.7109375" style="4" customWidth="1"/>
    <col min="4328" max="4328" width="15.42578125" style="4" customWidth="1"/>
    <col min="4329" max="4329" width="1.7109375" style="4" customWidth="1"/>
    <col min="4330" max="4330" width="22.28515625" style="4" customWidth="1"/>
    <col min="4331" max="4331" width="14.42578125" style="4" customWidth="1"/>
    <col min="4332" max="4332" width="16" style="4" customWidth="1"/>
    <col min="4333" max="4333" width="21.28515625" style="4" customWidth="1"/>
    <col min="4334" max="4334" width="1.7109375" style="4" customWidth="1"/>
    <col min="4335" max="4335" width="17.5703125" style="4" customWidth="1"/>
    <col min="4336" max="4336" width="15.140625" style="4" customWidth="1"/>
    <col min="4337" max="4337" width="15.7109375" style="4" customWidth="1"/>
    <col min="4338" max="4338" width="24.42578125" style="4" customWidth="1"/>
    <col min="4339" max="4339" width="1.7109375" style="4" customWidth="1"/>
    <col min="4340" max="4340" width="20" style="4" customWidth="1"/>
    <col min="4341" max="4341" width="15.140625" style="4" customWidth="1"/>
    <col min="4342" max="4342" width="18.42578125" style="4" customWidth="1"/>
    <col min="4343" max="4343" width="22.28515625" style="4" customWidth="1"/>
    <col min="4344" max="4344" width="17.85546875" style="4" customWidth="1"/>
    <col min="4345" max="4576" width="11" style="4"/>
    <col min="4577" max="4577" width="2.7109375" style="4" customWidth="1"/>
    <col min="4578" max="4578" width="8.140625" style="4" customWidth="1"/>
    <col min="4579" max="4579" width="18.7109375" style="4" customWidth="1"/>
    <col min="4580" max="4580" width="17.140625" style="4" customWidth="1"/>
    <col min="4581" max="4581" width="19" style="4" customWidth="1"/>
    <col min="4582" max="4582" width="17.140625" style="4" customWidth="1"/>
    <col min="4583" max="4583" width="47.7109375" style="4" customWidth="1"/>
    <col min="4584" max="4584" width="15.42578125" style="4" customWidth="1"/>
    <col min="4585" max="4585" width="1.7109375" style="4" customWidth="1"/>
    <col min="4586" max="4586" width="22.28515625" style="4" customWidth="1"/>
    <col min="4587" max="4587" width="14.42578125" style="4" customWidth="1"/>
    <col min="4588" max="4588" width="16" style="4" customWidth="1"/>
    <col min="4589" max="4589" width="21.28515625" style="4" customWidth="1"/>
    <col min="4590" max="4590" width="1.7109375" style="4" customWidth="1"/>
    <col min="4591" max="4591" width="17.5703125" style="4" customWidth="1"/>
    <col min="4592" max="4592" width="15.140625" style="4" customWidth="1"/>
    <col min="4593" max="4593" width="15.7109375" style="4" customWidth="1"/>
    <col min="4594" max="4594" width="24.42578125" style="4" customWidth="1"/>
    <col min="4595" max="4595" width="1.7109375" style="4" customWidth="1"/>
    <col min="4596" max="4596" width="20" style="4" customWidth="1"/>
    <col min="4597" max="4597" width="15.140625" style="4" customWidth="1"/>
    <col min="4598" max="4598" width="18.42578125" style="4" customWidth="1"/>
    <col min="4599" max="4599" width="22.28515625" style="4" customWidth="1"/>
    <col min="4600" max="4600" width="17.85546875" style="4" customWidth="1"/>
    <col min="4601" max="4832" width="11" style="4"/>
    <col min="4833" max="4833" width="2.7109375" style="4" customWidth="1"/>
    <col min="4834" max="4834" width="8.140625" style="4" customWidth="1"/>
    <col min="4835" max="4835" width="18.7109375" style="4" customWidth="1"/>
    <col min="4836" max="4836" width="17.140625" style="4" customWidth="1"/>
    <col min="4837" max="4837" width="19" style="4" customWidth="1"/>
    <col min="4838" max="4838" width="17.140625" style="4" customWidth="1"/>
    <col min="4839" max="4839" width="47.7109375" style="4" customWidth="1"/>
    <col min="4840" max="4840" width="15.42578125" style="4" customWidth="1"/>
    <col min="4841" max="4841" width="1.7109375" style="4" customWidth="1"/>
    <col min="4842" max="4842" width="22.28515625" style="4" customWidth="1"/>
    <col min="4843" max="4843" width="14.42578125" style="4" customWidth="1"/>
    <col min="4844" max="4844" width="16" style="4" customWidth="1"/>
    <col min="4845" max="4845" width="21.28515625" style="4" customWidth="1"/>
    <col min="4846" max="4846" width="1.7109375" style="4" customWidth="1"/>
    <col min="4847" max="4847" width="17.5703125" style="4" customWidth="1"/>
    <col min="4848" max="4848" width="15.140625" style="4" customWidth="1"/>
    <col min="4849" max="4849" width="15.7109375" style="4" customWidth="1"/>
    <col min="4850" max="4850" width="24.42578125" style="4" customWidth="1"/>
    <col min="4851" max="4851" width="1.7109375" style="4" customWidth="1"/>
    <col min="4852" max="4852" width="20" style="4" customWidth="1"/>
    <col min="4853" max="4853" width="15.140625" style="4" customWidth="1"/>
    <col min="4854" max="4854" width="18.42578125" style="4" customWidth="1"/>
    <col min="4855" max="4855" width="22.28515625" style="4" customWidth="1"/>
    <col min="4856" max="4856" width="17.85546875" style="4" customWidth="1"/>
    <col min="4857" max="5088" width="11" style="4"/>
    <col min="5089" max="5089" width="2.7109375" style="4" customWidth="1"/>
    <col min="5090" max="5090" width="8.140625" style="4" customWidth="1"/>
    <col min="5091" max="5091" width="18.7109375" style="4" customWidth="1"/>
    <col min="5092" max="5092" width="17.140625" style="4" customWidth="1"/>
    <col min="5093" max="5093" width="19" style="4" customWidth="1"/>
    <col min="5094" max="5094" width="17.140625" style="4" customWidth="1"/>
    <col min="5095" max="5095" width="47.7109375" style="4" customWidth="1"/>
    <col min="5096" max="5096" width="15.42578125" style="4" customWidth="1"/>
    <col min="5097" max="5097" width="1.7109375" style="4" customWidth="1"/>
    <col min="5098" max="5098" width="22.28515625" style="4" customWidth="1"/>
    <col min="5099" max="5099" width="14.42578125" style="4" customWidth="1"/>
    <col min="5100" max="5100" width="16" style="4" customWidth="1"/>
    <col min="5101" max="5101" width="21.28515625" style="4" customWidth="1"/>
    <col min="5102" max="5102" width="1.7109375" style="4" customWidth="1"/>
    <col min="5103" max="5103" width="17.5703125" style="4" customWidth="1"/>
    <col min="5104" max="5104" width="15.140625" style="4" customWidth="1"/>
    <col min="5105" max="5105" width="15.7109375" style="4" customWidth="1"/>
    <col min="5106" max="5106" width="24.42578125" style="4" customWidth="1"/>
    <col min="5107" max="5107" width="1.7109375" style="4" customWidth="1"/>
    <col min="5108" max="5108" width="20" style="4" customWidth="1"/>
    <col min="5109" max="5109" width="15.140625" style="4" customWidth="1"/>
    <col min="5110" max="5110" width="18.42578125" style="4" customWidth="1"/>
    <col min="5111" max="5111" width="22.28515625" style="4" customWidth="1"/>
    <col min="5112" max="5112" width="17.85546875" style="4" customWidth="1"/>
    <col min="5113" max="5344" width="11" style="4"/>
    <col min="5345" max="5345" width="2.7109375" style="4" customWidth="1"/>
    <col min="5346" max="5346" width="8.140625" style="4" customWidth="1"/>
    <col min="5347" max="5347" width="18.7109375" style="4" customWidth="1"/>
    <col min="5348" max="5348" width="17.140625" style="4" customWidth="1"/>
    <col min="5349" max="5349" width="19" style="4" customWidth="1"/>
    <col min="5350" max="5350" width="17.140625" style="4" customWidth="1"/>
    <col min="5351" max="5351" width="47.7109375" style="4" customWidth="1"/>
    <col min="5352" max="5352" width="15.42578125" style="4" customWidth="1"/>
    <col min="5353" max="5353" width="1.7109375" style="4" customWidth="1"/>
    <col min="5354" max="5354" width="22.28515625" style="4" customWidth="1"/>
    <col min="5355" max="5355" width="14.42578125" style="4" customWidth="1"/>
    <col min="5356" max="5356" width="16" style="4" customWidth="1"/>
    <col min="5357" max="5357" width="21.28515625" style="4" customWidth="1"/>
    <col min="5358" max="5358" width="1.7109375" style="4" customWidth="1"/>
    <col min="5359" max="5359" width="17.5703125" style="4" customWidth="1"/>
    <col min="5360" max="5360" width="15.140625" style="4" customWidth="1"/>
    <col min="5361" max="5361" width="15.7109375" style="4" customWidth="1"/>
    <col min="5362" max="5362" width="24.42578125" style="4" customWidth="1"/>
    <col min="5363" max="5363" width="1.7109375" style="4" customWidth="1"/>
    <col min="5364" max="5364" width="20" style="4" customWidth="1"/>
    <col min="5365" max="5365" width="15.140625" style="4" customWidth="1"/>
    <col min="5366" max="5366" width="18.42578125" style="4" customWidth="1"/>
    <col min="5367" max="5367" width="22.28515625" style="4" customWidth="1"/>
    <col min="5368" max="5368" width="17.85546875" style="4" customWidth="1"/>
    <col min="5369" max="5600" width="11" style="4"/>
    <col min="5601" max="5601" width="2.7109375" style="4" customWidth="1"/>
    <col min="5602" max="5602" width="8.140625" style="4" customWidth="1"/>
    <col min="5603" max="5603" width="18.7109375" style="4" customWidth="1"/>
    <col min="5604" max="5604" width="17.140625" style="4" customWidth="1"/>
    <col min="5605" max="5605" width="19" style="4" customWidth="1"/>
    <col min="5606" max="5606" width="17.140625" style="4" customWidth="1"/>
    <col min="5607" max="5607" width="47.7109375" style="4" customWidth="1"/>
    <col min="5608" max="5608" width="15.42578125" style="4" customWidth="1"/>
    <col min="5609" max="5609" width="1.7109375" style="4" customWidth="1"/>
    <col min="5610" max="5610" width="22.28515625" style="4" customWidth="1"/>
    <col min="5611" max="5611" width="14.42578125" style="4" customWidth="1"/>
    <col min="5612" max="5612" width="16" style="4" customWidth="1"/>
    <col min="5613" max="5613" width="21.28515625" style="4" customWidth="1"/>
    <col min="5614" max="5614" width="1.7109375" style="4" customWidth="1"/>
    <col min="5615" max="5615" width="17.5703125" style="4" customWidth="1"/>
    <col min="5616" max="5616" width="15.140625" style="4" customWidth="1"/>
    <col min="5617" max="5617" width="15.7109375" style="4" customWidth="1"/>
    <col min="5618" max="5618" width="24.42578125" style="4" customWidth="1"/>
    <col min="5619" max="5619" width="1.7109375" style="4" customWidth="1"/>
    <col min="5620" max="5620" width="20" style="4" customWidth="1"/>
    <col min="5621" max="5621" width="15.140625" style="4" customWidth="1"/>
    <col min="5622" max="5622" width="18.42578125" style="4" customWidth="1"/>
    <col min="5623" max="5623" width="22.28515625" style="4" customWidth="1"/>
    <col min="5624" max="5624" width="17.85546875" style="4" customWidth="1"/>
    <col min="5625" max="5856" width="11" style="4"/>
    <col min="5857" max="5857" width="2.7109375" style="4" customWidth="1"/>
    <col min="5858" max="5858" width="8.140625" style="4" customWidth="1"/>
    <col min="5859" max="5859" width="18.7109375" style="4" customWidth="1"/>
    <col min="5860" max="5860" width="17.140625" style="4" customWidth="1"/>
    <col min="5861" max="5861" width="19" style="4" customWidth="1"/>
    <col min="5862" max="5862" width="17.140625" style="4" customWidth="1"/>
    <col min="5863" max="5863" width="47.7109375" style="4" customWidth="1"/>
    <col min="5864" max="5864" width="15.42578125" style="4" customWidth="1"/>
    <col min="5865" max="5865" width="1.7109375" style="4" customWidth="1"/>
    <col min="5866" max="5866" width="22.28515625" style="4" customWidth="1"/>
    <col min="5867" max="5867" width="14.42578125" style="4" customWidth="1"/>
    <col min="5868" max="5868" width="16" style="4" customWidth="1"/>
    <col min="5869" max="5869" width="21.28515625" style="4" customWidth="1"/>
    <col min="5870" max="5870" width="1.7109375" style="4" customWidth="1"/>
    <col min="5871" max="5871" width="17.5703125" style="4" customWidth="1"/>
    <col min="5872" max="5872" width="15.140625" style="4" customWidth="1"/>
    <col min="5873" max="5873" width="15.7109375" style="4" customWidth="1"/>
    <col min="5874" max="5874" width="24.42578125" style="4" customWidth="1"/>
    <col min="5875" max="5875" width="1.7109375" style="4" customWidth="1"/>
    <col min="5876" max="5876" width="20" style="4" customWidth="1"/>
    <col min="5877" max="5877" width="15.140625" style="4" customWidth="1"/>
    <col min="5878" max="5878" width="18.42578125" style="4" customWidth="1"/>
    <col min="5879" max="5879" width="22.28515625" style="4" customWidth="1"/>
    <col min="5880" max="5880" width="17.85546875" style="4" customWidth="1"/>
    <col min="5881" max="6112" width="11" style="4"/>
    <col min="6113" max="6113" width="2.7109375" style="4" customWidth="1"/>
    <col min="6114" max="6114" width="8.140625" style="4" customWidth="1"/>
    <col min="6115" max="6115" width="18.7109375" style="4" customWidth="1"/>
    <col min="6116" max="6116" width="17.140625" style="4" customWidth="1"/>
    <col min="6117" max="6117" width="19" style="4" customWidth="1"/>
    <col min="6118" max="6118" width="17.140625" style="4" customWidth="1"/>
    <col min="6119" max="6119" width="47.7109375" style="4" customWidth="1"/>
    <col min="6120" max="6120" width="15.42578125" style="4" customWidth="1"/>
    <col min="6121" max="6121" width="1.7109375" style="4" customWidth="1"/>
    <col min="6122" max="6122" width="22.28515625" style="4" customWidth="1"/>
    <col min="6123" max="6123" width="14.42578125" style="4" customWidth="1"/>
    <col min="6124" max="6124" width="16" style="4" customWidth="1"/>
    <col min="6125" max="6125" width="21.28515625" style="4" customWidth="1"/>
    <col min="6126" max="6126" width="1.7109375" style="4" customWidth="1"/>
    <col min="6127" max="6127" width="17.5703125" style="4" customWidth="1"/>
    <col min="6128" max="6128" width="15.140625" style="4" customWidth="1"/>
    <col min="6129" max="6129" width="15.7109375" style="4" customWidth="1"/>
    <col min="6130" max="6130" width="24.42578125" style="4" customWidth="1"/>
    <col min="6131" max="6131" width="1.7109375" style="4" customWidth="1"/>
    <col min="6132" max="6132" width="20" style="4" customWidth="1"/>
    <col min="6133" max="6133" width="15.140625" style="4" customWidth="1"/>
    <col min="6134" max="6134" width="18.42578125" style="4" customWidth="1"/>
    <col min="6135" max="6135" width="22.28515625" style="4" customWidth="1"/>
    <col min="6136" max="6136" width="17.85546875" style="4" customWidth="1"/>
    <col min="6137" max="6368" width="11" style="4"/>
    <col min="6369" max="6369" width="2.7109375" style="4" customWidth="1"/>
    <col min="6370" max="6370" width="8.140625" style="4" customWidth="1"/>
    <col min="6371" max="6371" width="18.7109375" style="4" customWidth="1"/>
    <col min="6372" max="6372" width="17.140625" style="4" customWidth="1"/>
    <col min="6373" max="6373" width="19" style="4" customWidth="1"/>
    <col min="6374" max="6374" width="17.140625" style="4" customWidth="1"/>
    <col min="6375" max="6375" width="47.7109375" style="4" customWidth="1"/>
    <col min="6376" max="6376" width="15.42578125" style="4" customWidth="1"/>
    <col min="6377" max="6377" width="1.7109375" style="4" customWidth="1"/>
    <col min="6378" max="6378" width="22.28515625" style="4" customWidth="1"/>
    <col min="6379" max="6379" width="14.42578125" style="4" customWidth="1"/>
    <col min="6380" max="6380" width="16" style="4" customWidth="1"/>
    <col min="6381" max="6381" width="21.28515625" style="4" customWidth="1"/>
    <col min="6382" max="6382" width="1.7109375" style="4" customWidth="1"/>
    <col min="6383" max="6383" width="17.5703125" style="4" customWidth="1"/>
    <col min="6384" max="6384" width="15.140625" style="4" customWidth="1"/>
    <col min="6385" max="6385" width="15.7109375" style="4" customWidth="1"/>
    <col min="6386" max="6386" width="24.42578125" style="4" customWidth="1"/>
    <col min="6387" max="6387" width="1.7109375" style="4" customWidth="1"/>
    <col min="6388" max="6388" width="20" style="4" customWidth="1"/>
    <col min="6389" max="6389" width="15.140625" style="4" customWidth="1"/>
    <col min="6390" max="6390" width="18.42578125" style="4" customWidth="1"/>
    <col min="6391" max="6391" width="22.28515625" style="4" customWidth="1"/>
    <col min="6392" max="6392" width="17.85546875" style="4" customWidth="1"/>
    <col min="6393" max="6624" width="11" style="4"/>
    <col min="6625" max="6625" width="2.7109375" style="4" customWidth="1"/>
    <col min="6626" max="6626" width="8.140625" style="4" customWidth="1"/>
    <col min="6627" max="6627" width="18.7109375" style="4" customWidth="1"/>
    <col min="6628" max="6628" width="17.140625" style="4" customWidth="1"/>
    <col min="6629" max="6629" width="19" style="4" customWidth="1"/>
    <col min="6630" max="6630" width="17.140625" style="4" customWidth="1"/>
    <col min="6631" max="6631" width="47.7109375" style="4" customWidth="1"/>
    <col min="6632" max="6632" width="15.42578125" style="4" customWidth="1"/>
    <col min="6633" max="6633" width="1.7109375" style="4" customWidth="1"/>
    <col min="6634" max="6634" width="22.28515625" style="4" customWidth="1"/>
    <col min="6635" max="6635" width="14.42578125" style="4" customWidth="1"/>
    <col min="6636" max="6636" width="16" style="4" customWidth="1"/>
    <col min="6637" max="6637" width="21.28515625" style="4" customWidth="1"/>
    <col min="6638" max="6638" width="1.7109375" style="4" customWidth="1"/>
    <col min="6639" max="6639" width="17.5703125" style="4" customWidth="1"/>
    <col min="6640" max="6640" width="15.140625" style="4" customWidth="1"/>
    <col min="6641" max="6641" width="15.7109375" style="4" customWidth="1"/>
    <col min="6642" max="6642" width="24.42578125" style="4" customWidth="1"/>
    <col min="6643" max="6643" width="1.7109375" style="4" customWidth="1"/>
    <col min="6644" max="6644" width="20" style="4" customWidth="1"/>
    <col min="6645" max="6645" width="15.140625" style="4" customWidth="1"/>
    <col min="6646" max="6646" width="18.42578125" style="4" customWidth="1"/>
    <col min="6647" max="6647" width="22.28515625" style="4" customWidth="1"/>
    <col min="6648" max="6648" width="17.85546875" style="4" customWidth="1"/>
    <col min="6649" max="6880" width="11" style="4"/>
    <col min="6881" max="6881" width="2.7109375" style="4" customWidth="1"/>
    <col min="6882" max="6882" width="8.140625" style="4" customWidth="1"/>
    <col min="6883" max="6883" width="18.7109375" style="4" customWidth="1"/>
    <col min="6884" max="6884" width="17.140625" style="4" customWidth="1"/>
    <col min="6885" max="6885" width="19" style="4" customWidth="1"/>
    <col min="6886" max="6886" width="17.140625" style="4" customWidth="1"/>
    <col min="6887" max="6887" width="47.7109375" style="4" customWidth="1"/>
    <col min="6888" max="6888" width="15.42578125" style="4" customWidth="1"/>
    <col min="6889" max="6889" width="1.7109375" style="4" customWidth="1"/>
    <col min="6890" max="6890" width="22.28515625" style="4" customWidth="1"/>
    <col min="6891" max="6891" width="14.42578125" style="4" customWidth="1"/>
    <col min="6892" max="6892" width="16" style="4" customWidth="1"/>
    <col min="6893" max="6893" width="21.28515625" style="4" customWidth="1"/>
    <col min="6894" max="6894" width="1.7109375" style="4" customWidth="1"/>
    <col min="6895" max="6895" width="17.5703125" style="4" customWidth="1"/>
    <col min="6896" max="6896" width="15.140625" style="4" customWidth="1"/>
    <col min="6897" max="6897" width="15.7109375" style="4" customWidth="1"/>
    <col min="6898" max="6898" width="24.42578125" style="4" customWidth="1"/>
    <col min="6899" max="6899" width="1.7109375" style="4" customWidth="1"/>
    <col min="6900" max="6900" width="20" style="4" customWidth="1"/>
    <col min="6901" max="6901" width="15.140625" style="4" customWidth="1"/>
    <col min="6902" max="6902" width="18.42578125" style="4" customWidth="1"/>
    <col min="6903" max="6903" width="22.28515625" style="4" customWidth="1"/>
    <col min="6904" max="6904" width="17.85546875" style="4" customWidth="1"/>
    <col min="6905" max="7136" width="11" style="4"/>
    <col min="7137" max="7137" width="2.7109375" style="4" customWidth="1"/>
    <col min="7138" max="7138" width="8.140625" style="4" customWidth="1"/>
    <col min="7139" max="7139" width="18.7109375" style="4" customWidth="1"/>
    <col min="7140" max="7140" width="17.140625" style="4" customWidth="1"/>
    <col min="7141" max="7141" width="19" style="4" customWidth="1"/>
    <col min="7142" max="7142" width="17.140625" style="4" customWidth="1"/>
    <col min="7143" max="7143" width="47.7109375" style="4" customWidth="1"/>
    <col min="7144" max="7144" width="15.42578125" style="4" customWidth="1"/>
    <col min="7145" max="7145" width="1.7109375" style="4" customWidth="1"/>
    <col min="7146" max="7146" width="22.28515625" style="4" customWidth="1"/>
    <col min="7147" max="7147" width="14.42578125" style="4" customWidth="1"/>
    <col min="7148" max="7148" width="16" style="4" customWidth="1"/>
    <col min="7149" max="7149" width="21.28515625" style="4" customWidth="1"/>
    <col min="7150" max="7150" width="1.7109375" style="4" customWidth="1"/>
    <col min="7151" max="7151" width="17.5703125" style="4" customWidth="1"/>
    <col min="7152" max="7152" width="15.140625" style="4" customWidth="1"/>
    <col min="7153" max="7153" width="15.7109375" style="4" customWidth="1"/>
    <col min="7154" max="7154" width="24.42578125" style="4" customWidth="1"/>
    <col min="7155" max="7155" width="1.7109375" style="4" customWidth="1"/>
    <col min="7156" max="7156" width="20" style="4" customWidth="1"/>
    <col min="7157" max="7157" width="15.140625" style="4" customWidth="1"/>
    <col min="7158" max="7158" width="18.42578125" style="4" customWidth="1"/>
    <col min="7159" max="7159" width="22.28515625" style="4" customWidth="1"/>
    <col min="7160" max="7160" width="17.85546875" style="4" customWidth="1"/>
    <col min="7161" max="7392" width="11" style="4"/>
    <col min="7393" max="7393" width="2.7109375" style="4" customWidth="1"/>
    <col min="7394" max="7394" width="8.140625" style="4" customWidth="1"/>
    <col min="7395" max="7395" width="18.7109375" style="4" customWidth="1"/>
    <col min="7396" max="7396" width="17.140625" style="4" customWidth="1"/>
    <col min="7397" max="7397" width="19" style="4" customWidth="1"/>
    <col min="7398" max="7398" width="17.140625" style="4" customWidth="1"/>
    <col min="7399" max="7399" width="47.7109375" style="4" customWidth="1"/>
    <col min="7400" max="7400" width="15.42578125" style="4" customWidth="1"/>
    <col min="7401" max="7401" width="1.7109375" style="4" customWidth="1"/>
    <col min="7402" max="7402" width="22.28515625" style="4" customWidth="1"/>
    <col min="7403" max="7403" width="14.42578125" style="4" customWidth="1"/>
    <col min="7404" max="7404" width="16" style="4" customWidth="1"/>
    <col min="7405" max="7405" width="21.28515625" style="4" customWidth="1"/>
    <col min="7406" max="7406" width="1.7109375" style="4" customWidth="1"/>
    <col min="7407" max="7407" width="17.5703125" style="4" customWidth="1"/>
    <col min="7408" max="7408" width="15.140625" style="4" customWidth="1"/>
    <col min="7409" max="7409" width="15.7109375" style="4" customWidth="1"/>
    <col min="7410" max="7410" width="24.42578125" style="4" customWidth="1"/>
    <col min="7411" max="7411" width="1.7109375" style="4" customWidth="1"/>
    <col min="7412" max="7412" width="20" style="4" customWidth="1"/>
    <col min="7413" max="7413" width="15.140625" style="4" customWidth="1"/>
    <col min="7414" max="7414" width="18.42578125" style="4" customWidth="1"/>
    <col min="7415" max="7415" width="22.28515625" style="4" customWidth="1"/>
    <col min="7416" max="7416" width="17.85546875" style="4" customWidth="1"/>
    <col min="7417" max="7648" width="11" style="4"/>
    <col min="7649" max="7649" width="2.7109375" style="4" customWidth="1"/>
    <col min="7650" max="7650" width="8.140625" style="4" customWidth="1"/>
    <col min="7651" max="7651" width="18.7109375" style="4" customWidth="1"/>
    <col min="7652" max="7652" width="17.140625" style="4" customWidth="1"/>
    <col min="7653" max="7653" width="19" style="4" customWidth="1"/>
    <col min="7654" max="7654" width="17.140625" style="4" customWidth="1"/>
    <col min="7655" max="7655" width="47.7109375" style="4" customWidth="1"/>
    <col min="7656" max="7656" width="15.42578125" style="4" customWidth="1"/>
    <col min="7657" max="7657" width="1.7109375" style="4" customWidth="1"/>
    <col min="7658" max="7658" width="22.28515625" style="4" customWidth="1"/>
    <col min="7659" max="7659" width="14.42578125" style="4" customWidth="1"/>
    <col min="7660" max="7660" width="16" style="4" customWidth="1"/>
    <col min="7661" max="7661" width="21.28515625" style="4" customWidth="1"/>
    <col min="7662" max="7662" width="1.7109375" style="4" customWidth="1"/>
    <col min="7663" max="7663" width="17.5703125" style="4" customWidth="1"/>
    <col min="7664" max="7664" width="15.140625" style="4" customWidth="1"/>
    <col min="7665" max="7665" width="15.7109375" style="4" customWidth="1"/>
    <col min="7666" max="7666" width="24.42578125" style="4" customWidth="1"/>
    <col min="7667" max="7667" width="1.7109375" style="4" customWidth="1"/>
    <col min="7668" max="7668" width="20" style="4" customWidth="1"/>
    <col min="7669" max="7669" width="15.140625" style="4" customWidth="1"/>
    <col min="7670" max="7670" width="18.42578125" style="4" customWidth="1"/>
    <col min="7671" max="7671" width="22.28515625" style="4" customWidth="1"/>
    <col min="7672" max="7672" width="17.85546875" style="4" customWidth="1"/>
    <col min="7673" max="7904" width="11" style="4"/>
    <col min="7905" max="7905" width="2.7109375" style="4" customWidth="1"/>
    <col min="7906" max="7906" width="8.140625" style="4" customWidth="1"/>
    <col min="7907" max="7907" width="18.7109375" style="4" customWidth="1"/>
    <col min="7908" max="7908" width="17.140625" style="4" customWidth="1"/>
    <col min="7909" max="7909" width="19" style="4" customWidth="1"/>
    <col min="7910" max="7910" width="17.140625" style="4" customWidth="1"/>
    <col min="7911" max="7911" width="47.7109375" style="4" customWidth="1"/>
    <col min="7912" max="7912" width="15.42578125" style="4" customWidth="1"/>
    <col min="7913" max="7913" width="1.7109375" style="4" customWidth="1"/>
    <col min="7914" max="7914" width="22.28515625" style="4" customWidth="1"/>
    <col min="7915" max="7915" width="14.42578125" style="4" customWidth="1"/>
    <col min="7916" max="7916" width="16" style="4" customWidth="1"/>
    <col min="7917" max="7917" width="21.28515625" style="4" customWidth="1"/>
    <col min="7918" max="7918" width="1.7109375" style="4" customWidth="1"/>
    <col min="7919" max="7919" width="17.5703125" style="4" customWidth="1"/>
    <col min="7920" max="7920" width="15.140625" style="4" customWidth="1"/>
    <col min="7921" max="7921" width="15.7109375" style="4" customWidth="1"/>
    <col min="7922" max="7922" width="24.42578125" style="4" customWidth="1"/>
    <col min="7923" max="7923" width="1.7109375" style="4" customWidth="1"/>
    <col min="7924" max="7924" width="20" style="4" customWidth="1"/>
    <col min="7925" max="7925" width="15.140625" style="4" customWidth="1"/>
    <col min="7926" max="7926" width="18.42578125" style="4" customWidth="1"/>
    <col min="7927" max="7927" width="22.28515625" style="4" customWidth="1"/>
    <col min="7928" max="7928" width="17.85546875" style="4" customWidth="1"/>
    <col min="7929" max="8160" width="11" style="4"/>
    <col min="8161" max="8161" width="2.7109375" style="4" customWidth="1"/>
    <col min="8162" max="8162" width="8.140625" style="4" customWidth="1"/>
    <col min="8163" max="8163" width="18.7109375" style="4" customWidth="1"/>
    <col min="8164" max="8164" width="17.140625" style="4" customWidth="1"/>
    <col min="8165" max="8165" width="19" style="4" customWidth="1"/>
    <col min="8166" max="8166" width="17.140625" style="4" customWidth="1"/>
    <col min="8167" max="8167" width="47.7109375" style="4" customWidth="1"/>
    <col min="8168" max="8168" width="15.42578125" style="4" customWidth="1"/>
    <col min="8169" max="8169" width="1.7109375" style="4" customWidth="1"/>
    <col min="8170" max="8170" width="22.28515625" style="4" customWidth="1"/>
    <col min="8171" max="8171" width="14.42578125" style="4" customWidth="1"/>
    <col min="8172" max="8172" width="16" style="4" customWidth="1"/>
    <col min="8173" max="8173" width="21.28515625" style="4" customWidth="1"/>
    <col min="8174" max="8174" width="1.7109375" style="4" customWidth="1"/>
    <col min="8175" max="8175" width="17.5703125" style="4" customWidth="1"/>
    <col min="8176" max="8176" width="15.140625" style="4" customWidth="1"/>
    <col min="8177" max="8177" width="15.7109375" style="4" customWidth="1"/>
    <col min="8178" max="8178" width="24.42578125" style="4" customWidth="1"/>
    <col min="8179" max="8179" width="1.7109375" style="4" customWidth="1"/>
    <col min="8180" max="8180" width="20" style="4" customWidth="1"/>
    <col min="8181" max="8181" width="15.140625" style="4" customWidth="1"/>
    <col min="8182" max="8182" width="18.42578125" style="4" customWidth="1"/>
    <col min="8183" max="8183" width="22.28515625" style="4" customWidth="1"/>
    <col min="8184" max="8184" width="17.85546875" style="4" customWidth="1"/>
    <col min="8185" max="8416" width="11" style="4"/>
    <col min="8417" max="8417" width="2.7109375" style="4" customWidth="1"/>
    <col min="8418" max="8418" width="8.140625" style="4" customWidth="1"/>
    <col min="8419" max="8419" width="18.7109375" style="4" customWidth="1"/>
    <col min="8420" max="8420" width="17.140625" style="4" customWidth="1"/>
    <col min="8421" max="8421" width="19" style="4" customWidth="1"/>
    <col min="8422" max="8422" width="17.140625" style="4" customWidth="1"/>
    <col min="8423" max="8423" width="47.7109375" style="4" customWidth="1"/>
    <col min="8424" max="8424" width="15.42578125" style="4" customWidth="1"/>
    <col min="8425" max="8425" width="1.7109375" style="4" customWidth="1"/>
    <col min="8426" max="8426" width="22.28515625" style="4" customWidth="1"/>
    <col min="8427" max="8427" width="14.42578125" style="4" customWidth="1"/>
    <col min="8428" max="8428" width="16" style="4" customWidth="1"/>
    <col min="8429" max="8429" width="21.28515625" style="4" customWidth="1"/>
    <col min="8430" max="8430" width="1.7109375" style="4" customWidth="1"/>
    <col min="8431" max="8431" width="17.5703125" style="4" customWidth="1"/>
    <col min="8432" max="8432" width="15.140625" style="4" customWidth="1"/>
    <col min="8433" max="8433" width="15.7109375" style="4" customWidth="1"/>
    <col min="8434" max="8434" width="24.42578125" style="4" customWidth="1"/>
    <col min="8435" max="8435" width="1.7109375" style="4" customWidth="1"/>
    <col min="8436" max="8436" width="20" style="4" customWidth="1"/>
    <col min="8437" max="8437" width="15.140625" style="4" customWidth="1"/>
    <col min="8438" max="8438" width="18.42578125" style="4" customWidth="1"/>
    <col min="8439" max="8439" width="22.28515625" style="4" customWidth="1"/>
    <col min="8440" max="8440" width="17.85546875" style="4" customWidth="1"/>
    <col min="8441" max="8672" width="11" style="4"/>
    <col min="8673" max="8673" width="2.7109375" style="4" customWidth="1"/>
    <col min="8674" max="8674" width="8.140625" style="4" customWidth="1"/>
    <col min="8675" max="8675" width="18.7109375" style="4" customWidth="1"/>
    <col min="8676" max="8676" width="17.140625" style="4" customWidth="1"/>
    <col min="8677" max="8677" width="19" style="4" customWidth="1"/>
    <col min="8678" max="8678" width="17.140625" style="4" customWidth="1"/>
    <col min="8679" max="8679" width="47.7109375" style="4" customWidth="1"/>
    <col min="8680" max="8680" width="15.42578125" style="4" customWidth="1"/>
    <col min="8681" max="8681" width="1.7109375" style="4" customWidth="1"/>
    <col min="8682" max="8682" width="22.28515625" style="4" customWidth="1"/>
    <col min="8683" max="8683" width="14.42578125" style="4" customWidth="1"/>
    <col min="8684" max="8684" width="16" style="4" customWidth="1"/>
    <col min="8685" max="8685" width="21.28515625" style="4" customWidth="1"/>
    <col min="8686" max="8686" width="1.7109375" style="4" customWidth="1"/>
    <col min="8687" max="8687" width="17.5703125" style="4" customWidth="1"/>
    <col min="8688" max="8688" width="15.140625" style="4" customWidth="1"/>
    <col min="8689" max="8689" width="15.7109375" style="4" customWidth="1"/>
    <col min="8690" max="8690" width="24.42578125" style="4" customWidth="1"/>
    <col min="8691" max="8691" width="1.7109375" style="4" customWidth="1"/>
    <col min="8692" max="8692" width="20" style="4" customWidth="1"/>
    <col min="8693" max="8693" width="15.140625" style="4" customWidth="1"/>
    <col min="8694" max="8694" width="18.42578125" style="4" customWidth="1"/>
    <col min="8695" max="8695" width="22.28515625" style="4" customWidth="1"/>
    <col min="8696" max="8696" width="17.85546875" style="4" customWidth="1"/>
    <col min="8697" max="8928" width="11" style="4"/>
    <col min="8929" max="8929" width="2.7109375" style="4" customWidth="1"/>
    <col min="8930" max="8930" width="8.140625" style="4" customWidth="1"/>
    <col min="8931" max="8931" width="18.7109375" style="4" customWidth="1"/>
    <col min="8932" max="8932" width="17.140625" style="4" customWidth="1"/>
    <col min="8933" max="8933" width="19" style="4" customWidth="1"/>
    <col min="8934" max="8934" width="17.140625" style="4" customWidth="1"/>
    <col min="8935" max="8935" width="47.7109375" style="4" customWidth="1"/>
    <col min="8936" max="8936" width="15.42578125" style="4" customWidth="1"/>
    <col min="8937" max="8937" width="1.7109375" style="4" customWidth="1"/>
    <col min="8938" max="8938" width="22.28515625" style="4" customWidth="1"/>
    <col min="8939" max="8939" width="14.42578125" style="4" customWidth="1"/>
    <col min="8940" max="8940" width="16" style="4" customWidth="1"/>
    <col min="8941" max="8941" width="21.28515625" style="4" customWidth="1"/>
    <col min="8942" max="8942" width="1.7109375" style="4" customWidth="1"/>
    <col min="8943" max="8943" width="17.5703125" style="4" customWidth="1"/>
    <col min="8944" max="8944" width="15.140625" style="4" customWidth="1"/>
    <col min="8945" max="8945" width="15.7109375" style="4" customWidth="1"/>
    <col min="8946" max="8946" width="24.42578125" style="4" customWidth="1"/>
    <col min="8947" max="8947" width="1.7109375" style="4" customWidth="1"/>
    <col min="8948" max="8948" width="20" style="4" customWidth="1"/>
    <col min="8949" max="8949" width="15.140625" style="4" customWidth="1"/>
    <col min="8950" max="8950" width="18.42578125" style="4" customWidth="1"/>
    <col min="8951" max="8951" width="22.28515625" style="4" customWidth="1"/>
    <col min="8952" max="8952" width="17.85546875" style="4" customWidth="1"/>
    <col min="8953" max="9184" width="11" style="4"/>
    <col min="9185" max="9185" width="2.7109375" style="4" customWidth="1"/>
    <col min="9186" max="9186" width="8.140625" style="4" customWidth="1"/>
    <col min="9187" max="9187" width="18.7109375" style="4" customWidth="1"/>
    <col min="9188" max="9188" width="17.140625" style="4" customWidth="1"/>
    <col min="9189" max="9189" width="19" style="4" customWidth="1"/>
    <col min="9190" max="9190" width="17.140625" style="4" customWidth="1"/>
    <col min="9191" max="9191" width="47.7109375" style="4" customWidth="1"/>
    <col min="9192" max="9192" width="15.42578125" style="4" customWidth="1"/>
    <col min="9193" max="9193" width="1.7109375" style="4" customWidth="1"/>
    <col min="9194" max="9194" width="22.28515625" style="4" customWidth="1"/>
    <col min="9195" max="9195" width="14.42578125" style="4" customWidth="1"/>
    <col min="9196" max="9196" width="16" style="4" customWidth="1"/>
    <col min="9197" max="9197" width="21.28515625" style="4" customWidth="1"/>
    <col min="9198" max="9198" width="1.7109375" style="4" customWidth="1"/>
    <col min="9199" max="9199" width="17.5703125" style="4" customWidth="1"/>
    <col min="9200" max="9200" width="15.140625" style="4" customWidth="1"/>
    <col min="9201" max="9201" width="15.7109375" style="4" customWidth="1"/>
    <col min="9202" max="9202" width="24.42578125" style="4" customWidth="1"/>
    <col min="9203" max="9203" width="1.7109375" style="4" customWidth="1"/>
    <col min="9204" max="9204" width="20" style="4" customWidth="1"/>
    <col min="9205" max="9205" width="15.140625" style="4" customWidth="1"/>
    <col min="9206" max="9206" width="18.42578125" style="4" customWidth="1"/>
    <col min="9207" max="9207" width="22.28515625" style="4" customWidth="1"/>
    <col min="9208" max="9208" width="17.85546875" style="4" customWidth="1"/>
    <col min="9209" max="9440" width="11" style="4"/>
    <col min="9441" max="9441" width="2.7109375" style="4" customWidth="1"/>
    <col min="9442" max="9442" width="8.140625" style="4" customWidth="1"/>
    <col min="9443" max="9443" width="18.7109375" style="4" customWidth="1"/>
    <col min="9444" max="9444" width="17.140625" style="4" customWidth="1"/>
    <col min="9445" max="9445" width="19" style="4" customWidth="1"/>
    <col min="9446" max="9446" width="17.140625" style="4" customWidth="1"/>
    <col min="9447" max="9447" width="47.7109375" style="4" customWidth="1"/>
    <col min="9448" max="9448" width="15.42578125" style="4" customWidth="1"/>
    <col min="9449" max="9449" width="1.7109375" style="4" customWidth="1"/>
    <col min="9450" max="9450" width="22.28515625" style="4" customWidth="1"/>
    <col min="9451" max="9451" width="14.42578125" style="4" customWidth="1"/>
    <col min="9452" max="9452" width="16" style="4" customWidth="1"/>
    <col min="9453" max="9453" width="21.28515625" style="4" customWidth="1"/>
    <col min="9454" max="9454" width="1.7109375" style="4" customWidth="1"/>
    <col min="9455" max="9455" width="17.5703125" style="4" customWidth="1"/>
    <col min="9456" max="9456" width="15.140625" style="4" customWidth="1"/>
    <col min="9457" max="9457" width="15.7109375" style="4" customWidth="1"/>
    <col min="9458" max="9458" width="24.42578125" style="4" customWidth="1"/>
    <col min="9459" max="9459" width="1.7109375" style="4" customWidth="1"/>
    <col min="9460" max="9460" width="20" style="4" customWidth="1"/>
    <col min="9461" max="9461" width="15.140625" style="4" customWidth="1"/>
    <col min="9462" max="9462" width="18.42578125" style="4" customWidth="1"/>
    <col min="9463" max="9463" width="22.28515625" style="4" customWidth="1"/>
    <col min="9464" max="9464" width="17.85546875" style="4" customWidth="1"/>
    <col min="9465" max="9696" width="11" style="4"/>
    <col min="9697" max="9697" width="2.7109375" style="4" customWidth="1"/>
    <col min="9698" max="9698" width="8.140625" style="4" customWidth="1"/>
    <col min="9699" max="9699" width="18.7109375" style="4" customWidth="1"/>
    <col min="9700" max="9700" width="17.140625" style="4" customWidth="1"/>
    <col min="9701" max="9701" width="19" style="4" customWidth="1"/>
    <col min="9702" max="9702" width="17.140625" style="4" customWidth="1"/>
    <col min="9703" max="9703" width="47.7109375" style="4" customWidth="1"/>
    <col min="9704" max="9704" width="15.42578125" style="4" customWidth="1"/>
    <col min="9705" max="9705" width="1.7109375" style="4" customWidth="1"/>
    <col min="9706" max="9706" width="22.28515625" style="4" customWidth="1"/>
    <col min="9707" max="9707" width="14.42578125" style="4" customWidth="1"/>
    <col min="9708" max="9708" width="16" style="4" customWidth="1"/>
    <col min="9709" max="9709" width="21.28515625" style="4" customWidth="1"/>
    <col min="9710" max="9710" width="1.7109375" style="4" customWidth="1"/>
    <col min="9711" max="9711" width="17.5703125" style="4" customWidth="1"/>
    <col min="9712" max="9712" width="15.140625" style="4" customWidth="1"/>
    <col min="9713" max="9713" width="15.7109375" style="4" customWidth="1"/>
    <col min="9714" max="9714" width="24.42578125" style="4" customWidth="1"/>
    <col min="9715" max="9715" width="1.7109375" style="4" customWidth="1"/>
    <col min="9716" max="9716" width="20" style="4" customWidth="1"/>
    <col min="9717" max="9717" width="15.140625" style="4" customWidth="1"/>
    <col min="9718" max="9718" width="18.42578125" style="4" customWidth="1"/>
    <col min="9719" max="9719" width="22.28515625" style="4" customWidth="1"/>
    <col min="9720" max="9720" width="17.85546875" style="4" customWidth="1"/>
    <col min="9721" max="9952" width="11" style="4"/>
    <col min="9953" max="9953" width="2.7109375" style="4" customWidth="1"/>
    <col min="9954" max="9954" width="8.140625" style="4" customWidth="1"/>
    <col min="9955" max="9955" width="18.7109375" style="4" customWidth="1"/>
    <col min="9956" max="9956" width="17.140625" style="4" customWidth="1"/>
    <col min="9957" max="9957" width="19" style="4" customWidth="1"/>
    <col min="9958" max="9958" width="17.140625" style="4" customWidth="1"/>
    <col min="9959" max="9959" width="47.7109375" style="4" customWidth="1"/>
    <col min="9960" max="9960" width="15.42578125" style="4" customWidth="1"/>
    <col min="9961" max="9961" width="1.7109375" style="4" customWidth="1"/>
    <col min="9962" max="9962" width="22.28515625" style="4" customWidth="1"/>
    <col min="9963" max="9963" width="14.42578125" style="4" customWidth="1"/>
    <col min="9964" max="9964" width="16" style="4" customWidth="1"/>
    <col min="9965" max="9965" width="21.28515625" style="4" customWidth="1"/>
    <col min="9966" max="9966" width="1.7109375" style="4" customWidth="1"/>
    <col min="9967" max="9967" width="17.5703125" style="4" customWidth="1"/>
    <col min="9968" max="9968" width="15.140625" style="4" customWidth="1"/>
    <col min="9969" max="9969" width="15.7109375" style="4" customWidth="1"/>
    <col min="9970" max="9970" width="24.42578125" style="4" customWidth="1"/>
    <col min="9971" max="9971" width="1.7109375" style="4" customWidth="1"/>
    <col min="9972" max="9972" width="20" style="4" customWidth="1"/>
    <col min="9973" max="9973" width="15.140625" style="4" customWidth="1"/>
    <col min="9974" max="9974" width="18.42578125" style="4" customWidth="1"/>
    <col min="9975" max="9975" width="22.28515625" style="4" customWidth="1"/>
    <col min="9976" max="9976" width="17.85546875" style="4" customWidth="1"/>
    <col min="9977" max="10208" width="11" style="4"/>
    <col min="10209" max="10209" width="2.7109375" style="4" customWidth="1"/>
    <col min="10210" max="10210" width="8.140625" style="4" customWidth="1"/>
    <col min="10211" max="10211" width="18.7109375" style="4" customWidth="1"/>
    <col min="10212" max="10212" width="17.140625" style="4" customWidth="1"/>
    <col min="10213" max="10213" width="19" style="4" customWidth="1"/>
    <col min="10214" max="10214" width="17.140625" style="4" customWidth="1"/>
    <col min="10215" max="10215" width="47.7109375" style="4" customWidth="1"/>
    <col min="10216" max="10216" width="15.42578125" style="4" customWidth="1"/>
    <col min="10217" max="10217" width="1.7109375" style="4" customWidth="1"/>
    <col min="10218" max="10218" width="22.28515625" style="4" customWidth="1"/>
    <col min="10219" max="10219" width="14.42578125" style="4" customWidth="1"/>
    <col min="10220" max="10220" width="16" style="4" customWidth="1"/>
    <col min="10221" max="10221" width="21.28515625" style="4" customWidth="1"/>
    <col min="10222" max="10222" width="1.7109375" style="4" customWidth="1"/>
    <col min="10223" max="10223" width="17.5703125" style="4" customWidth="1"/>
    <col min="10224" max="10224" width="15.140625" style="4" customWidth="1"/>
    <col min="10225" max="10225" width="15.7109375" style="4" customWidth="1"/>
    <col min="10226" max="10226" width="24.42578125" style="4" customWidth="1"/>
    <col min="10227" max="10227" width="1.7109375" style="4" customWidth="1"/>
    <col min="10228" max="10228" width="20" style="4" customWidth="1"/>
    <col min="10229" max="10229" width="15.140625" style="4" customWidth="1"/>
    <col min="10230" max="10230" width="18.42578125" style="4" customWidth="1"/>
    <col min="10231" max="10231" width="22.28515625" style="4" customWidth="1"/>
    <col min="10232" max="10232" width="17.85546875" style="4" customWidth="1"/>
    <col min="10233" max="10464" width="11" style="4"/>
    <col min="10465" max="10465" width="2.7109375" style="4" customWidth="1"/>
    <col min="10466" max="10466" width="8.140625" style="4" customWidth="1"/>
    <col min="10467" max="10467" width="18.7109375" style="4" customWidth="1"/>
    <col min="10468" max="10468" width="17.140625" style="4" customWidth="1"/>
    <col min="10469" max="10469" width="19" style="4" customWidth="1"/>
    <col min="10470" max="10470" width="17.140625" style="4" customWidth="1"/>
    <col min="10471" max="10471" width="47.7109375" style="4" customWidth="1"/>
    <col min="10472" max="10472" width="15.42578125" style="4" customWidth="1"/>
    <col min="10473" max="10473" width="1.7109375" style="4" customWidth="1"/>
    <col min="10474" max="10474" width="22.28515625" style="4" customWidth="1"/>
    <col min="10475" max="10475" width="14.42578125" style="4" customWidth="1"/>
    <col min="10476" max="10476" width="16" style="4" customWidth="1"/>
    <col min="10477" max="10477" width="21.28515625" style="4" customWidth="1"/>
    <col min="10478" max="10478" width="1.7109375" style="4" customWidth="1"/>
    <col min="10479" max="10479" width="17.5703125" style="4" customWidth="1"/>
    <col min="10480" max="10480" width="15.140625" style="4" customWidth="1"/>
    <col min="10481" max="10481" width="15.7109375" style="4" customWidth="1"/>
    <col min="10482" max="10482" width="24.42578125" style="4" customWidth="1"/>
    <col min="10483" max="10483" width="1.7109375" style="4" customWidth="1"/>
    <col min="10484" max="10484" width="20" style="4" customWidth="1"/>
    <col min="10485" max="10485" width="15.140625" style="4" customWidth="1"/>
    <col min="10486" max="10486" width="18.42578125" style="4" customWidth="1"/>
    <col min="10487" max="10487" width="22.28515625" style="4" customWidth="1"/>
    <col min="10488" max="10488" width="17.85546875" style="4" customWidth="1"/>
    <col min="10489" max="10720" width="11" style="4"/>
    <col min="10721" max="10721" width="2.7109375" style="4" customWidth="1"/>
    <col min="10722" max="10722" width="8.140625" style="4" customWidth="1"/>
    <col min="10723" max="10723" width="18.7109375" style="4" customWidth="1"/>
    <col min="10724" max="10724" width="17.140625" style="4" customWidth="1"/>
    <col min="10725" max="10725" width="19" style="4" customWidth="1"/>
    <col min="10726" max="10726" width="17.140625" style="4" customWidth="1"/>
    <col min="10727" max="10727" width="47.7109375" style="4" customWidth="1"/>
    <col min="10728" max="10728" width="15.42578125" style="4" customWidth="1"/>
    <col min="10729" max="10729" width="1.7109375" style="4" customWidth="1"/>
    <col min="10730" max="10730" width="22.28515625" style="4" customWidth="1"/>
    <col min="10731" max="10731" width="14.42578125" style="4" customWidth="1"/>
    <col min="10732" max="10732" width="16" style="4" customWidth="1"/>
    <col min="10733" max="10733" width="21.28515625" style="4" customWidth="1"/>
    <col min="10734" max="10734" width="1.7109375" style="4" customWidth="1"/>
    <col min="10735" max="10735" width="17.5703125" style="4" customWidth="1"/>
    <col min="10736" max="10736" width="15.140625" style="4" customWidth="1"/>
    <col min="10737" max="10737" width="15.7109375" style="4" customWidth="1"/>
    <col min="10738" max="10738" width="24.42578125" style="4" customWidth="1"/>
    <col min="10739" max="10739" width="1.7109375" style="4" customWidth="1"/>
    <col min="10740" max="10740" width="20" style="4" customWidth="1"/>
    <col min="10741" max="10741" width="15.140625" style="4" customWidth="1"/>
    <col min="10742" max="10742" width="18.42578125" style="4" customWidth="1"/>
    <col min="10743" max="10743" width="22.28515625" style="4" customWidth="1"/>
    <col min="10744" max="10744" width="17.85546875" style="4" customWidth="1"/>
    <col min="10745" max="10976" width="11" style="4"/>
    <col min="10977" max="10977" width="2.7109375" style="4" customWidth="1"/>
    <col min="10978" max="10978" width="8.140625" style="4" customWidth="1"/>
    <col min="10979" max="10979" width="18.7109375" style="4" customWidth="1"/>
    <col min="10980" max="10980" width="17.140625" style="4" customWidth="1"/>
    <col min="10981" max="10981" width="19" style="4" customWidth="1"/>
    <col min="10982" max="10982" width="17.140625" style="4" customWidth="1"/>
    <col min="10983" max="10983" width="47.7109375" style="4" customWidth="1"/>
    <col min="10984" max="10984" width="15.42578125" style="4" customWidth="1"/>
    <col min="10985" max="10985" width="1.7109375" style="4" customWidth="1"/>
    <col min="10986" max="10986" width="22.28515625" style="4" customWidth="1"/>
    <col min="10987" max="10987" width="14.42578125" style="4" customWidth="1"/>
    <col min="10988" max="10988" width="16" style="4" customWidth="1"/>
    <col min="10989" max="10989" width="21.28515625" style="4" customWidth="1"/>
    <col min="10990" max="10990" width="1.7109375" style="4" customWidth="1"/>
    <col min="10991" max="10991" width="17.5703125" style="4" customWidth="1"/>
    <col min="10992" max="10992" width="15.140625" style="4" customWidth="1"/>
    <col min="10993" max="10993" width="15.7109375" style="4" customWidth="1"/>
    <col min="10994" max="10994" width="24.42578125" style="4" customWidth="1"/>
    <col min="10995" max="10995" width="1.7109375" style="4" customWidth="1"/>
    <col min="10996" max="10996" width="20" style="4" customWidth="1"/>
    <col min="10997" max="10997" width="15.140625" style="4" customWidth="1"/>
    <col min="10998" max="10998" width="18.42578125" style="4" customWidth="1"/>
    <col min="10999" max="10999" width="22.28515625" style="4" customWidth="1"/>
    <col min="11000" max="11000" width="17.85546875" style="4" customWidth="1"/>
    <col min="11001" max="11232" width="11" style="4"/>
    <col min="11233" max="11233" width="2.7109375" style="4" customWidth="1"/>
    <col min="11234" max="11234" width="8.140625" style="4" customWidth="1"/>
    <col min="11235" max="11235" width="18.7109375" style="4" customWidth="1"/>
    <col min="11236" max="11236" width="17.140625" style="4" customWidth="1"/>
    <col min="11237" max="11237" width="19" style="4" customWidth="1"/>
    <col min="11238" max="11238" width="17.140625" style="4" customWidth="1"/>
    <col min="11239" max="11239" width="47.7109375" style="4" customWidth="1"/>
    <col min="11240" max="11240" width="15.42578125" style="4" customWidth="1"/>
    <col min="11241" max="11241" width="1.7109375" style="4" customWidth="1"/>
    <col min="11242" max="11242" width="22.28515625" style="4" customWidth="1"/>
    <col min="11243" max="11243" width="14.42578125" style="4" customWidth="1"/>
    <col min="11244" max="11244" width="16" style="4" customWidth="1"/>
    <col min="11245" max="11245" width="21.28515625" style="4" customWidth="1"/>
    <col min="11246" max="11246" width="1.7109375" style="4" customWidth="1"/>
    <col min="11247" max="11247" width="17.5703125" style="4" customWidth="1"/>
    <col min="11248" max="11248" width="15.140625" style="4" customWidth="1"/>
    <col min="11249" max="11249" width="15.7109375" style="4" customWidth="1"/>
    <col min="11250" max="11250" width="24.42578125" style="4" customWidth="1"/>
    <col min="11251" max="11251" width="1.7109375" style="4" customWidth="1"/>
    <col min="11252" max="11252" width="20" style="4" customWidth="1"/>
    <col min="11253" max="11253" width="15.140625" style="4" customWidth="1"/>
    <col min="11254" max="11254" width="18.42578125" style="4" customWidth="1"/>
    <col min="11255" max="11255" width="22.28515625" style="4" customWidth="1"/>
    <col min="11256" max="11256" width="17.85546875" style="4" customWidth="1"/>
    <col min="11257" max="11488" width="11" style="4"/>
    <col min="11489" max="11489" width="2.7109375" style="4" customWidth="1"/>
    <col min="11490" max="11490" width="8.140625" style="4" customWidth="1"/>
    <col min="11491" max="11491" width="18.7109375" style="4" customWidth="1"/>
    <col min="11492" max="11492" width="17.140625" style="4" customWidth="1"/>
    <col min="11493" max="11493" width="19" style="4" customWidth="1"/>
    <col min="11494" max="11494" width="17.140625" style="4" customWidth="1"/>
    <col min="11495" max="11495" width="47.7109375" style="4" customWidth="1"/>
    <col min="11496" max="11496" width="15.42578125" style="4" customWidth="1"/>
    <col min="11497" max="11497" width="1.7109375" style="4" customWidth="1"/>
    <col min="11498" max="11498" width="22.28515625" style="4" customWidth="1"/>
    <col min="11499" max="11499" width="14.42578125" style="4" customWidth="1"/>
    <col min="11500" max="11500" width="16" style="4" customWidth="1"/>
    <col min="11501" max="11501" width="21.28515625" style="4" customWidth="1"/>
    <col min="11502" max="11502" width="1.7109375" style="4" customWidth="1"/>
    <col min="11503" max="11503" width="17.5703125" style="4" customWidth="1"/>
    <col min="11504" max="11504" width="15.140625" style="4" customWidth="1"/>
    <col min="11505" max="11505" width="15.7109375" style="4" customWidth="1"/>
    <col min="11506" max="11506" width="24.42578125" style="4" customWidth="1"/>
    <col min="11507" max="11507" width="1.7109375" style="4" customWidth="1"/>
    <col min="11508" max="11508" width="20" style="4" customWidth="1"/>
    <col min="11509" max="11509" width="15.140625" style="4" customWidth="1"/>
    <col min="11510" max="11510" width="18.42578125" style="4" customWidth="1"/>
    <col min="11511" max="11511" width="22.28515625" style="4" customWidth="1"/>
    <col min="11512" max="11512" width="17.85546875" style="4" customWidth="1"/>
    <col min="11513" max="11744" width="11" style="4"/>
    <col min="11745" max="11745" width="2.7109375" style="4" customWidth="1"/>
    <col min="11746" max="11746" width="8.140625" style="4" customWidth="1"/>
    <col min="11747" max="11747" width="18.7109375" style="4" customWidth="1"/>
    <col min="11748" max="11748" width="17.140625" style="4" customWidth="1"/>
    <col min="11749" max="11749" width="19" style="4" customWidth="1"/>
    <col min="11750" max="11750" width="17.140625" style="4" customWidth="1"/>
    <col min="11751" max="11751" width="47.7109375" style="4" customWidth="1"/>
    <col min="11752" max="11752" width="15.42578125" style="4" customWidth="1"/>
    <col min="11753" max="11753" width="1.7109375" style="4" customWidth="1"/>
    <col min="11754" max="11754" width="22.28515625" style="4" customWidth="1"/>
    <col min="11755" max="11755" width="14.42578125" style="4" customWidth="1"/>
    <col min="11756" max="11756" width="16" style="4" customWidth="1"/>
    <col min="11757" max="11757" width="21.28515625" style="4" customWidth="1"/>
    <col min="11758" max="11758" width="1.7109375" style="4" customWidth="1"/>
    <col min="11759" max="11759" width="17.5703125" style="4" customWidth="1"/>
    <col min="11760" max="11760" width="15.140625" style="4" customWidth="1"/>
    <col min="11761" max="11761" width="15.7109375" style="4" customWidth="1"/>
    <col min="11762" max="11762" width="24.42578125" style="4" customWidth="1"/>
    <col min="11763" max="11763" width="1.7109375" style="4" customWidth="1"/>
    <col min="11764" max="11764" width="20" style="4" customWidth="1"/>
    <col min="11765" max="11765" width="15.140625" style="4" customWidth="1"/>
    <col min="11766" max="11766" width="18.42578125" style="4" customWidth="1"/>
    <col min="11767" max="11767" width="22.28515625" style="4" customWidth="1"/>
    <col min="11768" max="11768" width="17.85546875" style="4" customWidth="1"/>
    <col min="11769" max="12000" width="11" style="4"/>
    <col min="12001" max="12001" width="2.7109375" style="4" customWidth="1"/>
    <col min="12002" max="12002" width="8.140625" style="4" customWidth="1"/>
    <col min="12003" max="12003" width="18.7109375" style="4" customWidth="1"/>
    <col min="12004" max="12004" width="17.140625" style="4" customWidth="1"/>
    <col min="12005" max="12005" width="19" style="4" customWidth="1"/>
    <col min="12006" max="12006" width="17.140625" style="4" customWidth="1"/>
    <col min="12007" max="12007" width="47.7109375" style="4" customWidth="1"/>
    <col min="12008" max="12008" width="15.42578125" style="4" customWidth="1"/>
    <col min="12009" max="12009" width="1.7109375" style="4" customWidth="1"/>
    <col min="12010" max="12010" width="22.28515625" style="4" customWidth="1"/>
    <col min="12011" max="12011" width="14.42578125" style="4" customWidth="1"/>
    <col min="12012" max="12012" width="16" style="4" customWidth="1"/>
    <col min="12013" max="12013" width="21.28515625" style="4" customWidth="1"/>
    <col min="12014" max="12014" width="1.7109375" style="4" customWidth="1"/>
    <col min="12015" max="12015" width="17.5703125" style="4" customWidth="1"/>
    <col min="12016" max="12016" width="15.140625" style="4" customWidth="1"/>
    <col min="12017" max="12017" width="15.7109375" style="4" customWidth="1"/>
    <col min="12018" max="12018" width="24.42578125" style="4" customWidth="1"/>
    <col min="12019" max="12019" width="1.7109375" style="4" customWidth="1"/>
    <col min="12020" max="12020" width="20" style="4" customWidth="1"/>
    <col min="12021" max="12021" width="15.140625" style="4" customWidth="1"/>
    <col min="12022" max="12022" width="18.42578125" style="4" customWidth="1"/>
    <col min="12023" max="12023" width="22.28515625" style="4" customWidth="1"/>
    <col min="12024" max="12024" width="17.85546875" style="4" customWidth="1"/>
    <col min="12025" max="12256" width="11" style="4"/>
    <col min="12257" max="12257" width="2.7109375" style="4" customWidth="1"/>
    <col min="12258" max="12258" width="8.140625" style="4" customWidth="1"/>
    <col min="12259" max="12259" width="18.7109375" style="4" customWidth="1"/>
    <col min="12260" max="12260" width="17.140625" style="4" customWidth="1"/>
    <col min="12261" max="12261" width="19" style="4" customWidth="1"/>
    <col min="12262" max="12262" width="17.140625" style="4" customWidth="1"/>
    <col min="12263" max="12263" width="47.7109375" style="4" customWidth="1"/>
    <col min="12264" max="12264" width="15.42578125" style="4" customWidth="1"/>
    <col min="12265" max="12265" width="1.7109375" style="4" customWidth="1"/>
    <col min="12266" max="12266" width="22.28515625" style="4" customWidth="1"/>
    <col min="12267" max="12267" width="14.42578125" style="4" customWidth="1"/>
    <col min="12268" max="12268" width="16" style="4" customWidth="1"/>
    <col min="12269" max="12269" width="21.28515625" style="4" customWidth="1"/>
    <col min="12270" max="12270" width="1.7109375" style="4" customWidth="1"/>
    <col min="12271" max="12271" width="17.5703125" style="4" customWidth="1"/>
    <col min="12272" max="12272" width="15.140625" style="4" customWidth="1"/>
    <col min="12273" max="12273" width="15.7109375" style="4" customWidth="1"/>
    <col min="12274" max="12274" width="24.42578125" style="4" customWidth="1"/>
    <col min="12275" max="12275" width="1.7109375" style="4" customWidth="1"/>
    <col min="12276" max="12276" width="20" style="4" customWidth="1"/>
    <col min="12277" max="12277" width="15.140625" style="4" customWidth="1"/>
    <col min="12278" max="12278" width="18.42578125" style="4" customWidth="1"/>
    <col min="12279" max="12279" width="22.28515625" style="4" customWidth="1"/>
    <col min="12280" max="12280" width="17.85546875" style="4" customWidth="1"/>
    <col min="12281" max="12512" width="11" style="4"/>
    <col min="12513" max="12513" width="2.7109375" style="4" customWidth="1"/>
    <col min="12514" max="12514" width="8.140625" style="4" customWidth="1"/>
    <col min="12515" max="12515" width="18.7109375" style="4" customWidth="1"/>
    <col min="12516" max="12516" width="17.140625" style="4" customWidth="1"/>
    <col min="12517" max="12517" width="19" style="4" customWidth="1"/>
    <col min="12518" max="12518" width="17.140625" style="4" customWidth="1"/>
    <col min="12519" max="12519" width="47.7109375" style="4" customWidth="1"/>
    <col min="12520" max="12520" width="15.42578125" style="4" customWidth="1"/>
    <col min="12521" max="12521" width="1.7109375" style="4" customWidth="1"/>
    <col min="12522" max="12522" width="22.28515625" style="4" customWidth="1"/>
    <col min="12523" max="12523" width="14.42578125" style="4" customWidth="1"/>
    <col min="12524" max="12524" width="16" style="4" customWidth="1"/>
    <col min="12525" max="12525" width="21.28515625" style="4" customWidth="1"/>
    <col min="12526" max="12526" width="1.7109375" style="4" customWidth="1"/>
    <col min="12527" max="12527" width="17.5703125" style="4" customWidth="1"/>
    <col min="12528" max="12528" width="15.140625" style="4" customWidth="1"/>
    <col min="12529" max="12529" width="15.7109375" style="4" customWidth="1"/>
    <col min="12530" max="12530" width="24.42578125" style="4" customWidth="1"/>
    <col min="12531" max="12531" width="1.7109375" style="4" customWidth="1"/>
    <col min="12532" max="12532" width="20" style="4" customWidth="1"/>
    <col min="12533" max="12533" width="15.140625" style="4" customWidth="1"/>
    <col min="12534" max="12534" width="18.42578125" style="4" customWidth="1"/>
    <col min="12535" max="12535" width="22.28515625" style="4" customWidth="1"/>
    <col min="12536" max="12536" width="17.85546875" style="4" customWidth="1"/>
    <col min="12537" max="12768" width="11" style="4"/>
    <col min="12769" max="12769" width="2.7109375" style="4" customWidth="1"/>
    <col min="12770" max="12770" width="8.140625" style="4" customWidth="1"/>
    <col min="12771" max="12771" width="18.7109375" style="4" customWidth="1"/>
    <col min="12772" max="12772" width="17.140625" style="4" customWidth="1"/>
    <col min="12773" max="12773" width="19" style="4" customWidth="1"/>
    <col min="12774" max="12774" width="17.140625" style="4" customWidth="1"/>
    <col min="12775" max="12775" width="47.7109375" style="4" customWidth="1"/>
    <col min="12776" max="12776" width="15.42578125" style="4" customWidth="1"/>
    <col min="12777" max="12777" width="1.7109375" style="4" customWidth="1"/>
    <col min="12778" max="12778" width="22.28515625" style="4" customWidth="1"/>
    <col min="12779" max="12779" width="14.42578125" style="4" customWidth="1"/>
    <col min="12780" max="12780" width="16" style="4" customWidth="1"/>
    <col min="12781" max="12781" width="21.28515625" style="4" customWidth="1"/>
    <col min="12782" max="12782" width="1.7109375" style="4" customWidth="1"/>
    <col min="12783" max="12783" width="17.5703125" style="4" customWidth="1"/>
    <col min="12784" max="12784" width="15.140625" style="4" customWidth="1"/>
    <col min="12785" max="12785" width="15.7109375" style="4" customWidth="1"/>
    <col min="12786" max="12786" width="24.42578125" style="4" customWidth="1"/>
    <col min="12787" max="12787" width="1.7109375" style="4" customWidth="1"/>
    <col min="12788" max="12788" width="20" style="4" customWidth="1"/>
    <col min="12789" max="12789" width="15.140625" style="4" customWidth="1"/>
    <col min="12790" max="12790" width="18.42578125" style="4" customWidth="1"/>
    <col min="12791" max="12791" width="22.28515625" style="4" customWidth="1"/>
    <col min="12792" max="12792" width="17.85546875" style="4" customWidth="1"/>
    <col min="12793" max="13024" width="11" style="4"/>
    <col min="13025" max="13025" width="2.7109375" style="4" customWidth="1"/>
    <col min="13026" max="13026" width="8.140625" style="4" customWidth="1"/>
    <col min="13027" max="13027" width="18.7109375" style="4" customWidth="1"/>
    <col min="13028" max="13028" width="17.140625" style="4" customWidth="1"/>
    <col min="13029" max="13029" width="19" style="4" customWidth="1"/>
    <col min="13030" max="13030" width="17.140625" style="4" customWidth="1"/>
    <col min="13031" max="13031" width="47.7109375" style="4" customWidth="1"/>
    <col min="13032" max="13032" width="15.42578125" style="4" customWidth="1"/>
    <col min="13033" max="13033" width="1.7109375" style="4" customWidth="1"/>
    <col min="13034" max="13034" width="22.28515625" style="4" customWidth="1"/>
    <col min="13035" max="13035" width="14.42578125" style="4" customWidth="1"/>
    <col min="13036" max="13036" width="16" style="4" customWidth="1"/>
    <col min="13037" max="13037" width="21.28515625" style="4" customWidth="1"/>
    <col min="13038" max="13038" width="1.7109375" style="4" customWidth="1"/>
    <col min="13039" max="13039" width="17.5703125" style="4" customWidth="1"/>
    <col min="13040" max="13040" width="15.140625" style="4" customWidth="1"/>
    <col min="13041" max="13041" width="15.7109375" style="4" customWidth="1"/>
    <col min="13042" max="13042" width="24.42578125" style="4" customWidth="1"/>
    <col min="13043" max="13043" width="1.7109375" style="4" customWidth="1"/>
    <col min="13044" max="13044" width="20" style="4" customWidth="1"/>
    <col min="13045" max="13045" width="15.140625" style="4" customWidth="1"/>
    <col min="13046" max="13046" width="18.42578125" style="4" customWidth="1"/>
    <col min="13047" max="13047" width="22.28515625" style="4" customWidth="1"/>
    <col min="13048" max="13048" width="17.85546875" style="4" customWidth="1"/>
    <col min="13049" max="13280" width="11" style="4"/>
    <col min="13281" max="13281" width="2.7109375" style="4" customWidth="1"/>
    <col min="13282" max="13282" width="8.140625" style="4" customWidth="1"/>
    <col min="13283" max="13283" width="18.7109375" style="4" customWidth="1"/>
    <col min="13284" max="13284" width="17.140625" style="4" customWidth="1"/>
    <col min="13285" max="13285" width="19" style="4" customWidth="1"/>
    <col min="13286" max="13286" width="17.140625" style="4" customWidth="1"/>
    <col min="13287" max="13287" width="47.7109375" style="4" customWidth="1"/>
    <col min="13288" max="13288" width="15.42578125" style="4" customWidth="1"/>
    <col min="13289" max="13289" width="1.7109375" style="4" customWidth="1"/>
    <col min="13290" max="13290" width="22.28515625" style="4" customWidth="1"/>
    <col min="13291" max="13291" width="14.42578125" style="4" customWidth="1"/>
    <col min="13292" max="13292" width="16" style="4" customWidth="1"/>
    <col min="13293" max="13293" width="21.28515625" style="4" customWidth="1"/>
    <col min="13294" max="13294" width="1.7109375" style="4" customWidth="1"/>
    <col min="13295" max="13295" width="17.5703125" style="4" customWidth="1"/>
    <col min="13296" max="13296" width="15.140625" style="4" customWidth="1"/>
    <col min="13297" max="13297" width="15.7109375" style="4" customWidth="1"/>
    <col min="13298" max="13298" width="24.42578125" style="4" customWidth="1"/>
    <col min="13299" max="13299" width="1.7109375" style="4" customWidth="1"/>
    <col min="13300" max="13300" width="20" style="4" customWidth="1"/>
    <col min="13301" max="13301" width="15.140625" style="4" customWidth="1"/>
    <col min="13302" max="13302" width="18.42578125" style="4" customWidth="1"/>
    <col min="13303" max="13303" width="22.28515625" style="4" customWidth="1"/>
    <col min="13304" max="13304" width="17.85546875" style="4" customWidth="1"/>
    <col min="13305" max="13536" width="11" style="4"/>
    <col min="13537" max="13537" width="2.7109375" style="4" customWidth="1"/>
    <col min="13538" max="13538" width="8.140625" style="4" customWidth="1"/>
    <col min="13539" max="13539" width="18.7109375" style="4" customWidth="1"/>
    <col min="13540" max="13540" width="17.140625" style="4" customWidth="1"/>
    <col min="13541" max="13541" width="19" style="4" customWidth="1"/>
    <col min="13542" max="13542" width="17.140625" style="4" customWidth="1"/>
    <col min="13543" max="13543" width="47.7109375" style="4" customWidth="1"/>
    <col min="13544" max="13544" width="15.42578125" style="4" customWidth="1"/>
    <col min="13545" max="13545" width="1.7109375" style="4" customWidth="1"/>
    <col min="13546" max="13546" width="22.28515625" style="4" customWidth="1"/>
    <col min="13547" max="13547" width="14.42578125" style="4" customWidth="1"/>
    <col min="13548" max="13548" width="16" style="4" customWidth="1"/>
    <col min="13549" max="13549" width="21.28515625" style="4" customWidth="1"/>
    <col min="13550" max="13550" width="1.7109375" style="4" customWidth="1"/>
    <col min="13551" max="13551" width="17.5703125" style="4" customWidth="1"/>
    <col min="13552" max="13552" width="15.140625" style="4" customWidth="1"/>
    <col min="13553" max="13553" width="15.7109375" style="4" customWidth="1"/>
    <col min="13554" max="13554" width="24.42578125" style="4" customWidth="1"/>
    <col min="13555" max="13555" width="1.7109375" style="4" customWidth="1"/>
    <col min="13556" max="13556" width="20" style="4" customWidth="1"/>
    <col min="13557" max="13557" width="15.140625" style="4" customWidth="1"/>
    <col min="13558" max="13558" width="18.42578125" style="4" customWidth="1"/>
    <col min="13559" max="13559" width="22.28515625" style="4" customWidth="1"/>
    <col min="13560" max="13560" width="17.85546875" style="4" customWidth="1"/>
    <col min="13561" max="13792" width="11" style="4"/>
    <col min="13793" max="13793" width="2.7109375" style="4" customWidth="1"/>
    <col min="13794" max="13794" width="8.140625" style="4" customWidth="1"/>
    <col min="13795" max="13795" width="18.7109375" style="4" customWidth="1"/>
    <col min="13796" max="13796" width="17.140625" style="4" customWidth="1"/>
    <col min="13797" max="13797" width="19" style="4" customWidth="1"/>
    <col min="13798" max="13798" width="17.140625" style="4" customWidth="1"/>
    <col min="13799" max="13799" width="47.7109375" style="4" customWidth="1"/>
    <col min="13800" max="13800" width="15.42578125" style="4" customWidth="1"/>
    <col min="13801" max="13801" width="1.7109375" style="4" customWidth="1"/>
    <col min="13802" max="13802" width="22.28515625" style="4" customWidth="1"/>
    <col min="13803" max="13803" width="14.42578125" style="4" customWidth="1"/>
    <col min="13804" max="13804" width="16" style="4" customWidth="1"/>
    <col min="13805" max="13805" width="21.28515625" style="4" customWidth="1"/>
    <col min="13806" max="13806" width="1.7109375" style="4" customWidth="1"/>
    <col min="13807" max="13807" width="17.5703125" style="4" customWidth="1"/>
    <col min="13808" max="13808" width="15.140625" style="4" customWidth="1"/>
    <col min="13809" max="13809" width="15.7109375" style="4" customWidth="1"/>
    <col min="13810" max="13810" width="24.42578125" style="4" customWidth="1"/>
    <col min="13811" max="13811" width="1.7109375" style="4" customWidth="1"/>
    <col min="13812" max="13812" width="20" style="4" customWidth="1"/>
    <col min="13813" max="13813" width="15.140625" style="4" customWidth="1"/>
    <col min="13814" max="13814" width="18.42578125" style="4" customWidth="1"/>
    <col min="13815" max="13815" width="22.28515625" style="4" customWidth="1"/>
    <col min="13816" max="13816" width="17.85546875" style="4" customWidth="1"/>
    <col min="13817" max="14048" width="11" style="4"/>
    <col min="14049" max="14049" width="2.7109375" style="4" customWidth="1"/>
    <col min="14050" max="14050" width="8.140625" style="4" customWidth="1"/>
    <col min="14051" max="14051" width="18.7109375" style="4" customWidth="1"/>
    <col min="14052" max="14052" width="17.140625" style="4" customWidth="1"/>
    <col min="14053" max="14053" width="19" style="4" customWidth="1"/>
    <col min="14054" max="14054" width="17.140625" style="4" customWidth="1"/>
    <col min="14055" max="14055" width="47.7109375" style="4" customWidth="1"/>
    <col min="14056" max="14056" width="15.42578125" style="4" customWidth="1"/>
    <col min="14057" max="14057" width="1.7109375" style="4" customWidth="1"/>
    <col min="14058" max="14058" width="22.28515625" style="4" customWidth="1"/>
    <col min="14059" max="14059" width="14.42578125" style="4" customWidth="1"/>
    <col min="14060" max="14060" width="16" style="4" customWidth="1"/>
    <col min="14061" max="14061" width="21.28515625" style="4" customWidth="1"/>
    <col min="14062" max="14062" width="1.7109375" style="4" customWidth="1"/>
    <col min="14063" max="14063" width="17.5703125" style="4" customWidth="1"/>
    <col min="14064" max="14064" width="15.140625" style="4" customWidth="1"/>
    <col min="14065" max="14065" width="15.7109375" style="4" customWidth="1"/>
    <col min="14066" max="14066" width="24.42578125" style="4" customWidth="1"/>
    <col min="14067" max="14067" width="1.7109375" style="4" customWidth="1"/>
    <col min="14068" max="14068" width="20" style="4" customWidth="1"/>
    <col min="14069" max="14069" width="15.140625" style="4" customWidth="1"/>
    <col min="14070" max="14070" width="18.42578125" style="4" customWidth="1"/>
    <col min="14071" max="14071" width="22.28515625" style="4" customWidth="1"/>
    <col min="14072" max="14072" width="17.85546875" style="4" customWidth="1"/>
    <col min="14073" max="14304" width="11" style="4"/>
    <col min="14305" max="14305" width="2.7109375" style="4" customWidth="1"/>
    <col min="14306" max="14306" width="8.140625" style="4" customWidth="1"/>
    <col min="14307" max="14307" width="18.7109375" style="4" customWidth="1"/>
    <col min="14308" max="14308" width="17.140625" style="4" customWidth="1"/>
    <col min="14309" max="14309" width="19" style="4" customWidth="1"/>
    <col min="14310" max="14310" width="17.140625" style="4" customWidth="1"/>
    <col min="14311" max="14311" width="47.7109375" style="4" customWidth="1"/>
    <col min="14312" max="14312" width="15.42578125" style="4" customWidth="1"/>
    <col min="14313" max="14313" width="1.7109375" style="4" customWidth="1"/>
    <col min="14314" max="14314" width="22.28515625" style="4" customWidth="1"/>
    <col min="14315" max="14315" width="14.42578125" style="4" customWidth="1"/>
    <col min="14316" max="14316" width="16" style="4" customWidth="1"/>
    <col min="14317" max="14317" width="21.28515625" style="4" customWidth="1"/>
    <col min="14318" max="14318" width="1.7109375" style="4" customWidth="1"/>
    <col min="14319" max="14319" width="17.5703125" style="4" customWidth="1"/>
    <col min="14320" max="14320" width="15.140625" style="4" customWidth="1"/>
    <col min="14321" max="14321" width="15.7109375" style="4" customWidth="1"/>
    <col min="14322" max="14322" width="24.42578125" style="4" customWidth="1"/>
    <col min="14323" max="14323" width="1.7109375" style="4" customWidth="1"/>
    <col min="14324" max="14324" width="20" style="4" customWidth="1"/>
    <col min="14325" max="14325" width="15.140625" style="4" customWidth="1"/>
    <col min="14326" max="14326" width="18.42578125" style="4" customWidth="1"/>
    <col min="14327" max="14327" width="22.28515625" style="4" customWidth="1"/>
    <col min="14328" max="14328" width="17.85546875" style="4" customWidth="1"/>
    <col min="14329" max="14560" width="11" style="4"/>
    <col min="14561" max="14561" width="2.7109375" style="4" customWidth="1"/>
    <col min="14562" max="14562" width="8.140625" style="4" customWidth="1"/>
    <col min="14563" max="14563" width="18.7109375" style="4" customWidth="1"/>
    <col min="14564" max="14564" width="17.140625" style="4" customWidth="1"/>
    <col min="14565" max="14565" width="19" style="4" customWidth="1"/>
    <col min="14566" max="14566" width="17.140625" style="4" customWidth="1"/>
    <col min="14567" max="14567" width="47.7109375" style="4" customWidth="1"/>
    <col min="14568" max="14568" width="15.42578125" style="4" customWidth="1"/>
    <col min="14569" max="14569" width="1.7109375" style="4" customWidth="1"/>
    <col min="14570" max="14570" width="22.28515625" style="4" customWidth="1"/>
    <col min="14571" max="14571" width="14.42578125" style="4" customWidth="1"/>
    <col min="14572" max="14572" width="16" style="4" customWidth="1"/>
    <col min="14573" max="14573" width="21.28515625" style="4" customWidth="1"/>
    <col min="14574" max="14574" width="1.7109375" style="4" customWidth="1"/>
    <col min="14575" max="14575" width="17.5703125" style="4" customWidth="1"/>
    <col min="14576" max="14576" width="15.140625" style="4" customWidth="1"/>
    <col min="14577" max="14577" width="15.7109375" style="4" customWidth="1"/>
    <col min="14578" max="14578" width="24.42578125" style="4" customWidth="1"/>
    <col min="14579" max="14579" width="1.7109375" style="4" customWidth="1"/>
    <col min="14580" max="14580" width="20" style="4" customWidth="1"/>
    <col min="14581" max="14581" width="15.140625" style="4" customWidth="1"/>
    <col min="14582" max="14582" width="18.42578125" style="4" customWidth="1"/>
    <col min="14583" max="14583" width="22.28515625" style="4" customWidth="1"/>
    <col min="14584" max="14584" width="17.85546875" style="4" customWidth="1"/>
    <col min="14585" max="14816" width="11" style="4"/>
    <col min="14817" max="14817" width="2.7109375" style="4" customWidth="1"/>
    <col min="14818" max="14818" width="8.140625" style="4" customWidth="1"/>
    <col min="14819" max="14819" width="18.7109375" style="4" customWidth="1"/>
    <col min="14820" max="14820" width="17.140625" style="4" customWidth="1"/>
    <col min="14821" max="14821" width="19" style="4" customWidth="1"/>
    <col min="14822" max="14822" width="17.140625" style="4" customWidth="1"/>
    <col min="14823" max="14823" width="47.7109375" style="4" customWidth="1"/>
    <col min="14824" max="14824" width="15.42578125" style="4" customWidth="1"/>
    <col min="14825" max="14825" width="1.7109375" style="4" customWidth="1"/>
    <col min="14826" max="14826" width="22.28515625" style="4" customWidth="1"/>
    <col min="14827" max="14827" width="14.42578125" style="4" customWidth="1"/>
    <col min="14828" max="14828" width="16" style="4" customWidth="1"/>
    <col min="14829" max="14829" width="21.28515625" style="4" customWidth="1"/>
    <col min="14830" max="14830" width="1.7109375" style="4" customWidth="1"/>
    <col min="14831" max="14831" width="17.5703125" style="4" customWidth="1"/>
    <col min="14832" max="14832" width="15.140625" style="4" customWidth="1"/>
    <col min="14833" max="14833" width="15.7109375" style="4" customWidth="1"/>
    <col min="14834" max="14834" width="24.42578125" style="4" customWidth="1"/>
    <col min="14835" max="14835" width="1.7109375" style="4" customWidth="1"/>
    <col min="14836" max="14836" width="20" style="4" customWidth="1"/>
    <col min="14837" max="14837" width="15.140625" style="4" customWidth="1"/>
    <col min="14838" max="14838" width="18.42578125" style="4" customWidth="1"/>
    <col min="14839" max="14839" width="22.28515625" style="4" customWidth="1"/>
    <col min="14840" max="14840" width="17.85546875" style="4" customWidth="1"/>
    <col min="14841" max="15072" width="11" style="4"/>
    <col min="15073" max="15073" width="2.7109375" style="4" customWidth="1"/>
    <col min="15074" max="15074" width="8.140625" style="4" customWidth="1"/>
    <col min="15075" max="15075" width="18.7109375" style="4" customWidth="1"/>
    <col min="15076" max="15076" width="17.140625" style="4" customWidth="1"/>
    <col min="15077" max="15077" width="19" style="4" customWidth="1"/>
    <col min="15078" max="15078" width="17.140625" style="4" customWidth="1"/>
    <col min="15079" max="15079" width="47.7109375" style="4" customWidth="1"/>
    <col min="15080" max="15080" width="15.42578125" style="4" customWidth="1"/>
    <col min="15081" max="15081" width="1.7109375" style="4" customWidth="1"/>
    <col min="15082" max="15082" width="22.28515625" style="4" customWidth="1"/>
    <col min="15083" max="15083" width="14.42578125" style="4" customWidth="1"/>
    <col min="15084" max="15084" width="16" style="4" customWidth="1"/>
    <col min="15085" max="15085" width="21.28515625" style="4" customWidth="1"/>
    <col min="15086" max="15086" width="1.7109375" style="4" customWidth="1"/>
    <col min="15087" max="15087" width="17.5703125" style="4" customWidth="1"/>
    <col min="15088" max="15088" width="15.140625" style="4" customWidth="1"/>
    <col min="15089" max="15089" width="15.7109375" style="4" customWidth="1"/>
    <col min="15090" max="15090" width="24.42578125" style="4" customWidth="1"/>
    <col min="15091" max="15091" width="1.7109375" style="4" customWidth="1"/>
    <col min="15092" max="15092" width="20" style="4" customWidth="1"/>
    <col min="15093" max="15093" width="15.140625" style="4" customWidth="1"/>
    <col min="15094" max="15094" width="18.42578125" style="4" customWidth="1"/>
    <col min="15095" max="15095" width="22.28515625" style="4" customWidth="1"/>
    <col min="15096" max="15096" width="17.85546875" style="4" customWidth="1"/>
    <col min="15097" max="15328" width="11" style="4"/>
    <col min="15329" max="15329" width="2.7109375" style="4" customWidth="1"/>
    <col min="15330" max="15330" width="8.140625" style="4" customWidth="1"/>
    <col min="15331" max="15331" width="18.7109375" style="4" customWidth="1"/>
    <col min="15332" max="15332" width="17.140625" style="4" customWidth="1"/>
    <col min="15333" max="15333" width="19" style="4" customWidth="1"/>
    <col min="15334" max="15334" width="17.140625" style="4" customWidth="1"/>
    <col min="15335" max="15335" width="47.7109375" style="4" customWidth="1"/>
    <col min="15336" max="15336" width="15.42578125" style="4" customWidth="1"/>
    <col min="15337" max="15337" width="1.7109375" style="4" customWidth="1"/>
    <col min="15338" max="15338" width="22.28515625" style="4" customWidth="1"/>
    <col min="15339" max="15339" width="14.42578125" style="4" customWidth="1"/>
    <col min="15340" max="15340" width="16" style="4" customWidth="1"/>
    <col min="15341" max="15341" width="21.28515625" style="4" customWidth="1"/>
    <col min="15342" max="15342" width="1.7109375" style="4" customWidth="1"/>
    <col min="15343" max="15343" width="17.5703125" style="4" customWidth="1"/>
    <col min="15344" max="15344" width="15.140625" style="4" customWidth="1"/>
    <col min="15345" max="15345" width="15.7109375" style="4" customWidth="1"/>
    <col min="15346" max="15346" width="24.42578125" style="4" customWidth="1"/>
    <col min="15347" max="15347" width="1.7109375" style="4" customWidth="1"/>
    <col min="15348" max="15348" width="20" style="4" customWidth="1"/>
    <col min="15349" max="15349" width="15.140625" style="4" customWidth="1"/>
    <col min="15350" max="15350" width="18.42578125" style="4" customWidth="1"/>
    <col min="15351" max="15351" width="22.28515625" style="4" customWidth="1"/>
    <col min="15352" max="15352" width="17.85546875" style="4" customWidth="1"/>
    <col min="15353" max="15584" width="11" style="4"/>
    <col min="15585" max="15585" width="2.7109375" style="4" customWidth="1"/>
    <col min="15586" max="15586" width="8.140625" style="4" customWidth="1"/>
    <col min="15587" max="15587" width="18.7109375" style="4" customWidth="1"/>
    <col min="15588" max="15588" width="17.140625" style="4" customWidth="1"/>
    <col min="15589" max="15589" width="19" style="4" customWidth="1"/>
    <col min="15590" max="15590" width="17.140625" style="4" customWidth="1"/>
    <col min="15591" max="15591" width="47.7109375" style="4" customWidth="1"/>
    <col min="15592" max="15592" width="15.42578125" style="4" customWidth="1"/>
    <col min="15593" max="15593" width="1.7109375" style="4" customWidth="1"/>
    <col min="15594" max="15594" width="22.28515625" style="4" customWidth="1"/>
    <col min="15595" max="15595" width="14.42578125" style="4" customWidth="1"/>
    <col min="15596" max="15596" width="16" style="4" customWidth="1"/>
    <col min="15597" max="15597" width="21.28515625" style="4" customWidth="1"/>
    <col min="15598" max="15598" width="1.7109375" style="4" customWidth="1"/>
    <col min="15599" max="15599" width="17.5703125" style="4" customWidth="1"/>
    <col min="15600" max="15600" width="15.140625" style="4" customWidth="1"/>
    <col min="15601" max="15601" width="15.7109375" style="4" customWidth="1"/>
    <col min="15602" max="15602" width="24.42578125" style="4" customWidth="1"/>
    <col min="15603" max="15603" width="1.7109375" style="4" customWidth="1"/>
    <col min="15604" max="15604" width="20" style="4" customWidth="1"/>
    <col min="15605" max="15605" width="15.140625" style="4" customWidth="1"/>
    <col min="15606" max="15606" width="18.42578125" style="4" customWidth="1"/>
    <col min="15607" max="15607" width="22.28515625" style="4" customWidth="1"/>
    <col min="15608" max="15608" width="17.85546875" style="4" customWidth="1"/>
    <col min="15609" max="15840" width="11" style="4"/>
    <col min="15841" max="15841" width="2.7109375" style="4" customWidth="1"/>
    <col min="15842" max="15842" width="8.140625" style="4" customWidth="1"/>
    <col min="15843" max="15843" width="18.7109375" style="4" customWidth="1"/>
    <col min="15844" max="15844" width="17.140625" style="4" customWidth="1"/>
    <col min="15845" max="15845" width="19" style="4" customWidth="1"/>
    <col min="15846" max="15846" width="17.140625" style="4" customWidth="1"/>
    <col min="15847" max="15847" width="47.7109375" style="4" customWidth="1"/>
    <col min="15848" max="15848" width="15.42578125" style="4" customWidth="1"/>
    <col min="15849" max="15849" width="1.7109375" style="4" customWidth="1"/>
    <col min="15850" max="15850" width="22.28515625" style="4" customWidth="1"/>
    <col min="15851" max="15851" width="14.42578125" style="4" customWidth="1"/>
    <col min="15852" max="15852" width="16" style="4" customWidth="1"/>
    <col min="15853" max="15853" width="21.28515625" style="4" customWidth="1"/>
    <col min="15854" max="15854" width="1.7109375" style="4" customWidth="1"/>
    <col min="15855" max="15855" width="17.5703125" style="4" customWidth="1"/>
    <col min="15856" max="15856" width="15.140625" style="4" customWidth="1"/>
    <col min="15857" max="15857" width="15.7109375" style="4" customWidth="1"/>
    <col min="15858" max="15858" width="24.42578125" style="4" customWidth="1"/>
    <col min="15859" max="15859" width="1.7109375" style="4" customWidth="1"/>
    <col min="15860" max="15860" width="20" style="4" customWidth="1"/>
    <col min="15861" max="15861" width="15.140625" style="4" customWidth="1"/>
    <col min="15862" max="15862" width="18.42578125" style="4" customWidth="1"/>
    <col min="15863" max="15863" width="22.28515625" style="4" customWidth="1"/>
    <col min="15864" max="15864" width="17.85546875" style="4" customWidth="1"/>
    <col min="15865" max="16096" width="11" style="4"/>
    <col min="16097" max="16097" width="2.7109375" style="4" customWidth="1"/>
    <col min="16098" max="16098" width="8.140625" style="4" customWidth="1"/>
    <col min="16099" max="16099" width="18.7109375" style="4" customWidth="1"/>
    <col min="16100" max="16100" width="17.140625" style="4" customWidth="1"/>
    <col min="16101" max="16101" width="19" style="4" customWidth="1"/>
    <col min="16102" max="16102" width="17.140625" style="4" customWidth="1"/>
    <col min="16103" max="16103" width="47.7109375" style="4" customWidth="1"/>
    <col min="16104" max="16104" width="15.42578125" style="4" customWidth="1"/>
    <col min="16105" max="16105" width="1.7109375" style="4" customWidth="1"/>
    <col min="16106" max="16106" width="22.28515625" style="4" customWidth="1"/>
    <col min="16107" max="16107" width="14.42578125" style="4" customWidth="1"/>
    <col min="16108" max="16108" width="16" style="4" customWidth="1"/>
    <col min="16109" max="16109" width="21.28515625" style="4" customWidth="1"/>
    <col min="16110" max="16110" width="1.7109375" style="4" customWidth="1"/>
    <col min="16111" max="16111" width="17.5703125" style="4" customWidth="1"/>
    <col min="16112" max="16112" width="15.140625" style="4" customWidth="1"/>
    <col min="16113" max="16113" width="15.7109375" style="4" customWidth="1"/>
    <col min="16114" max="16114" width="24.42578125" style="4" customWidth="1"/>
    <col min="16115" max="16115" width="1.7109375" style="4" customWidth="1"/>
    <col min="16116" max="16116" width="20" style="4" customWidth="1"/>
    <col min="16117" max="16117" width="15.140625" style="4" customWidth="1"/>
    <col min="16118" max="16118" width="18.42578125" style="4" customWidth="1"/>
    <col min="16119" max="16119" width="22.28515625" style="4" customWidth="1"/>
    <col min="16120" max="16120" width="17.85546875" style="4" customWidth="1"/>
    <col min="16121" max="16370" width="11" style="4"/>
    <col min="16371" max="16384" width="11.42578125" style="4" customWidth="1"/>
  </cols>
  <sheetData>
    <row r="1" spans="1:18" ht="16.5" hidden="1" customHeight="1">
      <c r="A1" s="8"/>
      <c r="B1" s="9"/>
      <c r="C1" s="9"/>
      <c r="D1" s="9"/>
      <c r="E1" s="9"/>
      <c r="F1" s="8"/>
      <c r="G1" s="8"/>
      <c r="H1" s="8"/>
      <c r="I1" s="8"/>
      <c r="J1" s="8"/>
      <c r="K1" s="8"/>
    </row>
    <row r="2" spans="1:18" ht="29.25" customHeight="1" thickBot="1">
      <c r="A2" s="8"/>
      <c r="B2" s="335" t="s">
        <v>80</v>
      </c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</row>
    <row r="3" spans="1:18" ht="390.75" customHeight="1" thickBot="1">
      <c r="A3" s="8"/>
      <c r="B3" s="343"/>
      <c r="C3" s="344"/>
      <c r="D3" s="332" t="s">
        <v>81</v>
      </c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4"/>
    </row>
    <row r="4" spans="1:18" ht="67.5" customHeight="1" thickBot="1">
      <c r="A4" s="8"/>
      <c r="B4" s="345" t="s">
        <v>1</v>
      </c>
      <c r="C4" s="346"/>
      <c r="D4" s="346"/>
      <c r="E4" s="347"/>
      <c r="F4" s="23"/>
      <c r="G4" s="351" t="s">
        <v>18</v>
      </c>
      <c r="H4" s="351"/>
      <c r="I4" s="351"/>
      <c r="J4" s="351"/>
      <c r="K4" s="27"/>
      <c r="L4" s="337" t="s">
        <v>25</v>
      </c>
      <c r="M4" s="337"/>
      <c r="N4" s="337"/>
      <c r="O4" s="337"/>
    </row>
    <row r="5" spans="1:18" ht="61.5" customHeight="1" thickBot="1">
      <c r="A5" s="8"/>
      <c r="B5" s="348"/>
      <c r="C5" s="349"/>
      <c r="D5" s="349"/>
      <c r="E5" s="350"/>
      <c r="F5" s="10"/>
      <c r="G5" s="338"/>
      <c r="H5" s="339"/>
      <c r="I5" s="339"/>
      <c r="J5" s="340"/>
      <c r="K5" s="11"/>
      <c r="L5" s="338"/>
      <c r="M5" s="339"/>
      <c r="N5" s="339"/>
      <c r="O5" s="340"/>
    </row>
    <row r="6" spans="1:18" ht="75" customHeight="1" thickBot="1">
      <c r="A6" s="8"/>
      <c r="B6" s="352" t="s">
        <v>64</v>
      </c>
      <c r="C6" s="353"/>
      <c r="D6" s="353"/>
      <c r="E6" s="354"/>
      <c r="F6" s="12"/>
      <c r="G6" s="341" t="s">
        <v>2</v>
      </c>
      <c r="H6" s="341" t="s">
        <v>3</v>
      </c>
      <c r="I6" s="341" t="s">
        <v>4</v>
      </c>
      <c r="J6" s="341" t="s">
        <v>5</v>
      </c>
      <c r="K6" s="13"/>
      <c r="L6" s="341" t="s">
        <v>2</v>
      </c>
      <c r="M6" s="341" t="s">
        <v>3</v>
      </c>
      <c r="N6" s="341" t="s">
        <v>4</v>
      </c>
      <c r="O6" s="341" t="s">
        <v>5</v>
      </c>
      <c r="Q6" s="4" t="s">
        <v>17</v>
      </c>
    </row>
    <row r="7" spans="1:18" ht="90" customHeight="1" thickBot="1">
      <c r="A7" s="8"/>
      <c r="B7" s="242" t="s">
        <v>12</v>
      </c>
      <c r="C7" s="243" t="s">
        <v>13</v>
      </c>
      <c r="D7" s="243" t="s">
        <v>22</v>
      </c>
      <c r="E7" s="243" t="s">
        <v>14</v>
      </c>
      <c r="F7" s="12"/>
      <c r="G7" s="342"/>
      <c r="H7" s="342"/>
      <c r="I7" s="342"/>
      <c r="J7" s="342"/>
      <c r="K7" s="22"/>
      <c r="L7" s="342"/>
      <c r="M7" s="342"/>
      <c r="N7" s="342"/>
      <c r="O7" s="342"/>
      <c r="R7" s="4" t="s">
        <v>17</v>
      </c>
    </row>
    <row r="8" spans="1:18" s="1" customFormat="1" ht="126" customHeight="1" thickBot="1">
      <c r="A8" s="14"/>
      <c r="B8" s="66">
        <v>1</v>
      </c>
      <c r="C8" s="66" t="s">
        <v>40</v>
      </c>
      <c r="D8" s="66">
        <v>6</v>
      </c>
      <c r="E8" s="66" t="s">
        <v>15</v>
      </c>
      <c r="F8" s="15"/>
      <c r="G8" s="74">
        <v>338761994.67000002</v>
      </c>
      <c r="H8" s="74">
        <f>ROUND(G8*19%,2)</f>
        <v>64364778.990000002</v>
      </c>
      <c r="I8" s="74">
        <f>ROUND(H8+G8,2)</f>
        <v>403126773.66000003</v>
      </c>
      <c r="J8" s="74">
        <f>ROUND(I8*D8,2)</f>
        <v>2418760641.96</v>
      </c>
      <c r="K8" s="16"/>
      <c r="L8" s="74">
        <f>G8</f>
        <v>338761994.67000002</v>
      </c>
      <c r="M8" s="74">
        <f>ROUND(L8*19%,2)</f>
        <v>64364778.990000002</v>
      </c>
      <c r="N8" s="74">
        <f>ROUND(M8+L8,2)</f>
        <v>403126773.66000003</v>
      </c>
      <c r="O8" s="74">
        <f>ROUND(N8*D8,2)</f>
        <v>2418760641.96</v>
      </c>
    </row>
    <row r="9" spans="1:18" s="1" customFormat="1" ht="84" customHeight="1" thickBot="1">
      <c r="A9" s="14"/>
      <c r="B9" s="283" t="s">
        <v>19</v>
      </c>
      <c r="C9" s="284"/>
      <c r="D9" s="284"/>
      <c r="E9" s="285"/>
      <c r="F9" s="15"/>
      <c r="G9" s="256" t="s">
        <v>19</v>
      </c>
      <c r="H9" s="257"/>
      <c r="I9" s="258"/>
      <c r="J9" s="91">
        <f>SUM(J5:J8)</f>
        <v>2418760641.96</v>
      </c>
      <c r="K9" s="16"/>
      <c r="L9" s="256" t="s">
        <v>19</v>
      </c>
      <c r="M9" s="257"/>
      <c r="N9" s="258"/>
      <c r="O9" s="91">
        <f>SUM(O8)</f>
        <v>2418760641.96</v>
      </c>
    </row>
    <row r="10" spans="1:18" s="1" customFormat="1" ht="84" customHeight="1" thickBot="1">
      <c r="A10" s="14"/>
      <c r="B10" s="320" t="s">
        <v>65</v>
      </c>
      <c r="C10" s="321"/>
      <c r="D10" s="321"/>
      <c r="E10" s="322"/>
      <c r="F10" s="15"/>
      <c r="G10" s="74"/>
      <c r="H10" s="74"/>
      <c r="I10" s="74"/>
      <c r="J10" s="74"/>
      <c r="K10" s="16"/>
      <c r="L10" s="74"/>
      <c r="M10" s="74"/>
      <c r="N10" s="74"/>
      <c r="O10" s="74"/>
    </row>
    <row r="11" spans="1:18" s="1" customFormat="1" ht="102" customHeight="1" thickBot="1">
      <c r="A11" s="14"/>
      <c r="B11" s="193">
        <v>2</v>
      </c>
      <c r="C11" s="193" t="s">
        <v>41</v>
      </c>
      <c r="D11" s="193">
        <v>1</v>
      </c>
      <c r="E11" s="193" t="s">
        <v>15</v>
      </c>
      <c r="F11" s="15"/>
      <c r="G11" s="74">
        <v>300146506.75</v>
      </c>
      <c r="H11" s="74">
        <f>ROUND(G11*19%,2)</f>
        <v>57027836.280000001</v>
      </c>
      <c r="I11" s="74">
        <f>ROUND(H11+G11,2)</f>
        <v>357174343.02999997</v>
      </c>
      <c r="J11" s="74">
        <f>ROUND(I11*D11,2)</f>
        <v>357174343.02999997</v>
      </c>
      <c r="K11" s="16"/>
      <c r="L11" s="74">
        <f>G11</f>
        <v>300146506.75</v>
      </c>
      <c r="M11" s="74">
        <f>ROUND(L11*19%,2)</f>
        <v>57027836.280000001</v>
      </c>
      <c r="N11" s="74">
        <f>ROUND(M11+L11,2)</f>
        <v>357174343.02999997</v>
      </c>
      <c r="O11" s="74">
        <f>ROUND(N11*D11,2)</f>
        <v>357174343.02999997</v>
      </c>
    </row>
    <row r="12" spans="1:18" s="1" customFormat="1" ht="39" customHeight="1" thickBot="1">
      <c r="A12" s="14"/>
      <c r="B12" s="364" t="s">
        <v>20</v>
      </c>
      <c r="C12" s="365"/>
      <c r="D12" s="365"/>
      <c r="E12" s="366"/>
      <c r="F12" s="15"/>
      <c r="G12" s="253" t="s">
        <v>20</v>
      </c>
      <c r="H12" s="254"/>
      <c r="I12" s="255"/>
      <c r="J12" s="81">
        <f>SUM(J8:J11)</f>
        <v>5194695626.9499998</v>
      </c>
      <c r="K12" s="16"/>
      <c r="L12" s="253" t="s">
        <v>20</v>
      </c>
      <c r="M12" s="254"/>
      <c r="N12" s="255"/>
      <c r="O12" s="81">
        <f>SUM(O11)</f>
        <v>357174343.02999997</v>
      </c>
    </row>
    <row r="13" spans="1:18" s="1" customFormat="1" ht="39" customHeight="1" thickBot="1">
      <c r="A13" s="14"/>
      <c r="B13" s="352" t="s">
        <v>66</v>
      </c>
      <c r="C13" s="353"/>
      <c r="D13" s="353"/>
      <c r="E13" s="354"/>
      <c r="F13" s="15"/>
      <c r="G13" s="270"/>
      <c r="H13" s="271"/>
      <c r="I13" s="271"/>
      <c r="J13" s="272"/>
      <c r="K13" s="16"/>
      <c r="L13" s="270"/>
      <c r="M13" s="271"/>
      <c r="N13" s="271"/>
      <c r="O13" s="272"/>
    </row>
    <row r="14" spans="1:18" s="1" customFormat="1" ht="79.5" customHeight="1" thickBot="1">
      <c r="A14" s="14"/>
      <c r="B14" s="194">
        <v>1</v>
      </c>
      <c r="C14" s="195" t="s">
        <v>42</v>
      </c>
      <c r="D14" s="195">
        <v>7</v>
      </c>
      <c r="E14" s="196" t="s">
        <v>15</v>
      </c>
      <c r="F14" s="15"/>
      <c r="G14" s="74">
        <v>1116517499.5</v>
      </c>
      <c r="H14" s="74">
        <f>ROUND(G14*19%,2)</f>
        <v>212138324.91</v>
      </c>
      <c r="I14" s="74">
        <f>ROUND(H14+G14,2)</f>
        <v>1328655824.4100001</v>
      </c>
      <c r="J14" s="74">
        <f>ROUND(I14*D14,2)</f>
        <v>9300590770.8700008</v>
      </c>
      <c r="K14" s="16"/>
      <c r="L14" s="74">
        <f>G14</f>
        <v>1116517499.5</v>
      </c>
      <c r="M14" s="74">
        <f>ROUND(L14*19%,2)</f>
        <v>212138324.91</v>
      </c>
      <c r="N14" s="74">
        <f>ROUND(M14+L14,2)</f>
        <v>1328655824.4100001</v>
      </c>
      <c r="O14" s="74">
        <f>ROUND(N14*D14,2)</f>
        <v>9300590770.8700008</v>
      </c>
    </row>
    <row r="15" spans="1:18" s="1" customFormat="1" ht="76.5" customHeight="1" thickBot="1">
      <c r="A15" s="14"/>
      <c r="B15" s="194">
        <v>2</v>
      </c>
      <c r="C15" s="195" t="s">
        <v>43</v>
      </c>
      <c r="D15" s="195">
        <v>1</v>
      </c>
      <c r="E15" s="196" t="s">
        <v>15</v>
      </c>
      <c r="F15" s="15"/>
      <c r="G15" s="74">
        <v>1229003262</v>
      </c>
      <c r="H15" s="74">
        <f>ROUND(G15*19%,2)</f>
        <v>233510619.78</v>
      </c>
      <c r="I15" s="74">
        <f>ROUND(H15+G15,2)</f>
        <v>1462513881.78</v>
      </c>
      <c r="J15" s="74">
        <f>ROUND(I15*D15,2)</f>
        <v>1462513881.78</v>
      </c>
      <c r="K15" s="16"/>
      <c r="L15" s="74">
        <f>G15</f>
        <v>1229003262</v>
      </c>
      <c r="M15" s="74">
        <f>ROUND(L15*19%,2)</f>
        <v>233510619.78</v>
      </c>
      <c r="N15" s="74">
        <f>ROUND(M15+L15,2)</f>
        <v>1462513881.78</v>
      </c>
      <c r="O15" s="74">
        <f>ROUND(N15*D15,2)</f>
        <v>1462513881.78</v>
      </c>
    </row>
    <row r="16" spans="1:18" s="1" customFormat="1" ht="39" customHeight="1" thickBot="1">
      <c r="A16" s="14"/>
      <c r="B16" s="370" t="s">
        <v>21</v>
      </c>
      <c r="C16" s="371"/>
      <c r="D16" s="371"/>
      <c r="E16" s="372"/>
      <c r="F16" s="15"/>
      <c r="G16" s="256" t="s">
        <v>21</v>
      </c>
      <c r="H16" s="257"/>
      <c r="I16" s="258"/>
      <c r="J16" s="91">
        <f>SUM(J14:J15)</f>
        <v>10763104652.650002</v>
      </c>
      <c r="K16" s="16"/>
      <c r="L16" s="256" t="s">
        <v>21</v>
      </c>
      <c r="M16" s="257"/>
      <c r="N16" s="258"/>
      <c r="O16" s="91">
        <f>SUM(O14:O15)</f>
        <v>10763104652.650002</v>
      </c>
    </row>
    <row r="17" spans="1:15" s="1" customFormat="1" ht="106.5" customHeight="1" thickBot="1">
      <c r="A17" s="14"/>
      <c r="B17" s="367" t="s">
        <v>67</v>
      </c>
      <c r="C17" s="368"/>
      <c r="D17" s="368"/>
      <c r="E17" s="369"/>
      <c r="F17" s="15"/>
      <c r="G17" s="270"/>
      <c r="H17" s="271"/>
      <c r="I17" s="271"/>
      <c r="J17" s="272"/>
      <c r="K17" s="16"/>
      <c r="L17" s="270"/>
      <c r="M17" s="271"/>
      <c r="N17" s="271"/>
      <c r="O17" s="272"/>
    </row>
    <row r="18" spans="1:15" s="1" customFormat="1" ht="39" customHeight="1" thickBot="1">
      <c r="A18" s="14"/>
      <c r="B18" s="197"/>
      <c r="C18" s="198"/>
      <c r="D18" s="198"/>
      <c r="E18" s="199"/>
      <c r="F18" s="15"/>
      <c r="G18" s="273"/>
      <c r="H18" s="274"/>
      <c r="I18" s="274"/>
      <c r="J18" s="275"/>
      <c r="K18" s="16"/>
      <c r="L18" s="273"/>
      <c r="M18" s="274"/>
      <c r="N18" s="274"/>
      <c r="O18" s="275"/>
    </row>
    <row r="19" spans="1:15" s="1" customFormat="1" ht="39" customHeight="1" thickBot="1">
      <c r="A19" s="14"/>
      <c r="B19" s="194">
        <f t="shared" ref="B19" si="0">B18+1</f>
        <v>1</v>
      </c>
      <c r="C19" s="200" t="s">
        <v>30</v>
      </c>
      <c r="D19" s="195">
        <v>12</v>
      </c>
      <c r="E19" s="196" t="s">
        <v>15</v>
      </c>
      <c r="F19" s="15"/>
      <c r="G19" s="74">
        <v>431136602.5</v>
      </c>
      <c r="H19" s="74">
        <f>ROUND(G19*19%,2)</f>
        <v>81915954.480000004</v>
      </c>
      <c r="I19" s="74">
        <f>ROUND(H19+G19,2)</f>
        <v>513052556.98000002</v>
      </c>
      <c r="J19" s="74">
        <f>ROUND(I19*D19,2)</f>
        <v>6156630683.7600002</v>
      </c>
      <c r="K19" s="16"/>
      <c r="L19" s="74">
        <f>G19</f>
        <v>431136602.5</v>
      </c>
      <c r="M19" s="74">
        <f>ROUND(L19*19%,2)</f>
        <v>81915954.480000004</v>
      </c>
      <c r="N19" s="74">
        <f>ROUND(M19+L19,2)</f>
        <v>513052556.98000002</v>
      </c>
      <c r="O19" s="74">
        <f>ROUND(N19*D19,2)</f>
        <v>6156630683.7600002</v>
      </c>
    </row>
    <row r="20" spans="1:15" s="1" customFormat="1" ht="39" customHeight="1" thickBot="1">
      <c r="A20" s="14"/>
      <c r="B20" s="367" t="s">
        <v>68</v>
      </c>
      <c r="C20" s="368"/>
      <c r="D20" s="368"/>
      <c r="E20" s="369"/>
      <c r="F20" s="15"/>
      <c r="G20" s="250" t="s">
        <v>24</v>
      </c>
      <c r="H20" s="251"/>
      <c r="I20" s="252"/>
      <c r="J20" s="104">
        <f>SUM(J19:J19)</f>
        <v>6156630683.7600002</v>
      </c>
      <c r="K20" s="16"/>
      <c r="L20" s="250" t="s">
        <v>24</v>
      </c>
      <c r="M20" s="251"/>
      <c r="N20" s="252"/>
      <c r="O20" s="104">
        <f>SUM(O19:O19)</f>
        <v>6156630683.7600002</v>
      </c>
    </row>
    <row r="21" spans="1:15" s="1" customFormat="1" ht="39" customHeight="1" thickBot="1">
      <c r="A21" s="14"/>
      <c r="B21" s="232"/>
      <c r="C21" s="233" t="s">
        <v>69</v>
      </c>
      <c r="D21" s="233"/>
      <c r="E21" s="234"/>
      <c r="F21" s="15"/>
      <c r="G21" s="276"/>
      <c r="H21" s="277"/>
      <c r="I21" s="277"/>
      <c r="J21" s="278"/>
      <c r="K21" s="16"/>
      <c r="L21" s="276"/>
      <c r="M21" s="277"/>
      <c r="N21" s="277"/>
      <c r="O21" s="278"/>
    </row>
    <row r="22" spans="1:15" s="1" customFormat="1" ht="39" customHeight="1" thickBot="1">
      <c r="A22" s="14"/>
      <c r="B22" s="194">
        <f t="shared" ref="B22" si="1">B21+1</f>
        <v>1</v>
      </c>
      <c r="C22" s="200" t="s">
        <v>44</v>
      </c>
      <c r="D22" s="195">
        <v>4</v>
      </c>
      <c r="E22" s="196" t="s">
        <v>15</v>
      </c>
      <c r="F22" s="15"/>
      <c r="G22" s="74">
        <v>61973937.5</v>
      </c>
      <c r="H22" s="74">
        <f>ROUND(G22*19%,2)</f>
        <v>11775048.130000001</v>
      </c>
      <c r="I22" s="74">
        <f>ROUND(H22+G22,2)</f>
        <v>73748985.629999995</v>
      </c>
      <c r="J22" s="74">
        <f>ROUND(I22*D22,2)</f>
        <v>294995942.51999998</v>
      </c>
      <c r="K22" s="16"/>
      <c r="L22" s="74">
        <f>G22</f>
        <v>61973937.5</v>
      </c>
      <c r="M22" s="74">
        <f>ROUND(L22*19%,2)</f>
        <v>11775048.130000001</v>
      </c>
      <c r="N22" s="74">
        <f>ROUND(M22+L22,2)</f>
        <v>73748985.629999995</v>
      </c>
      <c r="O22" s="74">
        <f>ROUND(N22*D22,2)</f>
        <v>294995942.51999998</v>
      </c>
    </row>
    <row r="23" spans="1:15" s="1" customFormat="1" ht="39" customHeight="1" thickBot="1">
      <c r="A23" s="14"/>
      <c r="B23" s="232"/>
      <c r="C23" s="233" t="s">
        <v>23</v>
      </c>
      <c r="D23" s="233"/>
      <c r="E23" s="234"/>
      <c r="F23" s="15"/>
      <c r="G23" s="253" t="s">
        <v>23</v>
      </c>
      <c r="H23" s="254"/>
      <c r="I23" s="255"/>
      <c r="J23" s="81">
        <f>SUM(J22:J22)</f>
        <v>294995942.51999998</v>
      </c>
      <c r="K23" s="16"/>
      <c r="L23" s="253" t="s">
        <v>23</v>
      </c>
      <c r="M23" s="254"/>
      <c r="N23" s="255"/>
      <c r="O23" s="81">
        <f>SUM(O22:O22)</f>
        <v>294995942.51999998</v>
      </c>
    </row>
    <row r="24" spans="1:15" s="1" customFormat="1" ht="39" customHeight="1" thickBot="1">
      <c r="A24" s="14"/>
      <c r="B24" s="235"/>
      <c r="C24" s="236" t="s">
        <v>70</v>
      </c>
      <c r="D24" s="236"/>
      <c r="E24" s="237"/>
      <c r="F24" s="15"/>
      <c r="G24" s="276"/>
      <c r="H24" s="277"/>
      <c r="I24" s="277"/>
      <c r="J24" s="278"/>
      <c r="K24" s="16"/>
      <c r="L24" s="276"/>
      <c r="M24" s="277"/>
      <c r="N24" s="277"/>
      <c r="O24" s="278"/>
    </row>
    <row r="25" spans="1:15" s="1" customFormat="1" ht="39" customHeight="1" thickBot="1">
      <c r="A25" s="14"/>
      <c r="B25" s="207">
        <f t="shared" ref="B25" si="2">B24+1</f>
        <v>1</v>
      </c>
      <c r="C25" s="208" t="s">
        <v>31</v>
      </c>
      <c r="D25" s="209">
        <v>100</v>
      </c>
      <c r="E25" s="210" t="s">
        <v>15</v>
      </c>
      <c r="F25" s="15"/>
      <c r="G25" s="74">
        <v>4579000</v>
      </c>
      <c r="H25" s="74">
        <f>ROUND(G25*19%,2)</f>
        <v>870010</v>
      </c>
      <c r="I25" s="74">
        <f>ROUND(H25+G25,2)</f>
        <v>5449010</v>
      </c>
      <c r="J25" s="74">
        <f>ROUND(I25*D25,2)</f>
        <v>544901000</v>
      </c>
      <c r="K25" s="16"/>
      <c r="L25" s="74">
        <f>G25</f>
        <v>4579000</v>
      </c>
      <c r="M25" s="74">
        <f>ROUND(L25*19%,2)</f>
        <v>870010</v>
      </c>
      <c r="N25" s="74">
        <f>ROUND(M25+L25,2)</f>
        <v>5449010</v>
      </c>
      <c r="O25" s="74">
        <f>ROUND(N25*D25,2)</f>
        <v>544901000</v>
      </c>
    </row>
    <row r="26" spans="1:15" s="1" customFormat="1" ht="39" customHeight="1" thickBot="1">
      <c r="A26" s="14"/>
      <c r="B26" s="207">
        <v>2</v>
      </c>
      <c r="C26" s="208" t="s">
        <v>45</v>
      </c>
      <c r="D26" s="209">
        <v>4</v>
      </c>
      <c r="E26" s="210" t="s">
        <v>15</v>
      </c>
      <c r="F26" s="15"/>
      <c r="G26" s="74">
        <v>53500000</v>
      </c>
      <c r="H26" s="74">
        <f>ROUND(G26*19%,2)</f>
        <v>10165000</v>
      </c>
      <c r="I26" s="74">
        <f>ROUND(H26+G26,2)</f>
        <v>63665000</v>
      </c>
      <c r="J26" s="74">
        <f>ROUND(I26*D26,2)</f>
        <v>254660000</v>
      </c>
      <c r="K26" s="16"/>
      <c r="L26" s="74">
        <f>G26</f>
        <v>53500000</v>
      </c>
      <c r="M26" s="74">
        <f>ROUND(L26*19%,2)</f>
        <v>10165000</v>
      </c>
      <c r="N26" s="74">
        <f>ROUND(M26+L26,2)</f>
        <v>63665000</v>
      </c>
      <c r="O26" s="74">
        <f>ROUND(N26*D26,2)</f>
        <v>254660000</v>
      </c>
    </row>
    <row r="27" spans="1:15" s="1" customFormat="1" ht="39" customHeight="1" thickBot="1">
      <c r="A27" s="14"/>
      <c r="B27" s="211"/>
      <c r="C27" s="236" t="s">
        <v>32</v>
      </c>
      <c r="D27" s="212"/>
      <c r="E27" s="213"/>
      <c r="F27" s="15"/>
      <c r="G27" s="226"/>
      <c r="H27" s="227" t="s">
        <v>32</v>
      </c>
      <c r="I27" s="228"/>
      <c r="J27" s="91">
        <f>SUM(J25:J26)</f>
        <v>799561000</v>
      </c>
      <c r="K27" s="16"/>
      <c r="L27" s="226"/>
      <c r="M27" s="227" t="s">
        <v>32</v>
      </c>
      <c r="N27" s="228"/>
      <c r="O27" s="91">
        <f>SUM(O25:O26)</f>
        <v>799561000</v>
      </c>
    </row>
    <row r="28" spans="1:15" s="1" customFormat="1" ht="39" customHeight="1" thickBot="1">
      <c r="A28" s="14"/>
      <c r="B28" s="214"/>
      <c r="C28" s="215" t="s">
        <v>71</v>
      </c>
      <c r="D28" s="215"/>
      <c r="E28" s="216"/>
      <c r="F28" s="15"/>
      <c r="G28" s="229"/>
      <c r="H28" s="230"/>
      <c r="I28" s="231"/>
      <c r="J28" s="133"/>
      <c r="K28" s="16"/>
      <c r="L28" s="229"/>
      <c r="M28" s="230"/>
      <c r="N28" s="231"/>
      <c r="O28" s="133"/>
    </row>
    <row r="29" spans="1:15" s="1" customFormat="1" ht="39" customHeight="1" thickBot="1">
      <c r="A29" s="14"/>
      <c r="B29" s="207">
        <f t="shared" ref="B29" si="3">B28+1</f>
        <v>1</v>
      </c>
      <c r="C29" s="208" t="s">
        <v>46</v>
      </c>
      <c r="D29" s="209">
        <v>10</v>
      </c>
      <c r="E29" s="210" t="s">
        <v>15</v>
      </c>
      <c r="F29" s="15"/>
      <c r="G29" s="74">
        <v>180000000</v>
      </c>
      <c r="H29" s="74">
        <f>ROUND(G29*19%,2)</f>
        <v>34200000</v>
      </c>
      <c r="I29" s="74">
        <f>ROUND(H29+G29,2)</f>
        <v>214200000</v>
      </c>
      <c r="J29" s="74">
        <f>ROUND(I29*D29,2)</f>
        <v>2142000000</v>
      </c>
      <c r="K29" s="16"/>
      <c r="L29" s="74">
        <f>G29</f>
        <v>180000000</v>
      </c>
      <c r="M29" s="74">
        <f>ROUND(L29*19%,2)</f>
        <v>34200000</v>
      </c>
      <c r="N29" s="74">
        <f>ROUND(M29+L29,2)</f>
        <v>214200000</v>
      </c>
      <c r="O29" s="74">
        <f>ROUND(N29*D29,2)</f>
        <v>2142000000</v>
      </c>
    </row>
    <row r="30" spans="1:15" s="1" customFormat="1" ht="39" customHeight="1" thickBot="1">
      <c r="A30" s="14"/>
      <c r="B30" s="217"/>
      <c r="C30" s="215" t="s">
        <v>33</v>
      </c>
      <c r="D30" s="218"/>
      <c r="E30" s="219"/>
      <c r="F30" s="15"/>
      <c r="G30" s="265" t="s">
        <v>33</v>
      </c>
      <c r="H30" s="266"/>
      <c r="I30" s="267"/>
      <c r="J30" s="138">
        <f>SUM(J28:J29)</f>
        <v>2142000000</v>
      </c>
      <c r="K30" s="16"/>
      <c r="L30" s="265" t="s">
        <v>33</v>
      </c>
      <c r="M30" s="266"/>
      <c r="N30" s="267"/>
      <c r="O30" s="138">
        <f>SUM(O28:O29)</f>
        <v>2142000000</v>
      </c>
    </row>
    <row r="31" spans="1:15" s="1" customFormat="1" ht="89.25" customHeight="1" thickBot="1">
      <c r="A31" s="14"/>
      <c r="B31" s="220"/>
      <c r="C31" s="221" t="s">
        <v>72</v>
      </c>
      <c r="D31" s="221"/>
      <c r="E31" s="222"/>
      <c r="F31" s="15"/>
      <c r="G31" s="229"/>
      <c r="H31" s="230"/>
      <c r="I31" s="231"/>
      <c r="J31" s="133"/>
      <c r="K31" s="16"/>
      <c r="L31" s="229"/>
      <c r="M31" s="230"/>
      <c r="N31" s="231"/>
      <c r="O31" s="133"/>
    </row>
    <row r="32" spans="1:15" s="1" customFormat="1" ht="39" customHeight="1" thickBot="1">
      <c r="A32" s="14"/>
      <c r="B32" s="207">
        <f t="shared" ref="B32" si="4">B31+1</f>
        <v>1</v>
      </c>
      <c r="C32" s="208" t="s">
        <v>35</v>
      </c>
      <c r="D32" s="209">
        <v>3</v>
      </c>
      <c r="E32" s="210" t="s">
        <v>15</v>
      </c>
      <c r="F32" s="15"/>
      <c r="G32" s="74">
        <v>103562000</v>
      </c>
      <c r="H32" s="74">
        <f>ROUND(G32*19%,2)</f>
        <v>19676780</v>
      </c>
      <c r="I32" s="74">
        <f>ROUND(H32+G32,2)</f>
        <v>123238780</v>
      </c>
      <c r="J32" s="74">
        <f>ROUND(I32*D32,2)</f>
        <v>369716340</v>
      </c>
      <c r="K32" s="16"/>
      <c r="L32" s="74">
        <f>G32</f>
        <v>103562000</v>
      </c>
      <c r="M32" s="74">
        <f>ROUND(L32*19%,2)</f>
        <v>19676780</v>
      </c>
      <c r="N32" s="74">
        <f>ROUND(M32+L32,2)</f>
        <v>123238780</v>
      </c>
      <c r="O32" s="74">
        <f>ROUND(N32*D32,2)</f>
        <v>369716340</v>
      </c>
    </row>
    <row r="33" spans="1:15" s="1" customFormat="1" ht="39" customHeight="1" thickBot="1">
      <c r="A33" s="14"/>
      <c r="B33" s="223"/>
      <c r="C33" s="221" t="s">
        <v>34</v>
      </c>
      <c r="D33" s="224"/>
      <c r="E33" s="225"/>
      <c r="F33" s="15"/>
      <c r="G33" s="247" t="s">
        <v>34</v>
      </c>
      <c r="H33" s="248"/>
      <c r="I33" s="249"/>
      <c r="J33" s="146">
        <f>SUM(J31:J32)</f>
        <v>369716340</v>
      </c>
      <c r="K33" s="16"/>
      <c r="L33" s="247" t="s">
        <v>34</v>
      </c>
      <c r="M33" s="248"/>
      <c r="N33" s="249"/>
      <c r="O33" s="146">
        <f>SUM(O31:O32)</f>
        <v>369716340</v>
      </c>
    </row>
    <row r="34" spans="1:15" s="1" customFormat="1" ht="81.75" customHeight="1" thickBot="1">
      <c r="A34" s="14"/>
      <c r="B34" s="235"/>
      <c r="C34" s="236" t="s">
        <v>73</v>
      </c>
      <c r="D34" s="236"/>
      <c r="E34" s="237"/>
      <c r="F34" s="15"/>
      <c r="G34" s="229"/>
      <c r="H34" s="230"/>
      <c r="I34" s="231"/>
      <c r="J34" s="133"/>
      <c r="K34" s="16"/>
      <c r="L34" s="229"/>
      <c r="M34" s="230"/>
      <c r="N34" s="231"/>
      <c r="O34" s="133"/>
    </row>
    <row r="35" spans="1:15" s="1" customFormat="1" ht="39" customHeight="1" thickBot="1">
      <c r="A35" s="14"/>
      <c r="B35" s="207">
        <f t="shared" ref="B35" si="5">B34+1</f>
        <v>1</v>
      </c>
      <c r="C35" s="208" t="s">
        <v>47</v>
      </c>
      <c r="D35" s="209">
        <v>30</v>
      </c>
      <c r="E35" s="210" t="s">
        <v>15</v>
      </c>
      <c r="F35" s="15"/>
      <c r="G35" s="74">
        <v>13167000</v>
      </c>
      <c r="H35" s="74">
        <f>ROUND(G35*19%,2)</f>
        <v>2501730</v>
      </c>
      <c r="I35" s="74">
        <f>ROUND(H35+G35,2)</f>
        <v>15668730</v>
      </c>
      <c r="J35" s="74">
        <f>ROUND(I35*D35,2)</f>
        <v>470061900</v>
      </c>
      <c r="K35" s="16"/>
      <c r="L35" s="74">
        <f>G35</f>
        <v>13167000</v>
      </c>
      <c r="M35" s="74">
        <f>ROUND(L35*19%,2)</f>
        <v>2501730</v>
      </c>
      <c r="N35" s="74">
        <f>ROUND(M35+L35,2)</f>
        <v>15668730</v>
      </c>
      <c r="O35" s="74">
        <f>ROUND(N35*D35,2)</f>
        <v>470061900</v>
      </c>
    </row>
    <row r="36" spans="1:15" s="1" customFormat="1" ht="39" customHeight="1" thickBot="1">
      <c r="A36" s="14"/>
      <c r="B36" s="211"/>
      <c r="C36" s="236" t="s">
        <v>74</v>
      </c>
      <c r="D36" s="212"/>
      <c r="E36" s="213"/>
      <c r="F36" s="15"/>
      <c r="G36" s="256" t="s">
        <v>74</v>
      </c>
      <c r="H36" s="257"/>
      <c r="I36" s="258"/>
      <c r="J36" s="91">
        <f>SUM(J34:J35)</f>
        <v>470061900</v>
      </c>
      <c r="K36" s="16"/>
      <c r="L36" s="256" t="s">
        <v>74</v>
      </c>
      <c r="M36" s="257"/>
      <c r="N36" s="258"/>
      <c r="O36" s="91">
        <f>SUM(O34:O35)</f>
        <v>470061900</v>
      </c>
    </row>
    <row r="37" spans="1:15" s="1" customFormat="1" ht="39" customHeight="1" thickBot="1">
      <c r="A37" s="14"/>
      <c r="B37" s="361" t="s">
        <v>78</v>
      </c>
      <c r="C37" s="362"/>
      <c r="D37" s="362"/>
      <c r="E37" s="363"/>
      <c r="F37" s="15"/>
      <c r="G37" s="247" t="s">
        <v>79</v>
      </c>
      <c r="H37" s="248"/>
      <c r="I37" s="249"/>
      <c r="J37" s="149">
        <f>SUM(J12+J16+J20+J23+J27+J30+J33+J36)</f>
        <v>26190766145.880001</v>
      </c>
      <c r="K37" s="16"/>
      <c r="L37" s="247" t="s">
        <v>79</v>
      </c>
      <c r="M37" s="248"/>
      <c r="N37" s="249"/>
      <c r="O37" s="149">
        <f>SUM(O9+O12+O16+O20+O23+O27+O30+O33+O36)</f>
        <v>23772005503.920002</v>
      </c>
    </row>
    <row r="38" spans="1:15" s="3" customFormat="1" ht="17.25" thickBot="1">
      <c r="A38" s="17"/>
      <c r="B38" s="18" t="s">
        <v>6</v>
      </c>
      <c r="C38" s="18"/>
      <c r="D38" s="19"/>
      <c r="E38" s="19"/>
      <c r="F38" s="19"/>
      <c r="G38" s="19"/>
      <c r="H38" s="19"/>
      <c r="I38" s="19"/>
      <c r="J38" s="19"/>
      <c r="K38" s="19"/>
    </row>
    <row r="39" spans="1:15" s="3" customFormat="1" ht="93" customHeight="1" thickBot="1">
      <c r="A39" s="17"/>
      <c r="B39" s="356" t="s">
        <v>16</v>
      </c>
      <c r="C39" s="357"/>
      <c r="D39" s="357"/>
      <c r="E39" s="357"/>
      <c r="F39" s="358"/>
      <c r="G39" s="358"/>
      <c r="H39" s="358"/>
      <c r="I39" s="358"/>
      <c r="J39" s="358"/>
      <c r="K39" s="358"/>
    </row>
    <row r="40" spans="1:15" s="3" customFormat="1" ht="33.75" customHeight="1">
      <c r="A40" s="17"/>
      <c r="B40" s="359" t="s">
        <v>63</v>
      </c>
      <c r="C40" s="359"/>
      <c r="D40" s="21"/>
      <c r="E40" s="21"/>
      <c r="F40" s="21"/>
      <c r="G40" s="21"/>
      <c r="H40" s="21"/>
      <c r="I40" s="21"/>
      <c r="J40" s="21"/>
      <c r="K40" s="21"/>
    </row>
    <row r="41" spans="1:15" s="3" customFormat="1" ht="33.75" customHeight="1">
      <c r="A41" s="17"/>
      <c r="B41" s="360" t="s">
        <v>61</v>
      </c>
      <c r="C41" s="360"/>
      <c r="D41" s="21"/>
      <c r="E41" s="21"/>
      <c r="F41" s="21"/>
      <c r="G41" s="21"/>
      <c r="H41" s="21"/>
      <c r="I41" s="21"/>
      <c r="J41" s="21"/>
      <c r="K41" s="21"/>
    </row>
    <row r="42" spans="1:15" s="3" customFormat="1" ht="33.75" customHeight="1">
      <c r="A42" s="17"/>
      <c r="B42" s="355"/>
      <c r="C42" s="355"/>
      <c r="D42" s="21"/>
      <c r="E42" s="21"/>
      <c r="F42" s="21"/>
      <c r="G42" s="21"/>
      <c r="H42" s="21"/>
      <c r="I42" s="21"/>
      <c r="J42" s="21"/>
      <c r="K42" s="21"/>
    </row>
    <row r="43" spans="1:15" s="3" customFormat="1" ht="22.15" customHeight="1">
      <c r="A43" s="17"/>
      <c r="B43" s="24"/>
      <c r="C43" s="24"/>
      <c r="D43" s="21"/>
      <c r="E43" s="21"/>
      <c r="F43" s="21"/>
      <c r="G43" s="21"/>
      <c r="H43" s="21"/>
      <c r="I43" s="21"/>
      <c r="J43" s="21"/>
      <c r="K43" s="21"/>
    </row>
    <row r="44" spans="1:15" s="3" customFormat="1">
      <c r="A44" s="17"/>
      <c r="B44" s="25"/>
      <c r="C44" s="25"/>
      <c r="D44" s="19"/>
      <c r="E44" s="19"/>
      <c r="F44" s="19"/>
      <c r="G44" s="19"/>
      <c r="H44" s="19"/>
      <c r="I44" s="19"/>
      <c r="J44" s="19"/>
      <c r="K44" s="19"/>
    </row>
    <row r="45" spans="1:15" s="3" customFormat="1">
      <c r="A45" s="17"/>
      <c r="B45" s="25"/>
      <c r="C45" s="25"/>
      <c r="D45" s="19"/>
      <c r="E45" s="19"/>
      <c r="F45" s="19"/>
      <c r="G45" s="19"/>
      <c r="H45" s="19"/>
      <c r="I45" s="19"/>
      <c r="J45" s="19"/>
      <c r="K45" s="19"/>
    </row>
    <row r="46" spans="1:15" s="3" customFormat="1">
      <c r="A46" s="17"/>
      <c r="B46" s="26"/>
      <c r="C46" s="26"/>
      <c r="D46" s="19"/>
      <c r="E46" s="19"/>
      <c r="F46" s="19"/>
      <c r="G46" s="19"/>
      <c r="H46" s="19"/>
      <c r="I46" s="19"/>
      <c r="J46" s="19"/>
      <c r="K46" s="19"/>
    </row>
    <row r="47" spans="1:15" s="3" customFormat="1">
      <c r="A47" s="17"/>
      <c r="B47" s="24"/>
      <c r="C47" s="24"/>
      <c r="D47" s="19"/>
      <c r="E47" s="19"/>
      <c r="F47" s="19"/>
      <c r="G47" s="19"/>
      <c r="H47" s="19"/>
      <c r="I47" s="19"/>
      <c r="J47" s="19"/>
      <c r="K47" s="19"/>
    </row>
    <row r="48" spans="1:15" s="3" customFormat="1">
      <c r="A48" s="17"/>
      <c r="B48" s="25"/>
      <c r="C48" s="25"/>
      <c r="D48" s="19"/>
      <c r="E48" s="19"/>
      <c r="F48" s="19"/>
      <c r="G48" s="19"/>
      <c r="H48" s="19"/>
      <c r="I48" s="19"/>
      <c r="J48" s="19"/>
      <c r="K48" s="19"/>
    </row>
    <row r="49" spans="1:11" s="3" customFormat="1">
      <c r="A49" s="17"/>
      <c r="B49" s="25"/>
      <c r="C49" s="25"/>
      <c r="D49" s="19"/>
      <c r="E49" s="19"/>
      <c r="F49" s="19"/>
      <c r="G49" s="19"/>
      <c r="H49" s="19"/>
      <c r="I49" s="19"/>
      <c r="J49" s="19"/>
      <c r="K49" s="19"/>
    </row>
    <row r="50" spans="1:11" s="3" customFormat="1">
      <c r="A50" s="17"/>
      <c r="B50" s="26"/>
      <c r="C50" s="26"/>
      <c r="D50" s="19"/>
      <c r="E50" s="19"/>
      <c r="F50" s="19"/>
      <c r="G50" s="19"/>
      <c r="H50" s="19"/>
      <c r="I50" s="19"/>
      <c r="J50" s="19"/>
      <c r="K50" s="19"/>
    </row>
    <row r="51" spans="1:11" s="3" customFormat="1"/>
    <row r="52" spans="1:11" s="3" customFormat="1"/>
  </sheetData>
  <mergeCells count="55">
    <mergeCell ref="B40:C40"/>
    <mergeCell ref="B41:C41"/>
    <mergeCell ref="B42:C42"/>
    <mergeCell ref="G36:I36"/>
    <mergeCell ref="L36:N36"/>
    <mergeCell ref="B37:E37"/>
    <mergeCell ref="G37:I37"/>
    <mergeCell ref="L37:N37"/>
    <mergeCell ref="B39:K39"/>
    <mergeCell ref="G24:J24"/>
    <mergeCell ref="L24:O24"/>
    <mergeCell ref="G30:I30"/>
    <mergeCell ref="L30:N30"/>
    <mergeCell ref="G33:I33"/>
    <mergeCell ref="L33:N33"/>
    <mergeCell ref="G23:I23"/>
    <mergeCell ref="L23:N23"/>
    <mergeCell ref="B16:E16"/>
    <mergeCell ref="G16:I16"/>
    <mergeCell ref="L16:N16"/>
    <mergeCell ref="B17:E17"/>
    <mergeCell ref="G17:J18"/>
    <mergeCell ref="L17:O18"/>
    <mergeCell ref="B20:E20"/>
    <mergeCell ref="G20:I20"/>
    <mergeCell ref="L20:N20"/>
    <mergeCell ref="G21:J21"/>
    <mergeCell ref="L21:O21"/>
    <mergeCell ref="B10:E10"/>
    <mergeCell ref="B12:E12"/>
    <mergeCell ref="G12:I12"/>
    <mergeCell ref="L12:N12"/>
    <mergeCell ref="B13:E13"/>
    <mergeCell ref="G13:J13"/>
    <mergeCell ref="L13:O13"/>
    <mergeCell ref="M6:M7"/>
    <mergeCell ref="N6:N7"/>
    <mergeCell ref="O6:O7"/>
    <mergeCell ref="B9:E9"/>
    <mergeCell ref="G9:I9"/>
    <mergeCell ref="L9:N9"/>
    <mergeCell ref="B6:E6"/>
    <mergeCell ref="G6:G7"/>
    <mergeCell ref="H6:H7"/>
    <mergeCell ref="I6:I7"/>
    <mergeCell ref="J6:J7"/>
    <mergeCell ref="L6:L7"/>
    <mergeCell ref="B2:O2"/>
    <mergeCell ref="B3:C3"/>
    <mergeCell ref="D3:O3"/>
    <mergeCell ref="B4:E5"/>
    <mergeCell ref="G4:J4"/>
    <mergeCell ref="L4:O4"/>
    <mergeCell ref="G5:J5"/>
    <mergeCell ref="L5:O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1 - COTIZACION</vt:lpstr>
      <vt:lpstr>ANEXO2</vt:lpstr>
      <vt:lpstr>ANEXO3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Vivian Vanessa Gonzalez Villalba</cp:lastModifiedBy>
  <cp:lastPrinted>2026-02-13T20:54:08Z</cp:lastPrinted>
  <dcterms:created xsi:type="dcterms:W3CDTF">2024-05-20T14:05:00Z</dcterms:created>
  <dcterms:modified xsi:type="dcterms:W3CDTF">2026-06-30T18:12:44Z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A609224EEAC44B269790071945D6BE2D_13</vt:lpwstr>
  </property>
  <property fmtid="{D5CDD505-2E9C-101B-9397-08002B2CF9AE}" pid="3" name="KSOProductBuildVer">
    <vt:lpwstr>1033-12.2.0.16731</vt:lpwstr>
  </property>
</Properties>
</file>