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2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d877555c42ed1d6/CONTRATOS 2026/FISCALIA/2026 PROCESOS/PROCESOS/12. MANTENIMIENTO DE EQUIPOS DE MEDIANA TECNOLOGIA (P)/DOCS revisados/DOCS AJUSTADOS/ESTUDIO DE SECTOR/"/>
    </mc:Choice>
  </mc:AlternateContent>
  <xr:revisionPtr revIDLastSave="8" documentId="14_{9346525B-35F7-494B-B9EB-7A13EC7DFD14}" xr6:coauthVersionLast="47" xr6:coauthVersionMax="47" xr10:uidLastSave="{7F10EE91-578B-AF44-8696-E61E4D351E75}"/>
  <bookViews>
    <workbookView xWindow="0" yWindow="600" windowWidth="28800" windowHeight="16100" activeTab="3" xr2:uid="{00000000-000D-0000-FFFF-FFFF00000000}"/>
  </bookViews>
  <sheets>
    <sheet name="ANEXO 1" sheetId="1" r:id="rId1"/>
    <sheet name="ANEXO 2" sheetId="12" r:id="rId2"/>
    <sheet name="ANEXO 3" sheetId="13" r:id="rId3"/>
    <sheet name="ANEXO 4" sheetId="1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1" i="14" l="1"/>
  <c r="J200" i="14"/>
  <c r="H198" i="14"/>
  <c r="I198" i="14"/>
  <c r="J198" i="14"/>
  <c r="H199" i="14"/>
  <c r="I199" i="14"/>
  <c r="J199" i="14"/>
  <c r="H196" i="14"/>
  <c r="I196" i="14" s="1"/>
  <c r="J196" i="14" s="1"/>
  <c r="H194" i="14"/>
  <c r="I194" i="14" s="1"/>
  <c r="J194" i="14" s="1"/>
  <c r="H192" i="14"/>
  <c r="I192" i="14" s="1"/>
  <c r="J192" i="14" s="1"/>
  <c r="H190" i="14"/>
  <c r="I190" i="14" s="1"/>
  <c r="J190" i="14" s="1"/>
  <c r="H188" i="14"/>
  <c r="I188" i="14" s="1"/>
  <c r="J188" i="14" s="1"/>
  <c r="H186" i="14"/>
  <c r="I186" i="14" s="1"/>
  <c r="J186" i="14" s="1"/>
  <c r="H184" i="14"/>
  <c r="I184" i="14" s="1"/>
  <c r="J184" i="14" s="1"/>
  <c r="H182" i="14"/>
  <c r="I182" i="14" s="1"/>
  <c r="J182" i="14" s="1"/>
  <c r="H180" i="14"/>
  <c r="I180" i="14" s="1"/>
  <c r="J180" i="14" s="1"/>
  <c r="H178" i="14"/>
  <c r="I178" i="14" s="1"/>
  <c r="J178" i="14" s="1"/>
  <c r="H175" i="14"/>
  <c r="I175" i="14" s="1"/>
  <c r="J175" i="14" s="1"/>
  <c r="H176" i="14"/>
  <c r="I176" i="14" s="1"/>
  <c r="J176" i="14" s="1"/>
  <c r="H173" i="14"/>
  <c r="I173" i="14" s="1"/>
  <c r="J173" i="14" s="1"/>
  <c r="H171" i="14"/>
  <c r="I171" i="14" s="1"/>
  <c r="J171" i="14" s="1"/>
  <c r="H167" i="14"/>
  <c r="I167" i="14" s="1"/>
  <c r="J167" i="14" s="1"/>
  <c r="H168" i="14"/>
  <c r="I168" i="14" s="1"/>
  <c r="J168" i="14" s="1"/>
  <c r="H169" i="14"/>
  <c r="I169" i="14" s="1"/>
  <c r="J169" i="14" s="1"/>
  <c r="H165" i="14"/>
  <c r="I165" i="14" s="1"/>
  <c r="J165" i="14" s="1"/>
  <c r="H164" i="14"/>
  <c r="I164" i="14" s="1"/>
  <c r="J164" i="14" s="1"/>
  <c r="H139" i="14"/>
  <c r="I139" i="14" s="1"/>
  <c r="J139" i="14" s="1"/>
  <c r="H137" i="14"/>
  <c r="I137" i="14" s="1"/>
  <c r="J137" i="14" s="1"/>
  <c r="H134" i="14"/>
  <c r="I134" i="14" s="1"/>
  <c r="J134" i="14" s="1"/>
  <c r="H135" i="14"/>
  <c r="I135" i="14" s="1"/>
  <c r="J135" i="14" s="1"/>
  <c r="H132" i="14"/>
  <c r="I132" i="14" s="1"/>
  <c r="J132" i="14" s="1"/>
  <c r="H130" i="14"/>
  <c r="I130" i="14" s="1"/>
  <c r="J130" i="14" s="1"/>
  <c r="H128" i="14"/>
  <c r="I128" i="14" s="1"/>
  <c r="J128" i="14" s="1"/>
  <c r="H126" i="14"/>
  <c r="I126" i="14" s="1"/>
  <c r="J126" i="14" s="1"/>
  <c r="H123" i="14"/>
  <c r="I123" i="14" s="1"/>
  <c r="J123" i="14" s="1"/>
  <c r="H124" i="14"/>
  <c r="I124" i="14" s="1"/>
  <c r="J124" i="14" s="1"/>
  <c r="H121" i="14"/>
  <c r="I121" i="14" s="1"/>
  <c r="J121" i="14" s="1"/>
  <c r="H119" i="14"/>
  <c r="I119" i="14" s="1"/>
  <c r="J119" i="14" s="1"/>
  <c r="H116" i="14"/>
  <c r="I116" i="14" s="1"/>
  <c r="J116" i="14" s="1"/>
  <c r="H117" i="14"/>
  <c r="I117" i="14" s="1"/>
  <c r="J117" i="14" s="1"/>
  <c r="H114" i="14"/>
  <c r="I114" i="14" s="1"/>
  <c r="J114" i="14" s="1"/>
  <c r="H112" i="14"/>
  <c r="I112" i="14" s="1"/>
  <c r="J112" i="14" s="1"/>
  <c r="H110" i="14"/>
  <c r="I110" i="14" s="1"/>
  <c r="J110" i="14" s="1"/>
  <c r="H52" i="14"/>
  <c r="I52" i="14" s="1"/>
  <c r="J52" i="14" s="1"/>
  <c r="H50" i="14"/>
  <c r="I50" i="14" s="1"/>
  <c r="J50" i="14" s="1"/>
  <c r="H48" i="14"/>
  <c r="I48" i="14" s="1"/>
  <c r="J48" i="14" s="1"/>
  <c r="H46" i="14"/>
  <c r="I46" i="14" s="1"/>
  <c r="J46" i="14" s="1"/>
  <c r="I58" i="13" l="1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30" i="13"/>
  <c r="I31" i="13"/>
  <c r="I33" i="13"/>
  <c r="I34" i="13"/>
  <c r="I35" i="13"/>
  <c r="I36" i="13"/>
  <c r="I37" i="13"/>
  <c r="I38" i="13"/>
  <c r="I39" i="13"/>
  <c r="I40" i="13"/>
  <c r="I41" i="13"/>
  <c r="I42" i="13"/>
  <c r="I45" i="13"/>
  <c r="I46" i="13"/>
  <c r="I47" i="13"/>
  <c r="I48" i="13"/>
  <c r="I54" i="13"/>
  <c r="I55" i="13"/>
  <c r="I56" i="13"/>
  <c r="I57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4" i="13"/>
  <c r="I75" i="13"/>
  <c r="I78" i="13"/>
  <c r="I79" i="13"/>
  <c r="I80" i="13"/>
  <c r="I81" i="13"/>
  <c r="I82" i="13"/>
  <c r="I85" i="13"/>
  <c r="I86" i="13"/>
  <c r="I87" i="13"/>
  <c r="I88" i="13"/>
  <c r="I89" i="13"/>
  <c r="I92" i="13"/>
  <c r="I94" i="13"/>
  <c r="I98" i="13"/>
  <c r="I99" i="13"/>
  <c r="I100" i="13"/>
  <c r="I101" i="13"/>
  <c r="I105" i="13"/>
  <c r="I106" i="13"/>
  <c r="I107" i="13"/>
  <c r="I109" i="13"/>
  <c r="I110" i="13"/>
  <c r="I111" i="13"/>
  <c r="I112" i="13"/>
  <c r="I113" i="13"/>
  <c r="I115" i="13"/>
  <c r="I116" i="13"/>
  <c r="I117" i="13"/>
  <c r="I118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42" i="13"/>
  <c r="I143" i="13"/>
  <c r="I144" i="13"/>
  <c r="I145" i="13"/>
  <c r="I146" i="13"/>
  <c r="I147" i="13"/>
  <c r="I149" i="13"/>
  <c r="I150" i="13"/>
  <c r="I151" i="13"/>
  <c r="I152" i="13"/>
  <c r="I153" i="13"/>
  <c r="I154" i="13"/>
  <c r="I155" i="13"/>
  <c r="I156" i="13"/>
  <c r="I10" i="13"/>
  <c r="G14" i="13"/>
  <c r="K14" i="13" s="1"/>
  <c r="L14" i="13" s="1"/>
  <c r="M14" i="13" s="1"/>
  <c r="N14" i="13" s="1"/>
  <c r="G15" i="13"/>
  <c r="G16" i="13"/>
  <c r="G17" i="13"/>
  <c r="G18" i="13"/>
  <c r="G19" i="13"/>
  <c r="G20" i="13"/>
  <c r="G21" i="13"/>
  <c r="K21" i="13" s="1"/>
  <c r="L21" i="13" s="1"/>
  <c r="M21" i="13" s="1"/>
  <c r="N21" i="13" s="1"/>
  <c r="G22" i="13"/>
  <c r="K22" i="13" s="1"/>
  <c r="L22" i="13" s="1"/>
  <c r="M22" i="13" s="1"/>
  <c r="N22" i="13" s="1"/>
  <c r="G23" i="13"/>
  <c r="G24" i="13"/>
  <c r="G25" i="13"/>
  <c r="G26" i="13"/>
  <c r="G27" i="13"/>
  <c r="K27" i="13" s="1"/>
  <c r="G27" i="14" s="1"/>
  <c r="H27" i="14" s="1"/>
  <c r="I27" i="14" s="1"/>
  <c r="J27" i="14" s="1"/>
  <c r="G28" i="13"/>
  <c r="K28" i="13" s="1"/>
  <c r="G28" i="14" s="1"/>
  <c r="G29" i="13"/>
  <c r="K29" i="13" s="1"/>
  <c r="L29" i="13" s="1"/>
  <c r="M29" i="13" s="1"/>
  <c r="N29" i="13" s="1"/>
  <c r="G30" i="13"/>
  <c r="K30" i="13" s="1"/>
  <c r="L30" i="13" s="1"/>
  <c r="M30" i="13" s="1"/>
  <c r="N30" i="13" s="1"/>
  <c r="G31" i="13"/>
  <c r="G32" i="13"/>
  <c r="G33" i="13"/>
  <c r="G34" i="13"/>
  <c r="G35" i="13"/>
  <c r="G36" i="13"/>
  <c r="G37" i="13"/>
  <c r="K37" i="13" s="1"/>
  <c r="L37" i="13" s="1"/>
  <c r="M37" i="13" s="1"/>
  <c r="N37" i="13" s="1"/>
  <c r="G38" i="13"/>
  <c r="K38" i="13" s="1"/>
  <c r="L38" i="13" s="1"/>
  <c r="M38" i="13" s="1"/>
  <c r="N38" i="13" s="1"/>
  <c r="G39" i="13"/>
  <c r="G40" i="13"/>
  <c r="G41" i="13"/>
  <c r="G42" i="13"/>
  <c r="G45" i="13"/>
  <c r="G46" i="13"/>
  <c r="G47" i="13"/>
  <c r="K47" i="13" s="1"/>
  <c r="G49" i="14" s="1"/>
  <c r="H49" i="14" s="1"/>
  <c r="I49" i="14" s="1"/>
  <c r="J49" i="14" s="1"/>
  <c r="G48" i="13"/>
  <c r="G54" i="13"/>
  <c r="G55" i="13"/>
  <c r="G56" i="13"/>
  <c r="G57" i="13"/>
  <c r="G58" i="13"/>
  <c r="K58" i="13" s="1"/>
  <c r="G62" i="14" s="1"/>
  <c r="H62" i="14" s="1"/>
  <c r="I62" i="14" s="1"/>
  <c r="J62" i="14" s="1"/>
  <c r="G59" i="13"/>
  <c r="G60" i="13"/>
  <c r="G61" i="13"/>
  <c r="G62" i="13"/>
  <c r="G63" i="13"/>
  <c r="G64" i="13"/>
  <c r="K64" i="13" s="1"/>
  <c r="L64" i="13" s="1"/>
  <c r="M64" i="13" s="1"/>
  <c r="N64" i="13" s="1"/>
  <c r="G65" i="13"/>
  <c r="G66" i="13"/>
  <c r="G67" i="13"/>
  <c r="G68" i="13"/>
  <c r="G69" i="13"/>
  <c r="G70" i="13"/>
  <c r="G71" i="13"/>
  <c r="G72" i="13"/>
  <c r="K72" i="13" s="1"/>
  <c r="L72" i="13" s="1"/>
  <c r="M72" i="13" s="1"/>
  <c r="N72" i="13" s="1"/>
  <c r="G73" i="13"/>
  <c r="G74" i="13"/>
  <c r="G75" i="13"/>
  <c r="G76" i="13"/>
  <c r="G77" i="13"/>
  <c r="G78" i="13"/>
  <c r="G79" i="13"/>
  <c r="G80" i="13"/>
  <c r="K80" i="13" s="1"/>
  <c r="L80" i="13" s="1"/>
  <c r="M80" i="13" s="1"/>
  <c r="N80" i="13" s="1"/>
  <c r="G81" i="13"/>
  <c r="G82" i="13"/>
  <c r="G83" i="13"/>
  <c r="G84" i="13"/>
  <c r="G85" i="13"/>
  <c r="G86" i="13"/>
  <c r="G87" i="13"/>
  <c r="G88" i="13"/>
  <c r="K88" i="13" s="1"/>
  <c r="L88" i="13" s="1"/>
  <c r="M88" i="13" s="1"/>
  <c r="N88" i="13" s="1"/>
  <c r="G89" i="13"/>
  <c r="G90" i="13"/>
  <c r="G91" i="13"/>
  <c r="G92" i="13"/>
  <c r="G93" i="13"/>
  <c r="G94" i="13"/>
  <c r="G95" i="13"/>
  <c r="G96" i="13"/>
  <c r="K96" i="13" s="1"/>
  <c r="L96" i="13" s="1"/>
  <c r="M96" i="13" s="1"/>
  <c r="N96" i="13" s="1"/>
  <c r="G97" i="13"/>
  <c r="G98" i="13"/>
  <c r="G99" i="13"/>
  <c r="G100" i="13"/>
  <c r="G101" i="13"/>
  <c r="G102" i="13"/>
  <c r="G105" i="13"/>
  <c r="G106" i="13"/>
  <c r="K106" i="13" s="1"/>
  <c r="L106" i="13" s="1"/>
  <c r="M106" i="13" s="1"/>
  <c r="N106" i="13" s="1"/>
  <c r="G107" i="13"/>
  <c r="G108" i="13"/>
  <c r="G109" i="13"/>
  <c r="G110" i="13"/>
  <c r="G111" i="13"/>
  <c r="G112" i="13"/>
  <c r="G113" i="13"/>
  <c r="G114" i="13"/>
  <c r="K114" i="13" s="1"/>
  <c r="L114" i="13" s="1"/>
  <c r="M114" i="13" s="1"/>
  <c r="N114" i="13" s="1"/>
  <c r="G116" i="13"/>
  <c r="K116" i="13" s="1"/>
  <c r="G133" i="14" s="1"/>
  <c r="H133" i="14" s="1"/>
  <c r="I133" i="14" s="1"/>
  <c r="J133" i="14" s="1"/>
  <c r="G117" i="13"/>
  <c r="K117" i="13" s="1"/>
  <c r="G136" i="14" s="1"/>
  <c r="H136" i="14" s="1"/>
  <c r="I136" i="14" s="1"/>
  <c r="J136" i="14" s="1"/>
  <c r="G118" i="13"/>
  <c r="K118" i="13" s="1"/>
  <c r="G138" i="14" s="1"/>
  <c r="H138" i="14" s="1"/>
  <c r="G124" i="13"/>
  <c r="G125" i="13"/>
  <c r="G126" i="13"/>
  <c r="G127" i="13"/>
  <c r="K127" i="13" s="1"/>
  <c r="L127" i="13" s="1"/>
  <c r="M127" i="13" s="1"/>
  <c r="N127" i="13" s="1"/>
  <c r="G128" i="13"/>
  <c r="G129" i="13"/>
  <c r="G130" i="13"/>
  <c r="G131" i="13"/>
  <c r="G132" i="13"/>
  <c r="G133" i="13"/>
  <c r="G134" i="13"/>
  <c r="G135" i="13"/>
  <c r="K135" i="13" s="1"/>
  <c r="L135" i="13" s="1"/>
  <c r="M135" i="13" s="1"/>
  <c r="N135" i="13" s="1"/>
  <c r="G136" i="13"/>
  <c r="G137" i="13"/>
  <c r="G138" i="13"/>
  <c r="K138" i="13" s="1"/>
  <c r="G159" i="14" s="1"/>
  <c r="H159" i="14" s="1"/>
  <c r="I159" i="14" s="1"/>
  <c r="J159" i="14" s="1"/>
  <c r="G139" i="13"/>
  <c r="G142" i="13"/>
  <c r="G143" i="13"/>
  <c r="K143" i="13" s="1"/>
  <c r="G166" i="14" s="1"/>
  <c r="H166" i="14" s="1"/>
  <c r="I166" i="14" s="1"/>
  <c r="J166" i="14" s="1"/>
  <c r="G144" i="13"/>
  <c r="K144" i="13" s="1"/>
  <c r="G170" i="14" s="1"/>
  <c r="H170" i="14" s="1"/>
  <c r="I170" i="14" s="1"/>
  <c r="J170" i="14" s="1"/>
  <c r="G145" i="13"/>
  <c r="K145" i="13" s="1"/>
  <c r="L145" i="13" s="1"/>
  <c r="M145" i="13" s="1"/>
  <c r="N145" i="13" s="1"/>
  <c r="G146" i="13"/>
  <c r="G147" i="13"/>
  <c r="G148" i="13"/>
  <c r="K148" i="13" s="1"/>
  <c r="L148" i="13" s="1"/>
  <c r="M148" i="13" s="1"/>
  <c r="N148" i="13" s="1"/>
  <c r="G149" i="13"/>
  <c r="K149" i="13" s="1"/>
  <c r="G181" i="14" s="1"/>
  <c r="H181" i="14" s="1"/>
  <c r="I181" i="14" s="1"/>
  <c r="J181" i="14" s="1"/>
  <c r="G150" i="13"/>
  <c r="G151" i="13"/>
  <c r="K151" i="13" s="1"/>
  <c r="G185" i="14" s="1"/>
  <c r="H185" i="14" s="1"/>
  <c r="I185" i="14" s="1"/>
  <c r="J185" i="14" s="1"/>
  <c r="G152" i="13"/>
  <c r="G153" i="13"/>
  <c r="G154" i="13"/>
  <c r="K154" i="13" s="1"/>
  <c r="L154" i="13" s="1"/>
  <c r="M154" i="13" s="1"/>
  <c r="N154" i="13" s="1"/>
  <c r="G155" i="13"/>
  <c r="K155" i="13" s="1"/>
  <c r="L155" i="13" s="1"/>
  <c r="M155" i="13" s="1"/>
  <c r="N155" i="13" s="1"/>
  <c r="G156" i="13"/>
  <c r="K156" i="13" s="1"/>
  <c r="L156" i="13" s="1"/>
  <c r="M156" i="13" s="1"/>
  <c r="N156" i="13" s="1"/>
  <c r="G157" i="13"/>
  <c r="K157" i="13" s="1"/>
  <c r="L157" i="13" s="1"/>
  <c r="M157" i="13" s="1"/>
  <c r="N157" i="13" s="1"/>
  <c r="G11" i="13"/>
  <c r="G12" i="13"/>
  <c r="G13" i="13"/>
  <c r="K13" i="13" s="1"/>
  <c r="L13" i="13" s="1"/>
  <c r="M13" i="13" s="1"/>
  <c r="N13" i="13" s="1"/>
  <c r="G10" i="13"/>
  <c r="G129" i="14" l="1"/>
  <c r="H129" i="14" s="1"/>
  <c r="I129" i="14" s="1"/>
  <c r="J129" i="14" s="1"/>
  <c r="G191" i="14"/>
  <c r="H191" i="14" s="1"/>
  <c r="I191" i="14" s="1"/>
  <c r="J191" i="14" s="1"/>
  <c r="G100" i="14"/>
  <c r="H100" i="14" s="1"/>
  <c r="I100" i="14" s="1"/>
  <c r="J100" i="14" s="1"/>
  <c r="G92" i="14"/>
  <c r="H92" i="14" s="1"/>
  <c r="I92" i="14" s="1"/>
  <c r="J92" i="14" s="1"/>
  <c r="G84" i="14"/>
  <c r="H84" i="14" s="1"/>
  <c r="G76" i="14"/>
  <c r="H76" i="14" s="1"/>
  <c r="G111" i="14"/>
  <c r="H111" i="14" s="1"/>
  <c r="I111" i="14" s="1"/>
  <c r="J111" i="14" s="1"/>
  <c r="G172" i="14"/>
  <c r="H172" i="14" s="1"/>
  <c r="I172" i="14" s="1"/>
  <c r="J172" i="14" s="1"/>
  <c r="G156" i="14"/>
  <c r="H156" i="14" s="1"/>
  <c r="I156" i="14" s="1"/>
  <c r="J156" i="14" s="1"/>
  <c r="G68" i="14"/>
  <c r="H68" i="14" s="1"/>
  <c r="I68" i="14" s="1"/>
  <c r="J68" i="14" s="1"/>
  <c r="G148" i="14"/>
  <c r="H148" i="14" s="1"/>
  <c r="I148" i="14" s="1"/>
  <c r="J148" i="14" s="1"/>
  <c r="G37" i="14"/>
  <c r="H37" i="14" s="1"/>
  <c r="I37" i="14" s="1"/>
  <c r="J37" i="14" s="1"/>
  <c r="G29" i="14"/>
  <c r="H29" i="14" s="1"/>
  <c r="G195" i="14"/>
  <c r="H195" i="14" s="1"/>
  <c r="I195" i="14" s="1"/>
  <c r="J195" i="14" s="1"/>
  <c r="G179" i="14"/>
  <c r="H179" i="14" s="1"/>
  <c r="I179" i="14" s="1"/>
  <c r="J179" i="14" s="1"/>
  <c r="G193" i="14"/>
  <c r="H193" i="14" s="1"/>
  <c r="I193" i="14" s="1"/>
  <c r="J193" i="14" s="1"/>
  <c r="G22" i="14"/>
  <c r="H22" i="14" s="1"/>
  <c r="I22" i="14" s="1"/>
  <c r="J22" i="14" s="1"/>
  <c r="G14" i="14"/>
  <c r="H14" i="14" s="1"/>
  <c r="I14" i="14" s="1"/>
  <c r="J14" i="14" s="1"/>
  <c r="L28" i="13"/>
  <c r="M28" i="13" s="1"/>
  <c r="N28" i="13" s="1"/>
  <c r="G38" i="14"/>
  <c r="H38" i="14" s="1"/>
  <c r="I38" i="14" s="1"/>
  <c r="J38" i="14" s="1"/>
  <c r="G30" i="14"/>
  <c r="H30" i="14" s="1"/>
  <c r="I30" i="14" s="1"/>
  <c r="J30" i="14" s="1"/>
  <c r="G21" i="14"/>
  <c r="H21" i="14" s="1"/>
  <c r="G13" i="14"/>
  <c r="H13" i="14" s="1"/>
  <c r="I13" i="14" s="1"/>
  <c r="J13" i="14" s="1"/>
  <c r="G197" i="14"/>
  <c r="H197" i="14" s="1"/>
  <c r="I197" i="14" s="1"/>
  <c r="J197" i="14" s="1"/>
  <c r="H28" i="14"/>
  <c r="I28" i="14" s="1"/>
  <c r="J28" i="14" s="1"/>
  <c r="I138" i="14"/>
  <c r="J138" i="14" s="1"/>
  <c r="L138" i="13"/>
  <c r="M138" i="13" s="1"/>
  <c r="N138" i="13" s="1"/>
  <c r="K99" i="13"/>
  <c r="K59" i="13"/>
  <c r="K129" i="13"/>
  <c r="K98" i="13"/>
  <c r="K45" i="13"/>
  <c r="K11" i="13"/>
  <c r="L117" i="13"/>
  <c r="M117" i="13" s="1"/>
  <c r="N117" i="13" s="1"/>
  <c r="K83" i="13"/>
  <c r="K46" i="13"/>
  <c r="K137" i="13"/>
  <c r="K90" i="13"/>
  <c r="L58" i="13"/>
  <c r="M58" i="13" s="1"/>
  <c r="N58" i="13" s="1"/>
  <c r="L27" i="13"/>
  <c r="M27" i="13" s="1"/>
  <c r="N27" i="13" s="1"/>
  <c r="K146" i="13"/>
  <c r="K136" i="13"/>
  <c r="K128" i="13"/>
  <c r="K115" i="13"/>
  <c r="K107" i="13"/>
  <c r="K97" i="13"/>
  <c r="K89" i="13"/>
  <c r="K81" i="13"/>
  <c r="K73" i="13"/>
  <c r="K65" i="13"/>
  <c r="K57" i="13"/>
  <c r="K109" i="13"/>
  <c r="K67" i="13"/>
  <c r="K20" i="13"/>
  <c r="L116" i="13"/>
  <c r="M116" i="13" s="1"/>
  <c r="N116" i="13" s="1"/>
  <c r="K82" i="13"/>
  <c r="K66" i="13"/>
  <c r="K19" i="13"/>
  <c r="K56" i="13"/>
  <c r="K130" i="13"/>
  <c r="K91" i="13"/>
  <c r="K75" i="13"/>
  <c r="K36" i="13"/>
  <c r="K147" i="13"/>
  <c r="K108" i="13"/>
  <c r="K74" i="13"/>
  <c r="K35" i="13"/>
  <c r="K12" i="13"/>
  <c r="K150" i="13"/>
  <c r="K142" i="13"/>
  <c r="K132" i="13"/>
  <c r="K124" i="13"/>
  <c r="K111" i="13"/>
  <c r="K101" i="13"/>
  <c r="K93" i="13"/>
  <c r="K85" i="13"/>
  <c r="K77" i="13"/>
  <c r="K69" i="13"/>
  <c r="K61" i="13"/>
  <c r="K48" i="13"/>
  <c r="K40" i="13"/>
  <c r="K32" i="13"/>
  <c r="K24" i="13"/>
  <c r="K16" i="13"/>
  <c r="L151" i="13"/>
  <c r="M151" i="13" s="1"/>
  <c r="N151" i="13" s="1"/>
  <c r="L143" i="13"/>
  <c r="M143" i="13" s="1"/>
  <c r="N143" i="13" s="1"/>
  <c r="K133" i="13"/>
  <c r="K125" i="13"/>
  <c r="K112" i="13"/>
  <c r="K102" i="13"/>
  <c r="K94" i="13"/>
  <c r="K86" i="13"/>
  <c r="K78" i="13"/>
  <c r="K70" i="13"/>
  <c r="K62" i="13"/>
  <c r="K54" i="13"/>
  <c r="K41" i="13"/>
  <c r="K33" i="13"/>
  <c r="K25" i="13"/>
  <c r="K17" i="13"/>
  <c r="L149" i="13"/>
  <c r="M149" i="13" s="1"/>
  <c r="N149" i="13" s="1"/>
  <c r="K139" i="13"/>
  <c r="K131" i="13"/>
  <c r="L118" i="13"/>
  <c r="M118" i="13" s="1"/>
  <c r="N118" i="13" s="1"/>
  <c r="K110" i="13"/>
  <c r="K100" i="13"/>
  <c r="K92" i="13"/>
  <c r="K84" i="13"/>
  <c r="K76" i="13"/>
  <c r="K68" i="13"/>
  <c r="K60" i="13"/>
  <c r="L47" i="13"/>
  <c r="M47" i="13" s="1"/>
  <c r="N47" i="13" s="1"/>
  <c r="K39" i="13"/>
  <c r="K31" i="13"/>
  <c r="K23" i="13"/>
  <c r="K15" i="13"/>
  <c r="K153" i="13"/>
  <c r="K10" i="13"/>
  <c r="K152" i="13"/>
  <c r="L144" i="13"/>
  <c r="M144" i="13" s="1"/>
  <c r="N144" i="13" s="1"/>
  <c r="K134" i="13"/>
  <c r="K126" i="13"/>
  <c r="K113" i="13"/>
  <c r="K105" i="13"/>
  <c r="K95" i="13"/>
  <c r="K87" i="13"/>
  <c r="K79" i="13"/>
  <c r="K71" i="13"/>
  <c r="K63" i="13"/>
  <c r="K55" i="13"/>
  <c r="K42" i="13"/>
  <c r="K34" i="13"/>
  <c r="K26" i="13"/>
  <c r="K18" i="13"/>
  <c r="I152" i="12"/>
  <c r="L152" i="12" s="1"/>
  <c r="I151" i="12"/>
  <c r="L151" i="12" s="1"/>
  <c r="I150" i="12"/>
  <c r="L150" i="12" s="1"/>
  <c r="M150" i="12" s="1"/>
  <c r="I149" i="12"/>
  <c r="L149" i="12" s="1"/>
  <c r="L148" i="12"/>
  <c r="M148" i="12" s="1"/>
  <c r="I148" i="12"/>
  <c r="I147" i="12"/>
  <c r="L147" i="12" s="1"/>
  <c r="I146" i="12"/>
  <c r="L146" i="12" s="1"/>
  <c r="I145" i="12"/>
  <c r="L145" i="12" s="1"/>
  <c r="L144" i="12"/>
  <c r="M144" i="12" s="1"/>
  <c r="I144" i="12"/>
  <c r="I143" i="12"/>
  <c r="L143" i="12" s="1"/>
  <c r="I142" i="12"/>
  <c r="L142" i="12" s="1"/>
  <c r="I141" i="12"/>
  <c r="L141" i="12" s="1"/>
  <c r="I140" i="12"/>
  <c r="L140" i="12" s="1"/>
  <c r="M140" i="12" s="1"/>
  <c r="I139" i="12"/>
  <c r="L139" i="12" s="1"/>
  <c r="I138" i="12"/>
  <c r="L138" i="12" s="1"/>
  <c r="I134" i="12"/>
  <c r="L134" i="12" s="1"/>
  <c r="M134" i="12" s="1"/>
  <c r="I133" i="12"/>
  <c r="L133" i="12" s="1"/>
  <c r="I132" i="12"/>
  <c r="L132" i="12" s="1"/>
  <c r="I131" i="12"/>
  <c r="L131" i="12" s="1"/>
  <c r="I130" i="12"/>
  <c r="L130" i="12" s="1"/>
  <c r="I129" i="12"/>
  <c r="L129" i="12" s="1"/>
  <c r="I128" i="12"/>
  <c r="L128" i="12" s="1"/>
  <c r="I127" i="12"/>
  <c r="L127" i="12" s="1"/>
  <c r="I126" i="12"/>
  <c r="L126" i="12" s="1"/>
  <c r="I125" i="12"/>
  <c r="L125" i="12" s="1"/>
  <c r="I124" i="12"/>
  <c r="L124" i="12" s="1"/>
  <c r="I123" i="12"/>
  <c r="L123" i="12" s="1"/>
  <c r="I122" i="12"/>
  <c r="L122" i="12" s="1"/>
  <c r="I121" i="12"/>
  <c r="L121" i="12" s="1"/>
  <c r="I120" i="12"/>
  <c r="L120" i="12" s="1"/>
  <c r="I116" i="12"/>
  <c r="L116" i="12" s="1"/>
  <c r="I115" i="12"/>
  <c r="L115" i="12" s="1"/>
  <c r="I114" i="12"/>
  <c r="L114" i="12" s="1"/>
  <c r="I113" i="12"/>
  <c r="L113" i="12" s="1"/>
  <c r="I111" i="12"/>
  <c r="L111" i="12" s="1"/>
  <c r="I110" i="12"/>
  <c r="L110" i="12" s="1"/>
  <c r="I109" i="12"/>
  <c r="L109" i="12" s="1"/>
  <c r="I108" i="12"/>
  <c r="L108" i="12" s="1"/>
  <c r="I107" i="12"/>
  <c r="L107" i="12" s="1"/>
  <c r="I105" i="12"/>
  <c r="L105" i="12" s="1"/>
  <c r="I104" i="12"/>
  <c r="L104" i="12" s="1"/>
  <c r="I103" i="12"/>
  <c r="L103" i="12" s="1"/>
  <c r="I99" i="12"/>
  <c r="L99" i="12" s="1"/>
  <c r="I98" i="12"/>
  <c r="L98" i="12" s="1"/>
  <c r="I97" i="12"/>
  <c r="L97" i="12" s="1"/>
  <c r="I96" i="12"/>
  <c r="L96" i="12" s="1"/>
  <c r="I92" i="12"/>
  <c r="L92" i="12" s="1"/>
  <c r="I90" i="12"/>
  <c r="L90" i="12" s="1"/>
  <c r="I87" i="12"/>
  <c r="L87" i="12" s="1"/>
  <c r="I86" i="12"/>
  <c r="L86" i="12" s="1"/>
  <c r="I85" i="12"/>
  <c r="L85" i="12" s="1"/>
  <c r="I84" i="12"/>
  <c r="L84" i="12" s="1"/>
  <c r="I83" i="12"/>
  <c r="L83" i="12" s="1"/>
  <c r="L80" i="12"/>
  <c r="I80" i="12"/>
  <c r="I79" i="12"/>
  <c r="L79" i="12" s="1"/>
  <c r="I78" i="12"/>
  <c r="L78" i="12" s="1"/>
  <c r="I77" i="12"/>
  <c r="L77" i="12" s="1"/>
  <c r="I76" i="12"/>
  <c r="L76" i="12" s="1"/>
  <c r="I73" i="12"/>
  <c r="L73" i="12" s="1"/>
  <c r="I72" i="12"/>
  <c r="L72" i="12" s="1"/>
  <c r="I70" i="12"/>
  <c r="L70" i="12" s="1"/>
  <c r="I69" i="12"/>
  <c r="L69" i="12" s="1"/>
  <c r="I68" i="12"/>
  <c r="L68" i="12" s="1"/>
  <c r="I67" i="12"/>
  <c r="L67" i="12" s="1"/>
  <c r="I66" i="12"/>
  <c r="L66" i="12" s="1"/>
  <c r="I65" i="12"/>
  <c r="L65" i="12" s="1"/>
  <c r="M65" i="12" s="1"/>
  <c r="I64" i="12"/>
  <c r="L64" i="12" s="1"/>
  <c r="I63" i="12"/>
  <c r="L63" i="12" s="1"/>
  <c r="M63" i="12" s="1"/>
  <c r="I62" i="12"/>
  <c r="L62" i="12" s="1"/>
  <c r="I61" i="12"/>
  <c r="L61" i="12" s="1"/>
  <c r="I60" i="12"/>
  <c r="L60" i="12" s="1"/>
  <c r="I59" i="12"/>
  <c r="L59" i="12" s="1"/>
  <c r="I58" i="12"/>
  <c r="L58" i="12" s="1"/>
  <c r="I57" i="12"/>
  <c r="L57" i="12" s="1"/>
  <c r="I56" i="12"/>
  <c r="L56" i="12" s="1"/>
  <c r="I55" i="12"/>
  <c r="L55" i="12" s="1"/>
  <c r="I54" i="12"/>
  <c r="L54" i="12" s="1"/>
  <c r="I53" i="12"/>
  <c r="L53" i="12" s="1"/>
  <c r="I52" i="12"/>
  <c r="L52" i="12" s="1"/>
  <c r="I29" i="14" l="1"/>
  <c r="J29" i="14" s="1"/>
  <c r="I84" i="14"/>
  <c r="J84" i="14" s="1"/>
  <c r="I76" i="14"/>
  <c r="J76" i="14" s="1"/>
  <c r="I21" i="14"/>
  <c r="J21" i="14" s="1"/>
  <c r="L15" i="13"/>
  <c r="M15" i="13" s="1"/>
  <c r="N15" i="13" s="1"/>
  <c r="G15" i="14"/>
  <c r="H15" i="14" s="1"/>
  <c r="I15" i="14" s="1"/>
  <c r="J15" i="14" s="1"/>
  <c r="L86" i="13"/>
  <c r="M86" i="13" s="1"/>
  <c r="N86" i="13" s="1"/>
  <c r="G90" i="14"/>
  <c r="L130" i="13"/>
  <c r="M130" i="13" s="1"/>
  <c r="N130" i="13" s="1"/>
  <c r="G151" i="14"/>
  <c r="H151" i="14" s="1"/>
  <c r="I151" i="14" s="1"/>
  <c r="J151" i="14" s="1"/>
  <c r="L113" i="13"/>
  <c r="M113" i="13" s="1"/>
  <c r="N113" i="13" s="1"/>
  <c r="G127" i="14"/>
  <c r="H127" i="14" s="1"/>
  <c r="I127" i="14" s="1"/>
  <c r="J127" i="14" s="1"/>
  <c r="L92" i="13"/>
  <c r="M92" i="13" s="1"/>
  <c r="N92" i="13" s="1"/>
  <c r="G96" i="14"/>
  <c r="H96" i="14" s="1"/>
  <c r="I96" i="14" s="1"/>
  <c r="J96" i="14" s="1"/>
  <c r="L94" i="13"/>
  <c r="M94" i="13" s="1"/>
  <c r="N94" i="13" s="1"/>
  <c r="G98" i="14"/>
  <c r="H98" i="14" s="1"/>
  <c r="I98" i="14" s="1"/>
  <c r="J98" i="14" s="1"/>
  <c r="L35" i="13"/>
  <c r="M35" i="13" s="1"/>
  <c r="N35" i="13" s="1"/>
  <c r="G35" i="14"/>
  <c r="H35" i="14" s="1"/>
  <c r="I35" i="14" s="1"/>
  <c r="J35" i="14" s="1"/>
  <c r="L128" i="13"/>
  <c r="M128" i="13" s="1"/>
  <c r="N128" i="13" s="1"/>
  <c r="G149" i="14"/>
  <c r="L31" i="13"/>
  <c r="M31" i="13" s="1"/>
  <c r="N31" i="13" s="1"/>
  <c r="G31" i="14"/>
  <c r="H31" i="14" s="1"/>
  <c r="I31" i="14" s="1"/>
  <c r="J31" i="14" s="1"/>
  <c r="L32" i="13"/>
  <c r="M32" i="13" s="1"/>
  <c r="N32" i="13" s="1"/>
  <c r="G32" i="14"/>
  <c r="H32" i="14" s="1"/>
  <c r="I32" i="14" s="1"/>
  <c r="J32" i="14" s="1"/>
  <c r="L19" i="13"/>
  <c r="M19" i="13" s="1"/>
  <c r="N19" i="13" s="1"/>
  <c r="G19" i="14"/>
  <c r="H19" i="14" s="1"/>
  <c r="I19" i="14" s="1"/>
  <c r="J19" i="14" s="1"/>
  <c r="L136" i="13"/>
  <c r="M136" i="13" s="1"/>
  <c r="N136" i="13" s="1"/>
  <c r="G157" i="14"/>
  <c r="H157" i="14" s="1"/>
  <c r="I157" i="14" s="1"/>
  <c r="J157" i="14" s="1"/>
  <c r="L26" i="13"/>
  <c r="M26" i="13" s="1"/>
  <c r="N26" i="13" s="1"/>
  <c r="G26" i="14"/>
  <c r="H26" i="14" s="1"/>
  <c r="I26" i="14" s="1"/>
  <c r="J26" i="14" s="1"/>
  <c r="L95" i="13"/>
  <c r="M95" i="13" s="1"/>
  <c r="N95" i="13" s="1"/>
  <c r="G99" i="14"/>
  <c r="H99" i="14" s="1"/>
  <c r="I99" i="14" s="1"/>
  <c r="J99" i="14" s="1"/>
  <c r="L153" i="13"/>
  <c r="M153" i="13" s="1"/>
  <c r="N153" i="13" s="1"/>
  <c r="G189" i="14"/>
  <c r="H189" i="14" s="1"/>
  <c r="I189" i="14" s="1"/>
  <c r="J189" i="14" s="1"/>
  <c r="L76" i="13"/>
  <c r="M76" i="13" s="1"/>
  <c r="N76" i="13" s="1"/>
  <c r="G80" i="14"/>
  <c r="H80" i="14" s="1"/>
  <c r="I80" i="14" s="1"/>
  <c r="J80" i="14" s="1"/>
  <c r="L78" i="13"/>
  <c r="M78" i="13" s="1"/>
  <c r="N78" i="13" s="1"/>
  <c r="G82" i="14"/>
  <c r="L77" i="13"/>
  <c r="M77" i="13" s="1"/>
  <c r="N77" i="13" s="1"/>
  <c r="G81" i="14"/>
  <c r="H81" i="14" s="1"/>
  <c r="I81" i="14" s="1"/>
  <c r="J81" i="14" s="1"/>
  <c r="L150" i="13"/>
  <c r="M150" i="13" s="1"/>
  <c r="N150" i="13" s="1"/>
  <c r="G183" i="14"/>
  <c r="H183" i="14" s="1"/>
  <c r="I183" i="14" s="1"/>
  <c r="J183" i="14" s="1"/>
  <c r="L91" i="13"/>
  <c r="M91" i="13" s="1"/>
  <c r="N91" i="13" s="1"/>
  <c r="G95" i="14"/>
  <c r="H95" i="14" s="1"/>
  <c r="I95" i="14" s="1"/>
  <c r="J95" i="14" s="1"/>
  <c r="L67" i="13"/>
  <c r="M67" i="13" s="1"/>
  <c r="N67" i="13" s="1"/>
  <c r="G71" i="14"/>
  <c r="H71" i="14" s="1"/>
  <c r="I71" i="14" s="1"/>
  <c r="J71" i="14" s="1"/>
  <c r="L107" i="13"/>
  <c r="M107" i="13" s="1"/>
  <c r="N107" i="13" s="1"/>
  <c r="G113" i="14"/>
  <c r="H113" i="14" s="1"/>
  <c r="I113" i="14" s="1"/>
  <c r="J113" i="14" s="1"/>
  <c r="L137" i="13"/>
  <c r="M137" i="13" s="1"/>
  <c r="N137" i="13" s="1"/>
  <c r="G158" i="14"/>
  <c r="H158" i="14" s="1"/>
  <c r="I158" i="14" s="1"/>
  <c r="J158" i="14" s="1"/>
  <c r="L59" i="13"/>
  <c r="M59" i="13" s="1"/>
  <c r="N59" i="13" s="1"/>
  <c r="G63" i="14"/>
  <c r="H63" i="14" s="1"/>
  <c r="I63" i="14" s="1"/>
  <c r="J63" i="14" s="1"/>
  <c r="L34" i="13"/>
  <c r="M34" i="13" s="1"/>
  <c r="N34" i="13" s="1"/>
  <c r="G34" i="14"/>
  <c r="L84" i="13"/>
  <c r="M84" i="13" s="1"/>
  <c r="N84" i="13" s="1"/>
  <c r="G88" i="14"/>
  <c r="H88" i="14" s="1"/>
  <c r="I88" i="14" s="1"/>
  <c r="J88" i="14" s="1"/>
  <c r="L16" i="13"/>
  <c r="M16" i="13" s="1"/>
  <c r="N16" i="13" s="1"/>
  <c r="G16" i="14"/>
  <c r="L109" i="13"/>
  <c r="M109" i="13" s="1"/>
  <c r="N109" i="13" s="1"/>
  <c r="G118" i="14"/>
  <c r="H118" i="14" s="1"/>
  <c r="I118" i="14" s="1"/>
  <c r="J118" i="14" s="1"/>
  <c r="L42" i="13"/>
  <c r="M42" i="13" s="1"/>
  <c r="N42" i="13" s="1"/>
  <c r="G42" i="14"/>
  <c r="H42" i="14" s="1"/>
  <c r="I42" i="14" s="1"/>
  <c r="J42" i="14" s="1"/>
  <c r="L23" i="13"/>
  <c r="M23" i="13" s="1"/>
  <c r="N23" i="13" s="1"/>
  <c r="G23" i="14"/>
  <c r="L25" i="13"/>
  <c r="M25" i="13" s="1"/>
  <c r="N25" i="13" s="1"/>
  <c r="G25" i="14"/>
  <c r="L24" i="13"/>
  <c r="M24" i="13" s="1"/>
  <c r="N24" i="13" s="1"/>
  <c r="G24" i="14"/>
  <c r="L93" i="13"/>
  <c r="M93" i="13" s="1"/>
  <c r="N93" i="13" s="1"/>
  <c r="G97" i="14"/>
  <c r="H97" i="14" s="1"/>
  <c r="I97" i="14" s="1"/>
  <c r="J97" i="14" s="1"/>
  <c r="L56" i="13"/>
  <c r="M56" i="13" s="1"/>
  <c r="N56" i="13" s="1"/>
  <c r="G60" i="14"/>
  <c r="H60" i="14" s="1"/>
  <c r="I60" i="14" s="1"/>
  <c r="J60" i="14" s="1"/>
  <c r="L57" i="13"/>
  <c r="M57" i="13" s="1"/>
  <c r="N57" i="13" s="1"/>
  <c r="G61" i="14"/>
  <c r="H61" i="14" s="1"/>
  <c r="I61" i="14" s="1"/>
  <c r="J61" i="14" s="1"/>
  <c r="L83" i="13"/>
  <c r="M83" i="13" s="1"/>
  <c r="N83" i="13" s="1"/>
  <c r="G87" i="14"/>
  <c r="H87" i="14" s="1"/>
  <c r="I87" i="14" s="1"/>
  <c r="J87" i="14" s="1"/>
  <c r="L126" i="13"/>
  <c r="M126" i="13" s="1"/>
  <c r="N126" i="13" s="1"/>
  <c r="G147" i="14"/>
  <c r="H147" i="14" s="1"/>
  <c r="I147" i="14" s="1"/>
  <c r="J147" i="14" s="1"/>
  <c r="L33" i="13"/>
  <c r="M33" i="13" s="1"/>
  <c r="N33" i="13" s="1"/>
  <c r="G33" i="14"/>
  <c r="L74" i="13"/>
  <c r="M74" i="13" s="1"/>
  <c r="N74" i="13" s="1"/>
  <c r="G78" i="14"/>
  <c r="H78" i="14" s="1"/>
  <c r="I78" i="14" s="1"/>
  <c r="J78" i="14" s="1"/>
  <c r="L65" i="13"/>
  <c r="M65" i="13" s="1"/>
  <c r="N65" i="13" s="1"/>
  <c r="G69" i="14"/>
  <c r="H69" i="14" s="1"/>
  <c r="I69" i="14" s="1"/>
  <c r="J69" i="14" s="1"/>
  <c r="L55" i="13"/>
  <c r="M55" i="13" s="1"/>
  <c r="N55" i="13" s="1"/>
  <c r="G59" i="14"/>
  <c r="H59" i="14" s="1"/>
  <c r="I59" i="14" s="1"/>
  <c r="J59" i="14" s="1"/>
  <c r="L100" i="13"/>
  <c r="M100" i="13" s="1"/>
  <c r="N100" i="13" s="1"/>
  <c r="G104" i="14"/>
  <c r="H104" i="14" s="1"/>
  <c r="I104" i="14" s="1"/>
  <c r="J104" i="14" s="1"/>
  <c r="L101" i="13"/>
  <c r="M101" i="13" s="1"/>
  <c r="N101" i="13" s="1"/>
  <c r="G105" i="14"/>
  <c r="H105" i="14" s="1"/>
  <c r="I105" i="14" s="1"/>
  <c r="J105" i="14" s="1"/>
  <c r="L105" i="13"/>
  <c r="M105" i="13" s="1"/>
  <c r="N105" i="13" s="1"/>
  <c r="G109" i="14"/>
  <c r="H109" i="14" s="1"/>
  <c r="I109" i="14" s="1"/>
  <c r="J109" i="14" s="1"/>
  <c r="L17" i="13"/>
  <c r="M17" i="13" s="1"/>
  <c r="N17" i="13" s="1"/>
  <c r="G17" i="14"/>
  <c r="H17" i="14" s="1"/>
  <c r="I17" i="14" s="1"/>
  <c r="J17" i="14" s="1"/>
  <c r="L85" i="13"/>
  <c r="M85" i="13" s="1"/>
  <c r="N85" i="13" s="1"/>
  <c r="G89" i="14"/>
  <c r="H89" i="14" s="1"/>
  <c r="I89" i="14" s="1"/>
  <c r="J89" i="14" s="1"/>
  <c r="L12" i="13"/>
  <c r="M12" i="13" s="1"/>
  <c r="N12" i="13" s="1"/>
  <c r="G12" i="14"/>
  <c r="H12" i="14" s="1"/>
  <c r="I12" i="14" s="1"/>
  <c r="J12" i="14" s="1"/>
  <c r="L46" i="13"/>
  <c r="M46" i="13" s="1"/>
  <c r="N46" i="13" s="1"/>
  <c r="G47" i="14"/>
  <c r="H47" i="14" s="1"/>
  <c r="I47" i="14" s="1"/>
  <c r="J47" i="14" s="1"/>
  <c r="L99" i="13"/>
  <c r="M99" i="13" s="1"/>
  <c r="N99" i="13" s="1"/>
  <c r="G103" i="14"/>
  <c r="H103" i="14" s="1"/>
  <c r="I103" i="14" s="1"/>
  <c r="J103" i="14" s="1"/>
  <c r="L102" i="13"/>
  <c r="M102" i="13" s="1"/>
  <c r="N102" i="13" s="1"/>
  <c r="G106" i="14"/>
  <c r="H106" i="14" s="1"/>
  <c r="I106" i="14" s="1"/>
  <c r="J106" i="14" s="1"/>
  <c r="L134" i="13"/>
  <c r="M134" i="13" s="1"/>
  <c r="N134" i="13" s="1"/>
  <c r="G155" i="14"/>
  <c r="H155" i="14" s="1"/>
  <c r="I155" i="14" s="1"/>
  <c r="J155" i="14" s="1"/>
  <c r="L41" i="13"/>
  <c r="M41" i="13" s="1"/>
  <c r="N41" i="13" s="1"/>
  <c r="G41" i="14"/>
  <c r="L111" i="13"/>
  <c r="M111" i="13" s="1"/>
  <c r="N111" i="13" s="1"/>
  <c r="G122" i="14"/>
  <c r="H122" i="14" s="1"/>
  <c r="I122" i="14" s="1"/>
  <c r="J122" i="14" s="1"/>
  <c r="L146" i="13"/>
  <c r="M146" i="13" s="1"/>
  <c r="N146" i="13" s="1"/>
  <c r="G174" i="14"/>
  <c r="H174" i="14" s="1"/>
  <c r="I174" i="14" s="1"/>
  <c r="J174" i="14" s="1"/>
  <c r="L54" i="13"/>
  <c r="M54" i="13" s="1"/>
  <c r="N54" i="13" s="1"/>
  <c r="G58" i="14"/>
  <c r="H58" i="14" s="1"/>
  <c r="I58" i="14" s="1"/>
  <c r="J58" i="14" s="1"/>
  <c r="L125" i="13"/>
  <c r="M125" i="13" s="1"/>
  <c r="N125" i="13" s="1"/>
  <c r="G146" i="14"/>
  <c r="H146" i="14" s="1"/>
  <c r="I146" i="14" s="1"/>
  <c r="J146" i="14" s="1"/>
  <c r="L48" i="13"/>
  <c r="M48" i="13" s="1"/>
  <c r="N48" i="13" s="1"/>
  <c r="G51" i="14"/>
  <c r="H51" i="14" s="1"/>
  <c r="I51" i="14" s="1"/>
  <c r="J51" i="14" s="1"/>
  <c r="L124" i="13"/>
  <c r="M124" i="13" s="1"/>
  <c r="N124" i="13" s="1"/>
  <c r="G145" i="14"/>
  <c r="H145" i="14" s="1"/>
  <c r="I145" i="14" s="1"/>
  <c r="J145" i="14" s="1"/>
  <c r="L147" i="13"/>
  <c r="M147" i="13" s="1"/>
  <c r="N147" i="13" s="1"/>
  <c r="G177" i="14"/>
  <c r="H177" i="14" s="1"/>
  <c r="I177" i="14" s="1"/>
  <c r="J177" i="14" s="1"/>
  <c r="L82" i="13"/>
  <c r="M82" i="13" s="1"/>
  <c r="N82" i="13" s="1"/>
  <c r="G86" i="14"/>
  <c r="H86" i="14" s="1"/>
  <c r="I86" i="14" s="1"/>
  <c r="J86" i="14" s="1"/>
  <c r="L81" i="13"/>
  <c r="M81" i="13" s="1"/>
  <c r="N81" i="13" s="1"/>
  <c r="G85" i="14"/>
  <c r="H85" i="14" s="1"/>
  <c r="I85" i="14" s="1"/>
  <c r="J85" i="14" s="1"/>
  <c r="L45" i="13"/>
  <c r="M45" i="13" s="1"/>
  <c r="N45" i="13" s="1"/>
  <c r="G45" i="14"/>
  <c r="H45" i="14" s="1"/>
  <c r="I45" i="14" s="1"/>
  <c r="J45" i="14" s="1"/>
  <c r="L39" i="13"/>
  <c r="M39" i="13" s="1"/>
  <c r="N39" i="13" s="1"/>
  <c r="G39" i="14"/>
  <c r="L112" i="13"/>
  <c r="M112" i="13" s="1"/>
  <c r="N112" i="13" s="1"/>
  <c r="G125" i="14"/>
  <c r="H125" i="14" s="1"/>
  <c r="I125" i="14" s="1"/>
  <c r="J125" i="14" s="1"/>
  <c r="L66" i="13"/>
  <c r="M66" i="13" s="1"/>
  <c r="N66" i="13" s="1"/>
  <c r="G70" i="14"/>
  <c r="H70" i="14" s="1"/>
  <c r="I70" i="14" s="1"/>
  <c r="J70" i="14" s="1"/>
  <c r="L71" i="13"/>
  <c r="M71" i="13" s="1"/>
  <c r="N71" i="13" s="1"/>
  <c r="G75" i="14"/>
  <c r="H75" i="14" s="1"/>
  <c r="I75" i="14" s="1"/>
  <c r="J75" i="14" s="1"/>
  <c r="L79" i="13"/>
  <c r="M79" i="13" s="1"/>
  <c r="N79" i="13" s="1"/>
  <c r="G83" i="14"/>
  <c r="H83" i="14" s="1"/>
  <c r="I83" i="14" s="1"/>
  <c r="J83" i="14" s="1"/>
  <c r="L60" i="13"/>
  <c r="M60" i="13" s="1"/>
  <c r="N60" i="13" s="1"/>
  <c r="G64" i="14"/>
  <c r="H64" i="14" s="1"/>
  <c r="I64" i="14" s="1"/>
  <c r="J64" i="14" s="1"/>
  <c r="L62" i="13"/>
  <c r="M62" i="13" s="1"/>
  <c r="N62" i="13" s="1"/>
  <c r="G66" i="14"/>
  <c r="H66" i="14" s="1"/>
  <c r="I66" i="14" s="1"/>
  <c r="J66" i="14" s="1"/>
  <c r="L133" i="13"/>
  <c r="M133" i="13" s="1"/>
  <c r="N133" i="13" s="1"/>
  <c r="G154" i="14"/>
  <c r="H154" i="14" s="1"/>
  <c r="I154" i="14" s="1"/>
  <c r="J154" i="14" s="1"/>
  <c r="L61" i="13"/>
  <c r="M61" i="13" s="1"/>
  <c r="N61" i="13" s="1"/>
  <c r="G65" i="14"/>
  <c r="H65" i="14" s="1"/>
  <c r="I65" i="14" s="1"/>
  <c r="J65" i="14" s="1"/>
  <c r="L132" i="13"/>
  <c r="M132" i="13" s="1"/>
  <c r="N132" i="13" s="1"/>
  <c r="G153" i="14"/>
  <c r="H153" i="14" s="1"/>
  <c r="I153" i="14" s="1"/>
  <c r="J153" i="14" s="1"/>
  <c r="L36" i="13"/>
  <c r="M36" i="13" s="1"/>
  <c r="N36" i="13" s="1"/>
  <c r="G36" i="14"/>
  <c r="H36" i="14" s="1"/>
  <c r="I36" i="14" s="1"/>
  <c r="J36" i="14" s="1"/>
  <c r="L89" i="13"/>
  <c r="M89" i="13" s="1"/>
  <c r="N89" i="13" s="1"/>
  <c r="G93" i="14"/>
  <c r="H93" i="14" s="1"/>
  <c r="I93" i="14" s="1"/>
  <c r="J93" i="14" s="1"/>
  <c r="L98" i="13"/>
  <c r="M98" i="13" s="1"/>
  <c r="N98" i="13" s="1"/>
  <c r="G102" i="14"/>
  <c r="H102" i="14" s="1"/>
  <c r="I102" i="14" s="1"/>
  <c r="J102" i="14" s="1"/>
  <c r="L63" i="13"/>
  <c r="M63" i="13" s="1"/>
  <c r="N63" i="13" s="1"/>
  <c r="G67" i="14"/>
  <c r="H67" i="14" s="1"/>
  <c r="I67" i="14" s="1"/>
  <c r="J67" i="14" s="1"/>
  <c r="L110" i="13"/>
  <c r="M110" i="13" s="1"/>
  <c r="N110" i="13" s="1"/>
  <c r="G120" i="14"/>
  <c r="H120" i="14" s="1"/>
  <c r="I120" i="14" s="1"/>
  <c r="J120" i="14" s="1"/>
  <c r="L40" i="13"/>
  <c r="M40" i="13" s="1"/>
  <c r="N40" i="13" s="1"/>
  <c r="G40" i="14"/>
  <c r="H40" i="14" s="1"/>
  <c r="I40" i="14" s="1"/>
  <c r="J40" i="14" s="1"/>
  <c r="L108" i="13"/>
  <c r="M108" i="13" s="1"/>
  <c r="N108" i="13" s="1"/>
  <c r="G115" i="14"/>
  <c r="H115" i="14" s="1"/>
  <c r="I115" i="14" s="1"/>
  <c r="J115" i="14" s="1"/>
  <c r="L73" i="13"/>
  <c r="M73" i="13" s="1"/>
  <c r="N73" i="13" s="1"/>
  <c r="G77" i="14"/>
  <c r="H77" i="14" s="1"/>
  <c r="I77" i="14" s="1"/>
  <c r="J77" i="14" s="1"/>
  <c r="L11" i="13"/>
  <c r="M11" i="13" s="1"/>
  <c r="N11" i="13" s="1"/>
  <c r="G11" i="14"/>
  <c r="H11" i="14" s="1"/>
  <c r="I11" i="14" s="1"/>
  <c r="J11" i="14" s="1"/>
  <c r="L152" i="13"/>
  <c r="M152" i="13" s="1"/>
  <c r="N152" i="13" s="1"/>
  <c r="G187" i="14"/>
  <c r="H187" i="14" s="1"/>
  <c r="I187" i="14" s="1"/>
  <c r="J187" i="14" s="1"/>
  <c r="L131" i="13"/>
  <c r="M131" i="13" s="1"/>
  <c r="N131" i="13" s="1"/>
  <c r="G152" i="14"/>
  <c r="H152" i="14" s="1"/>
  <c r="I152" i="14" s="1"/>
  <c r="J152" i="14" s="1"/>
  <c r="L18" i="13"/>
  <c r="M18" i="13" s="1"/>
  <c r="N18" i="13" s="1"/>
  <c r="G18" i="14"/>
  <c r="H18" i="14" s="1"/>
  <c r="I18" i="14" s="1"/>
  <c r="J18" i="14" s="1"/>
  <c r="L87" i="13"/>
  <c r="M87" i="13" s="1"/>
  <c r="N87" i="13" s="1"/>
  <c r="G91" i="14"/>
  <c r="H91" i="14" s="1"/>
  <c r="I91" i="14" s="1"/>
  <c r="J91" i="14" s="1"/>
  <c r="L10" i="13"/>
  <c r="M10" i="13" s="1"/>
  <c r="N10" i="13" s="1"/>
  <c r="G10" i="14"/>
  <c r="H10" i="14" s="1"/>
  <c r="I10" i="14" s="1"/>
  <c r="J10" i="14" s="1"/>
  <c r="L68" i="13"/>
  <c r="M68" i="13" s="1"/>
  <c r="N68" i="13" s="1"/>
  <c r="G72" i="14"/>
  <c r="H72" i="14" s="1"/>
  <c r="I72" i="14" s="1"/>
  <c r="J72" i="14" s="1"/>
  <c r="L139" i="13"/>
  <c r="M139" i="13" s="1"/>
  <c r="N139" i="13" s="1"/>
  <c r="G160" i="14"/>
  <c r="H160" i="14" s="1"/>
  <c r="I160" i="14" s="1"/>
  <c r="J160" i="14" s="1"/>
  <c r="L70" i="13"/>
  <c r="M70" i="13" s="1"/>
  <c r="N70" i="13" s="1"/>
  <c r="G74" i="14"/>
  <c r="H74" i="14" s="1"/>
  <c r="I74" i="14" s="1"/>
  <c r="J74" i="14" s="1"/>
  <c r="L69" i="13"/>
  <c r="M69" i="13" s="1"/>
  <c r="N69" i="13" s="1"/>
  <c r="G73" i="14"/>
  <c r="H73" i="14" s="1"/>
  <c r="I73" i="14" s="1"/>
  <c r="J73" i="14" s="1"/>
  <c r="L142" i="13"/>
  <c r="M142" i="13" s="1"/>
  <c r="N142" i="13" s="1"/>
  <c r="G163" i="14"/>
  <c r="L75" i="13"/>
  <c r="M75" i="13" s="1"/>
  <c r="N75" i="13" s="1"/>
  <c r="G79" i="14"/>
  <c r="H79" i="14" s="1"/>
  <c r="I79" i="14" s="1"/>
  <c r="J79" i="14" s="1"/>
  <c r="L20" i="13"/>
  <c r="M20" i="13" s="1"/>
  <c r="N20" i="13" s="1"/>
  <c r="G20" i="14"/>
  <c r="L97" i="13"/>
  <c r="M97" i="13" s="1"/>
  <c r="N97" i="13" s="1"/>
  <c r="G101" i="14"/>
  <c r="H101" i="14" s="1"/>
  <c r="I101" i="14" s="1"/>
  <c r="J101" i="14" s="1"/>
  <c r="L90" i="13"/>
  <c r="M90" i="13" s="1"/>
  <c r="N90" i="13" s="1"/>
  <c r="G94" i="14"/>
  <c r="H94" i="14" s="1"/>
  <c r="I94" i="14" s="1"/>
  <c r="J94" i="14" s="1"/>
  <c r="L129" i="13"/>
  <c r="M129" i="13" s="1"/>
  <c r="N129" i="13" s="1"/>
  <c r="G150" i="14"/>
  <c r="H150" i="14" s="1"/>
  <c r="I150" i="14" s="1"/>
  <c r="J150" i="14" s="1"/>
  <c r="L115" i="13"/>
  <c r="M115" i="13" s="1"/>
  <c r="N115" i="13" s="1"/>
  <c r="G131" i="14"/>
  <c r="M149" i="12"/>
  <c r="N149" i="12" s="1"/>
  <c r="M143" i="12"/>
  <c r="N143" i="12" s="1"/>
  <c r="M139" i="12"/>
  <c r="N139" i="12" s="1"/>
  <c r="M145" i="12"/>
  <c r="N145" i="12" s="1"/>
  <c r="M151" i="12"/>
  <c r="N151" i="12" s="1"/>
  <c r="M141" i="12"/>
  <c r="N141" i="12" s="1"/>
  <c r="M147" i="12"/>
  <c r="N147" i="12" s="1"/>
  <c r="N150" i="12"/>
  <c r="M138" i="12"/>
  <c r="N138" i="12" s="1"/>
  <c r="M142" i="12"/>
  <c r="N142" i="12" s="1"/>
  <c r="M146" i="12"/>
  <c r="N146" i="12" s="1"/>
  <c r="M152" i="12"/>
  <c r="N152" i="12" s="1"/>
  <c r="N140" i="12"/>
  <c r="N144" i="12"/>
  <c r="N148" i="12"/>
  <c r="N134" i="12"/>
  <c r="M122" i="12"/>
  <c r="N122" i="12" s="1"/>
  <c r="M123" i="12"/>
  <c r="N123" i="12" s="1"/>
  <c r="M132" i="12"/>
  <c r="N132" i="12" s="1"/>
  <c r="M126" i="12"/>
  <c r="N126" i="12" s="1"/>
  <c r="M127" i="12"/>
  <c r="N127" i="12" s="1"/>
  <c r="M128" i="12"/>
  <c r="N128" i="12" s="1"/>
  <c r="M130" i="12"/>
  <c r="N130" i="12" s="1"/>
  <c r="M131" i="12"/>
  <c r="N131" i="12" s="1"/>
  <c r="M124" i="12"/>
  <c r="N124" i="12" s="1"/>
  <c r="M120" i="12"/>
  <c r="N120" i="12" s="1"/>
  <c r="M121" i="12"/>
  <c r="N121" i="12" s="1"/>
  <c r="M129" i="12"/>
  <c r="N129" i="12" s="1"/>
  <c r="M125" i="12"/>
  <c r="N125" i="12" s="1"/>
  <c r="M133" i="12"/>
  <c r="N133" i="12" s="1"/>
  <c r="M64" i="12"/>
  <c r="N64" i="12" s="1"/>
  <c r="M111" i="12"/>
  <c r="N111" i="12" s="1"/>
  <c r="M85" i="12"/>
  <c r="N85" i="12" s="1"/>
  <c r="N65" i="12"/>
  <c r="M79" i="12"/>
  <c r="N79" i="12" s="1"/>
  <c r="M72" i="12"/>
  <c r="N72" i="12" s="1"/>
  <c r="M73" i="12"/>
  <c r="N73" i="12" s="1"/>
  <c r="M107" i="12"/>
  <c r="N107" i="12" s="1"/>
  <c r="M66" i="12"/>
  <c r="N66" i="12" s="1"/>
  <c r="M97" i="12"/>
  <c r="N97" i="12" s="1"/>
  <c r="M113" i="12"/>
  <c r="N113" i="12" s="1"/>
  <c r="M67" i="12"/>
  <c r="N67" i="12" s="1"/>
  <c r="M87" i="12"/>
  <c r="N87" i="12" s="1"/>
  <c r="M103" i="12"/>
  <c r="N103" i="12" s="1"/>
  <c r="N68" i="12"/>
  <c r="M68" i="12"/>
  <c r="M76" i="12"/>
  <c r="N76" i="12" s="1"/>
  <c r="M109" i="12"/>
  <c r="N109" i="12" s="1"/>
  <c r="N114" i="12"/>
  <c r="M69" i="12"/>
  <c r="N69" i="12" s="1"/>
  <c r="M77" i="12"/>
  <c r="N77" i="12" s="1"/>
  <c r="M83" i="12"/>
  <c r="N83" i="12" s="1"/>
  <c r="M99" i="12"/>
  <c r="N99" i="12" s="1"/>
  <c r="M115" i="12"/>
  <c r="N115" i="12" s="1"/>
  <c r="N63" i="12"/>
  <c r="M70" i="12"/>
  <c r="N70" i="12" s="1"/>
  <c r="M78" i="12"/>
  <c r="N78" i="12" s="1"/>
  <c r="M105" i="12"/>
  <c r="N105" i="12" s="1"/>
  <c r="M116" i="12"/>
  <c r="N116" i="12" s="1"/>
  <c r="M80" i="12"/>
  <c r="N80" i="12" s="1"/>
  <c r="M84" i="12"/>
  <c r="N84" i="12" s="1"/>
  <c r="M86" i="12"/>
  <c r="N86" i="12" s="1"/>
  <c r="M90" i="12"/>
  <c r="N90" i="12" s="1"/>
  <c r="M92" i="12"/>
  <c r="N92" i="12" s="1"/>
  <c r="M96" i="12"/>
  <c r="N96" i="12" s="1"/>
  <c r="M98" i="12"/>
  <c r="N98" i="12" s="1"/>
  <c r="M104" i="12"/>
  <c r="N104" i="12" s="1"/>
  <c r="M108" i="12"/>
  <c r="N108" i="12" s="1"/>
  <c r="M110" i="12"/>
  <c r="N110" i="12" s="1"/>
  <c r="M114" i="12"/>
  <c r="M55" i="12"/>
  <c r="N55" i="12" s="1"/>
  <c r="M56" i="12"/>
  <c r="N56" i="12" s="1"/>
  <c r="M52" i="12"/>
  <c r="N52" i="12" s="1"/>
  <c r="M60" i="12"/>
  <c r="N60" i="12" s="1"/>
  <c r="M57" i="12"/>
  <c r="N57" i="12" s="1"/>
  <c r="M58" i="12"/>
  <c r="N58" i="12" s="1"/>
  <c r="M53" i="12"/>
  <c r="N53" i="12" s="1"/>
  <c r="M61" i="12"/>
  <c r="N61" i="12" s="1"/>
  <c r="M59" i="12"/>
  <c r="N59" i="12" s="1"/>
  <c r="M54" i="12"/>
  <c r="N54" i="12" s="1"/>
  <c r="M62" i="12"/>
  <c r="N62" i="12" s="1"/>
  <c r="N49" i="13" l="1"/>
  <c r="N119" i="13"/>
  <c r="H163" i="14"/>
  <c r="I163" i="14" s="1"/>
  <c r="J163" i="14" s="1"/>
  <c r="H41" i="14"/>
  <c r="I41" i="14" s="1"/>
  <c r="J41" i="14" s="1"/>
  <c r="H24" i="14"/>
  <c r="I24" i="14" s="1"/>
  <c r="J24" i="14" s="1"/>
  <c r="H149" i="14"/>
  <c r="I149" i="14" s="1"/>
  <c r="J149" i="14" s="1"/>
  <c r="N158" i="13"/>
  <c r="H23" i="14"/>
  <c r="I23" i="14" s="1"/>
  <c r="J23" i="14" s="1"/>
  <c r="H90" i="14"/>
  <c r="I90" i="14" s="1"/>
  <c r="J90" i="14" s="1"/>
  <c r="H33" i="14"/>
  <c r="I33" i="14" s="1"/>
  <c r="J33" i="14" s="1"/>
  <c r="H25" i="14"/>
  <c r="I25" i="14" s="1"/>
  <c r="J25" i="14" s="1"/>
  <c r="H16" i="14"/>
  <c r="I16" i="14" s="1"/>
  <c r="J16" i="14" s="1"/>
  <c r="H20" i="14"/>
  <c r="I20" i="14" s="1"/>
  <c r="J20" i="14" s="1"/>
  <c r="H34" i="14"/>
  <c r="I34" i="14" s="1"/>
  <c r="J34" i="14" s="1"/>
  <c r="H82" i="14"/>
  <c r="I82" i="14" s="1"/>
  <c r="J82" i="14" s="1"/>
  <c r="H39" i="14"/>
  <c r="I39" i="14" s="1"/>
  <c r="J39" i="14" s="1"/>
  <c r="H131" i="14"/>
  <c r="I131" i="14" s="1"/>
  <c r="J131" i="14" s="1"/>
  <c r="L14" i="12"/>
  <c r="M14" i="12" s="1"/>
  <c r="L15" i="12"/>
  <c r="N15" i="12" s="1"/>
  <c r="M15" i="12"/>
  <c r="L16" i="12"/>
  <c r="N16" i="12" s="1"/>
  <c r="M16" i="12"/>
  <c r="L17" i="12"/>
  <c r="M17" i="12" s="1"/>
  <c r="N17" i="12" s="1"/>
  <c r="L18" i="12"/>
  <c r="M18" i="12" s="1"/>
  <c r="L19" i="12"/>
  <c r="M19" i="12" s="1"/>
  <c r="L20" i="12"/>
  <c r="M20" i="12"/>
  <c r="N20" i="12"/>
  <c r="L21" i="12"/>
  <c r="M21" i="12"/>
  <c r="N21" i="12"/>
  <c r="L22" i="12"/>
  <c r="M22" i="12" s="1"/>
  <c r="L23" i="12"/>
  <c r="N23" i="12" s="1"/>
  <c r="M23" i="12"/>
  <c r="L24" i="12"/>
  <c r="N24" i="12" s="1"/>
  <c r="M24" i="12"/>
  <c r="L25" i="12"/>
  <c r="M25" i="12" s="1"/>
  <c r="N25" i="12" s="1"/>
  <c r="L26" i="12"/>
  <c r="M26" i="12" s="1"/>
  <c r="N26" i="12" s="1"/>
  <c r="L27" i="12"/>
  <c r="M27" i="12" s="1"/>
  <c r="L28" i="12"/>
  <c r="M28" i="12"/>
  <c r="N28" i="12"/>
  <c r="L30" i="12"/>
  <c r="M30" i="12" s="1"/>
  <c r="L31" i="12"/>
  <c r="M31" i="12"/>
  <c r="N31" i="12" s="1"/>
  <c r="L33" i="12"/>
  <c r="M33" i="12"/>
  <c r="N33" i="12"/>
  <c r="L34" i="12"/>
  <c r="M34" i="12" s="1"/>
  <c r="N34" i="12" s="1"/>
  <c r="L35" i="12"/>
  <c r="M35" i="12" s="1"/>
  <c r="L36" i="12"/>
  <c r="M36" i="12"/>
  <c r="N36" i="12"/>
  <c r="L37" i="12"/>
  <c r="M37" i="12"/>
  <c r="N37" i="12"/>
  <c r="L38" i="12"/>
  <c r="M38" i="12" s="1"/>
  <c r="N38" i="12" s="1"/>
  <c r="L39" i="12"/>
  <c r="N39" i="12" s="1"/>
  <c r="M39" i="12"/>
  <c r="L40" i="12"/>
  <c r="N40" i="12" s="1"/>
  <c r="M40" i="12"/>
  <c r="L41" i="12"/>
  <c r="M41" i="12"/>
  <c r="N41" i="12"/>
  <c r="L42" i="12"/>
  <c r="M42" i="12" s="1"/>
  <c r="N42" i="12" s="1"/>
  <c r="L45" i="12"/>
  <c r="M45" i="12"/>
  <c r="N45" i="12"/>
  <c r="L46" i="12"/>
  <c r="M46" i="12" s="1"/>
  <c r="N46" i="12" s="1"/>
  <c r="L47" i="12"/>
  <c r="N47" i="12" s="1"/>
  <c r="M47" i="12"/>
  <c r="L48" i="12"/>
  <c r="N48" i="12" s="1"/>
  <c r="M48" i="12"/>
  <c r="N11" i="12"/>
  <c r="N12" i="12"/>
  <c r="N13" i="12"/>
  <c r="N10" i="12"/>
  <c r="I46" i="12"/>
  <c r="I47" i="12"/>
  <c r="I48" i="12"/>
  <c r="I45" i="12"/>
  <c r="N159" i="13" l="1"/>
  <c r="J53" i="14"/>
  <c r="J140" i="14"/>
  <c r="N18" i="12"/>
  <c r="N30" i="12"/>
  <c r="N22" i="12"/>
  <c r="N14" i="12"/>
  <c r="N35" i="12"/>
  <c r="N27" i="12"/>
  <c r="N19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30" i="12"/>
  <c r="I31" i="12"/>
  <c r="I33" i="12"/>
  <c r="I34" i="12"/>
  <c r="I35" i="12"/>
  <c r="I36" i="12"/>
  <c r="I37" i="12"/>
  <c r="I38" i="12"/>
  <c r="I39" i="12"/>
  <c r="I40" i="12"/>
  <c r="I41" i="12"/>
  <c r="I42" i="12"/>
  <c r="I14" i="12"/>
  <c r="I15" i="12"/>
  <c r="I11" i="12"/>
  <c r="I12" i="12"/>
  <c r="I13" i="12"/>
  <c r="I10" i="12"/>
  <c r="L10" i="12" l="1"/>
  <c r="L13" i="12"/>
  <c r="L12" i="12"/>
  <c r="L11" i="12"/>
  <c r="M10" i="12" l="1"/>
  <c r="M11" i="12"/>
  <c r="M12" i="12"/>
  <c r="M1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tc={70A2A9FA-9DE2-1149-9528-160538066229}</author>
    <author>tc={D91BCC54-D4F9-F744-AFF6-BCF91D9F7AEE}</author>
    <author>tc={7260D64D-B0B1-034F-868F-B44C2F09BCBA}</author>
    <author>tc={61436F3D-0D09-9D41-8F7C-1C0E1E5BE5B8}</author>
    <author>tc={DF27BD9A-0E2C-2D41-849B-82837B2309F9}</author>
  </authors>
  <commentList>
    <comment ref="C42" authorId="0" shapeId="0" xr:uid="{70A2A9FA-9DE2-1149-9528-16053806622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anteriormente se cotizaba junto con el G-196 CASILLA D30</t>
      </text>
    </comment>
    <comment ref="C104" authorId="1" shapeId="0" xr:uid="{D91BCC54-D4F9-F744-AFF6-BCF91D9F7AE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en el anterior proceso se junto con el G-24 columna D25</t>
      </text>
    </comment>
    <comment ref="C113" authorId="2" shapeId="0" xr:uid="{7260D64D-B0B1-034F-868F-B44C2F09BCBA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en el proceso anterior con G-225, G-254
</t>
      </text>
    </comment>
    <comment ref="C146" authorId="3" shapeId="0" xr:uid="{61436F3D-0D09-9D41-8F7C-1C0E1E5BE5B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Proceso anterior junto con G-104</t>
      </text>
    </comment>
    <comment ref="C149" authorId="4" shapeId="0" xr:uid="{DF27BD9A-0E2C-2D41-849B-82837B2309F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estos dos en uno</t>
      </text>
    </comment>
  </commentList>
</comments>
</file>

<file path=xl/sharedStrings.xml><?xml version="1.0" encoding="utf-8"?>
<sst xmlns="http://schemas.openxmlformats.org/spreadsheetml/2006/main" count="1656" uniqueCount="305">
  <si>
    <t>ANEXO 1</t>
  </si>
  <si>
    <t xml:space="preserve">ANÁLISIS DE COTIZACIONES </t>
  </si>
  <si>
    <t>VALOR UNITARIO SIN IVA</t>
  </si>
  <si>
    <t>NECESIDAD</t>
  </si>
  <si>
    <t>ITEM</t>
  </si>
  <si>
    <t xml:space="preserve">DESCRIPCIÓN DEL BIEN </t>
  </si>
  <si>
    <t>UNIDAD DE MEDIDA</t>
  </si>
  <si>
    <t>CANTIDAD</t>
  </si>
  <si>
    <t>IVA UNITARIO</t>
  </si>
  <si>
    <t>VALOR UNITARIO INCLUIDO IVA</t>
  </si>
  <si>
    <t>VALOR TOTAL INCLUIDO IVA</t>
  </si>
  <si>
    <t>,</t>
  </si>
  <si>
    <t>ANÁLISIS GASTO HISTÓRICO</t>
  </si>
  <si>
    <t>ANÁLISIS PROYECCIÓN GASTO HISTÓRICO
(IPC / Indices - Serie de empalme)</t>
  </si>
  <si>
    <t>IVA</t>
  </si>
  <si>
    <t>ANEXO 3</t>
  </si>
  <si>
    <t>ANÁLISIS PARA ESTABLECER EL VALOR FINAL</t>
  </si>
  <si>
    <t>ANÁLISIS DE COTIZACIONES</t>
  </si>
  <si>
    <t>VALOR SELECCIONADO</t>
  </si>
  <si>
    <t>ANEXO 4</t>
  </si>
  <si>
    <t xml:space="preserve">ESTUDIO DE MERCADO DEFINITIVO </t>
  </si>
  <si>
    <t>GRUPO 1. MANTENIMIENTO PREVENTIVO, CORRECTIVO Y SOPORTE TÉCNICO PARA EQUIPOS DE REFRIGERACIÓN Y CONGELACIÓN - GRUPO DE GENETICA</t>
  </si>
  <si>
    <t xml:space="preserve">MANTENIMIENTO PREVENTIVO / SOPORTE TÉCNICO </t>
  </si>
  <si>
    <t>Congelador Revco md ULT 1740-5-A 30 S/N Y09H- 408968-YH (Bogotá G-179)</t>
  </si>
  <si>
    <t>UNIDAD</t>
  </si>
  <si>
    <t>Congelador Revco md ULT2330A 22 s/n 0112971801130926 (Bogotá G-270)</t>
  </si>
  <si>
    <t>Refrigerador Revco md REL2304A23 s/n 0112836701130801 (Bogotá G-291)</t>
  </si>
  <si>
    <t>Refrigerador Revco md REL2304A14 s/n Y18H- 410411-YH (Bogotá G-174)</t>
  </si>
  <si>
    <t>Refrigerador Revco md REL404A20 s/n 0115019101131008 (Bogotá G-301)</t>
  </si>
  <si>
    <t>Refrigerador Revco md REL404A20 (Bogotá G- 302)</t>
  </si>
  <si>
    <t>Refrigerador Revco md REL3004a23 s/n 01128803011820 (Bogotá G-290)</t>
  </si>
  <si>
    <t>Refrigerador Revco md REL1204a24 s/n 0115089001131108 (Bogotá G-298)</t>
  </si>
  <si>
    <t>Refrigerador / congelador EVERMED LCRF-370W (Bogotá G-331, G-332)</t>
  </si>
  <si>
    <t>Refrigerador diserlab DIS NVE-01 (Bogotá G-142)</t>
  </si>
  <si>
    <t>Refrigerador / congelador EVERMED LCRF-625S (Bogotá G-333)</t>
  </si>
  <si>
    <t>Congelador THERMO SCIENTIFIC TSX2330FY (Bogotá G-365)</t>
  </si>
  <si>
    <t>Congelador THERMO SCIENTIFIC TSX2330FY (Bogotá G-366)</t>
  </si>
  <si>
    <t>Congelador THERMO SCIENTIFIC TSX2330FY (Bogotá G-367)</t>
  </si>
  <si>
    <t>Refrigerador (Bogotá G-374)</t>
  </si>
  <si>
    <t>Congelador THERMO SCIENTIFIC TSX2330FY (Bogotá G-379)</t>
  </si>
  <si>
    <t>Congelador THERMO SCIENTIFIC TSX2330FY (Bogotá G-384)</t>
  </si>
  <si>
    <t>Congelador THERMO SCIENTIFIC TSX5030FY (Bogotá, G-359)</t>
  </si>
  <si>
    <t>Congelador Revco md ULT2330A 23 s/n 0115107101131115 (G-292)</t>
  </si>
  <si>
    <t>Bogotá: Congelador, Modelo: TSX2330FY, S/N 1141493201211101, (G-376)</t>
  </si>
  <si>
    <t>Medellín: Vertical Freezer. Marca Thermo Fisher Scientific Modelo UGL2320A19  (Medellín MED-G-42)</t>
  </si>
  <si>
    <t>Medellín: Congelador-Refrigerador Thermo Fisher Scientific modelo MC20SS-SAEE-TS (Medellín MED-G-64)</t>
  </si>
  <si>
    <t>Ultracongelador THERMO SCIENTIFIC ULT2586-4-A46 (MED-G-108)</t>
  </si>
  <si>
    <t>Medellín: Congelador marca PHCBI (MED-G-125)</t>
  </si>
  <si>
    <t>Medellín: refrigerador marca PHCBI (MED-G-129)</t>
  </si>
  <si>
    <t>Atlántico: Ultracongelador THERMO FISHER JLF2330A REVCO ULT2330A19 ATL-G-121</t>
  </si>
  <si>
    <t>Atlántico: Refrigerador vertical MGC NV23CS ATL-G-43</t>
  </si>
  <si>
    <t>Atlántico: Atlántico: Ultracongelador THERMO FISHER REVCO ULT2330A19 ATL-G-28</t>
  </si>
  <si>
    <t>Atlántico: Atlántico: Ultracongelador THERMO FISHER REVCO ULT-1786-4-A47 ATL-G-26</t>
  </si>
  <si>
    <t>Atlántico: Congelador-Refrigerador THERMO SCIENTIFIC MC20SS-SAEE-TS ATL-G-196</t>
  </si>
  <si>
    <t>Atlántico: Congelador PHCbi, ATL-G-204</t>
  </si>
  <si>
    <t>Atlántico: Refrigerador PHCbi, ATL-G-210</t>
  </si>
  <si>
    <t>Atlántico: Congelador-Refrigerador THERMO SCIENTIFIC MC20SS-SAEE-TS ATL, S/N 1168889501180806 (G-195)</t>
  </si>
  <si>
    <t>MANTENIMIENTO PREVENTIVO Y CORRECTIVO / SOPORTE TÉCNICO</t>
  </si>
  <si>
    <r>
      <t xml:space="preserve">Congelador EVERMED LF-140W (Bogotá G-334) </t>
    </r>
    <r>
      <rPr>
        <b/>
        <sz val="10"/>
        <color rgb="FF000000"/>
        <rFont val="Arial"/>
        <family val="2"/>
      </rPr>
      <t>El mantenimiento correctivo debe incluir: cambio del controlador PID (display), sensor de temperatura y módulo de control de potencia (repuestos y servicios).</t>
    </r>
  </si>
  <si>
    <r>
      <t xml:space="preserve">Refrigerador Revco md REL2304A23 s/n Y18H- 410410-YH (Bogotá G-178) </t>
    </r>
    <r>
      <rPr>
        <b/>
        <sz val="10"/>
        <color rgb="FF000000"/>
        <rFont val="Arial"/>
        <family val="2"/>
      </rPr>
      <t>El mantenimiento correctivo debe incluir el reemplazo del sensor de temperatura</t>
    </r>
  </si>
  <si>
    <r>
      <t xml:space="preserve">Congelador THERMO SCIENTIFIC TSX2330FY (Bogotá, G-358) </t>
    </r>
    <r>
      <rPr>
        <b/>
        <sz val="10"/>
        <color rgb="FF000000"/>
        <rFont val="Arial"/>
        <family val="2"/>
      </rPr>
      <t>El mantenimiento correctivo debe incluir la reparación del sistema de drenaje de condensados.</t>
    </r>
  </si>
  <si>
    <t>Ultracongelador THERMO SCIENTIFIC TSX2330FY (Bogotá G-388) El mantenimiento correctivo debe incluir: entrega e instalación de regulador de 4 kVA (repuestos y servicios).</t>
  </si>
  <si>
    <t>GRUPO 2. EQUIPOS DE MEDIANA TECNOLOGÍA - GRUPO DE GENETICA</t>
  </si>
  <si>
    <t>MANTENIMIENTO PREVENTIVO / SOPORTE TECNICO (INCLUYE CONSUMIBLES PARA: ATL-G-37, ATL-G-99, G146, G229)</t>
  </si>
  <si>
    <t>Minispin 5452 eppendorf (Bogotá G-133, G-135)</t>
  </si>
  <si>
    <t>Microcentrífuga Labnet (Bogotá G-255, G- 299)</t>
  </si>
  <si>
    <r>
      <t>Centrífuga refrigerada SORVALL LEGEND XFR marca THERMO SCIENTIFIC (Bogotá G-225, G-254</t>
    </r>
    <r>
      <rPr>
        <strike/>
        <sz val="10"/>
        <color rgb="FF000000"/>
        <rFont val="Arial"/>
        <family val="2"/>
      </rPr>
      <t>)</t>
    </r>
  </si>
  <si>
    <t>Centrífuga refrigerada Labnet referencia Z400K (Bogotá G-129, G-130)</t>
  </si>
  <si>
    <r>
      <t xml:space="preserve">Horno de hibridación marca FINEPCR (Bogotá </t>
    </r>
    <r>
      <rPr>
        <sz val="10"/>
        <color theme="1"/>
        <rFont val="Arial"/>
        <family val="2"/>
      </rPr>
      <t>G-306</t>
    </r>
    <r>
      <rPr>
        <sz val="10"/>
        <color rgb="FF000000"/>
        <rFont val="Arial"/>
        <family val="2"/>
      </rPr>
      <t>)</t>
    </r>
  </si>
  <si>
    <t>Autoclave Tuttnauer Modelo 2540 Nova-3 (Bogotá G-237)</t>
  </si>
  <si>
    <t>Molinos Mezcladores MM400 marca Retsh (Bogotá G-104, G-226, G-261, G-303, 369)</t>
  </si>
  <si>
    <t>Concentrador eppendorf (Bogotá G-227)</t>
  </si>
  <si>
    <t>Mini incubadora (Bogotá G-145, G-305)</t>
  </si>
  <si>
    <t>Mototool (Bogotá G-89, G-172, G-77 )</t>
  </si>
  <si>
    <t>Bloque seco (Bogotá G-238)</t>
  </si>
  <si>
    <t>Microcentrífuga Labnet (Bogotá G-131)</t>
  </si>
  <si>
    <t>Crosslinker U.V (Bogotá G-385, G-386)</t>
  </si>
  <si>
    <t>Termoagitador (Bogotá G-378)</t>
  </si>
  <si>
    <t>Bloque seco (Bogotá G-377)</t>
  </si>
  <si>
    <t>Microcentrifuga de placas (Bogotá G-375)</t>
  </si>
  <si>
    <t>Centrifuga (Bogotá G-368)</t>
  </si>
  <si>
    <t>Horno de hibridación marca FINEPCR (Bogotá G-183, G-284)</t>
  </si>
  <si>
    <t>Agitador Vortex  (G-94, G-95, G-96, G-97, G-98, G-166, G-167)</t>
  </si>
  <si>
    <t>Atlántico: Bloque seco LabTech LBH-T02 ATL-G-105</t>
  </si>
  <si>
    <t>Atlántico: Centrífuga THERMO SCIENTIFIC ESPRESSO ATL-G-24.</t>
  </si>
  <si>
    <t>Atlántico: Centrífuga de placas ATL-G-209</t>
  </si>
  <si>
    <t>Atlántico: Placa de calentamiento ATL-G-41, ATL-G-146</t>
  </si>
  <si>
    <t>Atlántico: Horno de hibridación LABNET I5110- H5500 ATL-G-33</t>
  </si>
  <si>
    <t>Atlántico: Horno de hibridación FISHER- BIOTECH FBH-110 ATL-G-32</t>
  </si>
  <si>
    <t>Atlántico: Horno de hibridación THERMO FISHER SCIENTIFIC HBSNSRS110-6241 ATL-G-34 ATL-G-117</t>
  </si>
  <si>
    <t>Atlántico: Horno de hibridación DAIGGER COMBI D-24 ATL-G-101</t>
  </si>
  <si>
    <t>Atlántico: Crosslinker UVP CL-1000 ATL-G-111, ATL-G-118, ATL-G-148</t>
  </si>
  <si>
    <t>Atlántico: Microcentrífuga  ATL-G-165</t>
  </si>
  <si>
    <t>Atlántico: Vortex  ATL-G-01, ATL-G-02, ATL-G-04 y ATL-G-05</t>
  </si>
  <si>
    <t>Atlántico: Molino pulverizador RETSCH MM400 ATL-G-36 ATL-G-116</t>
  </si>
  <si>
    <t>Atlántico: Sierra eléctrica DREMEL MULTIMAX 6300 ATL-G-44</t>
  </si>
  <si>
    <t>Atlántico: Sierra eléctrica BRAUN AESCULAP GA668 ATL-G-100</t>
  </si>
  <si>
    <t>Atlántico: AGITADOR TERMICO, Q INSTRUMENTS, BIOSHAKE IQ - REFERENCIA: 1808-0506, ATL-G-222</t>
  </si>
  <si>
    <t>Atlántico: BLOQUE SECO, GRANT, REFERENCIA: BQD1L, ATL-G-223</t>
  </si>
  <si>
    <t>Atlántico: Centrifuga refrigerada LABNET Z400K, ATL-G-21</t>
  </si>
  <si>
    <t>Atlántico: Horno MEMMERT UM400, ATL-G-31</t>
  </si>
  <si>
    <t>Medellín: Moto Tool Marca: Foredom. Modelo: TX H (Medellín MED-G-20, MED-G-22)</t>
  </si>
  <si>
    <t>Medellín: Molino Mezclador: Marca Retsch GmbH. Modelo MM 400 (MED-G-160)</t>
  </si>
  <si>
    <t>Medellín: Sierra oscilante. Marca: RUIJIN MEDICAL modelo NS-1011 (Medellín MED-G-19)</t>
  </si>
  <si>
    <t>Medellín: Crosslinker (Medellín MED-G-07, MED-G-14, MED-G-62, MED-G-138)</t>
  </si>
  <si>
    <t>Medellín: Mini Centrífuga. (MED-G-37, MED-G-61, MED-G-81)</t>
  </si>
  <si>
    <t>Medellín: Centrífuga de mesa (Medellín MED-G-80, MED-G-131)</t>
  </si>
  <si>
    <t>Medellín: Mezclador térmico marca Thermo Fisher Scientific. Modelo thermal mixer (Medellín MED-G-35).</t>
  </si>
  <si>
    <t>Medellín: Centrifuga refrigerada de piso marca Thermo Fisher Scientific. Modelo X3 FR Ref: 75004537 (Medellín MED-G-39).</t>
  </si>
  <si>
    <t>Medellín: Autoclave. Marca: TUTTNAUER. Modelo: 3545E (Medellín MED-G-05).</t>
  </si>
  <si>
    <t>Medellín: Bloque seco de 32 pozos para tubos de 1.5 ml, Marca Grant. Modelo QBD1 (MED-G-141).</t>
  </si>
  <si>
    <t>Medellín: Horno de hibridación marca BARNSTEAD LAB-LINE Modelo CAT 308A (MED-G- 165)</t>
  </si>
  <si>
    <r>
      <t xml:space="preserve">Atlántico: Centrífuga refrigerada THERMO SCIENTIFIC SORVALL ST 16R ATL-G-22 ATL-G-23. </t>
    </r>
    <r>
      <rPr>
        <b/>
        <sz val="10"/>
        <color rgb="FF000000"/>
        <rFont val="Arial"/>
        <family val="2"/>
      </rPr>
      <t>El mantenimiento correctivo debe incluir: suministro e instalación de brazo hidráulico de soporte de tapa, elemento de fijación, pasador y  accesorios de acople asociados  (repuestos y servicios).</t>
    </r>
  </si>
  <si>
    <t xml:space="preserve">UNIDAD  </t>
  </si>
  <si>
    <r>
      <t xml:space="preserve">Atlántico: Centrífuga THERMO SCIENTIFIC ESPRESSO ATL-G-25. </t>
    </r>
    <r>
      <rPr>
        <b/>
        <sz val="10"/>
        <color rgb="FF000000"/>
        <rFont val="Arial"/>
        <family val="2"/>
      </rPr>
      <t xml:space="preserve">El mantenimiento correctivo debe incluir: reparación de carcasa externa del equipo en zona de fijación, incluyendo recuperación de puntos de anclaje para tornillería  (repuestos y servicios). </t>
    </r>
  </si>
  <si>
    <r>
      <t xml:space="preserve">Atlántico: Microcentrífuga EPPENDORF MINI SPIN 5452 ATL-G-57 ATL-G-103. </t>
    </r>
    <r>
      <rPr>
        <b/>
        <sz val="10"/>
        <color rgb="FF000000"/>
        <rFont val="Arial"/>
        <family val="2"/>
      </rPr>
      <t xml:space="preserve">El mantenimiento correctivo debe incluir: reparación de carcasa externa del equipo, recuperación de superficie afectada (repuestos y servicios). </t>
    </r>
  </si>
  <si>
    <r>
      <t xml:space="preserve">Atlántico: Vortex ATL-G-03. </t>
    </r>
    <r>
      <rPr>
        <b/>
        <sz val="10"/>
        <color rgb="FF000000"/>
        <rFont val="Arial"/>
        <family val="2"/>
      </rPr>
      <t>El mantenimiento correctivo debe incluir: cambio de rotor, cambio de capuchon (repuestos y servicios).</t>
    </r>
  </si>
  <si>
    <r>
      <t xml:space="preserve">Atlántico: CENTRIFUGA THERMO FISHER SCIENTIFIC SORVALL ST 8 ATL-G-211. </t>
    </r>
    <r>
      <rPr>
        <b/>
        <sz val="10"/>
        <color rgb="FF000000"/>
        <rFont val="Arial"/>
        <family val="2"/>
      </rPr>
      <t>El mantenimiento correctivo debe incluir: suministro e instalación de brazo hidráulico de soporte de tapa, elemento de fijación, pasador y accesorios de acople  (repuestos y servicios).</t>
    </r>
  </si>
  <si>
    <r>
      <t xml:space="preserve">Atlántico: CROSSLINKER UV, ANALYTIC JENA, MODELO: CL-3000, ATL-G-224. </t>
    </r>
    <r>
      <rPr>
        <b/>
        <sz val="10"/>
        <color rgb="FF000000"/>
        <rFont val="Arial"/>
        <family val="2"/>
      </rPr>
      <t>El mantenimiento correctivo debe incluir: cambio del visor de visualización (repuestos y servicios).</t>
    </r>
  </si>
  <si>
    <r>
      <t xml:space="preserve">Atlántico: Mototool FOREDOM TX H ATL-G-149, ATL-G-150 ES DREMEL ATL-G-37, ATL-G-98, ATL-G-99, </t>
    </r>
    <r>
      <rPr>
        <b/>
        <sz val="10"/>
        <color rgb="FF000000"/>
        <rFont val="Arial"/>
        <family val="2"/>
      </rPr>
      <t>debe incluir el cambio de dos (2) guayas y el cambio de escobillas para  ATL-G-37.</t>
    </r>
  </si>
  <si>
    <r>
      <t xml:space="preserve">Medellín: Horno de hibridación marca FINEPCR (MED-G-36). </t>
    </r>
    <r>
      <rPr>
        <b/>
        <sz val="10"/>
        <color rgb="FF000000"/>
        <rFont val="Arial"/>
        <family val="2"/>
      </rPr>
      <t>El mantenimiento correctivo del horno debe incluir para los dos compartimentos: el cambio de Display control PID, sensor y control de potencia. Se debe realizar la programación del instrumento, seguida de la restauración de parámetros operativos. Además, se debe garantizar la configuración de sensores y motoventilador para asegurar un desempeño óptimo. Ajustes de tolerancia, garantizando una precisión de ±1°C para asegurar la estabilidad del equipo (repuestos y servicios).</t>
    </r>
  </si>
  <si>
    <r>
      <t xml:space="preserve">Medellín: Molino Mezclador: Marca Retsch GmbH. Modelo MM 400 (MED-G-18). </t>
    </r>
    <r>
      <rPr>
        <b/>
        <sz val="10"/>
        <color rgb="FF000000"/>
        <rFont val="Arial"/>
        <family val="2"/>
      </rPr>
      <t>El mantenimiento correctivo debe incluir: Cambio de perilla de ajuste de molienda (repuestos y servicios).</t>
    </r>
  </si>
  <si>
    <r>
      <t xml:space="preserve">Centrífuga de mesa (Medellín MED-G-38), </t>
    </r>
    <r>
      <rPr>
        <b/>
        <sz val="10"/>
        <color rgb="FF000000"/>
        <rFont val="Arial"/>
        <family val="2"/>
      </rPr>
      <t>El mantenimiento correctivo debe incluir: suministro e instalación de brazo hidráulico de soporte de tapa, elemento de fijación, pasador y accesorios de acople  (repuesto y servicio).</t>
    </r>
  </si>
  <si>
    <r>
      <t xml:space="preserve">Centrífuga refrigerada SORVALL LEGEND XFR marca THERMO SCIENTIFIC (Bogotá G-287). </t>
    </r>
    <r>
      <rPr>
        <b/>
        <sz val="10"/>
        <color rgb="FF000000"/>
        <rFont val="Arial"/>
        <family val="2"/>
      </rPr>
      <t xml:space="preserve">Requiere </t>
    </r>
    <r>
      <rPr>
        <b/>
        <sz val="12"/>
        <color theme="1"/>
        <rFont val="Times New Roman"/>
        <family val="1"/>
      </rPr>
      <t>cambio</t>
    </r>
    <r>
      <rPr>
        <b/>
        <sz val="10"/>
        <color rgb="FF000000"/>
        <rFont val="Arial"/>
        <family val="2"/>
      </rPr>
      <t xml:space="preserve"> de rodamientos del motor.</t>
    </r>
  </si>
  <si>
    <r>
      <t xml:space="preserve">Motor eléctrico FOREDOM SR (Bogotá 5, </t>
    </r>
    <r>
      <rPr>
        <b/>
        <sz val="10"/>
        <color rgb="FF000000"/>
        <rFont val="Arial"/>
        <family val="2"/>
      </rPr>
      <t>G-229</t>
    </r>
    <r>
      <rPr>
        <sz val="10"/>
        <color rgb="FF000000"/>
        <rFont val="Arial"/>
        <family val="2"/>
      </rPr>
      <t xml:space="preserve">), </t>
    </r>
    <r>
      <rPr>
        <b/>
        <sz val="10"/>
        <color rgb="FF000000"/>
        <rFont val="Arial"/>
        <family val="2"/>
      </rPr>
      <t>debe incluir el cambio de cinco (5) guayas y escobillas para los 5 equipos.</t>
    </r>
  </si>
  <si>
    <r>
      <t xml:space="preserve">Sierra eléctrica Braun GA 673 (Bogotá, G-146), </t>
    </r>
    <r>
      <rPr>
        <b/>
        <sz val="10"/>
        <color rgb="FF000000"/>
        <rFont val="Arial"/>
        <family val="2"/>
      </rPr>
      <t>debe incluir accesorios de cambio (20 hojas de sierra B. Braun GC219R)</t>
    </r>
  </si>
  <si>
    <r>
      <t xml:space="preserve">Crosslinker U.V Hoefer UVC 500 (Bogotá G-228, G-230, G-231, G-288, G-294, G-297). </t>
    </r>
    <r>
      <rPr>
        <b/>
        <sz val="10"/>
        <color rgb="FF000000"/>
        <rFont val="Arial"/>
        <family val="2"/>
      </rPr>
      <t>Debe incluir el cambio de lámparas para los 6 equipos.</t>
    </r>
  </si>
  <si>
    <t>GRUPO 3. EQUIPOS CABINAS DE BIOSEGURIDAD, EXTRACCIÓN Y FLUJO LAMINAR - GRUPO DE GENETICA/ GRUPO DE QUÍMICA</t>
  </si>
  <si>
    <t>CABINA DE BIOSEGURIDAD LABCONCO LOGIC CAT 302381000 S/N 13982212B (Bogotá G-296).</t>
  </si>
  <si>
    <t>Cabina Esco md SPO-4A2 S/N 2008-36609 AIR SAFE 133FPM (Bogotá G-113).</t>
  </si>
  <si>
    <t>Cabina Esco md SPO-4A2 S/N 2008-36610 AIR SAFE 133FPM (Bogotá G-114).</t>
  </si>
  <si>
    <t>CAMPANA DE EXTRACCION LABCONCO PARAMOUNT MD 6963300 S/N 130982422A. (Bogotá G-286)</t>
  </si>
  <si>
    <t>CAMPANA DE EXTRACCION LABCONCO PARAMOUNT MD 6963400 S/N 130982417ª (Bogotá G-300).</t>
  </si>
  <si>
    <t>Cabina de flujo laminar marca Labconco, md 302381000 s/n 130881023b (Bogotá G-281).</t>
  </si>
  <si>
    <t>Cabina Labconco md 36205-04 s/n 981101508V (Bogotá G-194).</t>
  </si>
  <si>
    <t>CAMPANA DE EXTRACCION LABCONCO PARAMOUNT MD 69634330 S/N 130982423ª (Bogotá G-285).</t>
  </si>
  <si>
    <t>Cabina Esco md AC2-2E2 S/N 2012-69165 (G-215).</t>
  </si>
  <si>
    <t>Atlántico: Cabina de Bioseguridad ESCO AC2-3E2 ATL-G-104</t>
  </si>
  <si>
    <t>Atlántico: Cabina de extracción de gases ESCO SPD4A2 ATL-G-19.</t>
  </si>
  <si>
    <t>Atlántico: Cabina de Bioseguridad ESCO AC2-3E2 ATL-G-17</t>
  </si>
  <si>
    <t>Atlántico: Cabina de Bioseguridad ESCO AC2-3E2. ATL-G-16</t>
  </si>
  <si>
    <t>Medellín: Cabina marca ESCO modelo ADC-3E2. (Medellín MED-G-41)</t>
  </si>
  <si>
    <t>Medellín: Cabina marca ESCO modelo ADC-3B2. (Medellín MED-G-16).</t>
  </si>
  <si>
    <t>Química Seccional Bogotá: Cabina Extractora de Humos – BOG-SC-51. AIRFLUX, Extractor.</t>
  </si>
  <si>
    <r>
      <t xml:space="preserve">Cabina de flujo laminar marca Labconco, MD 302381000 S/N 130981353-b (Bogotá G-293). </t>
    </r>
    <r>
      <rPr>
        <b/>
        <sz val="10"/>
        <color theme="1"/>
        <rFont val="Arial"/>
        <family val="2"/>
      </rPr>
      <t>El mantenimiento correctivo debe incluir: REVISIÓN de SENSORES, FILTROS y SOFTWARE (repuestos y servicios).</t>
    </r>
  </si>
  <si>
    <r>
      <t xml:space="preserve">CAMPANA DE EXTRACCION CON FILTRO LABCONCO PARAMOUNT MD 6963300 S/N 130982424A (Bogotá G-282). </t>
    </r>
    <r>
      <rPr>
        <b/>
        <sz val="10"/>
        <color theme="1"/>
        <rFont val="Arial"/>
        <family val="2"/>
      </rPr>
      <t xml:space="preserve">El mantenimiento correctivo debe incluir: </t>
    </r>
    <r>
      <rPr>
        <sz val="10"/>
        <color theme="1"/>
        <rFont val="Arial"/>
        <family val="2"/>
      </rPr>
      <t>Suministro e instalación de tarjeta electrónica, Suministro e instalación de filtros, Suministro e instalación de vidrio lateral</t>
    </r>
  </si>
  <si>
    <r>
      <t xml:space="preserve">Cabina Esco md AC2-4E2 S/N 2008-32254 (Bogotá G-149). </t>
    </r>
    <r>
      <rPr>
        <b/>
        <sz val="10"/>
        <color rgb="FF000000"/>
        <rFont val="Arial"/>
        <family val="2"/>
      </rPr>
      <t>Debe incluir el cambio de lámpara U.V.</t>
    </r>
  </si>
  <si>
    <r>
      <t>Cabina Esco md AC2-4E2 S/N 2008-34581 (Bogotá G-150).</t>
    </r>
    <r>
      <rPr>
        <b/>
        <sz val="10"/>
        <color theme="1"/>
        <rFont val="Arial"/>
        <family val="2"/>
      </rPr>
      <t xml:space="preserve"> Debe incluir el cambio de lámpara U.V.</t>
    </r>
  </si>
  <si>
    <r>
      <t xml:space="preserve">Cabina Esco md AC2-3E2 S/N 2008-35982 (Bogotá G-151). </t>
    </r>
    <r>
      <rPr>
        <b/>
        <sz val="10"/>
        <color theme="1"/>
        <rFont val="Arial"/>
        <family val="2"/>
      </rPr>
      <t>Debe incluir el cambio de lámpara U.V. y filtros.</t>
    </r>
  </si>
  <si>
    <r>
      <t xml:space="preserve">Cabina Labconco md 36205-04 s/n 709878 (Bogotá G-193). </t>
    </r>
    <r>
      <rPr>
        <b/>
        <sz val="10"/>
        <color theme="1"/>
        <rFont val="Arial"/>
        <family val="2"/>
      </rPr>
      <t xml:space="preserve"> Debe incluir el cambio de lámpara U.V.</t>
    </r>
  </si>
  <si>
    <r>
      <t xml:space="preserve">CAMPANA DE EXTRACCION CON FILTRO LABCONCO PARAMOUNT MD 6963300 S/N 131082713-A (G-283). </t>
    </r>
    <r>
      <rPr>
        <b/>
        <sz val="10"/>
        <color theme="1"/>
        <rFont val="Arial"/>
        <family val="2"/>
      </rPr>
      <t>Debe incluir el cambio de filtros.</t>
    </r>
  </si>
  <si>
    <r>
      <t xml:space="preserve">CAMPANA DE EXTRACCION LABCONCO PARAMOUNT CAT 6963400 S/N 1309822413A. (G-280). </t>
    </r>
    <r>
      <rPr>
        <b/>
        <sz val="10"/>
        <color theme="1"/>
        <rFont val="Arial"/>
        <family val="2"/>
      </rPr>
      <t>Debe incluir el cambio de filtros.</t>
    </r>
  </si>
  <si>
    <r>
      <t xml:space="preserve">Cabina de Bioseguridad ESCO AC2-3E2 ATL-G-18. </t>
    </r>
    <r>
      <rPr>
        <b/>
        <sz val="10"/>
        <color rgb="FF222222"/>
        <rFont val="Arial"/>
        <family val="2"/>
      </rPr>
      <t>Debe incluir el cambio de lámpara UV</t>
    </r>
  </si>
  <si>
    <r>
      <t xml:space="preserve">Cabina de extracción de gases ESCO SPD4A2 ATL-G-20. </t>
    </r>
    <r>
      <rPr>
        <b/>
        <sz val="10"/>
        <color rgb="FF222222"/>
        <rFont val="Arial"/>
        <family val="2"/>
      </rPr>
      <t>Debe incluir el cambio de lámpara UV</t>
    </r>
  </si>
  <si>
    <r>
      <t xml:space="preserve">Cabina marca ESCO modelo PCR-3A2. (Medellín MED-G-63). </t>
    </r>
    <r>
      <rPr>
        <b/>
        <sz val="10"/>
        <color theme="1"/>
        <rFont val="Arial"/>
        <family val="2"/>
      </rPr>
      <t>Debe incluir el cambio de lámpara U.V.</t>
    </r>
  </si>
  <si>
    <r>
      <t xml:space="preserve">Cabina de bioseguridad marca thermo Fisher. Modelo 1342 (MED-G-40). </t>
    </r>
    <r>
      <rPr>
        <b/>
        <sz val="10"/>
        <color theme="1"/>
        <rFont val="Arial"/>
        <family val="2"/>
      </rPr>
      <t>Debe incluir el cambio de lámpara U.V.</t>
    </r>
  </si>
  <si>
    <r>
      <t xml:space="preserve">Cabina de bioseguridad marca thermo Fisher. Modelo 1342 (MED-G-84). </t>
    </r>
    <r>
      <rPr>
        <b/>
        <sz val="10"/>
        <color rgb="FF000000"/>
        <rFont val="Arial"/>
        <family val="2"/>
      </rPr>
      <t>Debe incluir el cambio de lámpara U.V.</t>
    </r>
  </si>
  <si>
    <r>
      <t xml:space="preserve">Cabina de bioseguridad marca thermo Fisher. Tipo A2 Modelo 1375 (Medellín MED-G-130). </t>
    </r>
    <r>
      <rPr>
        <b/>
        <sz val="10"/>
        <color rgb="FF000000"/>
        <rFont val="Arial"/>
        <family val="2"/>
      </rPr>
      <t>Debe incluir el cambio de lámpara U.V.</t>
    </r>
  </si>
  <si>
    <t>Cabina de PCR marca ESCO. modelo SCR-2A2 (Medellín MED-G-142). Debe incluir el cambio de lámpara U.V.</t>
  </si>
  <si>
    <t>Química Seccional Bogotá: Cabina de Bioseguridad – BOG-SC-52. AIRFLUX, CLASE II A1. El mantenimiento correctivo debe incluir: “Reparación en el sistema de ventilación general y cambio de filtros, con eliminación de oxidación” (repuestos y servicios).</t>
  </si>
  <si>
    <t>COTIZACION LABPRO</t>
  </si>
  <si>
    <t>Microdedridador (Bogotá G-268)</t>
  </si>
  <si>
    <t>Fecha:09/07/2026</t>
  </si>
  <si>
    <t>Nombre</t>
  </si>
  <si>
    <t>Firma</t>
  </si>
  <si>
    <t>Fecha</t>
  </si>
  <si>
    <t>Proyectó</t>
  </si>
  <si>
    <t>Andrea Carrero Burbano</t>
  </si>
  <si>
    <t xml:space="preserve">    </t>
  </si>
  <si>
    <t xml:space="preserve"> Equipo de Estudio del Sector</t>
  </si>
  <si>
    <t>Subdirección de Gestión Contractual</t>
  </si>
  <si>
    <t>Revisó</t>
  </si>
  <si>
    <t>Gustavo Adolvo Palacio Olarte</t>
  </si>
  <si>
    <t>Coordinador Equipo Estudio del sector</t>
  </si>
  <si>
    <t>Subdirección Nacional de Gestión Contractual</t>
  </si>
  <si>
    <t>Los arriba firmantes declaramos que hemos revisado el documento y lo encontramos ajustado</t>
  </si>
  <si>
    <t>ACEPTACIÓN DE OFERTA 	FGN-NC-0181-2024 - GRUPO 1</t>
  </si>
  <si>
    <t>SEPTIEMBRE
2024</t>
  </si>
  <si>
    <t>JUNIO
2026</t>
  </si>
  <si>
    <r>
      <t xml:space="preserve">Congelador EVERMED LF-140W (Bogotá G-334) </t>
    </r>
    <r>
      <rPr>
        <b/>
        <sz val="11"/>
        <color rgb="FF000000"/>
        <rFont val="Arial"/>
        <family val="2"/>
      </rPr>
      <t>El mantenimiento correctivo debe incluir: cambio del controlador PID (display), sensor de temperatura y módulo de control de potencia (repuestos y servicios).</t>
    </r>
  </si>
  <si>
    <r>
      <t xml:space="preserve">Refrigerador Revco md REL2304A23 s/n Y18H- 410410-YH (Bogotá G-178) </t>
    </r>
    <r>
      <rPr>
        <b/>
        <sz val="11"/>
        <color rgb="FF000000"/>
        <rFont val="Arial"/>
        <family val="2"/>
      </rPr>
      <t>El mantenimiento correctivo debe incluir el reemplazo del sensor de temperatura</t>
    </r>
  </si>
  <si>
    <r>
      <t xml:space="preserve">Congelador THERMO SCIENTIFIC TSX2330FY (Bogotá, G-358) </t>
    </r>
    <r>
      <rPr>
        <b/>
        <sz val="11"/>
        <color rgb="FF000000"/>
        <rFont val="Arial"/>
        <family val="2"/>
      </rPr>
      <t>El mantenimiento correctivo debe incluir la reparación del sistema de drenaje de condensados.</t>
    </r>
  </si>
  <si>
    <r>
      <t>Centrífuga refrigerada SORVALL LEGEND XFR marca THERMO SCIENTIFIC (Bogotá G-225, G-254</t>
    </r>
    <r>
      <rPr>
        <strike/>
        <sz val="11"/>
        <color rgb="FF000000"/>
        <rFont val="Arial"/>
        <family val="2"/>
      </rPr>
      <t>)</t>
    </r>
  </si>
  <si>
    <r>
      <t xml:space="preserve">Horno de hibridación marca FINEPCR (Bogotá </t>
    </r>
    <r>
      <rPr>
        <sz val="11"/>
        <color theme="1"/>
        <rFont val="Arial"/>
        <family val="2"/>
      </rPr>
      <t>G-306</t>
    </r>
    <r>
      <rPr>
        <sz val="11"/>
        <color rgb="FF000000"/>
        <rFont val="Arial"/>
        <family val="2"/>
      </rPr>
      <t>)</t>
    </r>
  </si>
  <si>
    <r>
      <t xml:space="preserve">Atlántico: Centrífuga refrigerada THERMO SCIENTIFIC SORVALL ST 16R ATL-G-22 ATL-G-23. </t>
    </r>
    <r>
      <rPr>
        <b/>
        <sz val="11"/>
        <color rgb="FF000000"/>
        <rFont val="Arial"/>
        <family val="2"/>
      </rPr>
      <t>El mantenimiento correctivo debe incluir: suministro e instalación de brazo hidráulico de soporte de tapa, elemento de fijación, pasador y  accesorios de acople asociados  (repuestos y servicios).</t>
    </r>
  </si>
  <si>
    <r>
      <t xml:space="preserve">Atlántico: Centrífuga THERMO SCIENTIFIC ESPRESSO ATL-G-25. </t>
    </r>
    <r>
      <rPr>
        <b/>
        <sz val="11"/>
        <color rgb="FF000000"/>
        <rFont val="Arial"/>
        <family val="2"/>
      </rPr>
      <t xml:space="preserve">El mantenimiento correctivo debe incluir: reparación de carcasa externa del equipo en zona de fijación, incluyendo recuperación de puntos de anclaje para tornillería  (repuestos y servicios). </t>
    </r>
  </si>
  <si>
    <r>
      <t xml:space="preserve">Atlántico: Microcentrífuga EPPENDORF MINI SPIN 5452 ATL-G-57 ATL-G-103. </t>
    </r>
    <r>
      <rPr>
        <b/>
        <sz val="11"/>
        <color rgb="FF000000"/>
        <rFont val="Arial"/>
        <family val="2"/>
      </rPr>
      <t xml:space="preserve">El mantenimiento correctivo debe incluir: reparación de carcasa externa del equipo, recuperación de superficie afectada (repuestos y servicios). </t>
    </r>
  </si>
  <si>
    <r>
      <t xml:space="preserve">Atlántico: Vortex ATL-G-03. </t>
    </r>
    <r>
      <rPr>
        <b/>
        <sz val="11"/>
        <color rgb="FF000000"/>
        <rFont val="Arial"/>
        <family val="2"/>
      </rPr>
      <t>El mantenimiento correctivo debe incluir: cambio de rotor, cambio de capuchon (repuestos y servicios).</t>
    </r>
  </si>
  <si>
    <r>
      <t xml:space="preserve">Atlántico: CENTRIFUGA THERMO FISHER SCIENTIFIC SORVALL ST 8 ATL-G-211. </t>
    </r>
    <r>
      <rPr>
        <b/>
        <sz val="11"/>
        <color rgb="FF000000"/>
        <rFont val="Arial"/>
        <family val="2"/>
      </rPr>
      <t>El mantenimiento correctivo debe incluir: suministro e instalación de brazo hidráulico de soporte de tapa, elemento de fijación, pasador y accesorios de acople  (repuestos y servicios).</t>
    </r>
  </si>
  <si>
    <r>
      <t xml:space="preserve">Atlántico: CROSSLINKER UV, ANALYTIC JENA, MODELO: CL-3000, ATL-G-224. </t>
    </r>
    <r>
      <rPr>
        <b/>
        <sz val="11"/>
        <color rgb="FF000000"/>
        <rFont val="Arial"/>
        <family val="2"/>
      </rPr>
      <t>El mantenimiento correctivo debe incluir: cambio del visor de visualización (repuestos y servicios).</t>
    </r>
  </si>
  <si>
    <r>
      <t xml:space="preserve">Atlántico: Mototool FOREDOM TX H ATL-G-149, ATL-G-150 ES DREMEL ATL-G-37, ATL-G-98, ATL-G-99, </t>
    </r>
    <r>
      <rPr>
        <b/>
        <sz val="11"/>
        <color rgb="FF000000"/>
        <rFont val="Arial"/>
        <family val="2"/>
      </rPr>
      <t>debe incluir el cambio de dos (2) guayas y el cambio de escobillas para  ATL-G-37.</t>
    </r>
  </si>
  <si>
    <r>
      <t xml:space="preserve">Medellín: Horno de hibridación marca FINEPCR (MED-G-36). </t>
    </r>
    <r>
      <rPr>
        <b/>
        <sz val="11"/>
        <color rgb="FF000000"/>
        <rFont val="Arial"/>
        <family val="2"/>
      </rPr>
      <t>El mantenimiento correctivo del horno debe incluir para los dos compartimentos: el cambio de Display control PID, sensor y control de potencia. Se debe realizar la programación del instrumento, seguida de la restauración de parámetros operativos. Además, se debe garantizar la configuración de sensores y motoventilador para asegurar un desempeño óptimo. Ajustes de tolerancia, garantizando una precisión de ±1°C para asegurar la estabilidad del equipo (repuestos y servicios).</t>
    </r>
  </si>
  <si>
    <r>
      <t xml:space="preserve">Medellín: Molino Mezclador: Marca Retsch GmbH. Modelo MM 400 (MED-G-18). </t>
    </r>
    <r>
      <rPr>
        <b/>
        <sz val="11"/>
        <color rgb="FF000000"/>
        <rFont val="Arial"/>
        <family val="2"/>
      </rPr>
      <t>El mantenimiento correctivo debe incluir: Cambio de perilla de ajuste de molienda (repuestos y servicios).</t>
    </r>
  </si>
  <si>
    <r>
      <t xml:space="preserve">Centrífuga de mesa (Medellín MED-G-38), </t>
    </r>
    <r>
      <rPr>
        <b/>
        <sz val="11"/>
        <color rgb="FF000000"/>
        <rFont val="Arial"/>
        <family val="2"/>
      </rPr>
      <t>El mantenimiento correctivo debe incluir: suministro e instalación de brazo hidráulico de soporte de tapa, elemento de fijación, pasador y accesorios de acople  (repuesto y servicio).</t>
    </r>
  </si>
  <si>
    <r>
      <t xml:space="preserve">Centrífuga refrigerada SORVALL LEGEND XFR marca THERMO SCIENTIFIC (Bogotá G-287). </t>
    </r>
    <r>
      <rPr>
        <b/>
        <sz val="11"/>
        <color rgb="FF000000"/>
        <rFont val="Arial"/>
        <family val="2"/>
      </rPr>
      <t xml:space="preserve">Requiere </t>
    </r>
    <r>
      <rPr>
        <b/>
        <sz val="11"/>
        <color theme="1"/>
        <rFont val="Arial"/>
        <family val="2"/>
      </rPr>
      <t>cambio</t>
    </r>
    <r>
      <rPr>
        <b/>
        <sz val="11"/>
        <color rgb="FF000000"/>
        <rFont val="Arial"/>
        <family val="2"/>
      </rPr>
      <t xml:space="preserve"> de rodamientos del motor.</t>
    </r>
  </si>
  <si>
    <r>
      <t xml:space="preserve">Motor eléctrico FOREDOM SR (Bogotá 5, </t>
    </r>
    <r>
      <rPr>
        <b/>
        <sz val="11"/>
        <color rgb="FF000000"/>
        <rFont val="Arial"/>
        <family val="2"/>
      </rPr>
      <t>G-229</t>
    </r>
    <r>
      <rPr>
        <sz val="11"/>
        <color rgb="FF000000"/>
        <rFont val="Arial"/>
        <family val="2"/>
      </rPr>
      <t xml:space="preserve">), </t>
    </r>
    <r>
      <rPr>
        <b/>
        <sz val="11"/>
        <color rgb="FF000000"/>
        <rFont val="Arial"/>
        <family val="2"/>
      </rPr>
      <t>debe incluir el cambio de cinco (5) guayas y escobillas para los 5 equipos.</t>
    </r>
  </si>
  <si>
    <r>
      <t xml:space="preserve">Sierra eléctrica Braun GA 673 (Bogotá, G-146), </t>
    </r>
    <r>
      <rPr>
        <b/>
        <sz val="11"/>
        <color rgb="FF000000"/>
        <rFont val="Arial"/>
        <family val="2"/>
      </rPr>
      <t>debe incluir accesorios de cambio (20 hojas de sierra B. Braun GC219R)</t>
    </r>
  </si>
  <si>
    <r>
      <t xml:space="preserve">Crosslinker U.V Hoefer UVC 500 (Bogotá G-228, G-230, G-231, G-288, G-294, G-297). </t>
    </r>
    <r>
      <rPr>
        <b/>
        <sz val="11"/>
        <color rgb="FF000000"/>
        <rFont val="Arial"/>
        <family val="2"/>
      </rPr>
      <t>Debe incluir el cambio de lámparas para los 6 equipos.</t>
    </r>
  </si>
  <si>
    <r>
      <t xml:space="preserve">Cabina de flujo laminar marca Labconco, MD 302381000 S/N 130981353-b (Bogotá G-293). </t>
    </r>
    <r>
      <rPr>
        <b/>
        <sz val="11"/>
        <color theme="1"/>
        <rFont val="Arial"/>
        <family val="2"/>
      </rPr>
      <t>El mantenimiento correctivo debe incluir: REVISIÓN de SENSORES, FILTROS y SOFTWARE (repuestos y servicios).</t>
    </r>
  </si>
  <si>
    <r>
      <t xml:space="preserve">CAMPANA DE EXTRACCION CON FILTRO LABCONCO PARAMOUNT MD 6963300 S/N 130982424A (Bogotá G-282). </t>
    </r>
    <r>
      <rPr>
        <b/>
        <sz val="11"/>
        <color theme="1"/>
        <rFont val="Arial"/>
        <family val="2"/>
      </rPr>
      <t xml:space="preserve">El mantenimiento correctivo debe incluir: </t>
    </r>
    <r>
      <rPr>
        <sz val="11"/>
        <color theme="1"/>
        <rFont val="Arial"/>
        <family val="2"/>
      </rPr>
      <t>Suministro e instalación de tarjeta electrónica, Suministro e instalación de filtros, Suministro e instalación de vidrio lateral</t>
    </r>
  </si>
  <si>
    <r>
      <t xml:space="preserve">Cabina Esco md AC2-4E2 S/N 2008-32254 (Bogotá G-149). </t>
    </r>
    <r>
      <rPr>
        <b/>
        <sz val="11"/>
        <color rgb="FF000000"/>
        <rFont val="Arial"/>
        <family val="2"/>
      </rPr>
      <t>Debe incluir el cambio de lámpara U.V.</t>
    </r>
  </si>
  <si>
    <r>
      <t>Cabina Esco md AC2-4E2 S/N 2008-34581 (Bogotá G-150).</t>
    </r>
    <r>
      <rPr>
        <b/>
        <sz val="11"/>
        <color theme="1"/>
        <rFont val="Arial"/>
        <family val="2"/>
      </rPr>
      <t xml:space="preserve"> Debe incluir el cambio de lámpara U.V.</t>
    </r>
  </si>
  <si>
    <r>
      <t xml:space="preserve">Cabina Esco md AC2-3E2 S/N 2008-35982 (Bogotá G-151). </t>
    </r>
    <r>
      <rPr>
        <b/>
        <sz val="11"/>
        <color theme="1"/>
        <rFont val="Arial"/>
        <family val="2"/>
      </rPr>
      <t>Debe incluir el cambio de lámpara U.V. y filtros.</t>
    </r>
  </si>
  <si>
    <r>
      <t xml:space="preserve">Cabina Labconco md 36205-04 s/n 709878 (Bogotá G-193). </t>
    </r>
    <r>
      <rPr>
        <b/>
        <sz val="11"/>
        <color theme="1"/>
        <rFont val="Arial"/>
        <family val="2"/>
      </rPr>
      <t xml:space="preserve"> Debe incluir el cambio de lámpara U.V.</t>
    </r>
  </si>
  <si>
    <r>
      <t xml:space="preserve">CAMPANA DE EXTRACCION CON FILTRO LABCONCO PARAMOUNT MD 6963300 S/N 131082713-A (G-283). </t>
    </r>
    <r>
      <rPr>
        <b/>
        <sz val="11"/>
        <color theme="1"/>
        <rFont val="Arial"/>
        <family val="2"/>
      </rPr>
      <t>Debe incluir el cambio de filtros.</t>
    </r>
  </si>
  <si>
    <r>
      <t xml:space="preserve">CAMPANA DE EXTRACCION LABCONCO PARAMOUNT CAT 6963400 S/N 1309822413A. (G-280). </t>
    </r>
    <r>
      <rPr>
        <b/>
        <sz val="11"/>
        <color theme="1"/>
        <rFont val="Arial"/>
        <family val="2"/>
      </rPr>
      <t>Debe incluir el cambio de filtros.</t>
    </r>
  </si>
  <si>
    <r>
      <t xml:space="preserve">Cabina de Bioseguridad ESCO AC2-3E2 ATL-G-18. </t>
    </r>
    <r>
      <rPr>
        <b/>
        <sz val="11"/>
        <color rgb="FF222222"/>
        <rFont val="Arial"/>
        <family val="2"/>
      </rPr>
      <t>Debe incluir el cambio de lámpara UV</t>
    </r>
  </si>
  <si>
    <r>
      <t xml:space="preserve">Cabina de extracción de gases ESCO SPD4A2 ATL-G-20. </t>
    </r>
    <r>
      <rPr>
        <b/>
        <sz val="11"/>
        <color rgb="FF222222"/>
        <rFont val="Arial"/>
        <family val="2"/>
      </rPr>
      <t>Debe incluir el cambio de lámpara UV</t>
    </r>
  </si>
  <si>
    <r>
      <t xml:space="preserve">Cabina marca ESCO modelo PCR-3A2. (Medellín MED-G-63). </t>
    </r>
    <r>
      <rPr>
        <b/>
        <sz val="11"/>
        <color theme="1"/>
        <rFont val="Arial"/>
        <family val="2"/>
      </rPr>
      <t>Debe incluir el cambio de lámpara U.V.</t>
    </r>
  </si>
  <si>
    <r>
      <t xml:space="preserve">Cabina de bioseguridad marca thermo Fisher. Modelo 1342 (MED-G-40). </t>
    </r>
    <r>
      <rPr>
        <b/>
        <sz val="11"/>
        <color theme="1"/>
        <rFont val="Arial"/>
        <family val="2"/>
      </rPr>
      <t>Debe incluir el cambio de lámpara U.V.</t>
    </r>
  </si>
  <si>
    <r>
      <t xml:space="preserve">Cabina de bioseguridad marca thermo Fisher. Modelo 1342 (MED-G-84). </t>
    </r>
    <r>
      <rPr>
        <b/>
        <sz val="11"/>
        <color rgb="FF000000"/>
        <rFont val="Arial"/>
        <family val="2"/>
      </rPr>
      <t>Debe incluir el cambio de lámpara U.V.</t>
    </r>
  </si>
  <si>
    <r>
      <t xml:space="preserve">Cabina de bioseguridad marca thermo Fisher. Tipo A2 Modelo 1375 (Medellín MED-G-130). </t>
    </r>
    <r>
      <rPr>
        <b/>
        <sz val="11"/>
        <color rgb="FF000000"/>
        <rFont val="Arial"/>
        <family val="2"/>
      </rPr>
      <t>Debe incluir el cambio de lámpara U.V.</t>
    </r>
  </si>
  <si>
    <t>ACEPTACIÓN DE OFERTA 	FGN-NC-0199-2024 - GRUPO 2 Y 3</t>
  </si>
  <si>
    <t xml:space="preserve">ANÁLISIS DE COSTOS HISTÓRICOS </t>
  </si>
  <si>
    <r>
      <t xml:space="preserve">PRESTAR EL SERVICIO DE MANTENIMIENTO DE EQUIPOS:
ALCANCE AL OBJETO:
</t>
    </r>
    <r>
      <rPr>
        <b/>
        <sz val="11"/>
        <color theme="1"/>
        <rFont val="Arial Narrow"/>
        <family val="2"/>
      </rPr>
      <t xml:space="preserve">GRUPO No 1: </t>
    </r>
    <r>
      <rPr>
        <sz val="11"/>
        <color theme="1"/>
        <rFont val="Arial Narrow"/>
        <family val="2"/>
      </rPr>
      <t xml:space="preserve">PRESTAR EL SERVICIO DE MANTENIMIENTO PREVENTIVO Y SOPORTE TÉCNICO PARA EQUIPOS DE REFRIGERACIÓN Y CONGELACIÓN DE LOS GRUPOS GENÉTICA DE LA FISCALÍA GENERAL DE LA NACIÓN.
</t>
    </r>
    <r>
      <rPr>
        <b/>
        <sz val="11"/>
        <color theme="1"/>
        <rFont val="Arial Narrow"/>
        <family val="2"/>
      </rPr>
      <t xml:space="preserve">GRUPO No 2: </t>
    </r>
    <r>
      <rPr>
        <sz val="11"/>
        <color theme="1"/>
        <rFont val="Arial Narrow"/>
        <family val="2"/>
      </rPr>
      <t>PRESTAR EL SERVICIO DE MANTENIMIENTO PREVENTIVO, CORRECTIVO Y SOPORTE TÉCNICO PARA LOS EQUIPOS DE MEDIANA TECNOLOGÍA DE LOS GRUPOS GENÉTICA DE LA FISCALÍA GENERAL DE LA NACIÓN.</t>
    </r>
    <r>
      <rPr>
        <b/>
        <sz val="11"/>
        <color theme="1"/>
        <rFont val="Arial Narrow"/>
        <family val="2"/>
      </rPr>
      <t xml:space="preserve">
GRUPO No 3:</t>
    </r>
    <r>
      <rPr>
        <sz val="11"/>
        <color theme="1"/>
        <rFont val="Arial Narrow"/>
        <family val="2"/>
      </rPr>
      <t xml:space="preserve"> PRESTAR EL SERVICIO DE MANTENIMIENTO PREVENTIVO, CORRECTIVO Y SOPORTE TÉCNICO PARA LOS EQUIPOS CABINAS DE EXTRACCIÓN, BIOSEGURIDAD Y FLUJO LAMINAR DE LOS GRUPOS GENÉTICA Y QUÍMICA (Seccional Bogotá) DE LA FISCALÍA GENERAL DE LA NACIÓN.</t>
    </r>
  </si>
  <si>
    <r>
      <t xml:space="preserve">PRESTAR EL SERVICIO DE MANTENIMIENTO DE EQUIPOS:
ALCANCE AL OBJETO:
</t>
    </r>
    <r>
      <rPr>
        <b/>
        <sz val="11"/>
        <color theme="1"/>
        <rFont val="Arial"/>
        <family val="2"/>
      </rPr>
      <t xml:space="preserve">GRUPO No 1: </t>
    </r>
    <r>
      <rPr>
        <sz val="11"/>
        <color theme="1"/>
        <rFont val="Arial"/>
        <family val="2"/>
      </rPr>
      <t xml:space="preserve">PRESTAR EL SERVICIO DE MANTENIMIENTO PREVENTIVO Y SOPORTE TÉCNICO PARA EQUIPOS DE REFRIGERACIÓN Y CONGELACIÓN DE LOS GRUPOS GENÉTICA DE LA FISCALÍA GENERAL DE LA NACIÓN.
</t>
    </r>
    <r>
      <rPr>
        <b/>
        <sz val="11"/>
        <color theme="1"/>
        <rFont val="Arial"/>
        <family val="2"/>
      </rPr>
      <t xml:space="preserve">GRUPO No 2: </t>
    </r>
    <r>
      <rPr>
        <sz val="11"/>
        <color theme="1"/>
        <rFont val="Arial"/>
        <family val="2"/>
      </rPr>
      <t xml:space="preserve">PRESTAR EL SERVICIO DE MANTENIMIENTO PREVENTIVO, CORRECTIVO Y SOPORTE TÉCNICO PARA LOS EQUIPOS DE MEDIANA TECNOLOGÍA DE LOS GRUPOS GENÉTICA DE LA FISCALÍA GENERAL DE LA NACIÓN.
</t>
    </r>
    <r>
      <rPr>
        <b/>
        <sz val="11"/>
        <color theme="1"/>
        <rFont val="Arial"/>
        <family val="2"/>
      </rPr>
      <t>GRUPO No 3:</t>
    </r>
    <r>
      <rPr>
        <sz val="11"/>
        <color theme="1"/>
        <rFont val="Arial"/>
        <family val="2"/>
      </rPr>
      <t xml:space="preserve"> PRESTAR EL SERVICIO DE MANTENIMIENTO PREVENTIVO, CORRECTIVO Y SOPORTE TÉCNICO PARA LOS EQUIPOS CABINAS DE EXTRACCIÓN, BIOSEGURIDAD Y FLUJO LAMINAR DE LOS GRUPOS GENÉTICA Y QUÍMICA (Seccional Bogotá) DE LA FISCALÍA GENERAL DE LA NACIÓN.</t>
    </r>
  </si>
  <si>
    <r>
      <t xml:space="preserve">PRESTAR EL SERVICIO DE MANTENIMIENTO DE EQUIPOS:
ALCANCE AL OBJETO:
</t>
    </r>
    <r>
      <rPr>
        <b/>
        <sz val="11"/>
        <color theme="1"/>
        <rFont val="Arial Narrow"/>
        <family val="2"/>
      </rPr>
      <t xml:space="preserve">GRUPO No 1: </t>
    </r>
    <r>
      <rPr>
        <sz val="11"/>
        <color theme="1"/>
        <rFont val="Arial Narrow"/>
        <family val="2"/>
      </rPr>
      <t xml:space="preserve">PRESTAR EL SERVICIO DE MANTENIMIENTO PREVENTIVO Y SOPORTE TÉCNICO PARA EQUIPOS DE REFRIGERACIÓN Y CONGELACIÓN DE LOS GRUPOS GENÉTICA DE LA FISCALÍA GENERAL DE LA NACIÓN.
</t>
    </r>
    <r>
      <rPr>
        <b/>
        <sz val="11"/>
        <color theme="1"/>
        <rFont val="Arial Narrow"/>
        <family val="2"/>
      </rPr>
      <t>GRUPO No 2: PRESTAR</t>
    </r>
    <r>
      <rPr>
        <sz val="11"/>
        <color theme="1"/>
        <rFont val="Arial Narrow"/>
        <family val="2"/>
      </rPr>
      <t xml:space="preserve"> EL SERVICIO DE MANTENIMIENTO PREVENTIVO, CORRECTIVO Y SOPORTE TÉCNICO PARA LOS EQUIPOS DE MEDIANA TECNOLOGÍA DE LOS GRUPOS GENÉTICA DE LA FISCALÍA GENERAL DE LA NACIÓN.
</t>
    </r>
    <r>
      <rPr>
        <b/>
        <sz val="11"/>
        <color theme="1"/>
        <rFont val="Arial Narrow"/>
        <family val="2"/>
      </rPr>
      <t xml:space="preserve">GRUPO No 3: </t>
    </r>
    <r>
      <rPr>
        <sz val="11"/>
        <color theme="1"/>
        <rFont val="Arial Narrow"/>
        <family val="2"/>
      </rPr>
      <t>PRESTAR EL SERVICIO DE MANTENIMIENTO PREVENTIVO, CORRECTIVO Y SOPORTE TÉCNICO PARA LOS EQUIPOS CABINAS DE EXTRACCIÓN, BIOSEGURIDAD Y FLUJO LAMINAR DE LOS GRUPOS GENÉTICA Y QUÍMICA (Seccional Bogotá) DE LA FISCALÍA GENERAL DE LA NACIÓN.</t>
    </r>
  </si>
  <si>
    <t>TOTAL GRUPO 1</t>
  </si>
  <si>
    <t>TOTAL GRUPO 2</t>
  </si>
  <si>
    <t>TOTAL GRUPO 3</t>
  </si>
  <si>
    <t>TOTAL PRESUPUESTO GRUPOS 1, 2 Y 3</t>
  </si>
  <si>
    <t>Repotenciación del sistema de control de temperatura para Congelador EVERMED LF-140W (Bogotá G-334) incluye reemplazo de controlador PID (display), sensor de temperatura y módulo de control de potencia.</t>
  </si>
  <si>
    <t>34.1</t>
  </si>
  <si>
    <t>Suministro e instalación sensor de temperatura para Refrigerador Revco md REL2304A23 s/n Y18H- 410410-YH (Bogotá G-178)</t>
  </si>
  <si>
    <t>35.1</t>
  </si>
  <si>
    <t>36.1</t>
  </si>
  <si>
    <t xml:space="preserve">Reparación del sistema de drenaje de condensados del evaporador hacia la salida de desagüe para Congelador THERMO SCIENTIFIC TSX2330FY (Bogotá G-358) </t>
  </si>
  <si>
    <t>37.1</t>
  </si>
  <si>
    <t>Suministro de regulador de 4KVA para Ultracongelador THERMO SCIENTIFIC TSX2330FY (Bogotá G-388)</t>
  </si>
  <si>
    <t>Suministro e instalación del sistema de soporte hidráulico de tapa para Centrífuga refrigerada THERMO SCIENTIFIC SORVALL ST 16R ATL-G-22 ATL-G-23 (Atlantico). El sistema se compone de brazo hidráulico, elementos de fijación, pasadores y accesorios de acople.</t>
  </si>
  <si>
    <t>50.1</t>
  </si>
  <si>
    <t>51.1</t>
  </si>
  <si>
    <t>Reparación de carcasa externa del equipo en zona de fijación, incluyendo recuperación de puntos de anclaje para tornillería de la Centrífuga THERMO SCIENTIFIC ESPRESSO (Atlántico ATL-G-25)</t>
  </si>
  <si>
    <t>Reparación de carcasa externa del equipo, recuperación de superficie afectada de Microcentrífugas EPPENDORF MINI SPIN 5452 ATL-G-57 ATL-G-103 (Atlántico)</t>
  </si>
  <si>
    <t>52.1</t>
  </si>
  <si>
    <t>53.1</t>
  </si>
  <si>
    <t>53.2</t>
  </si>
  <si>
    <t>Suministro e instalación de capuchon para Vortex  (Atlántico ATL-G-03)</t>
  </si>
  <si>
    <t>Suministro e instalación de motor para Vortex  (Atlántico ATL-G-03)</t>
  </si>
  <si>
    <t>54.1</t>
  </si>
  <si>
    <t>Suministro e instalación del sistema de soporte hidráulico de tapa para CENTRIFUGA THERMO FISHER SCIENTIFIC SORVALL ST 8 (Atlántico ATL-G-211). El sistema se compone de brazo hidráulico, elementos de fijación, pasadores y accesorios de acople.</t>
  </si>
  <si>
    <t>55.1</t>
  </si>
  <si>
    <t xml:space="preserve">Sumimistro e instalación de visor de visualización de CROSSLINKER UV, ANALYTIC JENA, MODELO: CL-3000, (Atlántico ATL-G-224).  </t>
  </si>
  <si>
    <t>56.1</t>
  </si>
  <si>
    <t>56.2</t>
  </si>
  <si>
    <t xml:space="preserve">Suministro e instalación de guayas para ( ATL-G-37) Atlántico: Mototool FOREDOM TX H </t>
  </si>
  <si>
    <t xml:space="preserve">Suministro e instalación de escobillas para ( ATL-G-37) Atlántico: Mototool FOREDOM TX H </t>
  </si>
  <si>
    <t>57.1</t>
  </si>
  <si>
    <t xml:space="preserve">Repotenciación integral del sistema de control y regulación de temperatura del Horno de hibridación marca FINEPCR (Medellin MED-G-36), aplica para los dos compartimentos, incluyendo suministro e instalación de displays de control PID, sensores de temperatura, controles de potencia y demás componentes asociados; programación y configuración de instrumentos, restauración de parámetros operativos, ajuste y verificación de sensores y motoventiladores, pruebas de funcionamiento y calibración de tolerancias para garantizar una precisión de ±1 °C y la estabilidad operativa del equipo. 
Servicio debe prestarse en sitio. </t>
  </si>
  <si>
    <t>58.1</t>
  </si>
  <si>
    <t xml:space="preserve">Suministro e instalación de perilla ajuste de molienda para Molino Mezclador Retsch GmbH. Modelo MM 400 (Medellín MED-G-18). </t>
  </si>
  <si>
    <t>59.1</t>
  </si>
  <si>
    <t>Suministro e instalación del sistema de soporte hidráulico de tapa para Centrífuga de mesa (Medellín MED-G-38). El sistema se compone de brazo hidráulico, elementos de fijación, pasadores y accesorios de acople.</t>
  </si>
  <si>
    <t>60.1</t>
  </si>
  <si>
    <t>Suministro e instalación de rodamientos del motor para Centrífuga refrigerada SORVALL LEGEND XFR Marca: THERMO SCIENTIFIC (Bogotá G-287)</t>
  </si>
  <si>
    <t>Suministro e instalación de guayas para Motor eléctrico FOREDOM SR (Bogotá 5, G-229)</t>
  </si>
  <si>
    <t>Suministro e instalación de escobillas para Motor eléctrico FOREDOM SR (Bogotá 5, G-229)</t>
  </si>
  <si>
    <t>61.1</t>
  </si>
  <si>
    <t>61.2</t>
  </si>
  <si>
    <t>Suministro de hojas de sierra B. Braun GC219R para Sierra eléctrica Braun GA 673 (Bogotá, G-146)</t>
  </si>
  <si>
    <t>62.1</t>
  </si>
  <si>
    <t xml:space="preserve">Suministro e instalación de lámparas para Crosslinker U.V Hoefer UVC 500 (Bogotá G-228, G-230, G-231, G-288, G-294, G-297). </t>
  </si>
  <si>
    <t>63.1</t>
  </si>
  <si>
    <t>17.1</t>
  </si>
  <si>
    <t xml:space="preserve">Sumiistro e instalación de filtros para Cabina de flujo laminar marca Labconco, MD 302381000 S/N 130981353-b (Bogotá G-293).   </t>
  </si>
  <si>
    <t>17.2</t>
  </si>
  <si>
    <t xml:space="preserve">Suministro sensor y actualización de Sofware para Cabina de flujo laminar marca Labconco, MD 302381000 S/N 130981353-b (Bogotá G-293).   </t>
  </si>
  <si>
    <t>18.1</t>
  </si>
  <si>
    <t>18.2</t>
  </si>
  <si>
    <t>18.3</t>
  </si>
  <si>
    <t xml:space="preserve">Suministro e instalación de filtros para CAMPANA DE EXTRACCION CON FILTRO LABCONCO PARAMOUNT MD 6963300 S/N 130982424A (Bogotá G-282). </t>
  </si>
  <si>
    <t xml:space="preserve">Suministro e instalación de tarjeta electónica para CAMPANA DE EXTRACCION CON FILTRO LABCONCO PARAMOUNT MD 6963300 S/N 130982424A (Bogotá G-282). </t>
  </si>
  <si>
    <t xml:space="preserve">Suministro e instalación de vidrio lateral paraCAMPANA DE EXTRACCION CON FILTRO LABCONCO PARAMOUNT MD 6963300 S/N 130982424A (Bogotá G-282). </t>
  </si>
  <si>
    <t>19.1</t>
  </si>
  <si>
    <t>Suministro e instalación de lámpara U.V para Cabina Esco md AC2-4E2 S/N 2008-32254 (Bogotá G-149).</t>
  </si>
  <si>
    <t>20.1</t>
  </si>
  <si>
    <t>Suministro e instalación de lámpara U.V para Cabina Esco md AC2-4E2 S/N 2008-34581 (Bogotá G-150).</t>
  </si>
  <si>
    <t>21.1</t>
  </si>
  <si>
    <t>21.2</t>
  </si>
  <si>
    <t xml:space="preserve">Suministro e instalación de filtros para Cabina Esco md AC2-3E2 S/N 2008-35982 (Bogotá G-151). </t>
  </si>
  <si>
    <t xml:space="preserve">Suministro e instalación de lámpara U.V para Cabina Esco md AC2-3E2 S/N 2008-35982 (Bogotá G-151). </t>
  </si>
  <si>
    <t>22.1</t>
  </si>
  <si>
    <t xml:space="preserve">Suministro e instalación de lámpara U.V para Cabina Labconco md 36205-04 s/n 709878 (Bogotá G-193).  </t>
  </si>
  <si>
    <t>23.1</t>
  </si>
  <si>
    <t>Suministro e instalación de filtros para CAMPANA DE EXTRACCION CON FILTRO LABCONCO PARAMOUNT MD 6963300 S/N 131082713-A (Bogotá G-283).</t>
  </si>
  <si>
    <t>24.1</t>
  </si>
  <si>
    <t xml:space="preserve">Suministro e instalación de filtros para CAMPANA DE EXTRACCION LABCONCO PARAMOUNT CAT 6963400 S/N 1309822413A. (Bogotá G-280). </t>
  </si>
  <si>
    <t>25.1</t>
  </si>
  <si>
    <t>Suministro e instalación de lampara U.V para Cabina de Bioseguridad ESCO AC2-3E2 (Atlántico ATL-G-18).</t>
  </si>
  <si>
    <t>26.1</t>
  </si>
  <si>
    <t xml:space="preserve">Suministro e instalación de lampara luz blanca para Cabina de extracción de gases ESCO SPD4A2 (Atlántico ATL-G-20). </t>
  </si>
  <si>
    <t>27.1</t>
  </si>
  <si>
    <t xml:space="preserve">Suministro e instalación de lampara U.V. para Cabina marca ESCO modelo PCR-3A2. (Medellín MED-G-63). </t>
  </si>
  <si>
    <t>28.1</t>
  </si>
  <si>
    <t xml:space="preserve">Suministro e instalación de lampara U.V. para Cabina de bioseguridad marca thermo Fisher. Modelo 1342 (Medellin MED-G-40). </t>
  </si>
  <si>
    <t xml:space="preserve">Suministro e instalación de lampara U.V. para Cabina de bioseguridad marca thermo Fisher. Modelo 1342 (Medellin MED-G-84). </t>
  </si>
  <si>
    <t>30.1</t>
  </si>
  <si>
    <t xml:space="preserve">Suministro e instalación de lampara U.V. para Cabina de bioseguridad marca thermo Fisher. Tipo A2 Modelo 1375 
(Medellín MED-G-130). </t>
  </si>
  <si>
    <t>31.1</t>
  </si>
  <si>
    <t xml:space="preserve">Suministro e instalación de lampara U.V. para Cabina de PCR marca ESCO. modelo SCR-2A2 (Medellín MED-G-142). </t>
  </si>
  <si>
    <t>32.1</t>
  </si>
  <si>
    <t>32.2</t>
  </si>
  <si>
    <t>Reparación en el sistema de ventilación, incluye eliminación de oxidación general de Cabina de Bioseguridad – BOG-SC-52. AIRFLUX -CLASE II A1.  Grupo Quimica Bogotá</t>
  </si>
  <si>
    <t>Suministro e instalación de filtros para Cabina de Bioseguridad – BOG-SC-52. AIRFLUX -CLASE II A1.
Grupo Quimica Bogotá.</t>
  </si>
  <si>
    <t>29.1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</si>
</sst>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.00_-;\-&quot;$&quot;\ * #,##0.00_-;_-&quot;$&quot;\ * &quot;-&quot;??_-;_-@_-"/>
    <numFmt numFmtId="165" formatCode="_-[$$-409]* #,##0.00_ ;_-[$$-409]* \-#,##0.00\ ;_-[$$-409]* &quot;-&quot;??_ ;_-@_ "/>
    <numFmt numFmtId="166" formatCode="&quot;$&quot;\ #,##0.00"/>
    <numFmt numFmtId="167" formatCode="&quot;$&quot;#,##0.00"/>
    <numFmt numFmtId="168" formatCode="_-&quot;$&quot;* #,##0.00_-;\-&quot;$&quot;* #,##0.00_-;_-&quot;$&quot;* &quot;-&quot;??.00_-;_-@_-"/>
    <numFmt numFmtId="169" formatCode="_(&quot;$&quot;\ * #,##0_);_(&quot;$&quot;\ * \(#,##0\);_(&quot;$&quot;\ * &quot;-&quot;??_);_(@_)"/>
    <numFmt numFmtId="170" formatCode="&quot;$&quot;\ #,##0"/>
  </numFmts>
  <fonts count="36" x14ac:knownFonts="1">
    <font>
      <sz val="11"/>
      <color theme="1"/>
      <name val="Calibri"/>
      <charset val="134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1"/>
      <color theme="0"/>
      <name val="Arial Narrow"/>
      <family val="2"/>
    </font>
    <font>
      <b/>
      <sz val="11"/>
      <color theme="1"/>
      <name val="Arial Narrow"/>
      <family val="2"/>
    </font>
    <font>
      <b/>
      <sz val="12"/>
      <name val="Arial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4"/>
      <color theme="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9C6500"/>
      <name val="Calibri"/>
      <family val="2"/>
      <scheme val="minor"/>
    </font>
    <font>
      <sz val="9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trike/>
      <sz val="10"/>
      <color rgb="FF000000"/>
      <name val="Arial"/>
      <family val="2"/>
    </font>
    <font>
      <sz val="10"/>
      <color rgb="FF222222"/>
      <name val="Arial"/>
      <family val="2"/>
    </font>
    <font>
      <b/>
      <sz val="12"/>
      <color theme="1"/>
      <name val="Times New Roman"/>
      <family val="1"/>
    </font>
    <font>
      <b/>
      <sz val="10"/>
      <color theme="1"/>
      <name val="Arial"/>
      <family val="2"/>
    </font>
    <font>
      <b/>
      <sz val="10"/>
      <color rgb="FF222222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trike/>
      <sz val="11"/>
      <color rgb="FF000000"/>
      <name val="Arial"/>
      <family val="2"/>
    </font>
    <font>
      <sz val="11"/>
      <color rgb="FF222222"/>
      <name val="Arial"/>
      <family val="2"/>
    </font>
    <font>
      <b/>
      <sz val="11"/>
      <color rgb="FF222222"/>
      <name val="Arial"/>
      <family val="2"/>
    </font>
    <font>
      <sz val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 tint="0.799798577837458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7680593279824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79857783745845"/>
        <bgColor indexed="64"/>
      </patternFill>
    </fill>
    <fill>
      <patternFill patternType="solid">
        <fgColor theme="0" tint="-0.149754325998718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164" fontId="16" fillId="0" borderId="0" applyFont="0" applyFill="0" applyBorder="0" applyAlignment="0" applyProtection="0"/>
    <xf numFmtId="0" fontId="16" fillId="0" borderId="0"/>
    <xf numFmtId="0" fontId="18" fillId="11" borderId="0" applyNumberFormat="0" applyBorder="0" applyAlignment="0" applyProtection="0"/>
  </cellStyleXfs>
  <cellXfs count="28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vertical="center"/>
    </xf>
    <xf numFmtId="0" fontId="10" fillId="7" borderId="1" xfId="0" applyFont="1" applyFill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1" fillId="0" borderId="0" xfId="0" applyNumberFormat="1" applyFont="1"/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5" fontId="1" fillId="6" borderId="1" xfId="0" applyNumberFormat="1" applyFont="1" applyFill="1" applyBorder="1" applyAlignment="1">
      <alignment vertical="center"/>
    </xf>
    <xf numFmtId="166" fontId="7" fillId="0" borderId="1" xfId="0" applyNumberFormat="1" applyFont="1" applyBorder="1" applyAlignment="1">
      <alignment horizontal="center" vertical="center" wrapText="1"/>
    </xf>
    <xf numFmtId="166" fontId="7" fillId="5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166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left" wrapText="1"/>
    </xf>
    <xf numFmtId="164" fontId="7" fillId="5" borderId="3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68" fontId="14" fillId="0" borderId="0" xfId="1" applyNumberFormat="1" applyFont="1" applyFill="1" applyBorder="1" applyAlignment="1" applyProtection="1">
      <alignment vertical="center"/>
      <protection locked="0"/>
    </xf>
    <xf numFmtId="0" fontId="5" fillId="10" borderId="0" xfId="0" applyFont="1" applyFill="1" applyAlignment="1">
      <alignment horizontal="center" vertical="center" wrapText="1"/>
    </xf>
    <xf numFmtId="0" fontId="1" fillId="10" borderId="0" xfId="0" applyFont="1" applyFill="1" applyAlignment="1">
      <alignment vertical="center"/>
    </xf>
    <xf numFmtId="0" fontId="7" fillId="5" borderId="7" xfId="0" applyFont="1" applyFill="1" applyBorder="1" applyAlignment="1">
      <alignment horizontal="center" vertical="center" wrapText="1"/>
    </xf>
    <xf numFmtId="0" fontId="17" fillId="7" borderId="9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11" xfId="3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justify" vertical="center" wrapText="1"/>
    </xf>
    <xf numFmtId="0" fontId="20" fillId="12" borderId="1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justify" vertical="center" wrapText="1"/>
    </xf>
    <xf numFmtId="0" fontId="20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20" fillId="0" borderId="9" xfId="0" applyFont="1" applyBorder="1" applyAlignment="1">
      <alignment horizontal="justify" vertical="center" wrapText="1"/>
    </xf>
    <xf numFmtId="0" fontId="20" fillId="0" borderId="10" xfId="0" applyFont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15" fillId="0" borderId="10" xfId="3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5" fillId="0" borderId="11" xfId="3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20" fillId="12" borderId="1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24" fillId="0" borderId="11" xfId="0" applyFont="1" applyBorder="1" applyAlignment="1">
      <alignment horizontal="center" vertical="center" wrapText="1"/>
    </xf>
    <xf numFmtId="0" fontId="20" fillId="7" borderId="9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2" fillId="7" borderId="12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justify" vertical="center" wrapText="1"/>
    </xf>
    <xf numFmtId="0" fontId="17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12" borderId="18" xfId="0" applyFont="1" applyFill="1" applyBorder="1" applyAlignment="1">
      <alignment horizontal="justify" vertical="center" wrapText="1"/>
    </xf>
    <xf numFmtId="0" fontId="20" fillId="12" borderId="19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justify" vertical="center" wrapText="1"/>
    </xf>
    <xf numFmtId="0" fontId="24" fillId="12" borderId="19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9" fillId="0" borderId="13" xfId="3" applyFont="1" applyFill="1" applyBorder="1" applyAlignment="1">
      <alignment horizontal="center" vertical="center" wrapText="1"/>
    </xf>
    <xf numFmtId="169" fontId="28" fillId="0" borderId="1" xfId="1" applyNumberFormat="1" applyFont="1" applyFill="1" applyBorder="1" applyAlignment="1">
      <alignment vertical="center" wrapText="1"/>
    </xf>
    <xf numFmtId="169" fontId="28" fillId="7" borderId="1" xfId="1" applyNumberFormat="1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29" fillId="0" borderId="0" xfId="0" applyFont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right"/>
    </xf>
    <xf numFmtId="0" fontId="28" fillId="7" borderId="0" xfId="0" applyFont="1" applyFill="1"/>
    <xf numFmtId="0" fontId="30" fillId="5" borderId="20" xfId="0" applyFont="1" applyFill="1" applyBorder="1" applyAlignment="1">
      <alignment horizontal="justify" vertical="center" wrapText="1"/>
    </xf>
    <xf numFmtId="0" fontId="30" fillId="5" borderId="21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justify" vertical="center" wrapText="1"/>
    </xf>
    <xf numFmtId="14" fontId="9" fillId="0" borderId="22" xfId="0" applyNumberFormat="1" applyFont="1" applyBorder="1" applyAlignment="1">
      <alignment horizontal="center" vertical="center" wrapText="1"/>
    </xf>
    <xf numFmtId="0" fontId="30" fillId="0" borderId="24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justify" vertical="center" wrapText="1"/>
    </xf>
    <xf numFmtId="14" fontId="9" fillId="0" borderId="24" xfId="0" applyNumberFormat="1" applyFont="1" applyBorder="1" applyAlignment="1">
      <alignment horizontal="center" vertical="center" wrapText="1"/>
    </xf>
    <xf numFmtId="0" fontId="30" fillId="0" borderId="25" xfId="0" applyFont="1" applyBorder="1" applyAlignment="1">
      <alignment horizontal="justify" vertical="center" wrapText="1"/>
    </xf>
    <xf numFmtId="14" fontId="9" fillId="0" borderId="25" xfId="0" applyNumberFormat="1" applyFont="1" applyBorder="1" applyAlignment="1">
      <alignment horizontal="center" vertical="center" wrapText="1"/>
    </xf>
    <xf numFmtId="0" fontId="30" fillId="0" borderId="30" xfId="0" applyFont="1" applyBorder="1" applyAlignment="1">
      <alignment horizontal="justify" vertical="center" wrapText="1"/>
    </xf>
    <xf numFmtId="0" fontId="30" fillId="0" borderId="31" xfId="0" applyFont="1" applyBorder="1" applyAlignment="1">
      <alignment horizontal="justify" vertical="center" wrapText="1"/>
    </xf>
    <xf numFmtId="0" fontId="30" fillId="0" borderId="32" xfId="0" applyFont="1" applyBorder="1" applyAlignment="1">
      <alignment horizontal="justify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14" fontId="9" fillId="0" borderId="33" xfId="0" applyNumberFormat="1" applyFont="1" applyBorder="1" applyAlignment="1">
      <alignment horizontal="center" vertical="center" wrapText="1"/>
    </xf>
    <xf numFmtId="14" fontId="9" fillId="0" borderId="23" xfId="0" applyNumberFormat="1" applyFont="1" applyBorder="1" applyAlignment="1">
      <alignment horizontal="center" vertical="center" wrapText="1"/>
    </xf>
    <xf numFmtId="14" fontId="9" fillId="0" borderId="26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justify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10" borderId="0" xfId="0" applyFont="1" applyFill="1" applyAlignment="1">
      <alignment vertical="center"/>
    </xf>
    <xf numFmtId="0" fontId="29" fillId="8" borderId="1" xfId="0" applyFont="1" applyFill="1" applyBorder="1" applyAlignment="1">
      <alignment horizontal="center" vertical="center" wrapText="1"/>
    </xf>
    <xf numFmtId="0" fontId="31" fillId="9" borderId="1" xfId="0" applyFont="1" applyFill="1" applyBorder="1" applyAlignment="1">
      <alignment horizontal="center" vertical="center" wrapText="1"/>
    </xf>
    <xf numFmtId="17" fontId="31" fillId="9" borderId="1" xfId="0" applyNumberFormat="1" applyFont="1" applyFill="1" applyBorder="1" applyAlignment="1">
      <alignment horizontal="center" vertical="center" wrapText="1"/>
    </xf>
    <xf numFmtId="10" fontId="30" fillId="0" borderId="1" xfId="0" applyNumberFormat="1" applyFont="1" applyBorder="1" applyAlignment="1">
      <alignment horizontal="center" vertical="center" wrapText="1"/>
    </xf>
    <xf numFmtId="166" fontId="10" fillId="0" borderId="0" xfId="0" applyNumberFormat="1" applyFont="1"/>
    <xf numFmtId="167" fontId="10" fillId="0" borderId="1" xfId="0" applyNumberFormat="1" applyFont="1" applyBorder="1" applyAlignment="1">
      <alignment horizontal="center" vertical="center"/>
    </xf>
    <xf numFmtId="170" fontId="9" fillId="0" borderId="37" xfId="1" applyNumberFormat="1" applyFont="1" applyBorder="1" applyAlignment="1">
      <alignment horizontal="center" vertical="center" shrinkToFit="1"/>
    </xf>
    <xf numFmtId="170" fontId="10" fillId="0" borderId="1" xfId="1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9" fillId="5" borderId="7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164" fontId="29" fillId="5" borderId="1" xfId="0" applyNumberFormat="1" applyFont="1" applyFill="1" applyBorder="1" applyAlignment="1">
      <alignment horizontal="center" vertical="center" wrapText="1"/>
    </xf>
    <xf numFmtId="0" fontId="29" fillId="5" borderId="3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8" fillId="0" borderId="10" xfId="3" applyFont="1" applyFill="1" applyBorder="1" applyAlignment="1">
      <alignment horizontal="center" vertical="center" wrapText="1"/>
    </xf>
    <xf numFmtId="0" fontId="28" fillId="0" borderId="11" xfId="3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justify"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justify" vertical="center" wrapText="1"/>
    </xf>
    <xf numFmtId="165" fontId="10" fillId="0" borderId="1" xfId="0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 wrapText="1"/>
    </xf>
    <xf numFmtId="0" fontId="9" fillId="6" borderId="3" xfId="0" applyFont="1" applyFill="1" applyBorder="1" applyAlignment="1">
      <alignment horizontal="justify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12" borderId="10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justify" vertical="center" wrapText="1"/>
    </xf>
    <xf numFmtId="0" fontId="9" fillId="6" borderId="1" xfId="0" applyFont="1" applyFill="1" applyBorder="1" applyAlignment="1">
      <alignment horizontal="justify" vertical="center" wrapText="1"/>
    </xf>
    <xf numFmtId="0" fontId="33" fillId="0" borderId="11" xfId="0" applyFont="1" applyBorder="1" applyAlignment="1">
      <alignment horizontal="center" vertical="center" wrapText="1"/>
    </xf>
    <xf numFmtId="0" fontId="9" fillId="13" borderId="12" xfId="0" applyFont="1" applyFill="1" applyBorder="1" applyAlignment="1">
      <alignment horizontal="justify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justify" vertical="center" wrapText="1"/>
    </xf>
    <xf numFmtId="0" fontId="10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justify" vertical="center" wrapText="1"/>
    </xf>
    <xf numFmtId="0" fontId="9" fillId="12" borderId="19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justify" vertical="center" wrapText="1"/>
    </xf>
    <xf numFmtId="0" fontId="33" fillId="12" borderId="19" xfId="0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33" fillId="12" borderId="11" xfId="0" applyFont="1" applyFill="1" applyBorder="1" applyAlignment="1">
      <alignment horizontal="center" vertical="center" wrapText="1"/>
    </xf>
    <xf numFmtId="0" fontId="33" fillId="6" borderId="1" xfId="0" applyFont="1" applyFill="1" applyBorder="1" applyAlignment="1">
      <alignment horizontal="justify" vertical="center" wrapText="1"/>
    </xf>
    <xf numFmtId="0" fontId="10" fillId="6" borderId="1" xfId="0" applyFont="1" applyFill="1" applyBorder="1" applyAlignment="1">
      <alignment horizontal="justify" vertical="center" wrapText="1"/>
    </xf>
    <xf numFmtId="0" fontId="9" fillId="13" borderId="12" xfId="0" applyFont="1" applyFill="1" applyBorder="1" applyAlignment="1">
      <alignment vertical="center" wrapText="1"/>
    </xf>
    <xf numFmtId="0" fontId="28" fillId="0" borderId="13" xfId="3" applyFont="1" applyFill="1" applyBorder="1" applyAlignment="1">
      <alignment horizontal="center" vertical="center" wrapText="1"/>
    </xf>
    <xf numFmtId="0" fontId="29" fillId="8" borderId="9" xfId="0" applyFont="1" applyFill="1" applyBorder="1" applyAlignment="1">
      <alignment horizontal="center" vertical="center" wrapText="1"/>
    </xf>
    <xf numFmtId="0" fontId="31" fillId="9" borderId="9" xfId="0" applyFont="1" applyFill="1" applyBorder="1" applyAlignment="1">
      <alignment horizontal="center" vertical="center" wrapText="1"/>
    </xf>
    <xf numFmtId="17" fontId="31" fillId="9" borderId="9" xfId="0" applyNumberFormat="1" applyFont="1" applyFill="1" applyBorder="1" applyAlignment="1">
      <alignment horizontal="center" vertical="center" wrapText="1"/>
    </xf>
    <xf numFmtId="170" fontId="1" fillId="0" borderId="1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justify" vertical="center" wrapText="1"/>
    </xf>
    <xf numFmtId="170" fontId="1" fillId="0" borderId="3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20" fillId="0" borderId="0" xfId="0" applyFont="1" applyAlignment="1">
      <alignment horizontal="justify" vertical="center" wrapText="1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vertical="center"/>
    </xf>
    <xf numFmtId="0" fontId="8" fillId="0" borderId="7" xfId="2" applyFont="1" applyBorder="1" applyAlignment="1">
      <alignment horizontal="center" vertical="center" wrapText="1"/>
    </xf>
    <xf numFmtId="165" fontId="1" fillId="0" borderId="39" xfId="0" applyNumberFormat="1" applyFont="1" applyBorder="1" applyAlignment="1">
      <alignment vertical="center"/>
    </xf>
    <xf numFmtId="165" fontId="13" fillId="16" borderId="1" xfId="0" applyNumberFormat="1" applyFont="1" applyFill="1" applyBorder="1" applyAlignment="1">
      <alignment vertical="center"/>
    </xf>
    <xf numFmtId="165" fontId="13" fillId="17" borderId="1" xfId="0" applyNumberFormat="1" applyFont="1" applyFill="1" applyBorder="1" applyAlignment="1">
      <alignment vertical="center"/>
    </xf>
    <xf numFmtId="165" fontId="1" fillId="18" borderId="1" xfId="0" applyNumberFormat="1" applyFont="1" applyFill="1" applyBorder="1" applyAlignment="1">
      <alignment vertical="center"/>
    </xf>
    <xf numFmtId="0" fontId="22" fillId="0" borderId="18" xfId="0" applyFont="1" applyBorder="1" applyAlignment="1">
      <alignment horizontal="justify" vertical="center" wrapText="1"/>
    </xf>
    <xf numFmtId="0" fontId="20" fillId="0" borderId="12" xfId="0" applyFont="1" applyBorder="1" applyAlignment="1">
      <alignment vertical="center" wrapText="1"/>
    </xf>
    <xf numFmtId="170" fontId="10" fillId="0" borderId="3" xfId="1" applyNumberFormat="1" applyFont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left" vertical="center" wrapText="1"/>
    </xf>
    <xf numFmtId="165" fontId="1" fillId="19" borderId="1" xfId="0" applyNumberFormat="1" applyFont="1" applyFill="1" applyBorder="1" applyAlignment="1">
      <alignment vertical="center"/>
    </xf>
    <xf numFmtId="169" fontId="28" fillId="0" borderId="1" xfId="0" applyNumberFormat="1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165" fontId="1" fillId="0" borderId="0" xfId="0" applyNumberFormat="1" applyFont="1"/>
    <xf numFmtId="0" fontId="21" fillId="14" borderId="4" xfId="0" applyFont="1" applyFill="1" applyBorder="1" applyAlignment="1">
      <alignment horizontal="center" vertical="center" wrapText="1"/>
    </xf>
    <xf numFmtId="0" fontId="21" fillId="14" borderId="5" xfId="0" applyFont="1" applyFill="1" applyBorder="1" applyAlignment="1">
      <alignment horizontal="center" vertical="center" wrapText="1"/>
    </xf>
    <xf numFmtId="0" fontId="21" fillId="14" borderId="6" xfId="0" applyFont="1" applyFill="1" applyBorder="1" applyAlignment="1">
      <alignment horizontal="center" vertical="center" wrapText="1"/>
    </xf>
    <xf numFmtId="0" fontId="21" fillId="14" borderId="15" xfId="0" applyFont="1" applyFill="1" applyBorder="1" applyAlignment="1">
      <alignment horizontal="center" vertical="center" wrapText="1"/>
    </xf>
    <xf numFmtId="0" fontId="21" fillId="14" borderId="16" xfId="0" applyFont="1" applyFill="1" applyBorder="1" applyAlignment="1">
      <alignment horizontal="center" vertical="center" wrapText="1"/>
    </xf>
    <xf numFmtId="0" fontId="21" fillId="14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0" fillId="0" borderId="1" xfId="0" applyBorder="1"/>
    <xf numFmtId="0" fontId="30" fillId="0" borderId="27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center" vertical="center" wrapText="1"/>
    </xf>
    <xf numFmtId="166" fontId="10" fillId="0" borderId="4" xfId="0" applyNumberFormat="1" applyFont="1" applyBorder="1" applyAlignment="1">
      <alignment horizontal="center" vertical="center" wrapText="1"/>
    </xf>
    <xf numFmtId="166" fontId="10" fillId="0" borderId="6" xfId="0" applyNumberFormat="1" applyFont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66" fontId="10" fillId="0" borderId="8" xfId="0" applyNumberFormat="1" applyFont="1" applyBorder="1" applyAlignment="1">
      <alignment horizontal="center" vertical="center" wrapText="1"/>
    </xf>
    <xf numFmtId="166" fontId="10" fillId="0" borderId="38" xfId="0" applyNumberFormat="1" applyFont="1" applyBorder="1" applyAlignment="1">
      <alignment horizontal="center" vertical="center" wrapText="1"/>
    </xf>
    <xf numFmtId="0" fontId="31" fillId="15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29" fillId="3" borderId="3" xfId="0" applyFont="1" applyFill="1" applyBorder="1" applyAlignment="1">
      <alignment horizontal="center" vertical="center" wrapText="1"/>
    </xf>
    <xf numFmtId="0" fontId="30" fillId="14" borderId="15" xfId="0" applyFont="1" applyFill="1" applyBorder="1" applyAlignment="1">
      <alignment horizontal="center" vertical="center" wrapText="1"/>
    </xf>
    <xf numFmtId="0" fontId="30" fillId="14" borderId="16" xfId="0" applyFont="1" applyFill="1" applyBorder="1" applyAlignment="1">
      <alignment horizontal="center" vertical="center" wrapText="1"/>
    </xf>
    <xf numFmtId="0" fontId="30" fillId="14" borderId="17" xfId="0" applyFont="1" applyFill="1" applyBorder="1" applyAlignment="1">
      <alignment horizontal="center" vertical="center" wrapText="1"/>
    </xf>
    <xf numFmtId="0" fontId="30" fillId="14" borderId="4" xfId="0" applyFont="1" applyFill="1" applyBorder="1" applyAlignment="1">
      <alignment horizontal="center" vertical="center" wrapText="1"/>
    </xf>
    <xf numFmtId="0" fontId="30" fillId="14" borderId="5" xfId="0" applyFont="1" applyFill="1" applyBorder="1" applyAlignment="1">
      <alignment horizontal="center" vertical="center" wrapText="1"/>
    </xf>
    <xf numFmtId="0" fontId="30" fillId="14" borderId="6" xfId="0" applyFont="1" applyFill="1" applyBorder="1" applyAlignment="1">
      <alignment horizontal="center" vertical="center" wrapText="1"/>
    </xf>
    <xf numFmtId="0" fontId="30" fillId="14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15" borderId="41" xfId="0" applyFont="1" applyFill="1" applyBorder="1" applyAlignment="1">
      <alignment horizontal="center" vertical="center" wrapText="1"/>
    </xf>
    <xf numFmtId="0" fontId="5" fillId="15" borderId="42" xfId="0" applyFont="1" applyFill="1" applyBorder="1" applyAlignment="1">
      <alignment horizontal="center" vertical="center" wrapText="1"/>
    </xf>
    <xf numFmtId="0" fontId="5" fillId="15" borderId="43" xfId="0" applyFont="1" applyFill="1" applyBorder="1" applyAlignment="1">
      <alignment horizontal="center" vertical="center" wrapText="1"/>
    </xf>
    <xf numFmtId="0" fontId="5" fillId="15" borderId="8" xfId="0" applyFont="1" applyFill="1" applyBorder="1" applyAlignment="1">
      <alignment horizontal="center" vertical="center" wrapText="1"/>
    </xf>
    <xf numFmtId="0" fontId="5" fillId="15" borderId="44" xfId="0" applyFont="1" applyFill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5" fillId="15" borderId="6" xfId="0" applyFont="1" applyFill="1" applyBorder="1" applyAlignment="1">
      <alignment horizontal="center" vertical="center" wrapText="1"/>
    </xf>
    <xf numFmtId="0" fontId="21" fillId="14" borderId="41" xfId="0" applyFont="1" applyFill="1" applyBorder="1" applyAlignment="1">
      <alignment horizontal="center" vertical="center" wrapText="1"/>
    </xf>
    <xf numFmtId="0" fontId="21" fillId="14" borderId="42" xfId="0" applyFont="1" applyFill="1" applyBorder="1" applyAlignment="1">
      <alignment horizontal="center" vertical="center" wrapText="1"/>
    </xf>
    <xf numFmtId="0" fontId="21" fillId="14" borderId="43" xfId="0" applyFont="1" applyFill="1" applyBorder="1" applyAlignment="1">
      <alignment horizontal="center" vertical="center" wrapText="1"/>
    </xf>
    <xf numFmtId="0" fontId="21" fillId="14" borderId="27" xfId="0" applyFont="1" applyFill="1" applyBorder="1" applyAlignment="1">
      <alignment horizontal="center" vertical="center" wrapText="1"/>
    </xf>
    <xf numFmtId="0" fontId="21" fillId="14" borderId="28" xfId="0" applyFont="1" applyFill="1" applyBorder="1" applyAlignment="1">
      <alignment horizontal="center" vertical="center" wrapText="1"/>
    </xf>
    <xf numFmtId="0" fontId="21" fillId="14" borderId="29" xfId="0" applyFont="1" applyFill="1" applyBorder="1" applyAlignment="1">
      <alignment horizontal="center" vertical="center" wrapText="1"/>
    </xf>
    <xf numFmtId="0" fontId="13" fillId="16" borderId="1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justify" vertical="center" wrapText="1"/>
    </xf>
    <xf numFmtId="0" fontId="20" fillId="0" borderId="1" xfId="0" applyFont="1" applyFill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left" vertical="center" wrapText="1"/>
    </xf>
    <xf numFmtId="164" fontId="7" fillId="20" borderId="1" xfId="0" applyNumberFormat="1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justify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justify" vertical="center" wrapText="1"/>
    </xf>
    <xf numFmtId="0" fontId="22" fillId="0" borderId="1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20" fillId="0" borderId="1" xfId="0" applyFont="1" applyFill="1" applyBorder="1" applyAlignment="1">
      <alignment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</cellXfs>
  <cellStyles count="4">
    <cellStyle name="Moneda" xfId="1" builtinId="4"/>
    <cellStyle name="Neutral 2" xfId="3" xr:uid="{8F687DB3-7E1A-E842-8EE3-8BBA0224EB95}"/>
    <cellStyle name="Normal" xfId="0" builtinId="0"/>
    <cellStyle name="Normal 4" xfId="2" xr:uid="{00000000-0005-0000-0000-000031000000}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478786</xdr:colOff>
      <xdr:row>2</xdr:row>
      <xdr:rowOff>739226</xdr:rowOff>
    </xdr:from>
    <xdr:to>
      <xdr:col>3</xdr:col>
      <xdr:colOff>5261</xdr:colOff>
      <xdr:row>2</xdr:row>
      <xdr:rowOff>1937731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786" y="1420051"/>
          <a:ext cx="6097154" cy="119850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104742</xdr:colOff>
      <xdr:row>201</xdr:row>
      <xdr:rowOff>52372</xdr:rowOff>
    </xdr:from>
    <xdr:to>
      <xdr:col>4</xdr:col>
      <xdr:colOff>1931</xdr:colOff>
      <xdr:row>203</xdr:row>
      <xdr:rowOff>163660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4D4654CB-EFC8-C04B-A92B-6B0EB8102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5876" y="74131341"/>
          <a:ext cx="16002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301134</xdr:colOff>
      <xdr:row>203</xdr:row>
      <xdr:rowOff>196392</xdr:rowOff>
    </xdr:from>
    <xdr:to>
      <xdr:col>3</xdr:col>
      <xdr:colOff>1230722</xdr:colOff>
      <xdr:row>207</xdr:row>
      <xdr:rowOff>10598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5C450109-DAFA-8E42-8AB0-9F815F431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2268" y="74799072"/>
          <a:ext cx="929588" cy="625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7446</xdr:colOff>
      <xdr:row>1</xdr:row>
      <xdr:rowOff>254793</xdr:rowOff>
    </xdr:from>
    <xdr:to>
      <xdr:col>2</xdr:col>
      <xdr:colOff>5358312</xdr:colOff>
      <xdr:row>2</xdr:row>
      <xdr:rowOff>1165257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91C0F1-B8B6-5042-98D1-40A0E0B31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446" y="648493"/>
          <a:ext cx="6100166" cy="1202564"/>
        </a:xfrm>
        <a:prstGeom prst="rect">
          <a:avLst/>
        </a:prstGeom>
      </xdr:spPr>
    </xdr:pic>
    <xdr:clientData/>
  </xdr:twoCellAnchor>
  <xdr:twoCellAnchor editAs="oneCell">
    <xdr:from>
      <xdr:col>3</xdr:col>
      <xdr:colOff>104742</xdr:colOff>
      <xdr:row>160</xdr:row>
      <xdr:rowOff>52372</xdr:rowOff>
    </xdr:from>
    <xdr:to>
      <xdr:col>3</xdr:col>
      <xdr:colOff>1704942</xdr:colOff>
      <xdr:row>162</xdr:row>
      <xdr:rowOff>163660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4267E156-D438-F347-A71E-4589D159C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9542" y="74347372"/>
          <a:ext cx="1600200" cy="631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301134</xdr:colOff>
      <xdr:row>162</xdr:row>
      <xdr:rowOff>196392</xdr:rowOff>
    </xdr:from>
    <xdr:to>
      <xdr:col>3</xdr:col>
      <xdr:colOff>1230722</xdr:colOff>
      <xdr:row>166</xdr:row>
      <xdr:rowOff>10597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88EABEF4-D8D4-384A-9005-3C0AC4501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5934" y="75012092"/>
          <a:ext cx="929588" cy="601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413871</xdr:colOff>
      <xdr:row>9</xdr:row>
      <xdr:rowOff>418970</xdr:rowOff>
    </xdr:from>
    <xdr:to>
      <xdr:col>35</xdr:col>
      <xdr:colOff>833226</xdr:colOff>
      <xdr:row>17</xdr:row>
      <xdr:rowOff>405877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2A1F10F-45C6-BB90-64BE-07333E975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350984" y="5053815"/>
          <a:ext cx="18225541" cy="39671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7446</xdr:colOff>
      <xdr:row>2</xdr:row>
      <xdr:rowOff>58401</xdr:rowOff>
    </xdr:from>
    <xdr:to>
      <xdr:col>2</xdr:col>
      <xdr:colOff>4720137</xdr:colOff>
      <xdr:row>7</xdr:row>
      <xdr:rowOff>319525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F44DCF-A4A1-D54A-85C0-E17CB8482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065" y="739226"/>
          <a:ext cx="6097154" cy="119850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104742</xdr:colOff>
      <xdr:row>164</xdr:row>
      <xdr:rowOff>52372</xdr:rowOff>
    </xdr:from>
    <xdr:to>
      <xdr:col>4</xdr:col>
      <xdr:colOff>7915</xdr:colOff>
      <xdr:row>167</xdr:row>
      <xdr:rowOff>103185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C2D17FB9-FD0B-0D4F-8496-3BEBA5C0D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9542" y="74347372"/>
          <a:ext cx="1600200" cy="631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301134</xdr:colOff>
      <xdr:row>166</xdr:row>
      <xdr:rowOff>196392</xdr:rowOff>
    </xdr:from>
    <xdr:to>
      <xdr:col>3</xdr:col>
      <xdr:colOff>1230722</xdr:colOff>
      <xdr:row>170</xdr:row>
      <xdr:rowOff>10596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D718B9EB-EEB9-D344-A471-0D6E536C4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5934" y="75012092"/>
          <a:ext cx="929588" cy="601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7446</xdr:colOff>
      <xdr:row>2</xdr:row>
      <xdr:rowOff>58401</xdr:rowOff>
    </xdr:from>
    <xdr:to>
      <xdr:col>2</xdr:col>
      <xdr:colOff>4720137</xdr:colOff>
      <xdr:row>2</xdr:row>
      <xdr:rowOff>1256906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78421F-7F47-5643-9429-97F8012FA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446" y="744201"/>
          <a:ext cx="6100166" cy="119850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104742</xdr:colOff>
      <xdr:row>206</xdr:row>
      <xdr:rowOff>52372</xdr:rowOff>
    </xdr:from>
    <xdr:to>
      <xdr:col>4</xdr:col>
      <xdr:colOff>1931</xdr:colOff>
      <xdr:row>208</xdr:row>
      <xdr:rowOff>163661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70737CF-8D6B-6541-88AC-2857ADFA7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9542" y="77141372"/>
          <a:ext cx="1600200" cy="631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384870</xdr:colOff>
      <xdr:row>209</xdr:row>
      <xdr:rowOff>84743</xdr:rowOff>
    </xdr:from>
    <xdr:to>
      <xdr:col>3</xdr:col>
      <xdr:colOff>1314458</xdr:colOff>
      <xdr:row>211</xdr:row>
      <xdr:rowOff>317629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F76F03E9-D060-6244-A9A1-CC8B7577C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1903" y="104266611"/>
          <a:ext cx="929588" cy="623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drea carrero" id="{EB23A475-AB45-4B47-8331-931EB3ECE799}" userId="1d877555c42ed1d6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2" dT="2026-07-07T02:55:18.15" personId="{EB23A475-AB45-4B47-8331-931EB3ECE799}" id="{70A2A9FA-9DE2-1149-9528-160538066229}">
    <text>anteriormente se cotizaba junto con el G-196 CASILLA D30</text>
  </threadedComment>
  <threadedComment ref="C104" dT="2026-07-07T03:27:49.60" personId="{EB23A475-AB45-4B47-8331-931EB3ECE799}" id="{D91BCC54-D4F9-F744-AFF6-BCF91D9F7AEE}">
    <text>en el anterior proceso se junto con el G-24 columna D25</text>
  </threadedComment>
  <threadedComment ref="C113" dT="2026-07-07T03:32:05.02" personId="{EB23A475-AB45-4B47-8331-931EB3ECE799}" id="{7260D64D-B0B1-034F-868F-B44C2F09BCBA}">
    <text xml:space="preserve">en el proceso anterior con G-225, G-254
</text>
  </threadedComment>
  <threadedComment ref="C146" dT="2026-07-07T03:43:43.66" personId="{EB23A475-AB45-4B47-8331-931EB3ECE799}" id="{61436F3D-0D09-9D41-8F7C-1C0E1E5BE5B8}">
    <text>Proceso anterior junto con G-104</text>
  </threadedComment>
  <threadedComment ref="C149" dT="2026-07-07T03:45:18.59" personId="{EB23A475-AB45-4B47-8331-931EB3ECE799}" id="{DF27BD9A-0E2C-2D41-849B-82837B2309F9}">
    <text>estos dos en uno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208"/>
  <sheetViews>
    <sheetView showGridLines="0" topLeftCell="A115" zoomScale="97" zoomScaleNormal="97" workbookViewId="0">
      <selection activeCell="C156" sqref="C156"/>
    </sheetView>
  </sheetViews>
  <sheetFormatPr baseColWidth="10" defaultColWidth="11.6640625" defaultRowHeight="14" x14ac:dyDescent="0.15"/>
  <cols>
    <col min="1" max="1" width="6.6640625" style="3" customWidth="1"/>
    <col min="2" max="2" width="9.83203125" style="4" customWidth="1"/>
    <col min="3" max="3" width="70.83203125" style="5" customWidth="1"/>
    <col min="4" max="4" width="22.83203125" style="6" customWidth="1"/>
    <col min="5" max="5" width="14" style="3" customWidth="1"/>
    <col min="6" max="6" width="5" style="3" customWidth="1"/>
    <col min="7" max="7" width="17.83203125" style="22" customWidth="1"/>
    <col min="8" max="9" width="11.6640625" style="3"/>
    <col min="10" max="10" width="12.6640625" style="3" customWidth="1"/>
    <col min="11" max="16384" width="11.6640625" style="3"/>
  </cols>
  <sheetData>
    <row r="1" spans="2:10" ht="31.5" customHeight="1" x14ac:dyDescent="0.15">
      <c r="B1" s="215" t="s">
        <v>0</v>
      </c>
      <c r="C1" s="215"/>
      <c r="D1" s="215"/>
      <c r="E1" s="215"/>
      <c r="F1" s="215"/>
      <c r="G1" s="215"/>
    </row>
    <row r="2" spans="2:10" ht="23.25" customHeight="1" x14ac:dyDescent="0.15">
      <c r="B2" s="217"/>
      <c r="C2" s="218"/>
      <c r="D2" s="215" t="s">
        <v>1</v>
      </c>
      <c r="E2" s="215"/>
      <c r="F2" s="215"/>
      <c r="G2" s="215"/>
    </row>
    <row r="3" spans="2:10" ht="228" customHeight="1" x14ac:dyDescent="0.15">
      <c r="B3" s="218"/>
      <c r="C3" s="218"/>
      <c r="D3" s="216" t="s">
        <v>214</v>
      </c>
      <c r="E3" s="216"/>
      <c r="F3" s="216"/>
      <c r="G3" s="216"/>
    </row>
    <row r="4" spans="2:10" ht="24" customHeight="1" x14ac:dyDescent="0.2">
      <c r="B4" s="31"/>
      <c r="C4" s="32"/>
      <c r="D4" s="33"/>
      <c r="E4" s="33"/>
      <c r="G4" s="33"/>
    </row>
    <row r="5" spans="2:10" ht="10" customHeight="1" x14ac:dyDescent="0.15">
      <c r="B5" s="8"/>
      <c r="C5" s="9"/>
      <c r="E5" s="6"/>
      <c r="G5" s="34"/>
    </row>
    <row r="6" spans="2:10" s="1" customFormat="1" ht="29" customHeight="1" x14ac:dyDescent="0.2">
      <c r="B6" s="226" t="s">
        <v>3</v>
      </c>
      <c r="C6" s="226"/>
      <c r="D6" s="226"/>
      <c r="E6" s="226"/>
    </row>
    <row r="7" spans="2:10" s="1" customFormat="1" ht="39" customHeight="1" x14ac:dyDescent="0.2">
      <c r="B7" s="227" t="s">
        <v>21</v>
      </c>
      <c r="C7" s="227"/>
      <c r="D7" s="227"/>
      <c r="E7" s="227"/>
      <c r="F7" s="227"/>
      <c r="G7" s="227"/>
    </row>
    <row r="8" spans="2:10" s="39" customFormat="1" ht="41" customHeight="1" x14ac:dyDescent="0.2">
      <c r="B8" s="212" t="s">
        <v>22</v>
      </c>
      <c r="C8" s="213"/>
      <c r="D8" s="213"/>
      <c r="E8" s="214"/>
      <c r="F8" s="38"/>
      <c r="G8" s="62" t="s">
        <v>160</v>
      </c>
    </row>
    <row r="9" spans="2:10" s="2" customFormat="1" ht="28" x14ac:dyDescent="0.15">
      <c r="B9" s="40" t="s">
        <v>4</v>
      </c>
      <c r="C9" s="12" t="s">
        <v>5</v>
      </c>
      <c r="D9" s="12" t="s">
        <v>6</v>
      </c>
      <c r="E9" s="12" t="s">
        <v>7</v>
      </c>
      <c r="G9" s="35" t="s">
        <v>2</v>
      </c>
    </row>
    <row r="10" spans="2:10" ht="39" customHeight="1" x14ac:dyDescent="0.15">
      <c r="B10" s="15">
        <v>1</v>
      </c>
      <c r="C10" s="55" t="s">
        <v>23</v>
      </c>
      <c r="D10" s="56" t="s">
        <v>24</v>
      </c>
      <c r="E10" s="57">
        <v>1</v>
      </c>
      <c r="G10" s="82">
        <v>240000</v>
      </c>
      <c r="I10" s="30"/>
      <c r="J10" s="30"/>
    </row>
    <row r="11" spans="2:10" ht="39" customHeight="1" x14ac:dyDescent="0.15">
      <c r="B11" s="15">
        <v>2</v>
      </c>
      <c r="C11" s="58" t="s">
        <v>25</v>
      </c>
      <c r="D11" s="59" t="s">
        <v>24</v>
      </c>
      <c r="E11" s="60">
        <v>1</v>
      </c>
      <c r="G11" s="82">
        <v>240000</v>
      </c>
      <c r="I11" s="30"/>
      <c r="J11" s="30"/>
    </row>
    <row r="12" spans="2:10" ht="39" customHeight="1" x14ac:dyDescent="0.15">
      <c r="B12" s="15">
        <v>3</v>
      </c>
      <c r="C12" s="58" t="s">
        <v>26</v>
      </c>
      <c r="D12" s="59" t="s">
        <v>24</v>
      </c>
      <c r="E12" s="60">
        <v>1</v>
      </c>
      <c r="G12" s="82">
        <v>215000</v>
      </c>
      <c r="I12" s="30"/>
      <c r="J12" s="30"/>
    </row>
    <row r="13" spans="2:10" ht="39" customHeight="1" x14ac:dyDescent="0.15">
      <c r="B13" s="15">
        <v>4</v>
      </c>
      <c r="C13" s="44" t="s">
        <v>27</v>
      </c>
      <c r="D13" s="59" t="s">
        <v>24</v>
      </c>
      <c r="E13" s="45">
        <v>1</v>
      </c>
      <c r="G13" s="82">
        <v>215000</v>
      </c>
      <c r="I13" s="30"/>
      <c r="J13" s="30"/>
    </row>
    <row r="14" spans="2:10" ht="39" customHeight="1" x14ac:dyDescent="0.15">
      <c r="B14" s="15">
        <v>5</v>
      </c>
      <c r="C14" s="44" t="s">
        <v>28</v>
      </c>
      <c r="D14" s="59" t="s">
        <v>24</v>
      </c>
      <c r="E14" s="45">
        <v>1</v>
      </c>
      <c r="G14" s="82">
        <v>215000</v>
      </c>
      <c r="I14" s="30"/>
      <c r="J14" s="30"/>
    </row>
    <row r="15" spans="2:10" ht="39" customHeight="1" x14ac:dyDescent="0.15">
      <c r="B15" s="15">
        <v>6</v>
      </c>
      <c r="C15" s="44" t="s">
        <v>29</v>
      </c>
      <c r="D15" s="59" t="s">
        <v>24</v>
      </c>
      <c r="E15" s="45">
        <v>1</v>
      </c>
      <c r="G15" s="82">
        <v>215000</v>
      </c>
      <c r="I15" s="30"/>
      <c r="J15" s="30"/>
    </row>
    <row r="16" spans="2:10" ht="39" customHeight="1" x14ac:dyDescent="0.15">
      <c r="B16" s="15">
        <v>7</v>
      </c>
      <c r="C16" s="44" t="s">
        <v>30</v>
      </c>
      <c r="D16" s="59" t="s">
        <v>24</v>
      </c>
      <c r="E16" s="45">
        <v>1</v>
      </c>
      <c r="G16" s="82">
        <v>215000</v>
      </c>
      <c r="I16" s="30"/>
      <c r="J16" s="30"/>
    </row>
    <row r="17" spans="2:10" ht="39" customHeight="1" x14ac:dyDescent="0.15">
      <c r="B17" s="15">
        <v>8</v>
      </c>
      <c r="C17" s="44" t="s">
        <v>31</v>
      </c>
      <c r="D17" s="59" t="s">
        <v>24</v>
      </c>
      <c r="E17" s="45">
        <v>1</v>
      </c>
      <c r="G17" s="82">
        <v>215000</v>
      </c>
      <c r="I17" s="30"/>
      <c r="J17" s="30"/>
    </row>
    <row r="18" spans="2:10" ht="39" customHeight="1" x14ac:dyDescent="0.15">
      <c r="B18" s="15">
        <v>9</v>
      </c>
      <c r="C18" s="44" t="s">
        <v>32</v>
      </c>
      <c r="D18" s="59" t="s">
        <v>24</v>
      </c>
      <c r="E18" s="45">
        <v>2</v>
      </c>
      <c r="G18" s="82">
        <v>290000</v>
      </c>
      <c r="I18" s="30"/>
      <c r="J18" s="30"/>
    </row>
    <row r="19" spans="2:10" ht="39" customHeight="1" x14ac:dyDescent="0.15">
      <c r="B19" s="15">
        <v>10</v>
      </c>
      <c r="C19" s="44" t="s">
        <v>33</v>
      </c>
      <c r="D19" s="59" t="s">
        <v>24</v>
      </c>
      <c r="E19" s="45">
        <v>1</v>
      </c>
      <c r="G19" s="82">
        <v>300000</v>
      </c>
      <c r="I19" s="30"/>
      <c r="J19" s="30"/>
    </row>
    <row r="20" spans="2:10" ht="39" customHeight="1" x14ac:dyDescent="0.15">
      <c r="B20" s="15">
        <v>11</v>
      </c>
      <c r="C20" s="44" t="s">
        <v>34</v>
      </c>
      <c r="D20" s="59" t="s">
        <v>24</v>
      </c>
      <c r="E20" s="45">
        <v>1</v>
      </c>
      <c r="G20" s="82">
        <v>300000</v>
      </c>
      <c r="I20" s="30"/>
      <c r="J20" s="30"/>
    </row>
    <row r="21" spans="2:10" ht="39" customHeight="1" x14ac:dyDescent="0.15">
      <c r="B21" s="15">
        <v>12</v>
      </c>
      <c r="C21" s="44" t="s">
        <v>35</v>
      </c>
      <c r="D21" s="59" t="s">
        <v>24</v>
      </c>
      <c r="E21" s="45">
        <v>1</v>
      </c>
      <c r="G21" s="82">
        <v>240000</v>
      </c>
      <c r="I21" s="30"/>
      <c r="J21" s="30"/>
    </row>
    <row r="22" spans="2:10" ht="39" customHeight="1" x14ac:dyDescent="0.15">
      <c r="B22" s="15">
        <v>13</v>
      </c>
      <c r="C22" s="44" t="s">
        <v>36</v>
      </c>
      <c r="D22" s="59" t="s">
        <v>24</v>
      </c>
      <c r="E22" s="45">
        <v>1</v>
      </c>
      <c r="G22" s="82">
        <v>240000</v>
      </c>
      <c r="I22" s="30"/>
      <c r="J22" s="30"/>
    </row>
    <row r="23" spans="2:10" ht="39" customHeight="1" x14ac:dyDescent="0.15">
      <c r="B23" s="15">
        <v>14</v>
      </c>
      <c r="C23" s="44" t="s">
        <v>37</v>
      </c>
      <c r="D23" s="59" t="s">
        <v>24</v>
      </c>
      <c r="E23" s="45">
        <v>1</v>
      </c>
      <c r="G23" s="82">
        <v>240000</v>
      </c>
      <c r="I23" s="30"/>
      <c r="J23" s="30"/>
    </row>
    <row r="24" spans="2:10" ht="39" customHeight="1" x14ac:dyDescent="0.15">
      <c r="B24" s="15">
        <v>15</v>
      </c>
      <c r="C24" s="44" t="s">
        <v>38</v>
      </c>
      <c r="D24" s="59" t="s">
        <v>24</v>
      </c>
      <c r="E24" s="45">
        <v>1</v>
      </c>
      <c r="G24" s="82">
        <v>215000</v>
      </c>
      <c r="I24" s="30"/>
      <c r="J24" s="30"/>
    </row>
    <row r="25" spans="2:10" ht="39" customHeight="1" x14ac:dyDescent="0.15">
      <c r="B25" s="15">
        <v>16</v>
      </c>
      <c r="C25" s="44" t="s">
        <v>39</v>
      </c>
      <c r="D25" s="59" t="s">
        <v>24</v>
      </c>
      <c r="E25" s="45">
        <v>1</v>
      </c>
      <c r="G25" s="82">
        <v>240000</v>
      </c>
      <c r="I25" s="30"/>
      <c r="J25" s="30"/>
    </row>
    <row r="26" spans="2:10" ht="39" customHeight="1" x14ac:dyDescent="0.15">
      <c r="B26" s="15">
        <v>17</v>
      </c>
      <c r="C26" s="44" t="s">
        <v>40</v>
      </c>
      <c r="D26" s="59" t="s">
        <v>24</v>
      </c>
      <c r="E26" s="45">
        <v>1</v>
      </c>
      <c r="G26" s="82">
        <v>240000</v>
      </c>
      <c r="I26" s="30"/>
      <c r="J26" s="30"/>
    </row>
    <row r="27" spans="2:10" ht="39" customHeight="1" x14ac:dyDescent="0.15">
      <c r="B27" s="15">
        <v>18</v>
      </c>
      <c r="C27" s="46" t="s">
        <v>41</v>
      </c>
      <c r="D27" s="59" t="s">
        <v>24</v>
      </c>
      <c r="E27" s="47">
        <v>1</v>
      </c>
      <c r="G27" s="82">
        <v>380000</v>
      </c>
      <c r="I27" s="30"/>
      <c r="J27" s="30"/>
    </row>
    <row r="28" spans="2:10" ht="39" customHeight="1" x14ac:dyDescent="0.15">
      <c r="B28" s="15">
        <v>19</v>
      </c>
      <c r="C28" s="46" t="s">
        <v>42</v>
      </c>
      <c r="D28" s="59" t="s">
        <v>24</v>
      </c>
      <c r="E28" s="47">
        <v>1</v>
      </c>
      <c r="G28" s="82">
        <v>380000</v>
      </c>
      <c r="I28" s="30"/>
      <c r="J28" s="30"/>
    </row>
    <row r="29" spans="2:10" ht="39" customHeight="1" x14ac:dyDescent="0.15">
      <c r="B29" s="15">
        <v>20</v>
      </c>
      <c r="C29" s="270" t="s">
        <v>43</v>
      </c>
      <c r="D29" s="59" t="s">
        <v>24</v>
      </c>
      <c r="E29" s="47">
        <v>1</v>
      </c>
      <c r="G29" s="83">
        <v>380000</v>
      </c>
      <c r="I29" s="30"/>
      <c r="J29" s="30"/>
    </row>
    <row r="30" spans="2:10" ht="39" customHeight="1" x14ac:dyDescent="0.15">
      <c r="B30" s="15">
        <v>21</v>
      </c>
      <c r="C30" s="270" t="s">
        <v>44</v>
      </c>
      <c r="D30" s="59" t="s">
        <v>24</v>
      </c>
      <c r="E30" s="47">
        <v>1</v>
      </c>
      <c r="G30" s="83">
        <v>400000</v>
      </c>
      <c r="I30" s="30"/>
      <c r="J30" s="30"/>
    </row>
    <row r="31" spans="2:10" ht="39" customHeight="1" x14ac:dyDescent="0.15">
      <c r="B31" s="15">
        <v>22</v>
      </c>
      <c r="C31" s="270" t="s">
        <v>45</v>
      </c>
      <c r="D31" s="59" t="s">
        <v>24</v>
      </c>
      <c r="E31" s="47">
        <v>1</v>
      </c>
      <c r="G31" s="83">
        <v>400000</v>
      </c>
      <c r="I31" s="30"/>
      <c r="J31" s="30"/>
    </row>
    <row r="32" spans="2:10" ht="39" customHeight="1" x14ac:dyDescent="0.15">
      <c r="B32" s="15">
        <v>23</v>
      </c>
      <c r="C32" s="270" t="s">
        <v>46</v>
      </c>
      <c r="D32" s="59" t="s">
        <v>24</v>
      </c>
      <c r="E32" s="47">
        <v>1</v>
      </c>
      <c r="G32" s="83">
        <v>700000</v>
      </c>
      <c r="I32" s="30"/>
      <c r="J32" s="30"/>
    </row>
    <row r="33" spans="2:10" ht="39" customHeight="1" x14ac:dyDescent="0.15">
      <c r="B33" s="15">
        <v>24</v>
      </c>
      <c r="C33" s="270" t="s">
        <v>47</v>
      </c>
      <c r="D33" s="59" t="s">
        <v>24</v>
      </c>
      <c r="E33" s="47">
        <v>1</v>
      </c>
      <c r="G33" s="83">
        <v>400000</v>
      </c>
      <c r="I33" s="30"/>
      <c r="J33" s="30"/>
    </row>
    <row r="34" spans="2:10" ht="39" customHeight="1" x14ac:dyDescent="0.15">
      <c r="B34" s="15">
        <v>25</v>
      </c>
      <c r="C34" s="46" t="s">
        <v>48</v>
      </c>
      <c r="D34" s="59" t="s">
        <v>24</v>
      </c>
      <c r="E34" s="47">
        <v>1</v>
      </c>
      <c r="G34" s="83">
        <v>380000</v>
      </c>
      <c r="I34" s="30"/>
      <c r="J34" s="30"/>
    </row>
    <row r="35" spans="2:10" ht="39" customHeight="1" x14ac:dyDescent="0.15">
      <c r="B35" s="15">
        <v>26</v>
      </c>
      <c r="C35" s="46" t="s">
        <v>49</v>
      </c>
      <c r="D35" s="59" t="s">
        <v>24</v>
      </c>
      <c r="E35" s="47">
        <v>1</v>
      </c>
      <c r="G35" s="82">
        <v>480000</v>
      </c>
      <c r="I35" s="30"/>
      <c r="J35" s="30"/>
    </row>
    <row r="36" spans="2:10" ht="39" customHeight="1" x14ac:dyDescent="0.15">
      <c r="B36" s="15">
        <v>27</v>
      </c>
      <c r="C36" s="46" t="s">
        <v>50</v>
      </c>
      <c r="D36" s="59" t="s">
        <v>24</v>
      </c>
      <c r="E36" s="47">
        <v>1</v>
      </c>
      <c r="G36" s="82">
        <v>350000</v>
      </c>
      <c r="I36" s="30"/>
      <c r="J36" s="30"/>
    </row>
    <row r="37" spans="2:10" ht="39" customHeight="1" x14ac:dyDescent="0.15">
      <c r="B37" s="15">
        <v>28</v>
      </c>
      <c r="C37" s="46" t="s">
        <v>51</v>
      </c>
      <c r="D37" s="59" t="s">
        <v>24</v>
      </c>
      <c r="E37" s="47">
        <v>1</v>
      </c>
      <c r="G37" s="82">
        <v>490000</v>
      </c>
      <c r="I37" s="30"/>
      <c r="J37" s="30"/>
    </row>
    <row r="38" spans="2:10" ht="39" customHeight="1" x14ac:dyDescent="0.15">
      <c r="B38" s="15">
        <v>29</v>
      </c>
      <c r="C38" s="46" t="s">
        <v>52</v>
      </c>
      <c r="D38" s="59" t="s">
        <v>24</v>
      </c>
      <c r="E38" s="47">
        <v>1</v>
      </c>
      <c r="G38" s="82">
        <v>550000</v>
      </c>
      <c r="I38" s="30"/>
      <c r="J38" s="30"/>
    </row>
    <row r="39" spans="2:10" ht="39" customHeight="1" x14ac:dyDescent="0.15">
      <c r="B39" s="15">
        <v>30</v>
      </c>
      <c r="C39" s="46" t="s">
        <v>53</v>
      </c>
      <c r="D39" s="59" t="s">
        <v>24</v>
      </c>
      <c r="E39" s="47">
        <v>1</v>
      </c>
      <c r="G39" s="82">
        <v>550000</v>
      </c>
      <c r="I39" s="30"/>
      <c r="J39" s="30"/>
    </row>
    <row r="40" spans="2:10" ht="39" customHeight="1" x14ac:dyDescent="0.15">
      <c r="B40" s="15">
        <v>31</v>
      </c>
      <c r="C40" s="46" t="s">
        <v>54</v>
      </c>
      <c r="D40" s="59" t="s">
        <v>24</v>
      </c>
      <c r="E40" s="47">
        <v>1</v>
      </c>
      <c r="G40" s="82">
        <v>550000</v>
      </c>
      <c r="I40" s="30"/>
      <c r="J40" s="30"/>
    </row>
    <row r="41" spans="2:10" ht="39" customHeight="1" x14ac:dyDescent="0.15">
      <c r="B41" s="15">
        <v>32</v>
      </c>
      <c r="C41" s="46" t="s">
        <v>55</v>
      </c>
      <c r="D41" s="59" t="s">
        <v>24</v>
      </c>
      <c r="E41" s="47">
        <v>1</v>
      </c>
      <c r="G41" s="82">
        <v>480000</v>
      </c>
      <c r="I41" s="30"/>
      <c r="J41" s="30"/>
    </row>
    <row r="42" spans="2:10" ht="39" customHeight="1" x14ac:dyDescent="0.15">
      <c r="B42" s="51">
        <v>33</v>
      </c>
      <c r="C42" s="269" t="s">
        <v>56</v>
      </c>
      <c r="D42" s="61" t="s">
        <v>24</v>
      </c>
      <c r="E42" s="50">
        <v>1</v>
      </c>
      <c r="G42" s="82">
        <v>550000</v>
      </c>
      <c r="I42" s="30"/>
      <c r="J42" s="30"/>
    </row>
    <row r="43" spans="2:10" ht="39" customHeight="1" x14ac:dyDescent="0.15">
      <c r="B43" s="209" t="s">
        <v>57</v>
      </c>
      <c r="C43" s="210"/>
      <c r="D43" s="210"/>
      <c r="E43" s="211"/>
      <c r="G43" s="62" t="s">
        <v>160</v>
      </c>
      <c r="I43" s="30"/>
      <c r="J43" s="30"/>
    </row>
    <row r="44" spans="2:10" ht="39" customHeight="1" x14ac:dyDescent="0.15">
      <c r="B44" s="12" t="s">
        <v>4</v>
      </c>
      <c r="C44" s="12" t="s">
        <v>5</v>
      </c>
      <c r="D44" s="12" t="s">
        <v>6</v>
      </c>
      <c r="E44" s="12" t="s">
        <v>7</v>
      </c>
      <c r="G44" s="35" t="s">
        <v>2</v>
      </c>
      <c r="I44" s="30"/>
      <c r="J44" s="30"/>
    </row>
    <row r="45" spans="2:10" ht="75" customHeight="1" x14ac:dyDescent="0.15">
      <c r="B45" s="15">
        <v>34</v>
      </c>
      <c r="C45" s="46" t="s">
        <v>58</v>
      </c>
      <c r="D45" s="206" t="s">
        <v>24</v>
      </c>
      <c r="E45" s="186">
        <v>1</v>
      </c>
      <c r="G45" s="82">
        <v>240000</v>
      </c>
      <c r="I45" s="30"/>
      <c r="J45" s="30"/>
    </row>
    <row r="46" spans="2:10" ht="75" customHeight="1" x14ac:dyDescent="0.15">
      <c r="B46" s="15" t="s">
        <v>222</v>
      </c>
      <c r="C46" s="271" t="s">
        <v>221</v>
      </c>
      <c r="D46" s="206" t="s">
        <v>24</v>
      </c>
      <c r="E46" s="186">
        <v>1</v>
      </c>
      <c r="G46" s="82">
        <v>3610000</v>
      </c>
      <c r="I46" s="30"/>
      <c r="J46" s="30"/>
    </row>
    <row r="47" spans="2:10" ht="75" customHeight="1" x14ac:dyDescent="0.15">
      <c r="B47" s="15">
        <v>35</v>
      </c>
      <c r="C47" s="270" t="s">
        <v>59</v>
      </c>
      <c r="D47" s="42" t="s">
        <v>24</v>
      </c>
      <c r="E47" s="186">
        <v>1</v>
      </c>
      <c r="G47" s="82">
        <v>290000</v>
      </c>
      <c r="I47" s="30"/>
      <c r="J47" s="30"/>
    </row>
    <row r="48" spans="2:10" ht="75" customHeight="1" x14ac:dyDescent="0.15">
      <c r="B48" s="15" t="s">
        <v>224</v>
      </c>
      <c r="C48" s="271" t="s">
        <v>223</v>
      </c>
      <c r="D48" s="42" t="s">
        <v>24</v>
      </c>
      <c r="E48" s="186">
        <v>1</v>
      </c>
      <c r="G48" s="82">
        <v>710000</v>
      </c>
      <c r="I48" s="30"/>
      <c r="J48" s="30"/>
    </row>
    <row r="49" spans="2:10" ht="75" customHeight="1" x14ac:dyDescent="0.15">
      <c r="B49" s="15">
        <v>36</v>
      </c>
      <c r="C49" s="270" t="s">
        <v>60</v>
      </c>
      <c r="D49" s="42" t="s">
        <v>24</v>
      </c>
      <c r="E49" s="186">
        <v>1</v>
      </c>
      <c r="G49" s="82">
        <v>240000</v>
      </c>
      <c r="I49" s="30"/>
      <c r="J49" s="30"/>
    </row>
    <row r="50" spans="2:10" ht="75" customHeight="1" x14ac:dyDescent="0.15">
      <c r="B50" s="15" t="s">
        <v>225</v>
      </c>
      <c r="C50" s="271" t="s">
        <v>226</v>
      </c>
      <c r="D50" s="42" t="s">
        <v>24</v>
      </c>
      <c r="E50" s="186">
        <v>1</v>
      </c>
      <c r="G50" s="82">
        <v>1060000</v>
      </c>
      <c r="I50" s="30"/>
      <c r="J50" s="30"/>
    </row>
    <row r="51" spans="2:10" ht="75" customHeight="1" x14ac:dyDescent="0.15">
      <c r="B51" s="15">
        <v>37</v>
      </c>
      <c r="C51" s="270" t="s">
        <v>61</v>
      </c>
      <c r="D51" s="42" t="s">
        <v>24</v>
      </c>
      <c r="E51" s="186">
        <v>1</v>
      </c>
      <c r="G51" s="82">
        <v>530000</v>
      </c>
      <c r="I51" s="30"/>
      <c r="J51" s="30"/>
    </row>
    <row r="52" spans="2:10" ht="75" customHeight="1" x14ac:dyDescent="0.15">
      <c r="B52" s="15" t="s">
        <v>227</v>
      </c>
      <c r="C52" s="271" t="s">
        <v>228</v>
      </c>
      <c r="D52" s="42" t="s">
        <v>24</v>
      </c>
      <c r="E52" s="186">
        <v>1</v>
      </c>
      <c r="G52" s="82">
        <v>2100000</v>
      </c>
      <c r="I52" s="30"/>
      <c r="J52" s="30"/>
    </row>
    <row r="53" spans="2:10" ht="27" customHeight="1" x14ac:dyDescent="0.15">
      <c r="B53" s="227" t="s">
        <v>62</v>
      </c>
      <c r="C53" s="227"/>
      <c r="D53" s="227"/>
      <c r="E53" s="227"/>
      <c r="F53" s="227"/>
      <c r="G53" s="227"/>
      <c r="I53" s="30"/>
      <c r="J53" s="30"/>
    </row>
    <row r="54" spans="2:10" ht="48" customHeight="1" x14ac:dyDescent="0.15">
      <c r="B54" s="212" t="s">
        <v>63</v>
      </c>
      <c r="C54" s="213"/>
      <c r="D54" s="213"/>
      <c r="E54" s="214"/>
      <c r="F54" s="21"/>
      <c r="G54" s="37"/>
      <c r="I54" s="30"/>
      <c r="J54" s="30"/>
    </row>
    <row r="55" spans="2:10" ht="32" customHeight="1" x14ac:dyDescent="0.15">
      <c r="B55" s="12" t="s">
        <v>4</v>
      </c>
      <c r="C55" s="12" t="s">
        <v>5</v>
      </c>
      <c r="D55" s="12" t="s">
        <v>6</v>
      </c>
      <c r="E55" s="12" t="s">
        <v>7</v>
      </c>
      <c r="F55" s="21"/>
      <c r="G55" s="272" t="s">
        <v>2</v>
      </c>
      <c r="I55" s="30"/>
      <c r="J55" s="30"/>
    </row>
    <row r="56" spans="2:10" ht="16" x14ac:dyDescent="0.15">
      <c r="B56" s="15">
        <v>1</v>
      </c>
      <c r="C56" s="53" t="s">
        <v>64</v>
      </c>
      <c r="D56" s="67" t="s">
        <v>24</v>
      </c>
      <c r="E56" s="64">
        <v>2</v>
      </c>
      <c r="F56" s="21"/>
      <c r="G56" s="82">
        <v>120000</v>
      </c>
      <c r="I56" s="30"/>
      <c r="J56" s="30"/>
    </row>
    <row r="57" spans="2:10" ht="28" customHeight="1" x14ac:dyDescent="0.15">
      <c r="B57" s="15">
        <v>2</v>
      </c>
      <c r="C57" s="46" t="s">
        <v>65</v>
      </c>
      <c r="D57" s="68" t="s">
        <v>24</v>
      </c>
      <c r="E57" s="45">
        <v>2</v>
      </c>
      <c r="F57" s="21"/>
      <c r="G57" s="82">
        <v>120000</v>
      </c>
      <c r="I57" s="30"/>
      <c r="J57" s="30"/>
    </row>
    <row r="58" spans="2:10" ht="28" customHeight="1" x14ac:dyDescent="0.15">
      <c r="B58" s="15">
        <v>3</v>
      </c>
      <c r="C58" s="46" t="s">
        <v>66</v>
      </c>
      <c r="D58" s="68" t="s">
        <v>24</v>
      </c>
      <c r="E58" s="45">
        <v>2</v>
      </c>
      <c r="F58" s="21"/>
      <c r="G58" s="82">
        <v>215000</v>
      </c>
      <c r="I58" s="30"/>
      <c r="J58" s="30"/>
    </row>
    <row r="59" spans="2:10" ht="28" customHeight="1" x14ac:dyDescent="0.15">
      <c r="B59" s="15">
        <v>4</v>
      </c>
      <c r="C59" s="46" t="s">
        <v>67</v>
      </c>
      <c r="D59" s="68" t="s">
        <v>24</v>
      </c>
      <c r="E59" s="45">
        <v>2</v>
      </c>
      <c r="F59" s="21"/>
      <c r="G59" s="82">
        <v>215000</v>
      </c>
      <c r="I59" s="30"/>
      <c r="J59" s="30"/>
    </row>
    <row r="60" spans="2:10" ht="28" customHeight="1" x14ac:dyDescent="0.15">
      <c r="B60" s="15">
        <v>5</v>
      </c>
      <c r="C60" s="46" t="s">
        <v>68</v>
      </c>
      <c r="D60" s="68" t="s">
        <v>24</v>
      </c>
      <c r="E60" s="47">
        <v>1</v>
      </c>
      <c r="F60" s="21"/>
      <c r="G60" s="82">
        <v>186000</v>
      </c>
      <c r="I60" s="30"/>
      <c r="J60" s="30"/>
    </row>
    <row r="61" spans="2:10" ht="28" customHeight="1" x14ac:dyDescent="0.15">
      <c r="B61" s="15">
        <v>6</v>
      </c>
      <c r="C61" s="46" t="s">
        <v>69</v>
      </c>
      <c r="D61" s="68" t="s">
        <v>24</v>
      </c>
      <c r="E61" s="47">
        <v>1</v>
      </c>
      <c r="F61" s="21"/>
      <c r="G61" s="82">
        <v>480000</v>
      </c>
      <c r="I61" s="30"/>
      <c r="J61" s="30"/>
    </row>
    <row r="62" spans="2:10" ht="28" customHeight="1" x14ac:dyDescent="0.15">
      <c r="B62" s="15">
        <v>7</v>
      </c>
      <c r="C62" s="46" t="s">
        <v>70</v>
      </c>
      <c r="D62" s="68" t="s">
        <v>24</v>
      </c>
      <c r="E62" s="47">
        <v>5</v>
      </c>
      <c r="F62" s="21"/>
      <c r="G62" s="82">
        <v>215000</v>
      </c>
      <c r="I62" s="30"/>
      <c r="J62" s="30"/>
    </row>
    <row r="63" spans="2:10" ht="28" customHeight="1" x14ac:dyDescent="0.15">
      <c r="B63" s="15">
        <v>8</v>
      </c>
      <c r="C63" s="46" t="s">
        <v>71</v>
      </c>
      <c r="D63" s="68" t="s">
        <v>24</v>
      </c>
      <c r="E63" s="47">
        <v>1</v>
      </c>
      <c r="F63" s="21"/>
      <c r="G63" s="82">
        <v>310000</v>
      </c>
      <c r="I63" s="30"/>
      <c r="J63" s="30"/>
    </row>
    <row r="64" spans="2:10" ht="28" customHeight="1" x14ac:dyDescent="0.15">
      <c r="B64" s="15">
        <v>9</v>
      </c>
      <c r="C64" s="46" t="s">
        <v>72</v>
      </c>
      <c r="D64" s="68" t="s">
        <v>24</v>
      </c>
      <c r="E64" s="47">
        <v>2</v>
      </c>
      <c r="F64" s="21"/>
      <c r="G64" s="82">
        <v>190000</v>
      </c>
      <c r="I64" s="30"/>
      <c r="J64" s="30"/>
    </row>
    <row r="65" spans="2:10" ht="28" customHeight="1" x14ac:dyDescent="0.15">
      <c r="B65" s="15">
        <v>10</v>
      </c>
      <c r="C65" s="46" t="s">
        <v>73</v>
      </c>
      <c r="D65" s="68" t="s">
        <v>24</v>
      </c>
      <c r="E65" s="47">
        <v>3</v>
      </c>
      <c r="F65" s="21"/>
      <c r="G65" s="82">
        <v>175000</v>
      </c>
      <c r="I65" s="30"/>
      <c r="J65" s="30"/>
    </row>
    <row r="66" spans="2:10" ht="28" customHeight="1" x14ac:dyDescent="0.15">
      <c r="B66" s="15">
        <v>11</v>
      </c>
      <c r="C66" s="46" t="s">
        <v>74</v>
      </c>
      <c r="D66" s="68" t="s">
        <v>24</v>
      </c>
      <c r="E66" s="47">
        <v>1</v>
      </c>
      <c r="F66" s="21"/>
      <c r="G66" s="82">
        <v>215000</v>
      </c>
      <c r="I66" s="30"/>
      <c r="J66" s="30"/>
    </row>
    <row r="67" spans="2:10" ht="28" customHeight="1" x14ac:dyDescent="0.15">
      <c r="B67" s="15">
        <v>12</v>
      </c>
      <c r="C67" s="46" t="s">
        <v>75</v>
      </c>
      <c r="D67" s="68" t="s">
        <v>24</v>
      </c>
      <c r="E67" s="47">
        <v>1</v>
      </c>
      <c r="F67" s="21"/>
      <c r="G67" s="82">
        <v>130000</v>
      </c>
      <c r="I67" s="30"/>
      <c r="J67" s="30"/>
    </row>
    <row r="68" spans="2:10" ht="28" customHeight="1" x14ac:dyDescent="0.15">
      <c r="B68" s="15">
        <v>13</v>
      </c>
      <c r="C68" s="46" t="s">
        <v>161</v>
      </c>
      <c r="D68" s="68" t="s">
        <v>24</v>
      </c>
      <c r="E68" s="47">
        <v>1</v>
      </c>
      <c r="F68" s="21"/>
      <c r="G68" s="82">
        <v>410000</v>
      </c>
      <c r="I68" s="30"/>
      <c r="J68" s="30"/>
    </row>
    <row r="69" spans="2:10" ht="28" customHeight="1" x14ac:dyDescent="0.15">
      <c r="B69" s="15">
        <v>14</v>
      </c>
      <c r="C69" s="46" t="s">
        <v>76</v>
      </c>
      <c r="D69" s="68" t="s">
        <v>24</v>
      </c>
      <c r="E69" s="47">
        <v>2</v>
      </c>
      <c r="F69" s="21"/>
      <c r="G69" s="82">
        <v>240000</v>
      </c>
      <c r="I69" s="30"/>
      <c r="J69" s="30"/>
    </row>
    <row r="70" spans="2:10" ht="28" customHeight="1" x14ac:dyDescent="0.15">
      <c r="B70" s="15">
        <v>15</v>
      </c>
      <c r="C70" s="46" t="s">
        <v>77</v>
      </c>
      <c r="D70" s="68" t="s">
        <v>24</v>
      </c>
      <c r="E70" s="47">
        <v>1</v>
      </c>
      <c r="F70" s="21"/>
      <c r="G70" s="82">
        <v>360000</v>
      </c>
      <c r="I70" s="30"/>
      <c r="J70" s="30"/>
    </row>
    <row r="71" spans="2:10" ht="28" customHeight="1" x14ac:dyDescent="0.15">
      <c r="B71" s="15">
        <v>16</v>
      </c>
      <c r="C71" s="46" t="s">
        <v>78</v>
      </c>
      <c r="D71" s="68" t="s">
        <v>24</v>
      </c>
      <c r="E71" s="47">
        <v>1</v>
      </c>
      <c r="F71" s="21"/>
      <c r="G71" s="82">
        <v>215000</v>
      </c>
      <c r="I71" s="30"/>
      <c r="J71" s="30"/>
    </row>
    <row r="72" spans="2:10" ht="28" customHeight="1" x14ac:dyDescent="0.15">
      <c r="B72" s="15">
        <v>17</v>
      </c>
      <c r="C72" s="46" t="s">
        <v>79</v>
      </c>
      <c r="D72" s="68" t="s">
        <v>24</v>
      </c>
      <c r="E72" s="47">
        <v>1</v>
      </c>
      <c r="F72" s="21"/>
      <c r="G72" s="82">
        <v>285000</v>
      </c>
      <c r="I72" s="30"/>
      <c r="J72" s="30"/>
    </row>
    <row r="73" spans="2:10" ht="28" customHeight="1" x14ac:dyDescent="0.15">
      <c r="B73" s="15">
        <v>18</v>
      </c>
      <c r="C73" s="46" t="s">
        <v>80</v>
      </c>
      <c r="D73" s="68" t="s">
        <v>24</v>
      </c>
      <c r="E73" s="47">
        <v>1</v>
      </c>
      <c r="F73" s="21"/>
      <c r="G73" s="82">
        <v>250000</v>
      </c>
      <c r="I73" s="30"/>
      <c r="J73" s="30"/>
    </row>
    <row r="74" spans="2:10" ht="28" customHeight="1" x14ac:dyDescent="0.15">
      <c r="B74" s="15">
        <v>19</v>
      </c>
      <c r="C74" s="65" t="s">
        <v>81</v>
      </c>
      <c r="D74" s="68" t="s">
        <v>24</v>
      </c>
      <c r="E74" s="47">
        <v>2</v>
      </c>
      <c r="F74" s="21"/>
      <c r="G74" s="82">
        <v>185000</v>
      </c>
      <c r="I74" s="30"/>
      <c r="J74" s="30"/>
    </row>
    <row r="75" spans="2:10" ht="28" customHeight="1" x14ac:dyDescent="0.15">
      <c r="B75" s="15">
        <v>20</v>
      </c>
      <c r="C75" s="270" t="s">
        <v>82</v>
      </c>
      <c r="D75" s="68" t="s">
        <v>24</v>
      </c>
      <c r="E75" s="47">
        <v>7</v>
      </c>
      <c r="F75" s="21"/>
      <c r="G75" s="82">
        <v>216000</v>
      </c>
      <c r="I75" s="30"/>
      <c r="J75" s="30"/>
    </row>
    <row r="76" spans="2:10" ht="28" customHeight="1" x14ac:dyDescent="0.15">
      <c r="B76" s="15">
        <v>21</v>
      </c>
      <c r="C76" s="270" t="s">
        <v>83</v>
      </c>
      <c r="D76" s="68" t="s">
        <v>24</v>
      </c>
      <c r="E76" s="47">
        <v>1</v>
      </c>
      <c r="F76" s="21"/>
      <c r="G76" s="82">
        <v>200000</v>
      </c>
      <c r="I76" s="30"/>
      <c r="J76" s="30"/>
    </row>
    <row r="77" spans="2:10" ht="28" customHeight="1" x14ac:dyDescent="0.15">
      <c r="B77" s="15">
        <v>22</v>
      </c>
      <c r="C77" s="270" t="s">
        <v>84</v>
      </c>
      <c r="D77" s="68" t="s">
        <v>24</v>
      </c>
      <c r="E77" s="47">
        <v>1</v>
      </c>
      <c r="F77" s="21"/>
      <c r="G77" s="82">
        <v>250000</v>
      </c>
      <c r="I77" s="30"/>
      <c r="J77" s="30"/>
    </row>
    <row r="78" spans="2:10" ht="28" customHeight="1" x14ac:dyDescent="0.15">
      <c r="B78" s="15">
        <v>23</v>
      </c>
      <c r="C78" s="270" t="s">
        <v>85</v>
      </c>
      <c r="D78" s="68" t="s">
        <v>24</v>
      </c>
      <c r="E78" s="47">
        <v>1</v>
      </c>
      <c r="F78" s="21"/>
      <c r="G78" s="82">
        <v>430000</v>
      </c>
      <c r="I78" s="30"/>
      <c r="J78" s="30"/>
    </row>
    <row r="79" spans="2:10" ht="28" customHeight="1" x14ac:dyDescent="0.15">
      <c r="B79" s="15">
        <v>24</v>
      </c>
      <c r="C79" s="270" t="s">
        <v>86</v>
      </c>
      <c r="D79" s="68" t="s">
        <v>24</v>
      </c>
      <c r="E79" s="47">
        <v>2</v>
      </c>
      <c r="F79" s="21"/>
      <c r="G79" s="82">
        <v>280000</v>
      </c>
      <c r="I79" s="30"/>
      <c r="J79" s="30"/>
    </row>
    <row r="80" spans="2:10" ht="28" customHeight="1" x14ac:dyDescent="0.15">
      <c r="B80" s="15">
        <v>25</v>
      </c>
      <c r="C80" s="270" t="s">
        <v>87</v>
      </c>
      <c r="D80" s="68" t="s">
        <v>24</v>
      </c>
      <c r="E80" s="47">
        <v>1</v>
      </c>
      <c r="F80" s="21"/>
      <c r="G80" s="82">
        <v>230000</v>
      </c>
      <c r="I80" s="30"/>
      <c r="J80" s="30"/>
    </row>
    <row r="81" spans="2:10" ht="28" customHeight="1" x14ac:dyDescent="0.15">
      <c r="B81" s="15">
        <v>26</v>
      </c>
      <c r="C81" s="270" t="s">
        <v>88</v>
      </c>
      <c r="D81" s="68" t="s">
        <v>24</v>
      </c>
      <c r="E81" s="47">
        <v>1</v>
      </c>
      <c r="F81" s="21"/>
      <c r="G81" s="82">
        <v>230000</v>
      </c>
      <c r="I81" s="30"/>
      <c r="J81" s="30"/>
    </row>
    <row r="82" spans="2:10" ht="28" customHeight="1" x14ac:dyDescent="0.15">
      <c r="B82" s="15">
        <v>27</v>
      </c>
      <c r="C82" s="270" t="s">
        <v>89</v>
      </c>
      <c r="D82" s="68" t="s">
        <v>24</v>
      </c>
      <c r="E82" s="47">
        <v>2</v>
      </c>
      <c r="F82" s="21"/>
      <c r="G82" s="82">
        <v>230000</v>
      </c>
      <c r="I82" s="30"/>
      <c r="J82" s="30"/>
    </row>
    <row r="83" spans="2:10" ht="28" customHeight="1" x14ac:dyDescent="0.15">
      <c r="B83" s="15">
        <v>28</v>
      </c>
      <c r="C83" s="270" t="s">
        <v>90</v>
      </c>
      <c r="D83" s="68" t="s">
        <v>24</v>
      </c>
      <c r="E83" s="47">
        <v>1</v>
      </c>
      <c r="F83" s="21"/>
      <c r="G83" s="82">
        <v>230000</v>
      </c>
      <c r="I83" s="30"/>
      <c r="J83" s="30"/>
    </row>
    <row r="84" spans="2:10" ht="28" customHeight="1" x14ac:dyDescent="0.15">
      <c r="B84" s="15">
        <v>29</v>
      </c>
      <c r="C84" s="270" t="s">
        <v>91</v>
      </c>
      <c r="D84" s="68" t="s">
        <v>24</v>
      </c>
      <c r="E84" s="47">
        <v>3</v>
      </c>
      <c r="F84" s="21"/>
      <c r="G84" s="82">
        <v>215000</v>
      </c>
      <c r="I84" s="30"/>
      <c r="J84" s="30"/>
    </row>
    <row r="85" spans="2:10" ht="28" customHeight="1" x14ac:dyDescent="0.15">
      <c r="B85" s="15">
        <v>30</v>
      </c>
      <c r="C85" s="270" t="s">
        <v>92</v>
      </c>
      <c r="D85" s="68" t="s">
        <v>24</v>
      </c>
      <c r="E85" s="47">
        <v>1</v>
      </c>
      <c r="F85" s="21"/>
      <c r="G85" s="82">
        <v>360000</v>
      </c>
      <c r="I85" s="30"/>
      <c r="J85" s="30"/>
    </row>
    <row r="86" spans="2:10" ht="28" customHeight="1" x14ac:dyDescent="0.15">
      <c r="B86" s="15">
        <v>31</v>
      </c>
      <c r="C86" s="270" t="s">
        <v>93</v>
      </c>
      <c r="D86" s="68" t="s">
        <v>24</v>
      </c>
      <c r="E86" s="47">
        <v>4</v>
      </c>
      <c r="F86" s="21"/>
      <c r="G86" s="82">
        <v>215000</v>
      </c>
      <c r="I86" s="30"/>
      <c r="J86" s="30"/>
    </row>
    <row r="87" spans="2:10" ht="28" customHeight="1" x14ac:dyDescent="0.15">
      <c r="B87" s="15">
        <v>32</v>
      </c>
      <c r="C87" s="270" t="s">
        <v>94</v>
      </c>
      <c r="D87" s="68" t="s">
        <v>24</v>
      </c>
      <c r="E87" s="47">
        <v>2</v>
      </c>
      <c r="F87" s="21"/>
      <c r="G87" s="82">
        <v>290000</v>
      </c>
      <c r="I87" s="30"/>
      <c r="J87" s="30"/>
    </row>
    <row r="88" spans="2:10" ht="28" customHeight="1" x14ac:dyDescent="0.15">
      <c r="B88" s="15">
        <v>33</v>
      </c>
      <c r="C88" s="270" t="s">
        <v>95</v>
      </c>
      <c r="D88" s="68" t="s">
        <v>24</v>
      </c>
      <c r="E88" s="47">
        <v>1</v>
      </c>
      <c r="F88" s="21"/>
      <c r="G88" s="82">
        <v>215000</v>
      </c>
      <c r="I88" s="30"/>
      <c r="J88" s="30"/>
    </row>
    <row r="89" spans="2:10" ht="28" customHeight="1" x14ac:dyDescent="0.15">
      <c r="B89" s="15">
        <v>34</v>
      </c>
      <c r="C89" s="270" t="s">
        <v>96</v>
      </c>
      <c r="D89" s="68" t="s">
        <v>24</v>
      </c>
      <c r="E89" s="47">
        <v>1</v>
      </c>
      <c r="F89" s="21"/>
      <c r="G89" s="82">
        <v>230000</v>
      </c>
      <c r="I89" s="30"/>
      <c r="J89" s="30"/>
    </row>
    <row r="90" spans="2:10" ht="28" customHeight="1" x14ac:dyDescent="0.15">
      <c r="B90" s="15">
        <v>35</v>
      </c>
      <c r="C90" s="270" t="s">
        <v>97</v>
      </c>
      <c r="D90" s="58" t="s">
        <v>24</v>
      </c>
      <c r="E90" s="47">
        <v>1</v>
      </c>
      <c r="F90" s="21"/>
      <c r="G90" s="82">
        <v>430000</v>
      </c>
      <c r="I90" s="30"/>
      <c r="J90" s="30"/>
    </row>
    <row r="91" spans="2:10" ht="28" customHeight="1" x14ac:dyDescent="0.15">
      <c r="B91" s="15">
        <v>36</v>
      </c>
      <c r="C91" s="270" t="s">
        <v>98</v>
      </c>
      <c r="D91" s="58" t="s">
        <v>24</v>
      </c>
      <c r="E91" s="47">
        <v>1</v>
      </c>
      <c r="F91" s="21"/>
      <c r="G91" s="82">
        <v>480000</v>
      </c>
      <c r="I91" s="30"/>
      <c r="J91" s="30"/>
    </row>
    <row r="92" spans="2:10" ht="28" customHeight="1" x14ac:dyDescent="0.15">
      <c r="B92" s="15">
        <v>37</v>
      </c>
      <c r="C92" s="270" t="s">
        <v>99</v>
      </c>
      <c r="D92" s="58" t="s">
        <v>24</v>
      </c>
      <c r="E92" s="47">
        <v>1</v>
      </c>
      <c r="F92" s="21"/>
      <c r="G92" s="82">
        <v>450000</v>
      </c>
      <c r="I92" s="30"/>
      <c r="J92" s="30"/>
    </row>
    <row r="93" spans="2:10" ht="28" customHeight="1" x14ac:dyDescent="0.15">
      <c r="B93" s="15">
        <v>38</v>
      </c>
      <c r="C93" s="270" t="s">
        <v>100</v>
      </c>
      <c r="D93" s="58" t="s">
        <v>24</v>
      </c>
      <c r="E93" s="47">
        <v>1</v>
      </c>
      <c r="F93" s="21"/>
      <c r="G93" s="82">
        <v>450000</v>
      </c>
      <c r="I93" s="30"/>
      <c r="J93" s="30"/>
    </row>
    <row r="94" spans="2:10" ht="28" customHeight="1" x14ac:dyDescent="0.15">
      <c r="B94" s="15">
        <v>39</v>
      </c>
      <c r="C94" s="270" t="s">
        <v>101</v>
      </c>
      <c r="D94" s="58" t="s">
        <v>24</v>
      </c>
      <c r="E94" s="47">
        <v>2</v>
      </c>
      <c r="F94" s="21"/>
      <c r="G94" s="82">
        <v>300000</v>
      </c>
      <c r="I94" s="30"/>
      <c r="J94" s="30"/>
    </row>
    <row r="95" spans="2:10" ht="28" customHeight="1" x14ac:dyDescent="0.15">
      <c r="B95" s="15">
        <v>40</v>
      </c>
      <c r="C95" s="270" t="s">
        <v>102</v>
      </c>
      <c r="D95" s="58" t="s">
        <v>24</v>
      </c>
      <c r="E95" s="47">
        <v>1</v>
      </c>
      <c r="F95" s="21"/>
      <c r="G95" s="82">
        <v>280000</v>
      </c>
      <c r="I95" s="30"/>
      <c r="J95" s="30"/>
    </row>
    <row r="96" spans="2:10" ht="28" customHeight="1" x14ac:dyDescent="0.15">
      <c r="B96" s="15">
        <v>41</v>
      </c>
      <c r="C96" s="270" t="s">
        <v>103</v>
      </c>
      <c r="D96" s="58" t="s">
        <v>24</v>
      </c>
      <c r="E96" s="47">
        <v>1</v>
      </c>
      <c r="F96" s="21"/>
      <c r="G96" s="82">
        <v>300000</v>
      </c>
      <c r="I96" s="30"/>
      <c r="J96" s="30"/>
    </row>
    <row r="97" spans="2:10" ht="28" customHeight="1" x14ac:dyDescent="0.15">
      <c r="B97" s="15">
        <v>42</v>
      </c>
      <c r="C97" s="270" t="s">
        <v>104</v>
      </c>
      <c r="D97" s="58" t="s">
        <v>24</v>
      </c>
      <c r="E97" s="47">
        <v>4</v>
      </c>
      <c r="F97" s="21"/>
      <c r="G97" s="82">
        <v>320000</v>
      </c>
      <c r="I97" s="30"/>
      <c r="J97" s="30"/>
    </row>
    <row r="98" spans="2:10" ht="28" customHeight="1" x14ac:dyDescent="0.15">
      <c r="B98" s="15">
        <v>43</v>
      </c>
      <c r="C98" s="270" t="s">
        <v>105</v>
      </c>
      <c r="D98" s="58" t="s">
        <v>24</v>
      </c>
      <c r="E98" s="66">
        <v>3</v>
      </c>
      <c r="F98" s="21"/>
      <c r="G98" s="82">
        <v>350000</v>
      </c>
      <c r="I98" s="30"/>
      <c r="J98" s="30"/>
    </row>
    <row r="99" spans="2:10" ht="28" customHeight="1" x14ac:dyDescent="0.15">
      <c r="B99" s="15">
        <v>44</v>
      </c>
      <c r="C99" s="270" t="s">
        <v>106</v>
      </c>
      <c r="D99" s="58" t="s">
        <v>24</v>
      </c>
      <c r="E99" s="47">
        <v>2</v>
      </c>
      <c r="F99" s="21"/>
      <c r="G99" s="82">
        <v>430000</v>
      </c>
      <c r="I99" s="30"/>
      <c r="J99" s="30"/>
    </row>
    <row r="100" spans="2:10" ht="28" customHeight="1" x14ac:dyDescent="0.15">
      <c r="B100" s="15">
        <v>45</v>
      </c>
      <c r="C100" s="270" t="s">
        <v>107</v>
      </c>
      <c r="D100" s="58" t="s">
        <v>24</v>
      </c>
      <c r="E100" s="47">
        <v>1</v>
      </c>
      <c r="F100" s="21"/>
      <c r="G100" s="82">
        <v>430000</v>
      </c>
      <c r="I100" s="30"/>
      <c r="J100" s="30"/>
    </row>
    <row r="101" spans="2:10" ht="28" customHeight="1" x14ac:dyDescent="0.15">
      <c r="B101" s="15">
        <v>46</v>
      </c>
      <c r="C101" s="270" t="s">
        <v>108</v>
      </c>
      <c r="D101" s="58" t="s">
        <v>24</v>
      </c>
      <c r="E101" s="47">
        <v>1</v>
      </c>
      <c r="F101" s="21"/>
      <c r="G101" s="82">
        <v>430000</v>
      </c>
      <c r="I101" s="30"/>
      <c r="J101" s="30"/>
    </row>
    <row r="102" spans="2:10" ht="28" customHeight="1" x14ac:dyDescent="0.15">
      <c r="B102" s="15">
        <v>47</v>
      </c>
      <c r="C102" s="270" t="s">
        <v>109</v>
      </c>
      <c r="D102" s="58" t="s">
        <v>24</v>
      </c>
      <c r="E102" s="47">
        <v>1</v>
      </c>
      <c r="F102" s="21"/>
      <c r="G102" s="82">
        <v>600000</v>
      </c>
      <c r="I102" s="30"/>
      <c r="J102" s="30"/>
    </row>
    <row r="103" spans="2:10" ht="28" customHeight="1" x14ac:dyDescent="0.15">
      <c r="B103" s="15">
        <v>48</v>
      </c>
      <c r="C103" s="270" t="s">
        <v>110</v>
      </c>
      <c r="D103" s="58" t="s">
        <v>24</v>
      </c>
      <c r="E103" s="47">
        <v>1</v>
      </c>
      <c r="F103" s="21"/>
      <c r="G103" s="82">
        <v>480000</v>
      </c>
      <c r="I103" s="30"/>
      <c r="J103" s="30"/>
    </row>
    <row r="104" spans="2:10" ht="28" customHeight="1" thickBot="1" x14ac:dyDescent="0.2">
      <c r="B104" s="15">
        <v>49</v>
      </c>
      <c r="C104" s="273" t="s">
        <v>111</v>
      </c>
      <c r="D104" s="69" t="s">
        <v>24</v>
      </c>
      <c r="E104" s="49">
        <v>1</v>
      </c>
      <c r="F104" s="21"/>
      <c r="G104" s="82">
        <v>450000</v>
      </c>
      <c r="I104" s="30"/>
      <c r="J104" s="30"/>
    </row>
    <row r="105" spans="2:10" ht="28" customHeight="1" x14ac:dyDescent="0.15">
      <c r="B105" s="212" t="s">
        <v>57</v>
      </c>
      <c r="C105" s="213"/>
      <c r="D105" s="213"/>
      <c r="E105" s="214"/>
      <c r="F105" s="21"/>
      <c r="G105" s="37"/>
      <c r="I105" s="30"/>
      <c r="J105" s="30"/>
    </row>
    <row r="106" spans="2:10" ht="28" customHeight="1" x14ac:dyDescent="0.15">
      <c r="B106" s="279" t="s">
        <v>4</v>
      </c>
      <c r="C106" s="279" t="s">
        <v>5</v>
      </c>
      <c r="D106" s="279" t="s">
        <v>6</v>
      </c>
      <c r="E106" s="279" t="s">
        <v>7</v>
      </c>
      <c r="F106" s="21"/>
      <c r="G106" s="63" t="s">
        <v>2</v>
      </c>
      <c r="I106" s="30"/>
      <c r="J106" s="30"/>
    </row>
    <row r="107" spans="2:10" ht="56" x14ac:dyDescent="0.15">
      <c r="B107" s="274">
        <v>50</v>
      </c>
      <c r="C107" s="270" t="s">
        <v>112</v>
      </c>
      <c r="D107" s="275" t="s">
        <v>113</v>
      </c>
      <c r="E107" s="276">
        <v>2</v>
      </c>
      <c r="F107" s="21"/>
      <c r="G107" s="82">
        <v>350000</v>
      </c>
      <c r="I107" s="30"/>
      <c r="J107" s="30"/>
    </row>
    <row r="108" spans="2:10" ht="48" customHeight="1" x14ac:dyDescent="0.15">
      <c r="B108" s="274" t="s">
        <v>230</v>
      </c>
      <c r="C108" s="271" t="s">
        <v>229</v>
      </c>
      <c r="D108" s="275" t="s">
        <v>24</v>
      </c>
      <c r="E108" s="276">
        <v>2</v>
      </c>
      <c r="G108" s="82">
        <v>3000000</v>
      </c>
      <c r="I108" s="30"/>
      <c r="J108" s="30"/>
    </row>
    <row r="109" spans="2:10" ht="56" x14ac:dyDescent="0.15">
      <c r="B109" s="274">
        <v>51</v>
      </c>
      <c r="C109" s="270" t="s">
        <v>114</v>
      </c>
      <c r="D109" s="275" t="s">
        <v>24</v>
      </c>
      <c r="E109" s="276">
        <v>1</v>
      </c>
      <c r="F109" s="21"/>
      <c r="G109" s="82">
        <v>250000</v>
      </c>
      <c r="I109" s="30"/>
      <c r="J109" s="30"/>
    </row>
    <row r="110" spans="2:10" ht="48" customHeight="1" x14ac:dyDescent="0.15">
      <c r="B110" s="274" t="s">
        <v>231</v>
      </c>
      <c r="C110" s="271" t="s">
        <v>232</v>
      </c>
      <c r="D110" s="275" t="s">
        <v>24</v>
      </c>
      <c r="E110" s="276">
        <v>1</v>
      </c>
      <c r="G110" s="82">
        <v>600000</v>
      </c>
      <c r="I110" s="30"/>
      <c r="J110" s="30"/>
    </row>
    <row r="111" spans="2:10" ht="48" customHeight="1" x14ac:dyDescent="0.15">
      <c r="B111" s="274">
        <v>52</v>
      </c>
      <c r="C111" s="270" t="s">
        <v>115</v>
      </c>
      <c r="D111" s="275" t="s">
        <v>113</v>
      </c>
      <c r="E111" s="276">
        <v>2</v>
      </c>
      <c r="F111" s="21"/>
      <c r="G111" s="82">
        <v>250000</v>
      </c>
      <c r="I111" s="30"/>
      <c r="J111" s="30"/>
    </row>
    <row r="112" spans="2:10" ht="48" customHeight="1" x14ac:dyDescent="0.15">
      <c r="B112" s="274" t="s">
        <v>234</v>
      </c>
      <c r="C112" s="271" t="s">
        <v>233</v>
      </c>
      <c r="D112" s="275" t="s">
        <v>24</v>
      </c>
      <c r="E112" s="276">
        <v>2</v>
      </c>
      <c r="G112" s="198">
        <v>950000</v>
      </c>
      <c r="I112" s="30"/>
      <c r="J112" s="30"/>
    </row>
    <row r="113" spans="2:10" ht="48" customHeight="1" x14ac:dyDescent="0.15">
      <c r="B113" s="274">
        <v>53</v>
      </c>
      <c r="C113" s="270" t="s">
        <v>116</v>
      </c>
      <c r="D113" s="275" t="s">
        <v>113</v>
      </c>
      <c r="E113" s="276">
        <v>1</v>
      </c>
      <c r="F113" s="21"/>
      <c r="G113" s="82">
        <v>180000</v>
      </c>
      <c r="I113" s="30"/>
      <c r="J113" s="30"/>
    </row>
    <row r="114" spans="2:10" ht="48" customHeight="1" x14ac:dyDescent="0.15">
      <c r="B114" s="274" t="s">
        <v>235</v>
      </c>
      <c r="C114" s="271" t="s">
        <v>237</v>
      </c>
      <c r="D114" s="275" t="s">
        <v>24</v>
      </c>
      <c r="E114" s="276">
        <v>1</v>
      </c>
      <c r="G114" s="82">
        <v>380000</v>
      </c>
      <c r="I114" s="30"/>
      <c r="J114" s="30"/>
    </row>
    <row r="115" spans="2:10" ht="48" customHeight="1" x14ac:dyDescent="0.15">
      <c r="B115" s="274" t="s">
        <v>236</v>
      </c>
      <c r="C115" s="271" t="s">
        <v>238</v>
      </c>
      <c r="D115" s="275" t="s">
        <v>24</v>
      </c>
      <c r="E115" s="276">
        <v>1</v>
      </c>
      <c r="G115" s="82">
        <v>640000</v>
      </c>
      <c r="I115" s="30"/>
      <c r="J115" s="30"/>
    </row>
    <row r="116" spans="2:10" ht="56" x14ac:dyDescent="0.15">
      <c r="B116" s="274">
        <v>54</v>
      </c>
      <c r="C116" s="270" t="s">
        <v>117</v>
      </c>
      <c r="D116" s="275" t="s">
        <v>113</v>
      </c>
      <c r="E116" s="276">
        <v>1</v>
      </c>
      <c r="F116" s="21"/>
      <c r="G116" s="82">
        <v>350000</v>
      </c>
      <c r="I116" s="30"/>
      <c r="J116" s="30"/>
    </row>
    <row r="117" spans="2:10" ht="48" customHeight="1" x14ac:dyDescent="0.15">
      <c r="B117" s="274" t="s">
        <v>239</v>
      </c>
      <c r="C117" s="271" t="s">
        <v>240</v>
      </c>
      <c r="D117" s="275" t="s">
        <v>113</v>
      </c>
      <c r="E117" s="276">
        <v>1</v>
      </c>
      <c r="G117" s="82">
        <v>3000000</v>
      </c>
      <c r="I117" s="30"/>
      <c r="J117" s="30"/>
    </row>
    <row r="118" spans="2:10" ht="48" customHeight="1" x14ac:dyDescent="0.15">
      <c r="B118" s="274">
        <v>55</v>
      </c>
      <c r="C118" s="270" t="s">
        <v>118</v>
      </c>
      <c r="D118" s="275" t="s">
        <v>113</v>
      </c>
      <c r="E118" s="276">
        <v>1</v>
      </c>
      <c r="F118" s="21"/>
      <c r="G118" s="82">
        <v>320000</v>
      </c>
      <c r="I118" s="30"/>
      <c r="J118" s="30"/>
    </row>
    <row r="119" spans="2:10" ht="48" customHeight="1" x14ac:dyDescent="0.15">
      <c r="B119" s="274" t="s">
        <v>241</v>
      </c>
      <c r="C119" s="271" t="s">
        <v>242</v>
      </c>
      <c r="D119" s="275" t="s">
        <v>113</v>
      </c>
      <c r="E119" s="276">
        <v>1</v>
      </c>
      <c r="G119" s="82">
        <v>1480000</v>
      </c>
      <c r="I119" s="30"/>
      <c r="J119" s="30"/>
    </row>
    <row r="120" spans="2:10" ht="48" customHeight="1" x14ac:dyDescent="0.15">
      <c r="B120" s="274">
        <v>56</v>
      </c>
      <c r="C120" s="270" t="s">
        <v>119</v>
      </c>
      <c r="D120" s="275" t="s">
        <v>113</v>
      </c>
      <c r="E120" s="201">
        <v>5</v>
      </c>
      <c r="F120" s="21"/>
      <c r="G120" s="82">
        <v>300000</v>
      </c>
      <c r="I120" s="30"/>
      <c r="J120" s="30"/>
    </row>
    <row r="121" spans="2:10" ht="48" customHeight="1" x14ac:dyDescent="0.15">
      <c r="B121" s="274" t="s">
        <v>243</v>
      </c>
      <c r="C121" s="277" t="s">
        <v>245</v>
      </c>
      <c r="D121" s="275" t="s">
        <v>113</v>
      </c>
      <c r="E121" s="201">
        <v>2</v>
      </c>
      <c r="F121" s="21"/>
      <c r="G121" s="82">
        <v>400000</v>
      </c>
      <c r="I121" s="30"/>
      <c r="J121" s="30"/>
    </row>
    <row r="122" spans="2:10" ht="48" customHeight="1" x14ac:dyDescent="0.15">
      <c r="B122" s="274" t="s">
        <v>244</v>
      </c>
      <c r="C122" s="277" t="s">
        <v>246</v>
      </c>
      <c r="D122" s="275" t="s">
        <v>113</v>
      </c>
      <c r="E122" s="201">
        <v>2</v>
      </c>
      <c r="F122" s="21"/>
      <c r="G122" s="82">
        <v>100000</v>
      </c>
      <c r="I122" s="30"/>
      <c r="J122" s="30"/>
    </row>
    <row r="123" spans="2:10" ht="112" x14ac:dyDescent="0.15">
      <c r="B123" s="274">
        <v>57</v>
      </c>
      <c r="C123" s="270" t="s">
        <v>120</v>
      </c>
      <c r="D123" s="275" t="s">
        <v>113</v>
      </c>
      <c r="E123" s="201">
        <v>1</v>
      </c>
      <c r="F123" s="21"/>
      <c r="G123" s="82">
        <v>350000</v>
      </c>
      <c r="I123" s="30"/>
      <c r="J123" s="30"/>
    </row>
    <row r="124" spans="2:10" ht="126" x14ac:dyDescent="0.15">
      <c r="B124" s="274" t="s">
        <v>247</v>
      </c>
      <c r="C124" s="271" t="s">
        <v>248</v>
      </c>
      <c r="D124" s="275" t="s">
        <v>113</v>
      </c>
      <c r="E124" s="201">
        <v>1</v>
      </c>
      <c r="G124" s="82">
        <v>4450000</v>
      </c>
      <c r="I124" s="30"/>
      <c r="J124" s="30"/>
    </row>
    <row r="125" spans="2:10" ht="48" customHeight="1" x14ac:dyDescent="0.15">
      <c r="B125" s="274">
        <v>58</v>
      </c>
      <c r="C125" s="270" t="s">
        <v>121</v>
      </c>
      <c r="D125" s="275" t="s">
        <v>113</v>
      </c>
      <c r="E125" s="201">
        <v>1</v>
      </c>
      <c r="F125" s="21"/>
      <c r="G125" s="82">
        <v>300000</v>
      </c>
      <c r="I125" s="30"/>
      <c r="J125" s="30"/>
    </row>
    <row r="126" spans="2:10" ht="48" customHeight="1" x14ac:dyDescent="0.15">
      <c r="B126" s="274" t="s">
        <v>249</v>
      </c>
      <c r="C126" s="271" t="s">
        <v>250</v>
      </c>
      <c r="D126" s="275" t="s">
        <v>113</v>
      </c>
      <c r="E126" s="201">
        <v>1</v>
      </c>
      <c r="G126" s="82">
        <v>1700000</v>
      </c>
      <c r="I126" s="30"/>
      <c r="J126" s="30"/>
    </row>
    <row r="127" spans="2:10" ht="48" customHeight="1" x14ac:dyDescent="0.15">
      <c r="B127" s="274">
        <v>59</v>
      </c>
      <c r="C127" s="270" t="s">
        <v>122</v>
      </c>
      <c r="D127" s="275" t="s">
        <v>113</v>
      </c>
      <c r="E127" s="201">
        <v>1</v>
      </c>
      <c r="F127" s="21"/>
      <c r="G127" s="82">
        <v>350000</v>
      </c>
      <c r="I127" s="30"/>
      <c r="J127" s="30"/>
    </row>
    <row r="128" spans="2:10" ht="48" customHeight="1" x14ac:dyDescent="0.15">
      <c r="B128" s="274" t="s">
        <v>251</v>
      </c>
      <c r="C128" s="271" t="s">
        <v>252</v>
      </c>
      <c r="D128" s="275" t="s">
        <v>113</v>
      </c>
      <c r="E128" s="201">
        <v>1</v>
      </c>
      <c r="G128" s="82">
        <v>3000000</v>
      </c>
      <c r="I128" s="30"/>
      <c r="J128" s="30"/>
    </row>
    <row r="129" spans="2:10" ht="48" customHeight="1" x14ac:dyDescent="0.15">
      <c r="B129" s="274">
        <v>60</v>
      </c>
      <c r="C129" s="270" t="s">
        <v>123</v>
      </c>
      <c r="D129" s="275" t="s">
        <v>113</v>
      </c>
      <c r="E129" s="276">
        <v>1</v>
      </c>
      <c r="F129" s="21"/>
      <c r="G129" s="82">
        <v>215000</v>
      </c>
      <c r="I129" s="30"/>
      <c r="J129" s="30"/>
    </row>
    <row r="130" spans="2:10" ht="48" customHeight="1" x14ac:dyDescent="0.15">
      <c r="B130" s="274" t="s">
        <v>253</v>
      </c>
      <c r="C130" s="270" t="s">
        <v>254</v>
      </c>
      <c r="D130" s="275" t="s">
        <v>113</v>
      </c>
      <c r="E130" s="276">
        <v>1</v>
      </c>
      <c r="G130" s="82">
        <v>1135000</v>
      </c>
      <c r="I130" s="30"/>
      <c r="J130" s="30"/>
    </row>
    <row r="131" spans="2:10" ht="48" customHeight="1" x14ac:dyDescent="0.15">
      <c r="B131" s="274">
        <v>61</v>
      </c>
      <c r="C131" s="270" t="s">
        <v>124</v>
      </c>
      <c r="D131" s="275" t="s">
        <v>113</v>
      </c>
      <c r="E131" s="276">
        <v>5</v>
      </c>
      <c r="F131" s="21"/>
      <c r="G131" s="82">
        <v>200000</v>
      </c>
      <c r="I131" s="30"/>
      <c r="J131" s="30"/>
    </row>
    <row r="132" spans="2:10" ht="48" customHeight="1" x14ac:dyDescent="0.15">
      <c r="B132" s="274" t="s">
        <v>257</v>
      </c>
      <c r="C132" s="270" t="s">
        <v>255</v>
      </c>
      <c r="D132" s="275" t="s">
        <v>113</v>
      </c>
      <c r="E132" s="276">
        <v>5</v>
      </c>
      <c r="G132" s="82">
        <v>260000</v>
      </c>
      <c r="I132" s="30"/>
      <c r="J132" s="30"/>
    </row>
    <row r="133" spans="2:10" ht="48" customHeight="1" x14ac:dyDescent="0.15">
      <c r="B133" s="274" t="s">
        <v>258</v>
      </c>
      <c r="C133" s="270" t="s">
        <v>256</v>
      </c>
      <c r="D133" s="275" t="s">
        <v>113</v>
      </c>
      <c r="E133" s="276">
        <v>5</v>
      </c>
      <c r="G133" s="82">
        <v>40000</v>
      </c>
      <c r="I133" s="30"/>
      <c r="J133" s="30"/>
    </row>
    <row r="134" spans="2:10" ht="48" customHeight="1" x14ac:dyDescent="0.15">
      <c r="B134" s="274">
        <v>62</v>
      </c>
      <c r="C134" s="270" t="s">
        <v>125</v>
      </c>
      <c r="D134" s="275" t="s">
        <v>113</v>
      </c>
      <c r="E134" s="276">
        <v>1</v>
      </c>
      <c r="F134" s="21"/>
      <c r="G134" s="82">
        <v>200000</v>
      </c>
      <c r="I134" s="30"/>
      <c r="J134" s="30"/>
    </row>
    <row r="135" spans="2:10" ht="48" customHeight="1" x14ac:dyDescent="0.15">
      <c r="B135" s="274" t="s">
        <v>260</v>
      </c>
      <c r="C135" s="278" t="s">
        <v>259</v>
      </c>
      <c r="D135" s="275" t="s">
        <v>113</v>
      </c>
      <c r="E135" s="201">
        <v>20</v>
      </c>
      <c r="G135" s="82">
        <v>542500</v>
      </c>
      <c r="I135" s="30"/>
      <c r="J135" s="30"/>
    </row>
    <row r="136" spans="2:10" ht="48" customHeight="1" x14ac:dyDescent="0.15">
      <c r="B136" s="274">
        <v>63</v>
      </c>
      <c r="C136" s="270" t="s">
        <v>126</v>
      </c>
      <c r="D136" s="275" t="s">
        <v>113</v>
      </c>
      <c r="E136" s="276">
        <v>6</v>
      </c>
      <c r="F136" s="21"/>
      <c r="G136" s="82">
        <v>250000</v>
      </c>
      <c r="I136" s="30"/>
      <c r="J136" s="30"/>
    </row>
    <row r="137" spans="2:10" ht="48" customHeight="1" x14ac:dyDescent="0.15">
      <c r="B137" s="274" t="s">
        <v>262</v>
      </c>
      <c r="C137" s="277" t="s">
        <v>261</v>
      </c>
      <c r="D137" s="275" t="s">
        <v>113</v>
      </c>
      <c r="E137" s="276">
        <v>6</v>
      </c>
      <c r="G137" s="82">
        <v>1590000</v>
      </c>
      <c r="I137" s="30"/>
      <c r="J137" s="30"/>
    </row>
    <row r="138" spans="2:10" ht="31.5" customHeight="1" x14ac:dyDescent="0.15">
      <c r="B138" s="227" t="s">
        <v>127</v>
      </c>
      <c r="C138" s="227"/>
      <c r="D138" s="227"/>
      <c r="E138" s="227"/>
      <c r="F138" s="227"/>
      <c r="G138" s="227"/>
      <c r="I138" s="30"/>
      <c r="J138" s="30"/>
    </row>
    <row r="139" spans="2:10" ht="27" customHeight="1" x14ac:dyDescent="0.15">
      <c r="B139" s="212" t="s">
        <v>57</v>
      </c>
      <c r="C139" s="213"/>
      <c r="D139" s="213"/>
      <c r="E139" s="214"/>
      <c r="F139" s="21"/>
      <c r="G139" s="37"/>
      <c r="I139" s="30"/>
      <c r="J139" s="30"/>
    </row>
    <row r="140" spans="2:10" ht="36" customHeight="1" thickBot="1" x14ac:dyDescent="0.2">
      <c r="B140" s="12" t="s">
        <v>4</v>
      </c>
      <c r="C140" s="12" t="s">
        <v>5</v>
      </c>
      <c r="D140" s="12" t="s">
        <v>6</v>
      </c>
      <c r="E140" s="12" t="s">
        <v>7</v>
      </c>
      <c r="F140" s="21"/>
      <c r="G140" s="14" t="s">
        <v>2</v>
      </c>
      <c r="I140" s="30"/>
      <c r="J140" s="30"/>
    </row>
    <row r="141" spans="2:10" ht="28" x14ac:dyDescent="0.15">
      <c r="B141" s="15">
        <v>1</v>
      </c>
      <c r="C141" s="74" t="s">
        <v>128</v>
      </c>
      <c r="D141" s="71" t="s">
        <v>113</v>
      </c>
      <c r="E141" s="75">
        <v>1</v>
      </c>
      <c r="F141" s="21"/>
      <c r="G141" s="82">
        <v>420000</v>
      </c>
      <c r="I141" s="30"/>
      <c r="J141" s="30"/>
    </row>
    <row r="142" spans="2:10" ht="34" customHeight="1" x14ac:dyDescent="0.15">
      <c r="B142" s="15">
        <v>2</v>
      </c>
      <c r="C142" s="46" t="s">
        <v>129</v>
      </c>
      <c r="D142" s="42" t="s">
        <v>113</v>
      </c>
      <c r="E142" s="47">
        <v>1</v>
      </c>
      <c r="F142" s="21"/>
      <c r="G142" s="82">
        <v>420000</v>
      </c>
      <c r="I142" s="30"/>
      <c r="J142" s="30"/>
    </row>
    <row r="143" spans="2:10" ht="34" customHeight="1" x14ac:dyDescent="0.15">
      <c r="B143" s="15">
        <v>3</v>
      </c>
      <c r="C143" s="46" t="s">
        <v>130</v>
      </c>
      <c r="D143" s="42" t="s">
        <v>113</v>
      </c>
      <c r="E143" s="47">
        <v>1</v>
      </c>
      <c r="F143" s="21"/>
      <c r="G143" s="82">
        <v>420000</v>
      </c>
      <c r="I143" s="30"/>
      <c r="J143" s="30"/>
    </row>
    <row r="144" spans="2:10" ht="34" customHeight="1" x14ac:dyDescent="0.15">
      <c r="B144" s="15">
        <v>4</v>
      </c>
      <c r="C144" s="76" t="s">
        <v>131</v>
      </c>
      <c r="D144" s="42" t="s">
        <v>113</v>
      </c>
      <c r="E144" s="47">
        <v>1</v>
      </c>
      <c r="F144" s="21"/>
      <c r="G144" s="82">
        <v>420000</v>
      </c>
      <c r="I144" s="30"/>
      <c r="J144" s="30"/>
    </row>
    <row r="145" spans="2:10" ht="34" customHeight="1" x14ac:dyDescent="0.15">
      <c r="B145" s="15">
        <v>5</v>
      </c>
      <c r="C145" s="44" t="s">
        <v>132</v>
      </c>
      <c r="D145" s="42" t="s">
        <v>113</v>
      </c>
      <c r="E145" s="45">
        <v>1</v>
      </c>
      <c r="F145" s="21"/>
      <c r="G145" s="82">
        <v>420000</v>
      </c>
      <c r="I145" s="30"/>
      <c r="J145" s="30"/>
    </row>
    <row r="146" spans="2:10" ht="34" customHeight="1" x14ac:dyDescent="0.15">
      <c r="B146" s="15">
        <v>6</v>
      </c>
      <c r="C146" s="44" t="s">
        <v>133</v>
      </c>
      <c r="D146" s="42" t="s">
        <v>113</v>
      </c>
      <c r="E146" s="45">
        <v>1</v>
      </c>
      <c r="F146" s="21"/>
      <c r="G146" s="82">
        <v>420000</v>
      </c>
      <c r="I146" s="30"/>
      <c r="J146" s="30"/>
    </row>
    <row r="147" spans="2:10" ht="34" customHeight="1" x14ac:dyDescent="0.15">
      <c r="B147" s="15">
        <v>7</v>
      </c>
      <c r="C147" s="44" t="s">
        <v>134</v>
      </c>
      <c r="D147" s="42" t="s">
        <v>113</v>
      </c>
      <c r="E147" s="45">
        <v>1</v>
      </c>
      <c r="F147" s="21"/>
      <c r="G147" s="82">
        <v>420000</v>
      </c>
      <c r="I147" s="30"/>
      <c r="J147" s="30"/>
    </row>
    <row r="148" spans="2:10" ht="34" customHeight="1" x14ac:dyDescent="0.15">
      <c r="B148" s="15">
        <v>8</v>
      </c>
      <c r="C148" s="44" t="s">
        <v>135</v>
      </c>
      <c r="D148" s="42" t="s">
        <v>113</v>
      </c>
      <c r="E148" s="45">
        <v>1</v>
      </c>
      <c r="F148" s="21"/>
      <c r="G148" s="82">
        <v>420000</v>
      </c>
      <c r="I148" s="30"/>
      <c r="J148" s="30"/>
    </row>
    <row r="149" spans="2:10" ht="34" customHeight="1" x14ac:dyDescent="0.15">
      <c r="B149" s="15">
        <v>9</v>
      </c>
      <c r="C149" s="44" t="s">
        <v>136</v>
      </c>
      <c r="D149" s="42" t="s">
        <v>113</v>
      </c>
      <c r="E149" s="45">
        <v>1</v>
      </c>
      <c r="F149" s="21"/>
      <c r="G149" s="82">
        <v>420000</v>
      </c>
      <c r="I149" s="30"/>
      <c r="J149" s="30"/>
    </row>
    <row r="150" spans="2:10" ht="34" customHeight="1" x14ac:dyDescent="0.15">
      <c r="B150" s="15">
        <v>10</v>
      </c>
      <c r="C150" s="44" t="s">
        <v>137</v>
      </c>
      <c r="D150" s="42" t="s">
        <v>113</v>
      </c>
      <c r="E150" s="45">
        <v>1</v>
      </c>
      <c r="F150" s="21"/>
      <c r="G150" s="82">
        <v>620000</v>
      </c>
      <c r="I150" s="30"/>
      <c r="J150" s="30"/>
    </row>
    <row r="151" spans="2:10" ht="34" customHeight="1" x14ac:dyDescent="0.15">
      <c r="B151" s="15">
        <v>11</v>
      </c>
      <c r="C151" s="76" t="s">
        <v>138</v>
      </c>
      <c r="D151" s="42" t="s">
        <v>113</v>
      </c>
      <c r="E151" s="45">
        <v>1</v>
      </c>
      <c r="F151" s="21"/>
      <c r="G151" s="82">
        <v>620000</v>
      </c>
      <c r="I151" s="30"/>
      <c r="J151" s="30"/>
    </row>
    <row r="152" spans="2:10" ht="34" customHeight="1" x14ac:dyDescent="0.15">
      <c r="B152" s="15">
        <v>12</v>
      </c>
      <c r="C152" s="44" t="s">
        <v>139</v>
      </c>
      <c r="D152" s="42" t="s">
        <v>113</v>
      </c>
      <c r="E152" s="45">
        <v>1</v>
      </c>
      <c r="F152" s="21"/>
      <c r="G152" s="82">
        <v>620000</v>
      </c>
      <c r="I152" s="30"/>
      <c r="J152" s="30"/>
    </row>
    <row r="153" spans="2:10" ht="34" customHeight="1" x14ac:dyDescent="0.15">
      <c r="B153" s="15">
        <v>13</v>
      </c>
      <c r="C153" s="44" t="s">
        <v>140</v>
      </c>
      <c r="D153" s="42" t="s">
        <v>113</v>
      </c>
      <c r="E153" s="45">
        <v>1</v>
      </c>
      <c r="F153" s="21"/>
      <c r="G153" s="82">
        <v>620000</v>
      </c>
      <c r="I153" s="30"/>
      <c r="J153" s="30"/>
    </row>
    <row r="154" spans="2:10" ht="34" customHeight="1" x14ac:dyDescent="0.15">
      <c r="B154" s="15">
        <v>14</v>
      </c>
      <c r="C154" s="44" t="s">
        <v>141</v>
      </c>
      <c r="D154" s="42" t="s">
        <v>113</v>
      </c>
      <c r="E154" s="45">
        <v>1</v>
      </c>
      <c r="F154" s="21"/>
      <c r="G154" s="82">
        <v>620000</v>
      </c>
      <c r="I154" s="30"/>
      <c r="J154" s="30"/>
    </row>
    <row r="155" spans="2:10" ht="34" customHeight="1" x14ac:dyDescent="0.15">
      <c r="B155" s="15">
        <v>15</v>
      </c>
      <c r="C155" s="46" t="s">
        <v>142</v>
      </c>
      <c r="D155" s="42" t="s">
        <v>24</v>
      </c>
      <c r="E155" s="47">
        <v>1</v>
      </c>
      <c r="F155" s="21"/>
      <c r="G155" s="82">
        <v>620000</v>
      </c>
      <c r="I155" s="30"/>
      <c r="J155" s="30"/>
    </row>
    <row r="156" spans="2:10" ht="34" customHeight="1" thickBot="1" x14ac:dyDescent="0.2">
      <c r="B156" s="15">
        <v>16</v>
      </c>
      <c r="C156" s="273" t="s">
        <v>143</v>
      </c>
      <c r="D156" s="48" t="s">
        <v>24</v>
      </c>
      <c r="E156" s="49">
        <v>1</v>
      </c>
      <c r="F156" s="21"/>
      <c r="G156" s="82">
        <v>820000</v>
      </c>
      <c r="I156" s="30"/>
      <c r="J156" s="30"/>
    </row>
    <row r="157" spans="2:10" ht="34" customHeight="1" x14ac:dyDescent="0.15">
      <c r="B157" s="212" t="s">
        <v>57</v>
      </c>
      <c r="C157" s="213"/>
      <c r="D157" s="213"/>
      <c r="E157" s="214"/>
      <c r="F157" s="21"/>
      <c r="G157" s="37"/>
      <c r="I157" s="30"/>
      <c r="J157" s="30"/>
    </row>
    <row r="158" spans="2:10" ht="34" customHeight="1" x14ac:dyDescent="0.15">
      <c r="B158" s="279" t="s">
        <v>4</v>
      </c>
      <c r="C158" s="279" t="s">
        <v>5</v>
      </c>
      <c r="D158" s="279" t="s">
        <v>6</v>
      </c>
      <c r="E158" s="279" t="s">
        <v>7</v>
      </c>
      <c r="F158" s="21"/>
      <c r="G158" s="14" t="s">
        <v>2</v>
      </c>
      <c r="I158" s="30"/>
      <c r="J158" s="30"/>
    </row>
    <row r="159" spans="2:10" ht="47" customHeight="1" x14ac:dyDescent="0.15">
      <c r="B159" s="274">
        <v>17</v>
      </c>
      <c r="C159" s="277" t="s">
        <v>144</v>
      </c>
      <c r="D159" s="275" t="s">
        <v>24</v>
      </c>
      <c r="E159" s="280">
        <v>1</v>
      </c>
      <c r="F159" s="21"/>
      <c r="G159" s="82">
        <v>600000</v>
      </c>
      <c r="I159" s="30"/>
      <c r="J159" s="30"/>
    </row>
    <row r="160" spans="2:10" ht="47" customHeight="1" x14ac:dyDescent="0.15">
      <c r="B160" s="274" t="s">
        <v>263</v>
      </c>
      <c r="C160" s="271" t="s">
        <v>264</v>
      </c>
      <c r="D160" s="275" t="s">
        <v>24</v>
      </c>
      <c r="E160" s="280">
        <v>1</v>
      </c>
      <c r="G160" s="82">
        <v>12500000</v>
      </c>
      <c r="I160" s="30"/>
      <c r="J160" s="30"/>
    </row>
    <row r="161" spans="2:10" ht="47" customHeight="1" x14ac:dyDescent="0.15">
      <c r="B161" s="274" t="s">
        <v>265</v>
      </c>
      <c r="C161" s="271" t="s">
        <v>266</v>
      </c>
      <c r="D161" s="275" t="s">
        <v>24</v>
      </c>
      <c r="E161" s="280">
        <v>1</v>
      </c>
      <c r="G161" s="82">
        <v>4400000</v>
      </c>
      <c r="I161" s="30"/>
      <c r="J161" s="30"/>
    </row>
    <row r="162" spans="2:10" ht="60" customHeight="1" x14ac:dyDescent="0.15">
      <c r="B162" s="274">
        <v>18</v>
      </c>
      <c r="C162" s="277" t="s">
        <v>145</v>
      </c>
      <c r="D162" s="275" t="s">
        <v>24</v>
      </c>
      <c r="E162" s="280">
        <v>1</v>
      </c>
      <c r="F162" s="21"/>
      <c r="G162" s="82">
        <v>420000</v>
      </c>
      <c r="I162" s="30"/>
      <c r="J162" s="30"/>
    </row>
    <row r="163" spans="2:10" ht="60" customHeight="1" x14ac:dyDescent="0.15">
      <c r="B163" s="274" t="s">
        <v>267</v>
      </c>
      <c r="C163" s="271" t="s">
        <v>270</v>
      </c>
      <c r="D163" s="275" t="s">
        <v>24</v>
      </c>
      <c r="E163" s="280">
        <v>1</v>
      </c>
      <c r="G163" s="82">
        <v>11680000</v>
      </c>
      <c r="I163" s="30"/>
      <c r="J163" s="30"/>
    </row>
    <row r="164" spans="2:10" ht="60" customHeight="1" x14ac:dyDescent="0.15">
      <c r="B164" s="274" t="s">
        <v>268</v>
      </c>
      <c r="C164" s="271" t="s">
        <v>271</v>
      </c>
      <c r="D164" s="275" t="s">
        <v>24</v>
      </c>
      <c r="E164" s="280">
        <v>1</v>
      </c>
      <c r="G164" s="82">
        <v>5500000</v>
      </c>
      <c r="I164" s="30"/>
      <c r="J164" s="30"/>
    </row>
    <row r="165" spans="2:10" ht="60" customHeight="1" x14ac:dyDescent="0.15">
      <c r="B165" s="274" t="s">
        <v>269</v>
      </c>
      <c r="C165" s="271" t="s">
        <v>272</v>
      </c>
      <c r="D165" s="275" t="s">
        <v>24</v>
      </c>
      <c r="E165" s="280">
        <v>1</v>
      </c>
      <c r="G165" s="82">
        <v>1000000</v>
      </c>
      <c r="I165" s="30"/>
      <c r="J165" s="30"/>
    </row>
    <row r="166" spans="2:10" ht="47" customHeight="1" x14ac:dyDescent="0.15">
      <c r="B166" s="274">
        <v>19</v>
      </c>
      <c r="C166" s="270" t="s">
        <v>146</v>
      </c>
      <c r="D166" s="275" t="s">
        <v>24</v>
      </c>
      <c r="E166" s="280">
        <v>1</v>
      </c>
      <c r="F166" s="21"/>
      <c r="G166" s="82">
        <v>420000</v>
      </c>
      <c r="I166" s="30"/>
      <c r="J166" s="30"/>
    </row>
    <row r="167" spans="2:10" ht="47" customHeight="1" x14ac:dyDescent="0.15">
      <c r="B167" s="274" t="s">
        <v>273</v>
      </c>
      <c r="C167" s="271" t="s">
        <v>274</v>
      </c>
      <c r="D167" s="275" t="s">
        <v>24</v>
      </c>
      <c r="E167" s="280">
        <v>1</v>
      </c>
      <c r="G167" s="82">
        <v>280000</v>
      </c>
      <c r="I167" s="30"/>
      <c r="J167" s="30"/>
    </row>
    <row r="168" spans="2:10" ht="47" customHeight="1" x14ac:dyDescent="0.15">
      <c r="B168" s="274">
        <v>20</v>
      </c>
      <c r="C168" s="270" t="s">
        <v>147</v>
      </c>
      <c r="D168" s="275" t="s">
        <v>24</v>
      </c>
      <c r="E168" s="276">
        <v>1</v>
      </c>
      <c r="F168" s="21"/>
      <c r="G168" s="82">
        <v>420000</v>
      </c>
      <c r="I168" s="30"/>
      <c r="J168" s="30"/>
    </row>
    <row r="169" spans="2:10" ht="47" customHeight="1" x14ac:dyDescent="0.15">
      <c r="B169" s="274" t="s">
        <v>275</v>
      </c>
      <c r="C169" s="271" t="s">
        <v>276</v>
      </c>
      <c r="D169" s="275" t="s">
        <v>24</v>
      </c>
      <c r="E169" s="276">
        <v>1</v>
      </c>
      <c r="G169" s="82">
        <v>280000</v>
      </c>
      <c r="I169" s="30"/>
      <c r="J169" s="30"/>
    </row>
    <row r="170" spans="2:10" ht="47" customHeight="1" x14ac:dyDescent="0.15">
      <c r="B170" s="274">
        <v>21</v>
      </c>
      <c r="C170" s="270" t="s">
        <v>148</v>
      </c>
      <c r="D170" s="275" t="s">
        <v>24</v>
      </c>
      <c r="E170" s="276">
        <v>1</v>
      </c>
      <c r="F170" s="21"/>
      <c r="G170" s="82">
        <v>420000</v>
      </c>
      <c r="I170" s="30"/>
      <c r="J170" s="30"/>
    </row>
    <row r="171" spans="2:10" ht="47" customHeight="1" x14ac:dyDescent="0.15">
      <c r="B171" s="274" t="s">
        <v>277</v>
      </c>
      <c r="C171" s="271" t="s">
        <v>279</v>
      </c>
      <c r="D171" s="275" t="s">
        <v>24</v>
      </c>
      <c r="E171" s="276">
        <v>1</v>
      </c>
      <c r="G171" s="82">
        <v>12100000</v>
      </c>
      <c r="I171" s="30"/>
      <c r="J171" s="30"/>
    </row>
    <row r="172" spans="2:10" ht="47" customHeight="1" x14ac:dyDescent="0.15">
      <c r="B172" s="274" t="s">
        <v>278</v>
      </c>
      <c r="C172" s="271" t="s">
        <v>280</v>
      </c>
      <c r="D172" s="275" t="s">
        <v>24</v>
      </c>
      <c r="E172" s="276">
        <v>1</v>
      </c>
      <c r="G172" s="82">
        <v>280000</v>
      </c>
      <c r="I172" s="30"/>
      <c r="J172" s="30"/>
    </row>
    <row r="173" spans="2:10" ht="47" customHeight="1" x14ac:dyDescent="0.15">
      <c r="B173" s="274">
        <v>22</v>
      </c>
      <c r="C173" s="270" t="s">
        <v>149</v>
      </c>
      <c r="D173" s="275" t="s">
        <v>24</v>
      </c>
      <c r="E173" s="276">
        <v>1</v>
      </c>
      <c r="F173" s="21"/>
      <c r="G173" s="82">
        <v>420000</v>
      </c>
      <c r="I173" s="30"/>
      <c r="J173" s="30"/>
    </row>
    <row r="174" spans="2:10" ht="47" customHeight="1" x14ac:dyDescent="0.15">
      <c r="B174" s="274" t="s">
        <v>281</v>
      </c>
      <c r="C174" s="271" t="s">
        <v>282</v>
      </c>
      <c r="D174" s="275" t="s">
        <v>24</v>
      </c>
      <c r="E174" s="276">
        <v>1</v>
      </c>
      <c r="G174" s="82">
        <v>280000</v>
      </c>
      <c r="I174" s="30"/>
      <c r="J174" s="30"/>
    </row>
    <row r="175" spans="2:10" ht="47" customHeight="1" x14ac:dyDescent="0.15">
      <c r="B175" s="274">
        <v>23</v>
      </c>
      <c r="C175" s="270" t="s">
        <v>150</v>
      </c>
      <c r="D175" s="275" t="s">
        <v>24</v>
      </c>
      <c r="E175" s="276">
        <v>1</v>
      </c>
      <c r="F175" s="21"/>
      <c r="G175" s="82">
        <v>420000</v>
      </c>
      <c r="I175" s="30"/>
      <c r="J175" s="30"/>
    </row>
    <row r="176" spans="2:10" ht="47" customHeight="1" x14ac:dyDescent="0.15">
      <c r="B176" s="274" t="s">
        <v>283</v>
      </c>
      <c r="C176" s="271" t="s">
        <v>284</v>
      </c>
      <c r="D176" s="275" t="s">
        <v>24</v>
      </c>
      <c r="E176" s="276">
        <v>1</v>
      </c>
      <c r="G176" s="82">
        <v>11680000</v>
      </c>
      <c r="I176" s="30"/>
      <c r="J176" s="30"/>
    </row>
    <row r="177" spans="2:10" ht="47" customHeight="1" x14ac:dyDescent="0.15">
      <c r="B177" s="274">
        <v>24</v>
      </c>
      <c r="C177" s="270" t="s">
        <v>151</v>
      </c>
      <c r="D177" s="275" t="s">
        <v>24</v>
      </c>
      <c r="E177" s="276">
        <v>1</v>
      </c>
      <c r="F177" s="21"/>
      <c r="G177" s="82">
        <v>420000</v>
      </c>
      <c r="I177" s="30"/>
      <c r="J177" s="30"/>
    </row>
    <row r="178" spans="2:10" ht="47" customHeight="1" x14ac:dyDescent="0.15">
      <c r="B178" s="274" t="s">
        <v>285</v>
      </c>
      <c r="C178" s="271" t="s">
        <v>286</v>
      </c>
      <c r="D178" s="275" t="s">
        <v>24</v>
      </c>
      <c r="E178" s="276">
        <v>1</v>
      </c>
      <c r="G178" s="82">
        <v>11680000</v>
      </c>
      <c r="I178" s="30"/>
      <c r="J178" s="30"/>
    </row>
    <row r="179" spans="2:10" ht="47" customHeight="1" x14ac:dyDescent="0.15">
      <c r="B179" s="274">
        <v>25</v>
      </c>
      <c r="C179" s="281" t="s">
        <v>152</v>
      </c>
      <c r="D179" s="275" t="s">
        <v>24</v>
      </c>
      <c r="E179" s="276">
        <v>1</v>
      </c>
      <c r="F179" s="21"/>
      <c r="G179" s="82">
        <v>620000</v>
      </c>
      <c r="I179" s="30"/>
      <c r="J179" s="30"/>
    </row>
    <row r="180" spans="2:10" ht="47" customHeight="1" x14ac:dyDescent="0.15">
      <c r="B180" s="274" t="s">
        <v>287</v>
      </c>
      <c r="C180" s="271" t="s">
        <v>288</v>
      </c>
      <c r="D180" s="275" t="s">
        <v>24</v>
      </c>
      <c r="E180" s="276">
        <v>1</v>
      </c>
      <c r="G180" s="82">
        <v>330000</v>
      </c>
      <c r="I180" s="30"/>
      <c r="J180" s="30"/>
    </row>
    <row r="181" spans="2:10" ht="47" customHeight="1" x14ac:dyDescent="0.15">
      <c r="B181" s="274">
        <v>26</v>
      </c>
      <c r="C181" s="281" t="s">
        <v>153</v>
      </c>
      <c r="D181" s="275" t="s">
        <v>24</v>
      </c>
      <c r="E181" s="276">
        <v>1</v>
      </c>
      <c r="F181" s="21"/>
      <c r="G181" s="82">
        <v>620000</v>
      </c>
      <c r="I181" s="30"/>
      <c r="J181" s="30"/>
    </row>
    <row r="182" spans="2:10" ht="47" customHeight="1" x14ac:dyDescent="0.15">
      <c r="B182" s="274" t="s">
        <v>289</v>
      </c>
      <c r="C182" s="271" t="s">
        <v>290</v>
      </c>
      <c r="D182" s="275" t="s">
        <v>24</v>
      </c>
      <c r="E182" s="276">
        <v>1</v>
      </c>
      <c r="G182" s="82">
        <v>330000</v>
      </c>
      <c r="I182" s="30"/>
      <c r="J182" s="30"/>
    </row>
    <row r="183" spans="2:10" ht="47" customHeight="1" x14ac:dyDescent="0.15">
      <c r="B183" s="274">
        <v>27</v>
      </c>
      <c r="C183" s="270" t="s">
        <v>154</v>
      </c>
      <c r="D183" s="275" t="s">
        <v>24</v>
      </c>
      <c r="E183" s="276">
        <v>1</v>
      </c>
      <c r="F183" s="21"/>
      <c r="G183" s="82">
        <v>620000</v>
      </c>
      <c r="I183" s="30"/>
      <c r="J183" s="30"/>
    </row>
    <row r="184" spans="2:10" ht="47" customHeight="1" x14ac:dyDescent="0.15">
      <c r="B184" s="274" t="s">
        <v>291</v>
      </c>
      <c r="C184" s="271" t="s">
        <v>292</v>
      </c>
      <c r="D184" s="275" t="s">
        <v>24</v>
      </c>
      <c r="E184" s="276">
        <v>1</v>
      </c>
      <c r="G184" s="82">
        <v>330000</v>
      </c>
      <c r="I184" s="30"/>
      <c r="J184" s="30"/>
    </row>
    <row r="185" spans="2:10" ht="47" customHeight="1" x14ac:dyDescent="0.15">
      <c r="B185" s="274">
        <v>28</v>
      </c>
      <c r="C185" s="277" t="s">
        <v>155</v>
      </c>
      <c r="D185" s="275" t="s">
        <v>24</v>
      </c>
      <c r="E185" s="276">
        <v>1</v>
      </c>
      <c r="F185" s="21"/>
      <c r="G185" s="82">
        <v>620000</v>
      </c>
      <c r="I185" s="30"/>
      <c r="J185" s="30"/>
    </row>
    <row r="186" spans="2:10" ht="47" customHeight="1" x14ac:dyDescent="0.15">
      <c r="B186" s="274" t="s">
        <v>293</v>
      </c>
      <c r="C186" s="271" t="s">
        <v>294</v>
      </c>
      <c r="D186" s="275" t="s">
        <v>24</v>
      </c>
      <c r="E186" s="276">
        <v>1</v>
      </c>
      <c r="G186" s="82">
        <v>330000</v>
      </c>
      <c r="I186" s="30"/>
      <c r="J186" s="30"/>
    </row>
    <row r="187" spans="2:10" ht="47" customHeight="1" x14ac:dyDescent="0.15">
      <c r="B187" s="274">
        <v>29</v>
      </c>
      <c r="C187" s="270" t="s">
        <v>156</v>
      </c>
      <c r="D187" s="275" t="s">
        <v>24</v>
      </c>
      <c r="E187" s="276">
        <v>1</v>
      </c>
      <c r="F187" s="21"/>
      <c r="G187" s="82">
        <v>620000</v>
      </c>
      <c r="I187" s="30"/>
      <c r="J187" s="30"/>
    </row>
    <row r="188" spans="2:10" ht="47" customHeight="1" x14ac:dyDescent="0.15">
      <c r="B188" s="274" t="s">
        <v>304</v>
      </c>
      <c r="C188" s="271" t="s">
        <v>295</v>
      </c>
      <c r="D188" s="275" t="s">
        <v>24</v>
      </c>
      <c r="E188" s="276">
        <v>1</v>
      </c>
      <c r="G188" s="82">
        <v>330000</v>
      </c>
      <c r="I188" s="30"/>
      <c r="J188" s="30"/>
    </row>
    <row r="189" spans="2:10" ht="47" customHeight="1" x14ac:dyDescent="0.15">
      <c r="B189" s="274">
        <v>30</v>
      </c>
      <c r="C189" s="282" t="s">
        <v>157</v>
      </c>
      <c r="D189" s="275" t="s">
        <v>24</v>
      </c>
      <c r="E189" s="276">
        <v>1</v>
      </c>
      <c r="F189" s="21"/>
      <c r="G189" s="82">
        <v>620000</v>
      </c>
      <c r="I189" s="30"/>
      <c r="J189" s="30"/>
    </row>
    <row r="190" spans="2:10" ht="47" customHeight="1" x14ac:dyDescent="0.15">
      <c r="B190" s="274" t="s">
        <v>296</v>
      </c>
      <c r="C190" s="271" t="s">
        <v>297</v>
      </c>
      <c r="D190" s="275" t="s">
        <v>24</v>
      </c>
      <c r="E190" s="276">
        <v>1</v>
      </c>
      <c r="G190" s="82">
        <v>330000</v>
      </c>
      <c r="I190" s="30"/>
      <c r="J190" s="30"/>
    </row>
    <row r="191" spans="2:10" ht="47" customHeight="1" x14ac:dyDescent="0.15">
      <c r="B191" s="274">
        <v>31</v>
      </c>
      <c r="C191" s="282" t="s">
        <v>158</v>
      </c>
      <c r="D191" s="275" t="s">
        <v>24</v>
      </c>
      <c r="E191" s="276">
        <v>1</v>
      </c>
      <c r="F191" s="21"/>
      <c r="G191" s="82">
        <v>620000</v>
      </c>
      <c r="I191" s="30"/>
      <c r="J191" s="30"/>
    </row>
    <row r="192" spans="2:10" ht="47" customHeight="1" x14ac:dyDescent="0.15">
      <c r="B192" s="274" t="s">
        <v>298</v>
      </c>
      <c r="C192" s="271" t="s">
        <v>299</v>
      </c>
      <c r="D192" s="275" t="s">
        <v>24</v>
      </c>
      <c r="E192" s="276">
        <v>1</v>
      </c>
      <c r="G192" s="82">
        <v>330000</v>
      </c>
      <c r="I192" s="30"/>
      <c r="J192" s="30"/>
    </row>
    <row r="193" spans="1:10" ht="85" customHeight="1" x14ac:dyDescent="0.15">
      <c r="B193" s="274">
        <v>32</v>
      </c>
      <c r="C193" s="282" t="s">
        <v>159</v>
      </c>
      <c r="D193" s="275" t="s">
        <v>24</v>
      </c>
      <c r="E193" s="201">
        <v>1</v>
      </c>
      <c r="F193" s="21"/>
      <c r="G193" s="82">
        <v>420000</v>
      </c>
      <c r="I193" s="30"/>
      <c r="J193" s="30"/>
    </row>
    <row r="194" spans="1:10" ht="85" customHeight="1" x14ac:dyDescent="0.15">
      <c r="B194" s="274" t="s">
        <v>300</v>
      </c>
      <c r="C194" s="271" t="s">
        <v>302</v>
      </c>
      <c r="D194" s="275" t="s">
        <v>24</v>
      </c>
      <c r="E194" s="201">
        <v>1</v>
      </c>
      <c r="G194" s="82">
        <v>4680000</v>
      </c>
      <c r="I194" s="30"/>
      <c r="J194" s="30"/>
    </row>
    <row r="195" spans="1:10" ht="42" x14ac:dyDescent="0.15">
      <c r="B195" s="274" t="s">
        <v>301</v>
      </c>
      <c r="C195" s="271" t="s">
        <v>303</v>
      </c>
      <c r="D195" s="275" t="s">
        <v>24</v>
      </c>
      <c r="E195" s="201">
        <v>1</v>
      </c>
      <c r="G195" s="82">
        <v>6500000</v>
      </c>
      <c r="J195" s="3" t="s">
        <v>11</v>
      </c>
    </row>
    <row r="196" spans="1:10" x14ac:dyDescent="0.15">
      <c r="B196" s="23"/>
      <c r="C196" s="23"/>
      <c r="D196" s="23"/>
      <c r="E196" s="23"/>
      <c r="G196" s="36"/>
    </row>
    <row r="197" spans="1:10" ht="26.25" customHeight="1" x14ac:dyDescent="0.15">
      <c r="A197" s="222" t="s">
        <v>162</v>
      </c>
      <c r="B197" s="223"/>
      <c r="C197" s="85"/>
      <c r="D197" s="85"/>
      <c r="E197" s="85"/>
      <c r="F197" s="225"/>
      <c r="G197" s="225"/>
    </row>
    <row r="198" spans="1:10" ht="26.25" customHeight="1" x14ac:dyDescent="0.15">
      <c r="A198" s="86"/>
      <c r="B198" s="86"/>
      <c r="C198" s="87"/>
      <c r="D198" s="224"/>
      <c r="E198" s="224"/>
      <c r="F198" s="225"/>
      <c r="G198" s="225"/>
    </row>
    <row r="199" spans="1:10" ht="26.25" customHeight="1" x14ac:dyDescent="0.15">
      <c r="A199" s="86"/>
      <c r="B199" s="88"/>
      <c r="C199" s="88"/>
      <c r="D199" s="88"/>
      <c r="E199" s="86"/>
      <c r="F199" s="225"/>
      <c r="G199" s="225"/>
    </row>
    <row r="200" spans="1:10" ht="26.25" customHeight="1" thickBot="1" x14ac:dyDescent="0.2">
      <c r="A200" s="86"/>
      <c r="B200" s="86"/>
      <c r="C200" s="86"/>
      <c r="D200" s="86"/>
      <c r="E200" s="86"/>
      <c r="F200" s="225"/>
      <c r="G200" s="225"/>
    </row>
    <row r="201" spans="1:10" ht="26.25" customHeight="1" thickBot="1" x14ac:dyDescent="0.2">
      <c r="B201" s="89"/>
      <c r="C201" s="90" t="s">
        <v>163</v>
      </c>
      <c r="D201" s="90" t="s">
        <v>164</v>
      </c>
      <c r="E201" s="90" t="s">
        <v>165</v>
      </c>
      <c r="F201" s="225"/>
      <c r="G201" s="225"/>
    </row>
    <row r="202" spans="1:10" ht="26.25" customHeight="1" x14ac:dyDescent="0.15">
      <c r="B202" s="92" t="s">
        <v>166</v>
      </c>
      <c r="C202" s="91" t="s">
        <v>167</v>
      </c>
      <c r="D202" s="93" t="s">
        <v>168</v>
      </c>
      <c r="E202" s="94">
        <v>46212</v>
      </c>
      <c r="F202" s="225"/>
      <c r="G202" s="225"/>
    </row>
    <row r="203" spans="1:10" ht="15" x14ac:dyDescent="0.15">
      <c r="B203" s="95"/>
      <c r="C203" s="91" t="s">
        <v>169</v>
      </c>
      <c r="D203" s="96"/>
      <c r="E203" s="97"/>
    </row>
    <row r="204" spans="1:10" ht="16" thickBot="1" x14ac:dyDescent="0.2">
      <c r="B204" s="98"/>
      <c r="C204" s="91" t="s">
        <v>170</v>
      </c>
      <c r="D204" s="96"/>
      <c r="E204" s="99"/>
    </row>
    <row r="205" spans="1:10" ht="15" x14ac:dyDescent="0.15">
      <c r="B205" s="100" t="s">
        <v>171</v>
      </c>
      <c r="C205" s="103" t="s">
        <v>172</v>
      </c>
      <c r="D205" s="103"/>
      <c r="E205" s="106">
        <v>46212</v>
      </c>
    </row>
    <row r="206" spans="1:10" ht="15" x14ac:dyDescent="0.15">
      <c r="B206" s="101"/>
      <c r="C206" s="104" t="s">
        <v>173</v>
      </c>
      <c r="D206" s="104"/>
      <c r="E206" s="107"/>
    </row>
    <row r="207" spans="1:10" ht="16" thickBot="1" x14ac:dyDescent="0.2">
      <c r="B207" s="102"/>
      <c r="C207" s="105" t="s">
        <v>174</v>
      </c>
      <c r="D207" s="105"/>
      <c r="E207" s="108"/>
    </row>
    <row r="208" spans="1:10" ht="23" customHeight="1" thickBot="1" x14ac:dyDescent="0.2">
      <c r="B208" s="219" t="s">
        <v>175</v>
      </c>
      <c r="C208" s="220"/>
      <c r="D208" s="220"/>
      <c r="E208" s="221"/>
    </row>
  </sheetData>
  <mergeCells count="18">
    <mergeCell ref="F197:G202"/>
    <mergeCell ref="B6:E6"/>
    <mergeCell ref="B7:G7"/>
    <mergeCell ref="B53:G53"/>
    <mergeCell ref="B138:G138"/>
    <mergeCell ref="B8:E8"/>
    <mergeCell ref="B208:E208"/>
    <mergeCell ref="B105:E105"/>
    <mergeCell ref="B139:E139"/>
    <mergeCell ref="B157:E157"/>
    <mergeCell ref="A197:B197"/>
    <mergeCell ref="D198:E198"/>
    <mergeCell ref="B43:E43"/>
    <mergeCell ref="B54:E54"/>
    <mergeCell ref="B1:G1"/>
    <mergeCell ref="D2:G2"/>
    <mergeCell ref="D3:G3"/>
    <mergeCell ref="B2:C3"/>
  </mergeCells>
  <conditionalFormatting sqref="D201:E202 D203:D205 E205">
    <cfRule type="containsText" dxfId="3" priority="1" stopIfTrue="1" operator="containsText" text="NO">
      <formula>NOT(ISERROR(SEARCH("NO",D201)))</formula>
    </cfRule>
  </conditionalFormatting>
  <pageMargins left="0.7" right="0.7" top="0.75" bottom="0.75" header="0.3" footer="0.3"/>
  <pageSetup scale="76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BC303-729E-9647-BD12-F0E56092363B}">
  <sheetPr codeName="Hoja5"/>
  <dimension ref="A1:O167"/>
  <sheetViews>
    <sheetView showGridLines="0" topLeftCell="D1" zoomScale="97" zoomScaleNormal="97" workbookViewId="0">
      <selection activeCell="G113" sqref="G113"/>
    </sheetView>
  </sheetViews>
  <sheetFormatPr baseColWidth="10" defaultColWidth="11.6640625" defaultRowHeight="14" x14ac:dyDescent="0.15"/>
  <cols>
    <col min="1" max="1" width="6.6640625" style="86" customWidth="1"/>
    <col min="2" max="2" width="9.83203125" style="111" customWidth="1"/>
    <col min="3" max="3" width="70.83203125" style="112" customWidth="1"/>
    <col min="4" max="4" width="22.83203125" style="110" customWidth="1"/>
    <col min="5" max="5" width="14" style="86" customWidth="1"/>
    <col min="6" max="6" width="4.6640625" style="86" customWidth="1"/>
    <col min="7" max="7" width="23" style="110" customWidth="1"/>
    <col min="8" max="8" width="3.6640625" style="86" customWidth="1"/>
    <col min="9" max="10" width="14.1640625" style="86" customWidth="1"/>
    <col min="11" max="11" width="6.6640625" style="86" customWidth="1"/>
    <col min="12" max="13" width="15.83203125" style="86" customWidth="1"/>
    <col min="14" max="14" width="26.83203125" style="86" customWidth="1"/>
    <col min="15" max="16384" width="11.6640625" style="86"/>
  </cols>
  <sheetData>
    <row r="1" spans="2:15" ht="31.5" customHeight="1" x14ac:dyDescent="0.15">
      <c r="B1" s="230" t="s">
        <v>0</v>
      </c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</row>
    <row r="2" spans="2:15" ht="23.25" customHeight="1" x14ac:dyDescent="0.15">
      <c r="B2" s="238"/>
      <c r="C2" s="238"/>
      <c r="D2" s="230" t="s">
        <v>213</v>
      </c>
      <c r="E2" s="231"/>
      <c r="F2" s="231"/>
      <c r="G2" s="231"/>
      <c r="H2" s="231"/>
      <c r="I2" s="231"/>
      <c r="J2" s="231"/>
      <c r="K2" s="231"/>
      <c r="L2" s="231"/>
      <c r="M2" s="231"/>
      <c r="N2" s="231"/>
    </row>
    <row r="3" spans="2:15" ht="128" customHeight="1" x14ac:dyDescent="0.15">
      <c r="B3" s="238"/>
      <c r="C3" s="238"/>
      <c r="D3" s="232" t="s">
        <v>215</v>
      </c>
      <c r="E3" s="232"/>
      <c r="F3" s="232"/>
      <c r="G3" s="232"/>
      <c r="H3" s="232"/>
      <c r="I3" s="232"/>
      <c r="J3" s="232"/>
      <c r="K3" s="232"/>
      <c r="L3" s="232"/>
      <c r="M3" s="232"/>
      <c r="N3" s="232"/>
    </row>
    <row r="4" spans="2:15" ht="24" customHeight="1" x14ac:dyDescent="0.15">
      <c r="D4" s="85"/>
      <c r="E4" s="85"/>
    </row>
    <row r="5" spans="2:15" ht="32" customHeight="1" x14ac:dyDescent="0.15">
      <c r="B5" s="113"/>
      <c r="C5" s="114"/>
      <c r="E5" s="110"/>
      <c r="H5" s="84"/>
      <c r="I5" s="84"/>
      <c r="J5" s="84"/>
      <c r="K5" s="84"/>
      <c r="L5" s="84"/>
      <c r="M5" s="84"/>
      <c r="N5" s="84"/>
    </row>
    <row r="6" spans="2:15" s="84" customFormat="1" ht="29" customHeight="1" x14ac:dyDescent="0.2">
      <c r="B6" s="239" t="s">
        <v>3</v>
      </c>
      <c r="C6" s="239"/>
      <c r="D6" s="239"/>
      <c r="E6" s="239"/>
      <c r="G6" s="110"/>
    </row>
    <row r="7" spans="2:15" s="84" customFormat="1" ht="39" customHeight="1" x14ac:dyDescent="0.2">
      <c r="B7" s="237" t="s">
        <v>21</v>
      </c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</row>
    <row r="8" spans="2:15" s="115" customFormat="1" ht="51" customHeight="1" x14ac:dyDescent="0.15">
      <c r="B8" s="240" t="s">
        <v>22</v>
      </c>
      <c r="C8" s="241"/>
      <c r="D8" s="241"/>
      <c r="E8" s="242"/>
      <c r="G8" s="173" t="s">
        <v>176</v>
      </c>
      <c r="H8" s="84"/>
      <c r="I8" s="174" t="s">
        <v>177</v>
      </c>
      <c r="J8" s="175" t="s">
        <v>178</v>
      </c>
      <c r="K8" s="86"/>
      <c r="L8" s="233" t="s">
        <v>13</v>
      </c>
      <c r="M8" s="234"/>
      <c r="N8" s="234"/>
      <c r="O8" s="84"/>
    </row>
    <row r="9" spans="2:15" ht="45" x14ac:dyDescent="0.15">
      <c r="B9" s="126" t="s">
        <v>4</v>
      </c>
      <c r="C9" s="127" t="s">
        <v>5</v>
      </c>
      <c r="D9" s="127" t="s">
        <v>6</v>
      </c>
      <c r="E9" s="127" t="s">
        <v>7</v>
      </c>
      <c r="G9" s="128" t="s">
        <v>2</v>
      </c>
      <c r="I9" s="119">
        <v>1.4401999999999999</v>
      </c>
      <c r="J9" s="119">
        <v>1.5952999999999999</v>
      </c>
      <c r="L9" s="129" t="s">
        <v>2</v>
      </c>
      <c r="M9" s="129" t="s">
        <v>14</v>
      </c>
      <c r="N9" s="129" t="s">
        <v>10</v>
      </c>
      <c r="O9" s="84"/>
    </row>
    <row r="10" spans="2:15" ht="39" customHeight="1" x14ac:dyDescent="0.15">
      <c r="B10" s="130">
        <v>1</v>
      </c>
      <c r="C10" s="131" t="s">
        <v>23</v>
      </c>
      <c r="D10" s="132" t="s">
        <v>24</v>
      </c>
      <c r="E10" s="133">
        <v>1</v>
      </c>
      <c r="G10" s="122">
        <v>119900</v>
      </c>
      <c r="H10" s="120"/>
      <c r="I10" s="228">
        <f>ROUND(($J$9/$I$9)*G10,2)</f>
        <v>132812.44</v>
      </c>
      <c r="J10" s="229"/>
      <c r="L10" s="121">
        <f>I10</f>
        <v>132812.44</v>
      </c>
      <c r="M10" s="121">
        <f>ROUND(L10*19%,2)</f>
        <v>25234.36</v>
      </c>
      <c r="N10" s="121">
        <f>ROUND((L10+M10)*E10,2)</f>
        <v>158046.79999999999</v>
      </c>
      <c r="O10" s="115"/>
    </row>
    <row r="11" spans="2:15" ht="39" customHeight="1" x14ac:dyDescent="0.15">
      <c r="B11" s="130">
        <v>2</v>
      </c>
      <c r="C11" s="19" t="s">
        <v>25</v>
      </c>
      <c r="D11" s="17" t="s">
        <v>24</v>
      </c>
      <c r="E11" s="134">
        <v>1</v>
      </c>
      <c r="G11" s="122">
        <v>139900</v>
      </c>
      <c r="H11" s="120"/>
      <c r="I11" s="228">
        <f>ROUND(($J$9/$I$9)*G11,2)</f>
        <v>154966.29999999999</v>
      </c>
      <c r="J11" s="229"/>
      <c r="L11" s="121">
        <f t="shared" ref="L11:L13" si="0">I11</f>
        <v>154966.29999999999</v>
      </c>
      <c r="M11" s="121">
        <f t="shared" ref="M11:M13" si="1">ROUND(L11*19%,2)</f>
        <v>29443.599999999999</v>
      </c>
      <c r="N11" s="121">
        <f t="shared" ref="N11:N13" si="2">ROUND((L11+M11)*E11,2)</f>
        <v>184409.9</v>
      </c>
    </row>
    <row r="12" spans="2:15" ht="39" customHeight="1" x14ac:dyDescent="0.15">
      <c r="B12" s="130">
        <v>3</v>
      </c>
      <c r="C12" s="19" t="s">
        <v>26</v>
      </c>
      <c r="D12" s="17" t="s">
        <v>24</v>
      </c>
      <c r="E12" s="134">
        <v>1</v>
      </c>
      <c r="G12" s="122">
        <v>115000</v>
      </c>
      <c r="H12" s="120"/>
      <c r="I12" s="228">
        <f t="shared" ref="I12:I13" si="3">ROUND(($J$9/$I$9)*G12,2)</f>
        <v>127384.74</v>
      </c>
      <c r="J12" s="229"/>
      <c r="L12" s="121">
        <f t="shared" si="0"/>
        <v>127384.74</v>
      </c>
      <c r="M12" s="121">
        <f t="shared" si="1"/>
        <v>24203.1</v>
      </c>
      <c r="N12" s="121">
        <f t="shared" si="2"/>
        <v>151587.84</v>
      </c>
    </row>
    <row r="13" spans="2:15" ht="39" customHeight="1" x14ac:dyDescent="0.15">
      <c r="B13" s="130">
        <v>4</v>
      </c>
      <c r="C13" s="135" t="s">
        <v>27</v>
      </c>
      <c r="D13" s="17" t="s">
        <v>24</v>
      </c>
      <c r="E13" s="136">
        <v>1</v>
      </c>
      <c r="G13" s="122">
        <v>115000</v>
      </c>
      <c r="H13" s="120"/>
      <c r="I13" s="228">
        <f t="shared" si="3"/>
        <v>127384.74</v>
      </c>
      <c r="J13" s="229"/>
      <c r="L13" s="121">
        <f t="shared" si="0"/>
        <v>127384.74</v>
      </c>
      <c r="M13" s="121">
        <f t="shared" si="1"/>
        <v>24203.1</v>
      </c>
      <c r="N13" s="121">
        <f t="shared" si="2"/>
        <v>151587.84</v>
      </c>
    </row>
    <row r="14" spans="2:15" ht="39" customHeight="1" x14ac:dyDescent="0.15">
      <c r="B14" s="130">
        <v>5</v>
      </c>
      <c r="C14" s="135" t="s">
        <v>28</v>
      </c>
      <c r="D14" s="17" t="s">
        <v>24</v>
      </c>
      <c r="E14" s="136">
        <v>1</v>
      </c>
      <c r="G14" s="122">
        <v>115000</v>
      </c>
      <c r="H14" s="120"/>
      <c r="I14" s="228">
        <f t="shared" ref="I14:I16" si="4">ROUND(($J$9/$I$9)*G14,2)</f>
        <v>127384.74</v>
      </c>
      <c r="J14" s="229"/>
      <c r="L14" s="121">
        <f t="shared" ref="L14:L48" si="5">I14</f>
        <v>127384.74</v>
      </c>
      <c r="M14" s="121">
        <f t="shared" ref="M14:M48" si="6">ROUND(L14*19%,2)</f>
        <v>24203.1</v>
      </c>
      <c r="N14" s="121">
        <f t="shared" ref="N14:N48" si="7">ROUND((L14+M14)*E14,2)</f>
        <v>151587.84</v>
      </c>
    </row>
    <row r="15" spans="2:15" ht="39" customHeight="1" x14ac:dyDescent="0.15">
      <c r="B15" s="130">
        <v>6</v>
      </c>
      <c r="C15" s="135" t="s">
        <v>29</v>
      </c>
      <c r="D15" s="17" t="s">
        <v>24</v>
      </c>
      <c r="E15" s="136">
        <v>1</v>
      </c>
      <c r="G15" s="122">
        <v>115000</v>
      </c>
      <c r="H15" s="120"/>
      <c r="I15" s="228">
        <f t="shared" si="4"/>
        <v>127384.74</v>
      </c>
      <c r="J15" s="229"/>
      <c r="L15" s="121">
        <f t="shared" si="5"/>
        <v>127384.74</v>
      </c>
      <c r="M15" s="121">
        <f t="shared" si="6"/>
        <v>24203.1</v>
      </c>
      <c r="N15" s="121">
        <f t="shared" si="7"/>
        <v>151587.84</v>
      </c>
    </row>
    <row r="16" spans="2:15" ht="39" customHeight="1" x14ac:dyDescent="0.15">
      <c r="B16" s="130">
        <v>7</v>
      </c>
      <c r="C16" s="135" t="s">
        <v>30</v>
      </c>
      <c r="D16" s="17" t="s">
        <v>24</v>
      </c>
      <c r="E16" s="136">
        <v>1</v>
      </c>
      <c r="G16" s="122">
        <v>115000</v>
      </c>
      <c r="H16" s="120"/>
      <c r="I16" s="228">
        <f t="shared" si="4"/>
        <v>127384.74</v>
      </c>
      <c r="J16" s="229"/>
      <c r="L16" s="121">
        <f t="shared" si="5"/>
        <v>127384.74</v>
      </c>
      <c r="M16" s="121">
        <f t="shared" si="6"/>
        <v>24203.1</v>
      </c>
      <c r="N16" s="121">
        <f t="shared" si="7"/>
        <v>151587.84</v>
      </c>
    </row>
    <row r="17" spans="2:14" ht="39" customHeight="1" x14ac:dyDescent="0.15">
      <c r="B17" s="130">
        <v>8</v>
      </c>
      <c r="C17" s="135" t="s">
        <v>31</v>
      </c>
      <c r="D17" s="17" t="s">
        <v>24</v>
      </c>
      <c r="E17" s="136">
        <v>1</v>
      </c>
      <c r="G17" s="122">
        <v>115000</v>
      </c>
      <c r="H17" s="120"/>
      <c r="I17" s="228">
        <f t="shared" ref="I17:I42" si="8">ROUND(($J$9/$I$9)*G17,2)</f>
        <v>127384.74</v>
      </c>
      <c r="J17" s="229"/>
      <c r="L17" s="121">
        <f t="shared" si="5"/>
        <v>127384.74</v>
      </c>
      <c r="M17" s="121">
        <f t="shared" si="6"/>
        <v>24203.1</v>
      </c>
      <c r="N17" s="121">
        <f t="shared" si="7"/>
        <v>151587.84</v>
      </c>
    </row>
    <row r="18" spans="2:14" ht="39" customHeight="1" x14ac:dyDescent="0.15">
      <c r="B18" s="130">
        <v>9</v>
      </c>
      <c r="C18" s="135" t="s">
        <v>32</v>
      </c>
      <c r="D18" s="17" t="s">
        <v>24</v>
      </c>
      <c r="E18" s="136">
        <v>2</v>
      </c>
      <c r="G18" s="122">
        <v>149900</v>
      </c>
      <c r="H18" s="120"/>
      <c r="I18" s="228">
        <f t="shared" si="8"/>
        <v>166043.24</v>
      </c>
      <c r="J18" s="229"/>
      <c r="L18" s="121">
        <f t="shared" si="5"/>
        <v>166043.24</v>
      </c>
      <c r="M18" s="121">
        <f t="shared" si="6"/>
        <v>31548.22</v>
      </c>
      <c r="N18" s="121">
        <f t="shared" si="7"/>
        <v>395182.92</v>
      </c>
    </row>
    <row r="19" spans="2:14" ht="39" customHeight="1" x14ac:dyDescent="0.15">
      <c r="B19" s="130">
        <v>10</v>
      </c>
      <c r="C19" s="135" t="s">
        <v>33</v>
      </c>
      <c r="D19" s="17" t="s">
        <v>24</v>
      </c>
      <c r="E19" s="136">
        <v>1</v>
      </c>
      <c r="G19" s="123">
        <v>149900</v>
      </c>
      <c r="H19" s="120"/>
      <c r="I19" s="228">
        <f t="shared" si="8"/>
        <v>166043.24</v>
      </c>
      <c r="J19" s="229"/>
      <c r="L19" s="121">
        <f t="shared" si="5"/>
        <v>166043.24</v>
      </c>
      <c r="M19" s="121">
        <f t="shared" si="6"/>
        <v>31548.22</v>
      </c>
      <c r="N19" s="121">
        <f t="shared" si="7"/>
        <v>197591.46</v>
      </c>
    </row>
    <row r="20" spans="2:14" ht="39" customHeight="1" x14ac:dyDescent="0.15">
      <c r="B20" s="130">
        <v>11</v>
      </c>
      <c r="C20" s="135" t="s">
        <v>34</v>
      </c>
      <c r="D20" s="17" t="s">
        <v>24</v>
      </c>
      <c r="E20" s="136">
        <v>1</v>
      </c>
      <c r="G20" s="123">
        <v>149900</v>
      </c>
      <c r="H20" s="120"/>
      <c r="I20" s="228">
        <f t="shared" si="8"/>
        <v>166043.24</v>
      </c>
      <c r="J20" s="229"/>
      <c r="L20" s="121">
        <f t="shared" si="5"/>
        <v>166043.24</v>
      </c>
      <c r="M20" s="121">
        <f t="shared" si="6"/>
        <v>31548.22</v>
      </c>
      <c r="N20" s="121">
        <f t="shared" si="7"/>
        <v>197591.46</v>
      </c>
    </row>
    <row r="21" spans="2:14" ht="39" customHeight="1" x14ac:dyDescent="0.15">
      <c r="B21" s="130">
        <v>12</v>
      </c>
      <c r="C21" s="135" t="s">
        <v>35</v>
      </c>
      <c r="D21" s="17" t="s">
        <v>24</v>
      </c>
      <c r="E21" s="136">
        <v>1</v>
      </c>
      <c r="G21" s="123">
        <v>129900</v>
      </c>
      <c r="H21" s="120"/>
      <c r="I21" s="228">
        <f t="shared" si="8"/>
        <v>143889.37</v>
      </c>
      <c r="J21" s="229"/>
      <c r="L21" s="121">
        <f t="shared" si="5"/>
        <v>143889.37</v>
      </c>
      <c r="M21" s="121">
        <f t="shared" si="6"/>
        <v>27338.98</v>
      </c>
      <c r="N21" s="121">
        <f t="shared" si="7"/>
        <v>171228.35</v>
      </c>
    </row>
    <row r="22" spans="2:14" ht="39" customHeight="1" x14ac:dyDescent="0.15">
      <c r="B22" s="130">
        <v>13</v>
      </c>
      <c r="C22" s="135" t="s">
        <v>36</v>
      </c>
      <c r="D22" s="17" t="s">
        <v>24</v>
      </c>
      <c r="E22" s="136">
        <v>1</v>
      </c>
      <c r="G22" s="123">
        <v>129900</v>
      </c>
      <c r="H22" s="120"/>
      <c r="I22" s="228">
        <f t="shared" si="8"/>
        <v>143889.37</v>
      </c>
      <c r="J22" s="229"/>
      <c r="L22" s="121">
        <f t="shared" si="5"/>
        <v>143889.37</v>
      </c>
      <c r="M22" s="121">
        <f t="shared" si="6"/>
        <v>27338.98</v>
      </c>
      <c r="N22" s="121">
        <f t="shared" si="7"/>
        <v>171228.35</v>
      </c>
    </row>
    <row r="23" spans="2:14" ht="39" customHeight="1" x14ac:dyDescent="0.15">
      <c r="B23" s="130">
        <v>14</v>
      </c>
      <c r="C23" s="135" t="s">
        <v>37</v>
      </c>
      <c r="D23" s="17" t="s">
        <v>24</v>
      </c>
      <c r="E23" s="136">
        <v>1</v>
      </c>
      <c r="G23" s="123">
        <v>129900</v>
      </c>
      <c r="H23" s="120"/>
      <c r="I23" s="228">
        <f t="shared" si="8"/>
        <v>143889.37</v>
      </c>
      <c r="J23" s="229"/>
      <c r="L23" s="121">
        <f t="shared" si="5"/>
        <v>143889.37</v>
      </c>
      <c r="M23" s="121">
        <f t="shared" si="6"/>
        <v>27338.98</v>
      </c>
      <c r="N23" s="121">
        <f t="shared" si="7"/>
        <v>171228.35</v>
      </c>
    </row>
    <row r="24" spans="2:14" ht="39" customHeight="1" x14ac:dyDescent="0.15">
      <c r="B24" s="130">
        <v>15</v>
      </c>
      <c r="C24" s="135" t="s">
        <v>38</v>
      </c>
      <c r="D24" s="17" t="s">
        <v>24</v>
      </c>
      <c r="E24" s="136">
        <v>1</v>
      </c>
      <c r="G24" s="123">
        <v>120000</v>
      </c>
      <c r="H24" s="120"/>
      <c r="I24" s="228">
        <f t="shared" si="8"/>
        <v>132923.21</v>
      </c>
      <c r="J24" s="229"/>
      <c r="L24" s="121">
        <f t="shared" si="5"/>
        <v>132923.21</v>
      </c>
      <c r="M24" s="121">
        <f t="shared" si="6"/>
        <v>25255.41</v>
      </c>
      <c r="N24" s="121">
        <f t="shared" si="7"/>
        <v>158178.62</v>
      </c>
    </row>
    <row r="25" spans="2:14" ht="39" customHeight="1" x14ac:dyDescent="0.15">
      <c r="B25" s="130">
        <v>16</v>
      </c>
      <c r="C25" s="135" t="s">
        <v>39</v>
      </c>
      <c r="D25" s="17" t="s">
        <v>24</v>
      </c>
      <c r="E25" s="136">
        <v>1</v>
      </c>
      <c r="G25" s="123">
        <v>129900</v>
      </c>
      <c r="H25" s="120"/>
      <c r="I25" s="228">
        <f t="shared" si="8"/>
        <v>143889.37</v>
      </c>
      <c r="J25" s="229"/>
      <c r="L25" s="121">
        <f t="shared" si="5"/>
        <v>143889.37</v>
      </c>
      <c r="M25" s="121">
        <f t="shared" si="6"/>
        <v>27338.98</v>
      </c>
      <c r="N25" s="121">
        <f t="shared" si="7"/>
        <v>171228.35</v>
      </c>
    </row>
    <row r="26" spans="2:14" ht="39" customHeight="1" x14ac:dyDescent="0.15">
      <c r="B26" s="130">
        <v>17</v>
      </c>
      <c r="C26" s="135" t="s">
        <v>40</v>
      </c>
      <c r="D26" s="17" t="s">
        <v>24</v>
      </c>
      <c r="E26" s="136">
        <v>1</v>
      </c>
      <c r="G26" s="123">
        <v>129900</v>
      </c>
      <c r="H26" s="120"/>
      <c r="I26" s="228">
        <f t="shared" si="8"/>
        <v>143889.37</v>
      </c>
      <c r="J26" s="229"/>
      <c r="L26" s="121">
        <f t="shared" si="5"/>
        <v>143889.37</v>
      </c>
      <c r="M26" s="121">
        <f t="shared" si="6"/>
        <v>27338.98</v>
      </c>
      <c r="N26" s="121">
        <f t="shared" si="7"/>
        <v>171228.35</v>
      </c>
    </row>
    <row r="27" spans="2:14" ht="39" customHeight="1" x14ac:dyDescent="0.15">
      <c r="B27" s="130">
        <v>18</v>
      </c>
      <c r="C27" s="137" t="s">
        <v>41</v>
      </c>
      <c r="D27" s="17" t="s">
        <v>24</v>
      </c>
      <c r="E27" s="138">
        <v>1</v>
      </c>
      <c r="G27" s="123">
        <v>2800000</v>
      </c>
      <c r="H27" s="120"/>
      <c r="I27" s="228">
        <f t="shared" si="8"/>
        <v>3101541.45</v>
      </c>
      <c r="J27" s="229"/>
      <c r="L27" s="121">
        <f t="shared" si="5"/>
        <v>3101541.45</v>
      </c>
      <c r="M27" s="121">
        <f t="shared" si="6"/>
        <v>589292.88</v>
      </c>
      <c r="N27" s="121">
        <f t="shared" si="7"/>
        <v>3690834.33</v>
      </c>
    </row>
    <row r="28" spans="2:14" ht="39" customHeight="1" x14ac:dyDescent="0.15">
      <c r="B28" s="130">
        <v>19</v>
      </c>
      <c r="C28" s="137" t="s">
        <v>42</v>
      </c>
      <c r="D28" s="17" t="s">
        <v>24</v>
      </c>
      <c r="E28" s="138">
        <v>1</v>
      </c>
      <c r="G28" s="123">
        <v>2600000</v>
      </c>
      <c r="H28" s="120"/>
      <c r="I28" s="228">
        <f t="shared" si="8"/>
        <v>2880002.78</v>
      </c>
      <c r="J28" s="229"/>
      <c r="L28" s="121">
        <f t="shared" si="5"/>
        <v>2880002.78</v>
      </c>
      <c r="M28" s="121">
        <f t="shared" si="6"/>
        <v>547200.53</v>
      </c>
      <c r="N28" s="121">
        <f t="shared" si="7"/>
        <v>3427203.31</v>
      </c>
    </row>
    <row r="29" spans="2:14" ht="39" customHeight="1" x14ac:dyDescent="0.15">
      <c r="B29" s="130">
        <v>20</v>
      </c>
      <c r="C29" s="139" t="s">
        <v>43</v>
      </c>
      <c r="D29" s="17" t="s">
        <v>24</v>
      </c>
      <c r="E29" s="138">
        <v>1</v>
      </c>
      <c r="G29" s="140"/>
      <c r="H29" s="120"/>
      <c r="I29" s="228"/>
      <c r="J29" s="229"/>
      <c r="L29" s="121"/>
      <c r="M29" s="121"/>
      <c r="N29" s="121"/>
    </row>
    <row r="30" spans="2:14" ht="39" customHeight="1" x14ac:dyDescent="0.15">
      <c r="B30" s="130">
        <v>21</v>
      </c>
      <c r="C30" s="137" t="s">
        <v>44</v>
      </c>
      <c r="D30" s="17" t="s">
        <v>24</v>
      </c>
      <c r="E30" s="138">
        <v>1</v>
      </c>
      <c r="G30" s="123">
        <v>199900</v>
      </c>
      <c r="H30" s="120"/>
      <c r="I30" s="228">
        <f t="shared" si="8"/>
        <v>221427.91</v>
      </c>
      <c r="J30" s="229"/>
      <c r="L30" s="121">
        <f t="shared" si="5"/>
        <v>221427.91</v>
      </c>
      <c r="M30" s="121">
        <f t="shared" si="6"/>
        <v>42071.3</v>
      </c>
      <c r="N30" s="121">
        <f t="shared" si="7"/>
        <v>263499.21000000002</v>
      </c>
    </row>
    <row r="31" spans="2:14" ht="39" customHeight="1" x14ac:dyDescent="0.15">
      <c r="B31" s="130">
        <v>22</v>
      </c>
      <c r="C31" s="137" t="s">
        <v>45</v>
      </c>
      <c r="D31" s="17" t="s">
        <v>24</v>
      </c>
      <c r="E31" s="138">
        <v>1</v>
      </c>
      <c r="G31" s="123">
        <v>289900</v>
      </c>
      <c r="H31" s="120"/>
      <c r="I31" s="228">
        <f t="shared" si="8"/>
        <v>321120.31</v>
      </c>
      <c r="J31" s="229"/>
      <c r="L31" s="121">
        <f t="shared" si="5"/>
        <v>321120.31</v>
      </c>
      <c r="M31" s="121">
        <f t="shared" si="6"/>
        <v>61012.86</v>
      </c>
      <c r="N31" s="121">
        <f t="shared" si="7"/>
        <v>382133.17</v>
      </c>
    </row>
    <row r="32" spans="2:14" ht="39" customHeight="1" x14ac:dyDescent="0.15">
      <c r="B32" s="130">
        <v>23</v>
      </c>
      <c r="C32" s="139" t="s">
        <v>46</v>
      </c>
      <c r="D32" s="17" t="s">
        <v>24</v>
      </c>
      <c r="E32" s="138">
        <v>1</v>
      </c>
      <c r="G32" s="140"/>
      <c r="H32" s="120"/>
      <c r="I32" s="228"/>
      <c r="J32" s="229"/>
      <c r="L32" s="121"/>
      <c r="M32" s="121"/>
      <c r="N32" s="121"/>
    </row>
    <row r="33" spans="2:14" ht="39" customHeight="1" x14ac:dyDescent="0.15">
      <c r="B33" s="130">
        <v>24</v>
      </c>
      <c r="C33" s="137" t="s">
        <v>47</v>
      </c>
      <c r="D33" s="17" t="s">
        <v>24</v>
      </c>
      <c r="E33" s="138">
        <v>1</v>
      </c>
      <c r="G33" s="123">
        <v>239900</v>
      </c>
      <c r="H33" s="120"/>
      <c r="I33" s="228">
        <f t="shared" si="8"/>
        <v>265735.64</v>
      </c>
      <c r="J33" s="229"/>
      <c r="L33" s="121">
        <f t="shared" si="5"/>
        <v>265735.64</v>
      </c>
      <c r="M33" s="121">
        <f t="shared" si="6"/>
        <v>50489.77</v>
      </c>
      <c r="N33" s="121">
        <f t="shared" si="7"/>
        <v>316225.40999999997</v>
      </c>
    </row>
    <row r="34" spans="2:14" ht="39" customHeight="1" x14ac:dyDescent="0.15">
      <c r="B34" s="130">
        <v>25</v>
      </c>
      <c r="C34" s="137" t="s">
        <v>48</v>
      </c>
      <c r="D34" s="17" t="s">
        <v>24</v>
      </c>
      <c r="E34" s="138">
        <v>1</v>
      </c>
      <c r="G34" s="123">
        <v>239900</v>
      </c>
      <c r="H34" s="120"/>
      <c r="I34" s="228">
        <f t="shared" si="8"/>
        <v>265735.64</v>
      </c>
      <c r="J34" s="229"/>
      <c r="L34" s="121">
        <f t="shared" si="5"/>
        <v>265735.64</v>
      </c>
      <c r="M34" s="121">
        <f t="shared" si="6"/>
        <v>50489.77</v>
      </c>
      <c r="N34" s="121">
        <f t="shared" si="7"/>
        <v>316225.40999999997</v>
      </c>
    </row>
    <row r="35" spans="2:14" ht="39" customHeight="1" x14ac:dyDescent="0.15">
      <c r="B35" s="130">
        <v>26</v>
      </c>
      <c r="C35" s="137" t="s">
        <v>49</v>
      </c>
      <c r="D35" s="17" t="s">
        <v>24</v>
      </c>
      <c r="E35" s="138">
        <v>1</v>
      </c>
      <c r="G35" s="123">
        <v>219900</v>
      </c>
      <c r="H35" s="120"/>
      <c r="I35" s="228">
        <f t="shared" si="8"/>
        <v>243581.77</v>
      </c>
      <c r="J35" s="229"/>
      <c r="L35" s="121">
        <f t="shared" si="5"/>
        <v>243581.77</v>
      </c>
      <c r="M35" s="121">
        <f t="shared" si="6"/>
        <v>46280.54</v>
      </c>
      <c r="N35" s="121">
        <f t="shared" si="7"/>
        <v>289862.31</v>
      </c>
    </row>
    <row r="36" spans="2:14" ht="39" customHeight="1" x14ac:dyDescent="0.15">
      <c r="B36" s="130">
        <v>27</v>
      </c>
      <c r="C36" s="137" t="s">
        <v>50</v>
      </c>
      <c r="D36" s="17" t="s">
        <v>24</v>
      </c>
      <c r="E36" s="138">
        <v>1</v>
      </c>
      <c r="G36" s="123">
        <v>170000</v>
      </c>
      <c r="H36" s="120"/>
      <c r="I36" s="228">
        <f t="shared" si="8"/>
        <v>188307.87</v>
      </c>
      <c r="J36" s="229"/>
      <c r="L36" s="121">
        <f t="shared" si="5"/>
        <v>188307.87</v>
      </c>
      <c r="M36" s="121">
        <f t="shared" si="6"/>
        <v>35778.5</v>
      </c>
      <c r="N36" s="121">
        <f t="shared" si="7"/>
        <v>224086.37</v>
      </c>
    </row>
    <row r="37" spans="2:14" ht="39" customHeight="1" x14ac:dyDescent="0.15">
      <c r="B37" s="130">
        <v>28</v>
      </c>
      <c r="C37" s="137" t="s">
        <v>51</v>
      </c>
      <c r="D37" s="17" t="s">
        <v>24</v>
      </c>
      <c r="E37" s="138">
        <v>1</v>
      </c>
      <c r="G37" s="123">
        <v>219900</v>
      </c>
      <c r="H37" s="120"/>
      <c r="I37" s="228">
        <f t="shared" si="8"/>
        <v>243581.77</v>
      </c>
      <c r="J37" s="229"/>
      <c r="L37" s="121">
        <f t="shared" si="5"/>
        <v>243581.77</v>
      </c>
      <c r="M37" s="121">
        <f t="shared" si="6"/>
        <v>46280.54</v>
      </c>
      <c r="N37" s="121">
        <f t="shared" si="7"/>
        <v>289862.31</v>
      </c>
    </row>
    <row r="38" spans="2:14" ht="39" customHeight="1" x14ac:dyDescent="0.15">
      <c r="B38" s="130">
        <v>29</v>
      </c>
      <c r="C38" s="137" t="s">
        <v>52</v>
      </c>
      <c r="D38" s="17" t="s">
        <v>24</v>
      </c>
      <c r="E38" s="138">
        <v>1</v>
      </c>
      <c r="G38" s="123">
        <v>219900</v>
      </c>
      <c r="H38" s="120"/>
      <c r="I38" s="228">
        <f t="shared" si="8"/>
        <v>243581.77</v>
      </c>
      <c r="J38" s="229"/>
      <c r="L38" s="121">
        <f t="shared" si="5"/>
        <v>243581.77</v>
      </c>
      <c r="M38" s="121">
        <f t="shared" si="6"/>
        <v>46280.54</v>
      </c>
      <c r="N38" s="121">
        <f t="shared" si="7"/>
        <v>289862.31</v>
      </c>
    </row>
    <row r="39" spans="2:14" ht="39" customHeight="1" x14ac:dyDescent="0.15">
      <c r="B39" s="130">
        <v>30</v>
      </c>
      <c r="C39" s="137" t="s">
        <v>53</v>
      </c>
      <c r="D39" s="17" t="s">
        <v>24</v>
      </c>
      <c r="E39" s="138">
        <v>1</v>
      </c>
      <c r="G39" s="123">
        <v>219900</v>
      </c>
      <c r="H39" s="120"/>
      <c r="I39" s="228">
        <f t="shared" si="8"/>
        <v>243581.77</v>
      </c>
      <c r="J39" s="229"/>
      <c r="L39" s="121">
        <f t="shared" si="5"/>
        <v>243581.77</v>
      </c>
      <c r="M39" s="121">
        <f t="shared" si="6"/>
        <v>46280.54</v>
      </c>
      <c r="N39" s="121">
        <f t="shared" si="7"/>
        <v>289862.31</v>
      </c>
    </row>
    <row r="40" spans="2:14" ht="39" customHeight="1" x14ac:dyDescent="0.15">
      <c r="B40" s="130">
        <v>31</v>
      </c>
      <c r="C40" s="137" t="s">
        <v>54</v>
      </c>
      <c r="D40" s="17" t="s">
        <v>24</v>
      </c>
      <c r="E40" s="138">
        <v>1</v>
      </c>
      <c r="G40" s="123">
        <v>219900</v>
      </c>
      <c r="H40" s="120"/>
      <c r="I40" s="228">
        <f t="shared" si="8"/>
        <v>243581.77</v>
      </c>
      <c r="J40" s="229"/>
      <c r="L40" s="121">
        <f t="shared" si="5"/>
        <v>243581.77</v>
      </c>
      <c r="M40" s="121">
        <f t="shared" si="6"/>
        <v>46280.54</v>
      </c>
      <c r="N40" s="121">
        <f t="shared" si="7"/>
        <v>289862.31</v>
      </c>
    </row>
    <row r="41" spans="2:14" ht="39" customHeight="1" x14ac:dyDescent="0.15">
      <c r="B41" s="130">
        <v>32</v>
      </c>
      <c r="C41" s="137" t="s">
        <v>55</v>
      </c>
      <c r="D41" s="17" t="s">
        <v>24</v>
      </c>
      <c r="E41" s="138">
        <v>1</v>
      </c>
      <c r="G41" s="123">
        <v>219900</v>
      </c>
      <c r="H41" s="120"/>
      <c r="I41" s="228">
        <f t="shared" si="8"/>
        <v>243581.77</v>
      </c>
      <c r="J41" s="229"/>
      <c r="L41" s="121">
        <f t="shared" si="5"/>
        <v>243581.77</v>
      </c>
      <c r="M41" s="121">
        <f t="shared" si="6"/>
        <v>46280.54</v>
      </c>
      <c r="N41" s="121">
        <f t="shared" si="7"/>
        <v>289862.31</v>
      </c>
    </row>
    <row r="42" spans="2:14" ht="39" customHeight="1" x14ac:dyDescent="0.15">
      <c r="B42" s="141">
        <v>33</v>
      </c>
      <c r="C42" s="142" t="s">
        <v>56</v>
      </c>
      <c r="D42" s="143" t="s">
        <v>24</v>
      </c>
      <c r="E42" s="144">
        <v>1</v>
      </c>
      <c r="G42" s="123">
        <v>219900</v>
      </c>
      <c r="H42" s="120"/>
      <c r="I42" s="228">
        <f t="shared" si="8"/>
        <v>243581.77</v>
      </c>
      <c r="J42" s="229"/>
      <c r="L42" s="121">
        <f t="shared" si="5"/>
        <v>243581.77</v>
      </c>
      <c r="M42" s="121">
        <f t="shared" si="6"/>
        <v>46280.54</v>
      </c>
      <c r="N42" s="121">
        <f t="shared" si="7"/>
        <v>289862.31</v>
      </c>
    </row>
    <row r="43" spans="2:14" ht="45" customHeight="1" x14ac:dyDescent="0.15">
      <c r="B43" s="243" t="s">
        <v>57</v>
      </c>
      <c r="C43" s="244"/>
      <c r="D43" s="244"/>
      <c r="E43" s="245"/>
      <c r="G43" s="116" t="s">
        <v>176</v>
      </c>
      <c r="H43" s="84"/>
      <c r="I43" s="117" t="s">
        <v>177</v>
      </c>
      <c r="J43" s="118" t="s">
        <v>178</v>
      </c>
      <c r="L43" s="233" t="s">
        <v>13</v>
      </c>
      <c r="M43" s="234"/>
      <c r="N43" s="234"/>
    </row>
    <row r="44" spans="2:14" ht="39" customHeight="1" x14ac:dyDescent="0.15">
      <c r="B44" s="127" t="s">
        <v>4</v>
      </c>
      <c r="C44" s="127" t="s">
        <v>5</v>
      </c>
      <c r="D44" s="127" t="s">
        <v>6</v>
      </c>
      <c r="E44" s="127" t="s">
        <v>7</v>
      </c>
      <c r="G44" s="128" t="s">
        <v>2</v>
      </c>
      <c r="I44" s="119">
        <v>1.4401999999999999</v>
      </c>
      <c r="J44" s="119">
        <v>1.5952999999999999</v>
      </c>
      <c r="L44" s="129" t="s">
        <v>2</v>
      </c>
      <c r="M44" s="129" t="s">
        <v>14</v>
      </c>
      <c r="N44" s="129" t="s">
        <v>10</v>
      </c>
    </row>
    <row r="45" spans="2:14" ht="75" customHeight="1" x14ac:dyDescent="0.15">
      <c r="B45" s="145">
        <v>34</v>
      </c>
      <c r="C45" s="146" t="s">
        <v>179</v>
      </c>
      <c r="D45" s="131" t="s">
        <v>24</v>
      </c>
      <c r="E45" s="147">
        <v>1</v>
      </c>
      <c r="G45" s="122">
        <v>119900</v>
      </c>
      <c r="H45" s="120"/>
      <c r="I45" s="228">
        <f>ROUND(($J$9/$I$9)*G45,2)</f>
        <v>132812.44</v>
      </c>
      <c r="J45" s="229"/>
      <c r="L45" s="121">
        <f t="shared" si="5"/>
        <v>132812.44</v>
      </c>
      <c r="M45" s="121">
        <f t="shared" si="6"/>
        <v>25234.36</v>
      </c>
      <c r="N45" s="121">
        <f t="shared" si="7"/>
        <v>158046.79999999999</v>
      </c>
    </row>
    <row r="46" spans="2:14" ht="75" customHeight="1" x14ac:dyDescent="0.15">
      <c r="B46" s="130">
        <v>35</v>
      </c>
      <c r="C46" s="137" t="s">
        <v>180</v>
      </c>
      <c r="D46" s="17" t="s">
        <v>24</v>
      </c>
      <c r="E46" s="138">
        <v>1</v>
      </c>
      <c r="G46" s="123">
        <v>149900</v>
      </c>
      <c r="H46" s="120"/>
      <c r="I46" s="228">
        <f t="shared" ref="I46:I48" si="9">ROUND(($J$9/$I$9)*G46,2)</f>
        <v>166043.24</v>
      </c>
      <c r="J46" s="229"/>
      <c r="L46" s="121">
        <f t="shared" si="5"/>
        <v>166043.24</v>
      </c>
      <c r="M46" s="121">
        <f t="shared" si="6"/>
        <v>31548.22</v>
      </c>
      <c r="N46" s="121">
        <f t="shared" si="7"/>
        <v>197591.46</v>
      </c>
    </row>
    <row r="47" spans="2:14" ht="75" customHeight="1" x14ac:dyDescent="0.15">
      <c r="B47" s="130">
        <v>36</v>
      </c>
      <c r="C47" s="137" t="s">
        <v>181</v>
      </c>
      <c r="D47" s="17" t="s">
        <v>24</v>
      </c>
      <c r="E47" s="138">
        <v>1</v>
      </c>
      <c r="G47" s="123">
        <v>2800000</v>
      </c>
      <c r="H47" s="120"/>
      <c r="I47" s="228">
        <f t="shared" si="9"/>
        <v>3101541.45</v>
      </c>
      <c r="J47" s="229"/>
      <c r="L47" s="121">
        <f t="shared" si="5"/>
        <v>3101541.45</v>
      </c>
      <c r="M47" s="121">
        <f t="shared" si="6"/>
        <v>589292.88</v>
      </c>
      <c r="N47" s="121">
        <f t="shared" si="7"/>
        <v>3690834.33</v>
      </c>
    </row>
    <row r="48" spans="2:14" ht="75" customHeight="1" x14ac:dyDescent="0.15">
      <c r="B48" s="141">
        <v>37</v>
      </c>
      <c r="C48" s="148" t="s">
        <v>61</v>
      </c>
      <c r="D48" s="143" t="s">
        <v>24</v>
      </c>
      <c r="E48" s="144">
        <v>1</v>
      </c>
      <c r="G48" s="195">
        <v>129900</v>
      </c>
      <c r="H48" s="120"/>
      <c r="I48" s="235">
        <f t="shared" si="9"/>
        <v>143889.37</v>
      </c>
      <c r="J48" s="236"/>
      <c r="L48" s="179">
        <f t="shared" si="5"/>
        <v>143889.37</v>
      </c>
      <c r="M48" s="179">
        <f t="shared" si="6"/>
        <v>27338.98</v>
      </c>
      <c r="N48" s="179">
        <f t="shared" si="7"/>
        <v>171228.35</v>
      </c>
    </row>
    <row r="49" spans="2:14" ht="37" customHeight="1" x14ac:dyDescent="0.15">
      <c r="B49" s="237" t="s">
        <v>62</v>
      </c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</row>
    <row r="50" spans="2:14" ht="56" customHeight="1" x14ac:dyDescent="0.15">
      <c r="B50" s="240" t="s">
        <v>63</v>
      </c>
      <c r="C50" s="241"/>
      <c r="D50" s="241"/>
      <c r="E50" s="242"/>
      <c r="G50" s="173" t="s">
        <v>212</v>
      </c>
      <c r="H50" s="84"/>
      <c r="I50" s="174" t="s">
        <v>177</v>
      </c>
      <c r="J50" s="175" t="s">
        <v>178</v>
      </c>
      <c r="L50" s="233" t="s">
        <v>13</v>
      </c>
      <c r="M50" s="234"/>
      <c r="N50" s="234"/>
    </row>
    <row r="51" spans="2:14" ht="45" x14ac:dyDescent="0.15">
      <c r="B51" s="127" t="s">
        <v>4</v>
      </c>
      <c r="C51" s="127" t="s">
        <v>5</v>
      </c>
      <c r="D51" s="127" t="s">
        <v>6</v>
      </c>
      <c r="E51" s="127" t="s">
        <v>7</v>
      </c>
      <c r="G51" s="128" t="s">
        <v>2</v>
      </c>
      <c r="I51" s="119">
        <v>1.4401999999999999</v>
      </c>
      <c r="J51" s="119">
        <v>1.5952999999999999</v>
      </c>
      <c r="L51" s="127" t="s">
        <v>2</v>
      </c>
      <c r="M51" s="127" t="s">
        <v>14</v>
      </c>
      <c r="N51" s="127" t="s">
        <v>10</v>
      </c>
    </row>
    <row r="52" spans="2:14" ht="25" customHeight="1" x14ac:dyDescent="0.15">
      <c r="B52" s="130">
        <v>1</v>
      </c>
      <c r="C52" s="146" t="s">
        <v>64</v>
      </c>
      <c r="D52" s="149" t="s">
        <v>24</v>
      </c>
      <c r="E52" s="150">
        <v>2</v>
      </c>
      <c r="G52" s="176">
        <v>75000</v>
      </c>
      <c r="H52" s="120"/>
      <c r="I52" s="228">
        <f>ROUND(($J$9/$I$9)*G52,2)</f>
        <v>83077</v>
      </c>
      <c r="J52" s="229"/>
      <c r="L52" s="121">
        <f>I52</f>
        <v>83077</v>
      </c>
      <c r="M52" s="121">
        <f>ROUND(L52*19%,2)</f>
        <v>15784.63</v>
      </c>
      <c r="N52" s="121">
        <f>ROUND((L52+M52)*E52,2)</f>
        <v>197723.26</v>
      </c>
    </row>
    <row r="53" spans="2:14" ht="28" customHeight="1" x14ac:dyDescent="0.15">
      <c r="B53" s="130">
        <v>2</v>
      </c>
      <c r="C53" s="137" t="s">
        <v>65</v>
      </c>
      <c r="D53" s="151" t="s">
        <v>24</v>
      </c>
      <c r="E53" s="136">
        <v>2</v>
      </c>
      <c r="G53" s="176">
        <v>75000</v>
      </c>
      <c r="H53" s="120"/>
      <c r="I53" s="228">
        <f>ROUND(($J$9/$I$9)*G53,2)</f>
        <v>83077</v>
      </c>
      <c r="J53" s="229"/>
      <c r="L53" s="121">
        <f t="shared" ref="L53:L62" si="10">I53</f>
        <v>83077</v>
      </c>
      <c r="M53" s="121">
        <f t="shared" ref="M53:M62" si="11">ROUND(L53*19%,2)</f>
        <v>15784.63</v>
      </c>
      <c r="N53" s="121">
        <f t="shared" ref="N53:N62" si="12">ROUND((L53+M53)*E53,2)</f>
        <v>197723.26</v>
      </c>
    </row>
    <row r="54" spans="2:14" ht="28" customHeight="1" x14ac:dyDescent="0.15">
      <c r="B54" s="130">
        <v>3</v>
      </c>
      <c r="C54" s="137" t="s">
        <v>182</v>
      </c>
      <c r="D54" s="151" t="s">
        <v>24</v>
      </c>
      <c r="E54" s="136">
        <v>2</v>
      </c>
      <c r="G54" s="176">
        <v>140000</v>
      </c>
      <c r="H54" s="120"/>
      <c r="I54" s="228">
        <f t="shared" ref="I54:I62" si="13">ROUND(($J$9/$I$9)*G54,2)</f>
        <v>155077.07</v>
      </c>
      <c r="J54" s="229"/>
      <c r="L54" s="121">
        <f t="shared" si="10"/>
        <v>155077.07</v>
      </c>
      <c r="M54" s="121">
        <f t="shared" si="11"/>
        <v>29464.639999999999</v>
      </c>
      <c r="N54" s="121">
        <f t="shared" si="12"/>
        <v>369083.42</v>
      </c>
    </row>
    <row r="55" spans="2:14" ht="28" customHeight="1" x14ac:dyDescent="0.15">
      <c r="B55" s="130">
        <v>4</v>
      </c>
      <c r="C55" s="137" t="s">
        <v>67</v>
      </c>
      <c r="D55" s="151" t="s">
        <v>24</v>
      </c>
      <c r="E55" s="136">
        <v>2</v>
      </c>
      <c r="G55" s="176">
        <v>130000</v>
      </c>
      <c r="H55" s="120"/>
      <c r="I55" s="228">
        <f t="shared" si="13"/>
        <v>144000.14000000001</v>
      </c>
      <c r="J55" s="229"/>
      <c r="L55" s="121">
        <f t="shared" si="10"/>
        <v>144000.14000000001</v>
      </c>
      <c r="M55" s="121">
        <f t="shared" si="11"/>
        <v>27360.03</v>
      </c>
      <c r="N55" s="121">
        <f t="shared" si="12"/>
        <v>342720.34</v>
      </c>
    </row>
    <row r="56" spans="2:14" ht="28" customHeight="1" x14ac:dyDescent="0.15">
      <c r="B56" s="130">
        <v>5</v>
      </c>
      <c r="C56" s="137" t="s">
        <v>183</v>
      </c>
      <c r="D56" s="151" t="s">
        <v>24</v>
      </c>
      <c r="E56" s="138">
        <v>1</v>
      </c>
      <c r="G56" s="176">
        <v>3100000</v>
      </c>
      <c r="H56" s="120"/>
      <c r="I56" s="228">
        <f t="shared" si="13"/>
        <v>3433849.47</v>
      </c>
      <c r="J56" s="229"/>
      <c r="L56" s="121">
        <f t="shared" si="10"/>
        <v>3433849.47</v>
      </c>
      <c r="M56" s="121">
        <f t="shared" si="11"/>
        <v>652431.4</v>
      </c>
      <c r="N56" s="121">
        <f t="shared" si="12"/>
        <v>4086280.87</v>
      </c>
    </row>
    <row r="57" spans="2:14" ht="28" customHeight="1" x14ac:dyDescent="0.15">
      <c r="B57" s="130">
        <v>6</v>
      </c>
      <c r="C57" s="137" t="s">
        <v>69</v>
      </c>
      <c r="D57" s="151" t="s">
        <v>24</v>
      </c>
      <c r="E57" s="138">
        <v>1</v>
      </c>
      <c r="G57" s="176">
        <v>290000</v>
      </c>
      <c r="H57" s="120"/>
      <c r="I57" s="228">
        <f t="shared" si="13"/>
        <v>321231.08</v>
      </c>
      <c r="J57" s="229"/>
      <c r="L57" s="121">
        <f t="shared" si="10"/>
        <v>321231.08</v>
      </c>
      <c r="M57" s="121">
        <f t="shared" si="11"/>
        <v>61033.91</v>
      </c>
      <c r="N57" s="121">
        <f t="shared" si="12"/>
        <v>382264.99</v>
      </c>
    </row>
    <row r="58" spans="2:14" ht="28" customHeight="1" x14ac:dyDescent="0.15">
      <c r="B58" s="130">
        <v>7</v>
      </c>
      <c r="C58" s="137" t="s">
        <v>70</v>
      </c>
      <c r="D58" s="151" t="s">
        <v>24</v>
      </c>
      <c r="E58" s="138">
        <v>5</v>
      </c>
      <c r="G58" s="176">
        <v>140000</v>
      </c>
      <c r="H58" s="120"/>
      <c r="I58" s="228">
        <f t="shared" si="13"/>
        <v>155077.07</v>
      </c>
      <c r="J58" s="229"/>
      <c r="L58" s="121">
        <f t="shared" si="10"/>
        <v>155077.07</v>
      </c>
      <c r="M58" s="121">
        <f t="shared" si="11"/>
        <v>29464.639999999999</v>
      </c>
      <c r="N58" s="121">
        <f t="shared" si="12"/>
        <v>922708.55</v>
      </c>
    </row>
    <row r="59" spans="2:14" ht="28" customHeight="1" x14ac:dyDescent="0.15">
      <c r="B59" s="130">
        <v>8</v>
      </c>
      <c r="C59" s="137" t="s">
        <v>71</v>
      </c>
      <c r="D59" s="151" t="s">
        <v>24</v>
      </c>
      <c r="E59" s="138">
        <v>1</v>
      </c>
      <c r="G59" s="176">
        <v>200000</v>
      </c>
      <c r="H59" s="120"/>
      <c r="I59" s="228">
        <f t="shared" si="13"/>
        <v>221538.68</v>
      </c>
      <c r="J59" s="229"/>
      <c r="L59" s="121">
        <f t="shared" si="10"/>
        <v>221538.68</v>
      </c>
      <c r="M59" s="121">
        <f t="shared" si="11"/>
        <v>42092.35</v>
      </c>
      <c r="N59" s="121">
        <f t="shared" si="12"/>
        <v>263631.03000000003</v>
      </c>
    </row>
    <row r="60" spans="2:14" ht="28" customHeight="1" x14ac:dyDescent="0.15">
      <c r="B60" s="130">
        <v>9</v>
      </c>
      <c r="C60" s="137" t="s">
        <v>72</v>
      </c>
      <c r="D60" s="151" t="s">
        <v>24</v>
      </c>
      <c r="E60" s="138">
        <v>2</v>
      </c>
      <c r="G60" s="176">
        <v>120000</v>
      </c>
      <c r="H60" s="120"/>
      <c r="I60" s="228">
        <f t="shared" si="13"/>
        <v>132923.21</v>
      </c>
      <c r="J60" s="229"/>
      <c r="L60" s="121">
        <f t="shared" si="10"/>
        <v>132923.21</v>
      </c>
      <c r="M60" s="121">
        <f t="shared" si="11"/>
        <v>25255.41</v>
      </c>
      <c r="N60" s="121">
        <f t="shared" si="12"/>
        <v>316357.24</v>
      </c>
    </row>
    <row r="61" spans="2:14" ht="28" customHeight="1" x14ac:dyDescent="0.15">
      <c r="B61" s="130">
        <v>10</v>
      </c>
      <c r="C61" s="137" t="s">
        <v>73</v>
      </c>
      <c r="D61" s="151" t="s">
        <v>24</v>
      </c>
      <c r="E61" s="138">
        <v>3</v>
      </c>
      <c r="G61" s="176">
        <v>115000</v>
      </c>
      <c r="H61" s="120"/>
      <c r="I61" s="228">
        <f t="shared" si="13"/>
        <v>127384.74</v>
      </c>
      <c r="J61" s="229"/>
      <c r="L61" s="121">
        <f t="shared" si="10"/>
        <v>127384.74</v>
      </c>
      <c r="M61" s="121">
        <f t="shared" si="11"/>
        <v>24203.1</v>
      </c>
      <c r="N61" s="121">
        <f t="shared" si="12"/>
        <v>454763.52000000002</v>
      </c>
    </row>
    <row r="62" spans="2:14" ht="28" customHeight="1" x14ac:dyDescent="0.15">
      <c r="B62" s="130">
        <v>11</v>
      </c>
      <c r="C62" s="137" t="s">
        <v>74</v>
      </c>
      <c r="D62" s="151" t="s">
        <v>24</v>
      </c>
      <c r="E62" s="138">
        <v>1</v>
      </c>
      <c r="G62" s="176">
        <v>130000</v>
      </c>
      <c r="H62" s="120"/>
      <c r="I62" s="228">
        <f t="shared" si="13"/>
        <v>144000.14000000001</v>
      </c>
      <c r="J62" s="229"/>
      <c r="L62" s="121">
        <f t="shared" si="10"/>
        <v>144000.14000000001</v>
      </c>
      <c r="M62" s="121">
        <f t="shared" si="11"/>
        <v>27360.03</v>
      </c>
      <c r="N62" s="121">
        <f t="shared" si="12"/>
        <v>171360.17</v>
      </c>
    </row>
    <row r="63" spans="2:14" ht="28" customHeight="1" x14ac:dyDescent="0.15">
      <c r="B63" s="130">
        <v>12</v>
      </c>
      <c r="C63" s="137" t="s">
        <v>75</v>
      </c>
      <c r="D63" s="151" t="s">
        <v>24</v>
      </c>
      <c r="E63" s="138">
        <v>1</v>
      </c>
      <c r="G63" s="176">
        <v>75000</v>
      </c>
      <c r="H63" s="120"/>
      <c r="I63" s="228">
        <f t="shared" ref="I63:I116" si="14">ROUND(($J$9/$I$9)*G63,2)</f>
        <v>83077</v>
      </c>
      <c r="J63" s="229"/>
      <c r="L63" s="121">
        <f t="shared" ref="L63:L116" si="15">I63</f>
        <v>83077</v>
      </c>
      <c r="M63" s="121">
        <f t="shared" ref="M63:M116" si="16">ROUND(L63*19%,2)</f>
        <v>15784.63</v>
      </c>
      <c r="N63" s="121">
        <f t="shared" ref="N63:N116" si="17">ROUND((L63+M63)*E63,2)</f>
        <v>98861.63</v>
      </c>
    </row>
    <row r="64" spans="2:14" ht="28" customHeight="1" x14ac:dyDescent="0.15">
      <c r="B64" s="130">
        <v>13</v>
      </c>
      <c r="C64" s="137" t="s">
        <v>161</v>
      </c>
      <c r="D64" s="151" t="s">
        <v>24</v>
      </c>
      <c r="E64" s="138">
        <v>1</v>
      </c>
      <c r="G64" s="176">
        <v>250000</v>
      </c>
      <c r="H64" s="120"/>
      <c r="I64" s="228">
        <f t="shared" si="14"/>
        <v>276923.34000000003</v>
      </c>
      <c r="J64" s="229"/>
      <c r="L64" s="121">
        <f t="shared" si="15"/>
        <v>276923.34000000003</v>
      </c>
      <c r="M64" s="121">
        <f t="shared" si="16"/>
        <v>52615.43</v>
      </c>
      <c r="N64" s="121">
        <f t="shared" si="17"/>
        <v>329538.77</v>
      </c>
    </row>
    <row r="65" spans="2:14" ht="28" customHeight="1" x14ac:dyDescent="0.15">
      <c r="B65" s="130">
        <v>14</v>
      </c>
      <c r="C65" s="137" t="s">
        <v>76</v>
      </c>
      <c r="D65" s="151" t="s">
        <v>24</v>
      </c>
      <c r="E65" s="138">
        <v>2</v>
      </c>
      <c r="G65" s="176">
        <v>150000</v>
      </c>
      <c r="H65" s="120"/>
      <c r="I65" s="228">
        <f t="shared" si="14"/>
        <v>166154.01</v>
      </c>
      <c r="J65" s="229"/>
      <c r="L65" s="121">
        <f t="shared" si="15"/>
        <v>166154.01</v>
      </c>
      <c r="M65" s="121">
        <f t="shared" si="16"/>
        <v>31569.26</v>
      </c>
      <c r="N65" s="121">
        <f t="shared" si="17"/>
        <v>395446.54</v>
      </c>
    </row>
    <row r="66" spans="2:14" ht="28" customHeight="1" x14ac:dyDescent="0.15">
      <c r="B66" s="130">
        <v>15</v>
      </c>
      <c r="C66" s="137" t="s">
        <v>77</v>
      </c>
      <c r="D66" s="151" t="s">
        <v>24</v>
      </c>
      <c r="E66" s="138">
        <v>1</v>
      </c>
      <c r="G66" s="176">
        <v>220000</v>
      </c>
      <c r="H66" s="120"/>
      <c r="I66" s="228">
        <f t="shared" si="14"/>
        <v>243692.54</v>
      </c>
      <c r="J66" s="229"/>
      <c r="L66" s="121">
        <f t="shared" si="15"/>
        <v>243692.54</v>
      </c>
      <c r="M66" s="121">
        <f t="shared" si="16"/>
        <v>46301.58</v>
      </c>
      <c r="N66" s="121">
        <f t="shared" si="17"/>
        <v>289994.12</v>
      </c>
    </row>
    <row r="67" spans="2:14" ht="28" customHeight="1" x14ac:dyDescent="0.15">
      <c r="B67" s="130">
        <v>16</v>
      </c>
      <c r="C67" s="137" t="s">
        <v>78</v>
      </c>
      <c r="D67" s="151" t="s">
        <v>24</v>
      </c>
      <c r="E67" s="138">
        <v>1</v>
      </c>
      <c r="G67" s="176">
        <v>130000</v>
      </c>
      <c r="H67" s="120"/>
      <c r="I67" s="228">
        <f t="shared" si="14"/>
        <v>144000.14000000001</v>
      </c>
      <c r="J67" s="229"/>
      <c r="L67" s="121">
        <f t="shared" si="15"/>
        <v>144000.14000000001</v>
      </c>
      <c r="M67" s="121">
        <f t="shared" si="16"/>
        <v>27360.03</v>
      </c>
      <c r="N67" s="121">
        <f t="shared" si="17"/>
        <v>171360.17</v>
      </c>
    </row>
    <row r="68" spans="2:14" ht="28" customHeight="1" x14ac:dyDescent="0.15">
      <c r="B68" s="130">
        <v>17</v>
      </c>
      <c r="C68" s="137" t="s">
        <v>79</v>
      </c>
      <c r="D68" s="151" t="s">
        <v>24</v>
      </c>
      <c r="E68" s="138">
        <v>1</v>
      </c>
      <c r="G68" s="176">
        <v>180000</v>
      </c>
      <c r="H68" s="120"/>
      <c r="I68" s="228">
        <f t="shared" si="14"/>
        <v>199384.81</v>
      </c>
      <c r="J68" s="229"/>
      <c r="L68" s="121">
        <f t="shared" si="15"/>
        <v>199384.81</v>
      </c>
      <c r="M68" s="121">
        <f t="shared" si="16"/>
        <v>37883.11</v>
      </c>
      <c r="N68" s="121">
        <f t="shared" si="17"/>
        <v>237267.92</v>
      </c>
    </row>
    <row r="69" spans="2:14" ht="28" customHeight="1" x14ac:dyDescent="0.15">
      <c r="B69" s="130">
        <v>18</v>
      </c>
      <c r="C69" s="137" t="s">
        <v>80</v>
      </c>
      <c r="D69" s="151" t="s">
        <v>24</v>
      </c>
      <c r="E69" s="138">
        <v>1</v>
      </c>
      <c r="G69" s="176">
        <v>150000</v>
      </c>
      <c r="H69" s="120"/>
      <c r="I69" s="228">
        <f t="shared" si="14"/>
        <v>166154.01</v>
      </c>
      <c r="J69" s="229"/>
      <c r="L69" s="121">
        <f t="shared" si="15"/>
        <v>166154.01</v>
      </c>
      <c r="M69" s="121">
        <f t="shared" si="16"/>
        <v>31569.26</v>
      </c>
      <c r="N69" s="121">
        <f t="shared" si="17"/>
        <v>197723.27</v>
      </c>
    </row>
    <row r="70" spans="2:14" ht="28" customHeight="1" x14ac:dyDescent="0.15">
      <c r="B70" s="130">
        <v>19</v>
      </c>
      <c r="C70" s="152" t="s">
        <v>81</v>
      </c>
      <c r="D70" s="151" t="s">
        <v>24</v>
      </c>
      <c r="E70" s="138">
        <v>2</v>
      </c>
      <c r="G70" s="176">
        <v>115000</v>
      </c>
      <c r="H70" s="120"/>
      <c r="I70" s="228">
        <f t="shared" si="14"/>
        <v>127384.74</v>
      </c>
      <c r="J70" s="229"/>
      <c r="L70" s="121">
        <f t="shared" si="15"/>
        <v>127384.74</v>
      </c>
      <c r="M70" s="121">
        <f t="shared" si="16"/>
        <v>24203.1</v>
      </c>
      <c r="N70" s="121">
        <f t="shared" si="17"/>
        <v>303175.67999999999</v>
      </c>
    </row>
    <row r="71" spans="2:14" ht="28" customHeight="1" x14ac:dyDescent="0.15">
      <c r="B71" s="130">
        <v>20</v>
      </c>
      <c r="C71" s="139" t="s">
        <v>82</v>
      </c>
      <c r="D71" s="151" t="s">
        <v>24</v>
      </c>
      <c r="E71" s="138">
        <v>7</v>
      </c>
      <c r="G71" s="176"/>
      <c r="H71" s="120"/>
      <c r="I71" s="228"/>
      <c r="J71" s="229"/>
      <c r="L71" s="121"/>
      <c r="M71" s="121"/>
      <c r="N71" s="121"/>
    </row>
    <row r="72" spans="2:14" ht="28" customHeight="1" x14ac:dyDescent="0.15">
      <c r="B72" s="130">
        <v>21</v>
      </c>
      <c r="C72" s="137" t="s">
        <v>83</v>
      </c>
      <c r="D72" s="151" t="s">
        <v>24</v>
      </c>
      <c r="E72" s="138">
        <v>1</v>
      </c>
      <c r="G72" s="176">
        <v>130000</v>
      </c>
      <c r="H72" s="120"/>
      <c r="I72" s="228">
        <f t="shared" si="14"/>
        <v>144000.14000000001</v>
      </c>
      <c r="J72" s="229"/>
      <c r="L72" s="121">
        <f t="shared" si="15"/>
        <v>144000.14000000001</v>
      </c>
      <c r="M72" s="121">
        <f t="shared" si="16"/>
        <v>27360.03</v>
      </c>
      <c r="N72" s="121">
        <f t="shared" si="17"/>
        <v>171360.17</v>
      </c>
    </row>
    <row r="73" spans="2:14" ht="28" customHeight="1" x14ac:dyDescent="0.15">
      <c r="B73" s="130">
        <v>22</v>
      </c>
      <c r="C73" s="153" t="s">
        <v>84</v>
      </c>
      <c r="D73" s="151" t="s">
        <v>24</v>
      </c>
      <c r="E73" s="138">
        <v>1</v>
      </c>
      <c r="G73" s="176">
        <v>150000</v>
      </c>
      <c r="H73" s="120"/>
      <c r="I73" s="228">
        <f t="shared" si="14"/>
        <v>166154.01</v>
      </c>
      <c r="J73" s="229"/>
      <c r="L73" s="121">
        <f t="shared" si="15"/>
        <v>166154.01</v>
      </c>
      <c r="M73" s="121">
        <f t="shared" si="16"/>
        <v>31569.26</v>
      </c>
      <c r="N73" s="121">
        <f t="shared" si="17"/>
        <v>197723.27</v>
      </c>
    </row>
    <row r="74" spans="2:14" ht="28" customHeight="1" x14ac:dyDescent="0.15">
      <c r="B74" s="130">
        <v>23</v>
      </c>
      <c r="C74" s="139" t="s">
        <v>85</v>
      </c>
      <c r="D74" s="151" t="s">
        <v>24</v>
      </c>
      <c r="E74" s="138">
        <v>1</v>
      </c>
      <c r="G74" s="123"/>
      <c r="H74" s="120"/>
      <c r="I74" s="228"/>
      <c r="J74" s="229"/>
      <c r="L74" s="121"/>
      <c r="M74" s="121"/>
      <c r="N74" s="121"/>
    </row>
    <row r="75" spans="2:14" ht="28" customHeight="1" x14ac:dyDescent="0.15">
      <c r="B75" s="130">
        <v>24</v>
      </c>
      <c r="C75" s="139" t="s">
        <v>86</v>
      </c>
      <c r="D75" s="151" t="s">
        <v>24</v>
      </c>
      <c r="E75" s="138">
        <v>2</v>
      </c>
      <c r="G75" s="123"/>
      <c r="H75" s="120"/>
      <c r="I75" s="228"/>
      <c r="J75" s="229"/>
      <c r="L75" s="121"/>
      <c r="M75" s="121"/>
      <c r="N75" s="121"/>
    </row>
    <row r="76" spans="2:14" ht="28" customHeight="1" x14ac:dyDescent="0.15">
      <c r="B76" s="130">
        <v>25</v>
      </c>
      <c r="C76" s="137" t="s">
        <v>87</v>
      </c>
      <c r="D76" s="151" t="s">
        <v>24</v>
      </c>
      <c r="E76" s="138">
        <v>1</v>
      </c>
      <c r="G76" s="176">
        <v>140000</v>
      </c>
      <c r="H76" s="120"/>
      <c r="I76" s="228">
        <f t="shared" si="14"/>
        <v>155077.07</v>
      </c>
      <c r="J76" s="229"/>
      <c r="L76" s="121">
        <f t="shared" si="15"/>
        <v>155077.07</v>
      </c>
      <c r="M76" s="121">
        <f t="shared" si="16"/>
        <v>29464.639999999999</v>
      </c>
      <c r="N76" s="121">
        <f t="shared" si="17"/>
        <v>184541.71</v>
      </c>
    </row>
    <row r="77" spans="2:14" ht="28" customHeight="1" x14ac:dyDescent="0.15">
      <c r="B77" s="130">
        <v>26</v>
      </c>
      <c r="C77" s="137" t="s">
        <v>88</v>
      </c>
      <c r="D77" s="151" t="s">
        <v>24</v>
      </c>
      <c r="E77" s="138">
        <v>1</v>
      </c>
      <c r="G77" s="176">
        <v>140000</v>
      </c>
      <c r="H77" s="120"/>
      <c r="I77" s="228">
        <f t="shared" si="14"/>
        <v>155077.07</v>
      </c>
      <c r="J77" s="229"/>
      <c r="L77" s="121">
        <f t="shared" si="15"/>
        <v>155077.07</v>
      </c>
      <c r="M77" s="121">
        <f t="shared" si="16"/>
        <v>29464.639999999999</v>
      </c>
      <c r="N77" s="121">
        <f t="shared" si="17"/>
        <v>184541.71</v>
      </c>
    </row>
    <row r="78" spans="2:14" ht="28" customHeight="1" x14ac:dyDescent="0.15">
      <c r="B78" s="130">
        <v>27</v>
      </c>
      <c r="C78" s="137" t="s">
        <v>89</v>
      </c>
      <c r="D78" s="151" t="s">
        <v>24</v>
      </c>
      <c r="E78" s="138">
        <v>2</v>
      </c>
      <c r="G78" s="176">
        <v>140000</v>
      </c>
      <c r="H78" s="120"/>
      <c r="I78" s="228">
        <f t="shared" si="14"/>
        <v>155077.07</v>
      </c>
      <c r="J78" s="229"/>
      <c r="L78" s="121">
        <f t="shared" si="15"/>
        <v>155077.07</v>
      </c>
      <c r="M78" s="121">
        <f t="shared" si="16"/>
        <v>29464.639999999999</v>
      </c>
      <c r="N78" s="121">
        <f t="shared" si="17"/>
        <v>369083.42</v>
      </c>
    </row>
    <row r="79" spans="2:14" ht="28" customHeight="1" x14ac:dyDescent="0.15">
      <c r="B79" s="130">
        <v>28</v>
      </c>
      <c r="C79" s="137" t="s">
        <v>90</v>
      </c>
      <c r="D79" s="151" t="s">
        <v>24</v>
      </c>
      <c r="E79" s="138">
        <v>1</v>
      </c>
      <c r="G79" s="176">
        <v>140000</v>
      </c>
      <c r="H79" s="120"/>
      <c r="I79" s="228">
        <f t="shared" si="14"/>
        <v>155077.07</v>
      </c>
      <c r="J79" s="229"/>
      <c r="L79" s="121">
        <f t="shared" si="15"/>
        <v>155077.07</v>
      </c>
      <c r="M79" s="121">
        <f t="shared" si="16"/>
        <v>29464.639999999999</v>
      </c>
      <c r="N79" s="121">
        <f t="shared" si="17"/>
        <v>184541.71</v>
      </c>
    </row>
    <row r="80" spans="2:14" ht="28" customHeight="1" x14ac:dyDescent="0.15">
      <c r="B80" s="130">
        <v>29</v>
      </c>
      <c r="C80" s="137" t="s">
        <v>91</v>
      </c>
      <c r="D80" s="151" t="s">
        <v>24</v>
      </c>
      <c r="E80" s="138">
        <v>3</v>
      </c>
      <c r="G80" s="176">
        <v>130000</v>
      </c>
      <c r="H80" s="120"/>
      <c r="I80" s="228">
        <f t="shared" si="14"/>
        <v>144000.14000000001</v>
      </c>
      <c r="J80" s="229"/>
      <c r="L80" s="121">
        <f t="shared" si="15"/>
        <v>144000.14000000001</v>
      </c>
      <c r="M80" s="121">
        <f t="shared" si="16"/>
        <v>27360.03</v>
      </c>
      <c r="N80" s="121">
        <f t="shared" si="17"/>
        <v>514080.51</v>
      </c>
    </row>
    <row r="81" spans="2:14" ht="28" customHeight="1" x14ac:dyDescent="0.15">
      <c r="B81" s="130">
        <v>30</v>
      </c>
      <c r="C81" s="139" t="s">
        <v>92</v>
      </c>
      <c r="D81" s="151" t="s">
        <v>24</v>
      </c>
      <c r="E81" s="138">
        <v>1</v>
      </c>
      <c r="G81" s="123"/>
      <c r="H81" s="120"/>
      <c r="I81" s="228"/>
      <c r="J81" s="229"/>
      <c r="L81" s="121"/>
      <c r="M81" s="121"/>
      <c r="N81" s="121"/>
    </row>
    <row r="82" spans="2:14" ht="28" customHeight="1" x14ac:dyDescent="0.15">
      <c r="B82" s="130">
        <v>31</v>
      </c>
      <c r="C82" s="139" t="s">
        <v>93</v>
      </c>
      <c r="D82" s="151" t="s">
        <v>24</v>
      </c>
      <c r="E82" s="138">
        <v>4</v>
      </c>
      <c r="G82" s="123"/>
      <c r="H82" s="120"/>
      <c r="I82" s="228"/>
      <c r="J82" s="229"/>
      <c r="L82" s="121"/>
      <c r="M82" s="121"/>
      <c r="N82" s="121"/>
    </row>
    <row r="83" spans="2:14" ht="28" customHeight="1" x14ac:dyDescent="0.15">
      <c r="B83" s="130">
        <v>32</v>
      </c>
      <c r="C83" s="137" t="s">
        <v>94</v>
      </c>
      <c r="D83" s="151" t="s">
        <v>24</v>
      </c>
      <c r="E83" s="138">
        <v>2</v>
      </c>
      <c r="G83" s="176">
        <v>180000</v>
      </c>
      <c r="H83" s="120"/>
      <c r="I83" s="228">
        <f t="shared" si="14"/>
        <v>199384.81</v>
      </c>
      <c r="J83" s="229"/>
      <c r="L83" s="121">
        <f t="shared" si="15"/>
        <v>199384.81</v>
      </c>
      <c r="M83" s="121">
        <f t="shared" si="16"/>
        <v>37883.11</v>
      </c>
      <c r="N83" s="121">
        <f t="shared" si="17"/>
        <v>474535.84</v>
      </c>
    </row>
    <row r="84" spans="2:14" ht="28" customHeight="1" x14ac:dyDescent="0.15">
      <c r="B84" s="130">
        <v>33</v>
      </c>
      <c r="C84" s="137" t="s">
        <v>95</v>
      </c>
      <c r="D84" s="151" t="s">
        <v>24</v>
      </c>
      <c r="E84" s="138">
        <v>1</v>
      </c>
      <c r="G84" s="176">
        <v>130000</v>
      </c>
      <c r="H84" s="120"/>
      <c r="I84" s="228">
        <f t="shared" si="14"/>
        <v>144000.14000000001</v>
      </c>
      <c r="J84" s="229"/>
      <c r="L84" s="121">
        <f t="shared" si="15"/>
        <v>144000.14000000001</v>
      </c>
      <c r="M84" s="121">
        <f t="shared" si="16"/>
        <v>27360.03</v>
      </c>
      <c r="N84" s="121">
        <f t="shared" si="17"/>
        <v>171360.17</v>
      </c>
    </row>
    <row r="85" spans="2:14" ht="28" customHeight="1" x14ac:dyDescent="0.15">
      <c r="B85" s="130">
        <v>34</v>
      </c>
      <c r="C85" s="137" t="s">
        <v>96</v>
      </c>
      <c r="D85" s="151" t="s">
        <v>24</v>
      </c>
      <c r="E85" s="138">
        <v>1</v>
      </c>
      <c r="G85" s="176">
        <v>130000</v>
      </c>
      <c r="H85" s="120"/>
      <c r="I85" s="228">
        <f t="shared" si="14"/>
        <v>144000.14000000001</v>
      </c>
      <c r="J85" s="229"/>
      <c r="L85" s="121">
        <f t="shared" si="15"/>
        <v>144000.14000000001</v>
      </c>
      <c r="M85" s="121">
        <f t="shared" si="16"/>
        <v>27360.03</v>
      </c>
      <c r="N85" s="121">
        <f t="shared" si="17"/>
        <v>171360.17</v>
      </c>
    </row>
    <row r="86" spans="2:14" ht="28" customHeight="1" x14ac:dyDescent="0.15">
      <c r="B86" s="130">
        <v>35</v>
      </c>
      <c r="C86" s="137" t="s">
        <v>97</v>
      </c>
      <c r="D86" s="19" t="s">
        <v>24</v>
      </c>
      <c r="E86" s="138">
        <v>1</v>
      </c>
      <c r="G86" s="176">
        <v>270000</v>
      </c>
      <c r="H86" s="120"/>
      <c r="I86" s="228">
        <f t="shared" si="14"/>
        <v>299077.21000000002</v>
      </c>
      <c r="J86" s="229"/>
      <c r="L86" s="121">
        <f t="shared" si="15"/>
        <v>299077.21000000002</v>
      </c>
      <c r="M86" s="121">
        <f t="shared" si="16"/>
        <v>56824.67</v>
      </c>
      <c r="N86" s="121">
        <f t="shared" si="17"/>
        <v>355901.88</v>
      </c>
    </row>
    <row r="87" spans="2:14" ht="28" customHeight="1" x14ac:dyDescent="0.15">
      <c r="B87" s="130">
        <v>36</v>
      </c>
      <c r="C87" s="137" t="s">
        <v>98</v>
      </c>
      <c r="D87" s="19" t="s">
        <v>24</v>
      </c>
      <c r="E87" s="138">
        <v>1</v>
      </c>
      <c r="G87" s="176">
        <v>300000</v>
      </c>
      <c r="H87" s="120"/>
      <c r="I87" s="228">
        <f t="shared" si="14"/>
        <v>332308.01</v>
      </c>
      <c r="J87" s="229"/>
      <c r="L87" s="121">
        <f t="shared" si="15"/>
        <v>332308.01</v>
      </c>
      <c r="M87" s="121">
        <f t="shared" si="16"/>
        <v>63138.52</v>
      </c>
      <c r="N87" s="121">
        <f t="shared" si="17"/>
        <v>395446.53</v>
      </c>
    </row>
    <row r="88" spans="2:14" ht="28" customHeight="1" x14ac:dyDescent="0.15">
      <c r="B88" s="130">
        <v>37</v>
      </c>
      <c r="C88" s="139" t="s">
        <v>99</v>
      </c>
      <c r="D88" s="19" t="s">
        <v>24</v>
      </c>
      <c r="E88" s="138">
        <v>1</v>
      </c>
      <c r="G88" s="123"/>
      <c r="H88" s="120"/>
      <c r="I88" s="228"/>
      <c r="J88" s="229"/>
      <c r="L88" s="121"/>
      <c r="M88" s="121"/>
      <c r="N88" s="121"/>
    </row>
    <row r="89" spans="2:14" ht="28" customHeight="1" x14ac:dyDescent="0.15">
      <c r="B89" s="130">
        <v>38</v>
      </c>
      <c r="C89" s="139" t="s">
        <v>100</v>
      </c>
      <c r="D89" s="19" t="s">
        <v>24</v>
      </c>
      <c r="E89" s="138">
        <v>1</v>
      </c>
      <c r="G89" s="123"/>
      <c r="H89" s="120"/>
      <c r="I89" s="228"/>
      <c r="J89" s="229"/>
      <c r="L89" s="121"/>
      <c r="M89" s="121"/>
      <c r="N89" s="121"/>
    </row>
    <row r="90" spans="2:14" ht="28" customHeight="1" x14ac:dyDescent="0.15">
      <c r="B90" s="130">
        <v>39</v>
      </c>
      <c r="C90" s="137" t="s">
        <v>101</v>
      </c>
      <c r="D90" s="19" t="s">
        <v>24</v>
      </c>
      <c r="E90" s="138">
        <v>2</v>
      </c>
      <c r="G90" s="176">
        <v>185000</v>
      </c>
      <c r="H90" s="120"/>
      <c r="I90" s="228">
        <f t="shared" si="14"/>
        <v>204923.27</v>
      </c>
      <c r="J90" s="229"/>
      <c r="L90" s="121">
        <f t="shared" si="15"/>
        <v>204923.27</v>
      </c>
      <c r="M90" s="121">
        <f t="shared" si="16"/>
        <v>38935.42</v>
      </c>
      <c r="N90" s="121">
        <f t="shared" si="17"/>
        <v>487717.38</v>
      </c>
    </row>
    <row r="91" spans="2:14" ht="28" customHeight="1" x14ac:dyDescent="0.15">
      <c r="B91" s="130">
        <v>40</v>
      </c>
      <c r="C91" s="139" t="s">
        <v>102</v>
      </c>
      <c r="D91" s="19" t="s">
        <v>24</v>
      </c>
      <c r="E91" s="138">
        <v>1</v>
      </c>
      <c r="G91" s="123"/>
      <c r="H91" s="120"/>
      <c r="I91" s="228"/>
      <c r="J91" s="229"/>
      <c r="L91" s="121"/>
      <c r="M91" s="121"/>
      <c r="N91" s="121"/>
    </row>
    <row r="92" spans="2:14" ht="28" customHeight="1" x14ac:dyDescent="0.15">
      <c r="B92" s="130">
        <v>41</v>
      </c>
      <c r="C92" s="137" t="s">
        <v>103</v>
      </c>
      <c r="D92" s="19" t="s">
        <v>24</v>
      </c>
      <c r="E92" s="138">
        <v>1</v>
      </c>
      <c r="G92" s="176">
        <v>180000</v>
      </c>
      <c r="H92" s="120"/>
      <c r="I92" s="228">
        <f t="shared" si="14"/>
        <v>199384.81</v>
      </c>
      <c r="J92" s="229"/>
      <c r="L92" s="121">
        <f t="shared" si="15"/>
        <v>199384.81</v>
      </c>
      <c r="M92" s="121">
        <f t="shared" si="16"/>
        <v>37883.11</v>
      </c>
      <c r="N92" s="121">
        <f t="shared" si="17"/>
        <v>237267.92</v>
      </c>
    </row>
    <row r="93" spans="2:14" ht="28" customHeight="1" x14ac:dyDescent="0.15">
      <c r="B93" s="130">
        <v>42</v>
      </c>
      <c r="C93" s="139" t="s">
        <v>104</v>
      </c>
      <c r="D93" s="19" t="s">
        <v>24</v>
      </c>
      <c r="E93" s="138">
        <v>4</v>
      </c>
      <c r="G93" s="123"/>
      <c r="H93" s="120"/>
      <c r="I93" s="228"/>
      <c r="J93" s="229"/>
      <c r="L93" s="121"/>
      <c r="M93" s="121"/>
      <c r="N93" s="121"/>
    </row>
    <row r="94" spans="2:14" ht="28" customHeight="1" x14ac:dyDescent="0.15">
      <c r="B94" s="130">
        <v>43</v>
      </c>
      <c r="C94" s="139" t="s">
        <v>105</v>
      </c>
      <c r="D94" s="19" t="s">
        <v>24</v>
      </c>
      <c r="E94" s="154">
        <v>3</v>
      </c>
      <c r="G94" s="123"/>
      <c r="H94" s="120"/>
      <c r="I94" s="228"/>
      <c r="J94" s="229"/>
      <c r="L94" s="121"/>
      <c r="M94" s="121"/>
      <c r="N94" s="121"/>
    </row>
    <row r="95" spans="2:14" ht="28" customHeight="1" x14ac:dyDescent="0.15">
      <c r="B95" s="130">
        <v>44</v>
      </c>
      <c r="C95" s="139" t="s">
        <v>106</v>
      </c>
      <c r="D95" s="19" t="s">
        <v>24</v>
      </c>
      <c r="E95" s="138">
        <v>2</v>
      </c>
      <c r="G95" s="123"/>
      <c r="H95" s="120"/>
      <c r="I95" s="228"/>
      <c r="J95" s="229"/>
      <c r="L95" s="121"/>
      <c r="M95" s="121"/>
      <c r="N95" s="121"/>
    </row>
    <row r="96" spans="2:14" ht="28" customHeight="1" x14ac:dyDescent="0.15">
      <c r="B96" s="130">
        <v>45</v>
      </c>
      <c r="C96" s="137" t="s">
        <v>107</v>
      </c>
      <c r="D96" s="19" t="s">
        <v>24</v>
      </c>
      <c r="E96" s="138">
        <v>1</v>
      </c>
      <c r="G96" s="176">
        <v>300000</v>
      </c>
      <c r="H96" s="120"/>
      <c r="I96" s="228">
        <f t="shared" si="14"/>
        <v>332308.01</v>
      </c>
      <c r="J96" s="229"/>
      <c r="L96" s="121">
        <f t="shared" si="15"/>
        <v>332308.01</v>
      </c>
      <c r="M96" s="121">
        <f t="shared" si="16"/>
        <v>63138.52</v>
      </c>
      <c r="N96" s="121">
        <f t="shared" si="17"/>
        <v>395446.53</v>
      </c>
    </row>
    <row r="97" spans="2:14" ht="28" customHeight="1" x14ac:dyDescent="0.15">
      <c r="B97" s="130">
        <v>46</v>
      </c>
      <c r="C97" s="137" t="s">
        <v>108</v>
      </c>
      <c r="D97" s="19" t="s">
        <v>24</v>
      </c>
      <c r="E97" s="138">
        <v>1</v>
      </c>
      <c r="G97" s="176">
        <v>280000</v>
      </c>
      <c r="H97" s="120"/>
      <c r="I97" s="228">
        <f t="shared" si="14"/>
        <v>310154.15000000002</v>
      </c>
      <c r="J97" s="229"/>
      <c r="L97" s="121">
        <f t="shared" si="15"/>
        <v>310154.15000000002</v>
      </c>
      <c r="M97" s="121">
        <f t="shared" si="16"/>
        <v>58929.29</v>
      </c>
      <c r="N97" s="121">
        <f t="shared" si="17"/>
        <v>369083.44</v>
      </c>
    </row>
    <row r="98" spans="2:14" ht="28" customHeight="1" x14ac:dyDescent="0.15">
      <c r="B98" s="130">
        <v>47</v>
      </c>
      <c r="C98" s="137" t="s">
        <v>109</v>
      </c>
      <c r="D98" s="19" t="s">
        <v>24</v>
      </c>
      <c r="E98" s="138">
        <v>1</v>
      </c>
      <c r="G98" s="176">
        <v>380000</v>
      </c>
      <c r="H98" s="120"/>
      <c r="I98" s="228">
        <f t="shared" si="14"/>
        <v>420923.48</v>
      </c>
      <c r="J98" s="229"/>
      <c r="L98" s="121">
        <f t="shared" si="15"/>
        <v>420923.48</v>
      </c>
      <c r="M98" s="121">
        <f t="shared" si="16"/>
        <v>79975.460000000006</v>
      </c>
      <c r="N98" s="121">
        <f t="shared" si="17"/>
        <v>500898.94</v>
      </c>
    </row>
    <row r="99" spans="2:14" ht="28" customHeight="1" x14ac:dyDescent="0.15">
      <c r="B99" s="130">
        <v>48</v>
      </c>
      <c r="C99" s="137" t="s">
        <v>110</v>
      </c>
      <c r="D99" s="19" t="s">
        <v>24</v>
      </c>
      <c r="E99" s="138">
        <v>1</v>
      </c>
      <c r="G99" s="176">
        <v>300000</v>
      </c>
      <c r="H99" s="120"/>
      <c r="I99" s="228">
        <f t="shared" si="14"/>
        <v>332308.01</v>
      </c>
      <c r="J99" s="229"/>
      <c r="L99" s="121">
        <f t="shared" si="15"/>
        <v>332308.01</v>
      </c>
      <c r="M99" s="121">
        <f t="shared" si="16"/>
        <v>63138.52</v>
      </c>
      <c r="N99" s="121">
        <f t="shared" si="17"/>
        <v>395446.53</v>
      </c>
    </row>
    <row r="100" spans="2:14" ht="28" customHeight="1" thickBot="1" x14ac:dyDescent="0.2">
      <c r="B100" s="130">
        <v>49</v>
      </c>
      <c r="C100" s="155" t="s">
        <v>111</v>
      </c>
      <c r="D100" s="156" t="s">
        <v>24</v>
      </c>
      <c r="E100" s="157">
        <v>1</v>
      </c>
      <c r="G100" s="123"/>
      <c r="H100" s="120"/>
      <c r="I100" s="228"/>
      <c r="J100" s="229"/>
      <c r="L100" s="121"/>
      <c r="M100" s="121"/>
      <c r="N100" s="121"/>
    </row>
    <row r="101" spans="2:14" ht="52" customHeight="1" x14ac:dyDescent="0.15">
      <c r="B101" s="240" t="s">
        <v>57</v>
      </c>
      <c r="C101" s="241"/>
      <c r="D101" s="241"/>
      <c r="E101" s="242"/>
      <c r="G101" s="116" t="s">
        <v>176</v>
      </c>
      <c r="H101" s="84"/>
      <c r="I101" s="117" t="s">
        <v>177</v>
      </c>
      <c r="J101" s="118" t="s">
        <v>178</v>
      </c>
      <c r="L101" s="233" t="s">
        <v>13</v>
      </c>
      <c r="M101" s="234"/>
      <c r="N101" s="234"/>
    </row>
    <row r="102" spans="2:14" ht="42" customHeight="1" thickBot="1" x14ac:dyDescent="0.2">
      <c r="B102" s="127" t="s">
        <v>4</v>
      </c>
      <c r="C102" s="127" t="s">
        <v>5</v>
      </c>
      <c r="D102" s="127" t="s">
        <v>6</v>
      </c>
      <c r="E102" s="127" t="s">
        <v>7</v>
      </c>
      <c r="G102" s="128" t="s">
        <v>2</v>
      </c>
      <c r="I102" s="119">
        <v>1.4401999999999999</v>
      </c>
      <c r="J102" s="119">
        <v>1.5952999999999999</v>
      </c>
      <c r="L102" s="129" t="s">
        <v>2</v>
      </c>
      <c r="M102" s="129" t="s">
        <v>14</v>
      </c>
      <c r="N102" s="129" t="s">
        <v>10</v>
      </c>
    </row>
    <row r="103" spans="2:14" ht="60" x14ac:dyDescent="0.15">
      <c r="B103" s="130">
        <v>50</v>
      </c>
      <c r="C103" s="158" t="s">
        <v>184</v>
      </c>
      <c r="D103" s="159" t="s">
        <v>113</v>
      </c>
      <c r="E103" s="160">
        <v>2</v>
      </c>
      <c r="G103" s="176">
        <v>180000</v>
      </c>
      <c r="H103" s="120"/>
      <c r="I103" s="228">
        <f t="shared" si="14"/>
        <v>199384.81</v>
      </c>
      <c r="J103" s="229"/>
      <c r="L103" s="121">
        <f t="shared" si="15"/>
        <v>199384.81</v>
      </c>
      <c r="M103" s="121">
        <f t="shared" si="16"/>
        <v>37883.11</v>
      </c>
      <c r="N103" s="121">
        <f t="shared" si="17"/>
        <v>474535.84</v>
      </c>
    </row>
    <row r="104" spans="2:14" ht="60" x14ac:dyDescent="0.15">
      <c r="B104" s="130">
        <v>51</v>
      </c>
      <c r="C104" s="153" t="s">
        <v>185</v>
      </c>
      <c r="D104" s="17" t="s">
        <v>24</v>
      </c>
      <c r="E104" s="138">
        <v>1</v>
      </c>
      <c r="G104" s="176">
        <v>150000</v>
      </c>
      <c r="H104" s="120"/>
      <c r="I104" s="228">
        <f t="shared" si="14"/>
        <v>166154.01</v>
      </c>
      <c r="J104" s="229"/>
      <c r="L104" s="121">
        <f t="shared" si="15"/>
        <v>166154.01</v>
      </c>
      <c r="M104" s="121">
        <f t="shared" si="16"/>
        <v>31569.26</v>
      </c>
      <c r="N104" s="121">
        <f t="shared" si="17"/>
        <v>197723.27</v>
      </c>
    </row>
    <row r="105" spans="2:14" ht="45" x14ac:dyDescent="0.15">
      <c r="B105" s="130">
        <v>52</v>
      </c>
      <c r="C105" s="137" t="s">
        <v>186</v>
      </c>
      <c r="D105" s="17" t="s">
        <v>113</v>
      </c>
      <c r="E105" s="138">
        <v>2</v>
      </c>
      <c r="G105" s="176">
        <v>110000</v>
      </c>
      <c r="H105" s="120"/>
      <c r="I105" s="228">
        <f t="shared" si="14"/>
        <v>121846.27</v>
      </c>
      <c r="J105" s="229"/>
      <c r="L105" s="121">
        <f t="shared" si="15"/>
        <v>121846.27</v>
      </c>
      <c r="M105" s="121">
        <f t="shared" si="16"/>
        <v>23150.79</v>
      </c>
      <c r="N105" s="121">
        <f t="shared" si="17"/>
        <v>289994.12</v>
      </c>
    </row>
    <row r="106" spans="2:14" ht="30" x14ac:dyDescent="0.15">
      <c r="B106" s="130">
        <v>53</v>
      </c>
      <c r="C106" s="139" t="s">
        <v>187</v>
      </c>
      <c r="D106" s="17" t="s">
        <v>113</v>
      </c>
      <c r="E106" s="138">
        <v>1</v>
      </c>
      <c r="G106" s="123"/>
      <c r="H106" s="120"/>
      <c r="I106" s="228"/>
      <c r="J106" s="229"/>
      <c r="L106" s="121"/>
      <c r="M106" s="121"/>
      <c r="N106" s="121"/>
    </row>
    <row r="107" spans="2:14" ht="60" x14ac:dyDescent="0.15">
      <c r="B107" s="130">
        <v>54</v>
      </c>
      <c r="C107" s="137" t="s">
        <v>188</v>
      </c>
      <c r="D107" s="17" t="s">
        <v>113</v>
      </c>
      <c r="E107" s="138">
        <v>1</v>
      </c>
      <c r="G107" s="176">
        <v>180000</v>
      </c>
      <c r="H107" s="120"/>
      <c r="I107" s="228">
        <f t="shared" si="14"/>
        <v>199384.81</v>
      </c>
      <c r="J107" s="229"/>
      <c r="L107" s="121">
        <f t="shared" si="15"/>
        <v>199384.81</v>
      </c>
      <c r="M107" s="121">
        <f t="shared" si="16"/>
        <v>37883.11</v>
      </c>
      <c r="N107" s="121">
        <f t="shared" si="17"/>
        <v>237267.92</v>
      </c>
    </row>
    <row r="108" spans="2:14" ht="45" x14ac:dyDescent="0.15">
      <c r="B108" s="130">
        <v>55</v>
      </c>
      <c r="C108" s="137" t="s">
        <v>189</v>
      </c>
      <c r="D108" s="17" t="s">
        <v>113</v>
      </c>
      <c r="E108" s="138">
        <v>1</v>
      </c>
      <c r="G108" s="176">
        <v>190000</v>
      </c>
      <c r="H108" s="120"/>
      <c r="I108" s="228">
        <f t="shared" si="14"/>
        <v>210461.74</v>
      </c>
      <c r="J108" s="229"/>
      <c r="L108" s="121">
        <f t="shared" si="15"/>
        <v>210461.74</v>
      </c>
      <c r="M108" s="121">
        <f t="shared" si="16"/>
        <v>39987.730000000003</v>
      </c>
      <c r="N108" s="121">
        <f t="shared" si="17"/>
        <v>250449.47</v>
      </c>
    </row>
    <row r="109" spans="2:14" ht="45" x14ac:dyDescent="0.15">
      <c r="B109" s="130">
        <v>56</v>
      </c>
      <c r="C109" s="137" t="s">
        <v>190</v>
      </c>
      <c r="D109" s="17" t="s">
        <v>113</v>
      </c>
      <c r="E109" s="134">
        <v>5</v>
      </c>
      <c r="G109" s="176">
        <v>120000</v>
      </c>
      <c r="H109" s="120"/>
      <c r="I109" s="228">
        <f t="shared" si="14"/>
        <v>132923.21</v>
      </c>
      <c r="J109" s="229"/>
      <c r="L109" s="121">
        <f t="shared" si="15"/>
        <v>132923.21</v>
      </c>
      <c r="M109" s="121">
        <f t="shared" si="16"/>
        <v>25255.41</v>
      </c>
      <c r="N109" s="121">
        <f t="shared" si="17"/>
        <v>790893.1</v>
      </c>
    </row>
    <row r="110" spans="2:14" ht="120" x14ac:dyDescent="0.15">
      <c r="B110" s="130">
        <v>57</v>
      </c>
      <c r="C110" s="137" t="s">
        <v>191</v>
      </c>
      <c r="D110" s="17" t="s">
        <v>113</v>
      </c>
      <c r="E110" s="134">
        <v>1</v>
      </c>
      <c r="G110" s="176">
        <v>220000</v>
      </c>
      <c r="H110" s="120"/>
      <c r="I110" s="228">
        <f t="shared" si="14"/>
        <v>243692.54</v>
      </c>
      <c r="J110" s="229"/>
      <c r="L110" s="121">
        <f t="shared" si="15"/>
        <v>243692.54</v>
      </c>
      <c r="M110" s="121">
        <f t="shared" si="16"/>
        <v>46301.58</v>
      </c>
      <c r="N110" s="121">
        <f t="shared" si="17"/>
        <v>289994.12</v>
      </c>
    </row>
    <row r="111" spans="2:14" ht="45" x14ac:dyDescent="0.15">
      <c r="B111" s="130">
        <v>58</v>
      </c>
      <c r="C111" s="137" t="s">
        <v>192</v>
      </c>
      <c r="D111" s="17" t="s">
        <v>113</v>
      </c>
      <c r="E111" s="134">
        <v>1</v>
      </c>
      <c r="G111" s="176">
        <v>180000</v>
      </c>
      <c r="H111" s="120"/>
      <c r="I111" s="228">
        <f t="shared" si="14"/>
        <v>199384.81</v>
      </c>
      <c r="J111" s="229"/>
      <c r="L111" s="121">
        <f t="shared" si="15"/>
        <v>199384.81</v>
      </c>
      <c r="M111" s="121">
        <f t="shared" si="16"/>
        <v>37883.11</v>
      </c>
      <c r="N111" s="121">
        <f t="shared" si="17"/>
        <v>237267.92</v>
      </c>
    </row>
    <row r="112" spans="2:14" ht="45" x14ac:dyDescent="0.15">
      <c r="B112" s="130">
        <v>59</v>
      </c>
      <c r="C112" s="139" t="s">
        <v>193</v>
      </c>
      <c r="D112" s="17" t="s">
        <v>113</v>
      </c>
      <c r="E112" s="134">
        <v>1</v>
      </c>
      <c r="G112" s="123"/>
      <c r="H112" s="120"/>
      <c r="I112" s="228"/>
      <c r="J112" s="229"/>
      <c r="L112" s="121"/>
      <c r="M112" s="121"/>
      <c r="N112" s="121"/>
    </row>
    <row r="113" spans="2:14" ht="30" x14ac:dyDescent="0.15">
      <c r="B113" s="130">
        <v>60</v>
      </c>
      <c r="C113" s="153" t="s">
        <v>194</v>
      </c>
      <c r="D113" s="17" t="s">
        <v>113</v>
      </c>
      <c r="E113" s="138">
        <v>1</v>
      </c>
      <c r="G113" s="176">
        <v>140000</v>
      </c>
      <c r="H113" s="120"/>
      <c r="I113" s="228">
        <f t="shared" si="14"/>
        <v>155077.07</v>
      </c>
      <c r="J113" s="229"/>
      <c r="L113" s="121">
        <f t="shared" si="15"/>
        <v>155077.07</v>
      </c>
      <c r="M113" s="121">
        <f t="shared" si="16"/>
        <v>29464.639999999999</v>
      </c>
      <c r="N113" s="121">
        <f t="shared" si="17"/>
        <v>184541.71</v>
      </c>
    </row>
    <row r="114" spans="2:14" ht="30" x14ac:dyDescent="0.15">
      <c r="B114" s="130">
        <v>61</v>
      </c>
      <c r="C114" s="137" t="s">
        <v>195</v>
      </c>
      <c r="D114" s="17" t="s">
        <v>113</v>
      </c>
      <c r="E114" s="138">
        <v>5</v>
      </c>
      <c r="G114" s="176">
        <v>280000</v>
      </c>
      <c r="H114" s="120"/>
      <c r="I114" s="228">
        <f t="shared" si="14"/>
        <v>310154.15000000002</v>
      </c>
      <c r="J114" s="229"/>
      <c r="L114" s="121">
        <f t="shared" si="15"/>
        <v>310154.15000000002</v>
      </c>
      <c r="M114" s="121">
        <f t="shared" si="16"/>
        <v>58929.29</v>
      </c>
      <c r="N114" s="121">
        <f t="shared" si="17"/>
        <v>1845417.2</v>
      </c>
    </row>
    <row r="115" spans="2:14" ht="30" x14ac:dyDescent="0.15">
      <c r="B115" s="130">
        <v>62</v>
      </c>
      <c r="C115" s="137" t="s">
        <v>196</v>
      </c>
      <c r="D115" s="17" t="s">
        <v>113</v>
      </c>
      <c r="E115" s="138">
        <v>1</v>
      </c>
      <c r="G115" s="176">
        <v>6300000</v>
      </c>
      <c r="H115" s="120"/>
      <c r="I115" s="228">
        <f t="shared" si="14"/>
        <v>6978468.2699999996</v>
      </c>
      <c r="J115" s="229"/>
      <c r="L115" s="121">
        <f t="shared" si="15"/>
        <v>6978468.2699999996</v>
      </c>
      <c r="M115" s="121">
        <f t="shared" si="16"/>
        <v>1325908.97</v>
      </c>
      <c r="N115" s="121">
        <f t="shared" si="17"/>
        <v>8304377.2400000002</v>
      </c>
    </row>
    <row r="116" spans="2:14" ht="30" x14ac:dyDescent="0.15">
      <c r="B116" s="141">
        <v>63</v>
      </c>
      <c r="C116" s="148" t="s">
        <v>197</v>
      </c>
      <c r="D116" s="143" t="s">
        <v>113</v>
      </c>
      <c r="E116" s="144">
        <v>6</v>
      </c>
      <c r="G116" s="178">
        <v>150000</v>
      </c>
      <c r="H116" s="120"/>
      <c r="I116" s="235">
        <f t="shared" si="14"/>
        <v>166154.01</v>
      </c>
      <c r="J116" s="236"/>
      <c r="L116" s="179">
        <f t="shared" si="15"/>
        <v>166154.01</v>
      </c>
      <c r="M116" s="179">
        <f t="shared" si="16"/>
        <v>31569.26</v>
      </c>
      <c r="N116" s="179">
        <f t="shared" si="17"/>
        <v>1186339.6200000001</v>
      </c>
    </row>
    <row r="117" spans="2:14" ht="27" customHeight="1" x14ac:dyDescent="0.15">
      <c r="B117" s="237" t="s">
        <v>127</v>
      </c>
      <c r="C117" s="237"/>
      <c r="D117" s="237"/>
      <c r="E117" s="237"/>
      <c r="F117" s="237"/>
      <c r="G117" s="237"/>
      <c r="H117" s="237"/>
      <c r="I117" s="237"/>
      <c r="J117" s="237"/>
      <c r="K117" s="237"/>
      <c r="L117" s="237"/>
      <c r="M117" s="237"/>
      <c r="N117" s="237"/>
    </row>
    <row r="118" spans="2:14" ht="49" customHeight="1" x14ac:dyDescent="0.15">
      <c r="B118" s="246" t="s">
        <v>57</v>
      </c>
      <c r="C118" s="246"/>
      <c r="D118" s="246"/>
      <c r="E118" s="246"/>
      <c r="G118" s="173" t="s">
        <v>176</v>
      </c>
      <c r="H118" s="84"/>
      <c r="I118" s="174" t="s">
        <v>177</v>
      </c>
      <c r="J118" s="175" t="s">
        <v>178</v>
      </c>
      <c r="L118" s="233" t="s">
        <v>13</v>
      </c>
      <c r="M118" s="234"/>
      <c r="N118" s="234"/>
    </row>
    <row r="119" spans="2:14" ht="36" customHeight="1" thickBot="1" x14ac:dyDescent="0.2">
      <c r="B119" s="127" t="s">
        <v>4</v>
      </c>
      <c r="C119" s="127" t="s">
        <v>5</v>
      </c>
      <c r="D119" s="127" t="s">
        <v>6</v>
      </c>
      <c r="E119" s="127" t="s">
        <v>7</v>
      </c>
      <c r="G119" s="128" t="s">
        <v>2</v>
      </c>
      <c r="I119" s="119">
        <v>1.4401999999999999</v>
      </c>
      <c r="J119" s="119">
        <v>1.5952999999999999</v>
      </c>
      <c r="L119" s="129" t="s">
        <v>2</v>
      </c>
      <c r="M119" s="129" t="s">
        <v>14</v>
      </c>
      <c r="N119" s="129" t="s">
        <v>10</v>
      </c>
    </row>
    <row r="120" spans="2:14" ht="30" x14ac:dyDescent="0.15">
      <c r="B120" s="130">
        <v>1</v>
      </c>
      <c r="C120" s="162" t="s">
        <v>128</v>
      </c>
      <c r="D120" s="159" t="s">
        <v>113</v>
      </c>
      <c r="E120" s="163">
        <v>1</v>
      </c>
      <c r="G120" s="176">
        <v>260000</v>
      </c>
      <c r="H120" s="120"/>
      <c r="I120" s="228">
        <f t="shared" ref="I120:I133" si="18">ROUND(($J$9/$I$9)*G120,2)</f>
        <v>288000.28000000003</v>
      </c>
      <c r="J120" s="229"/>
      <c r="L120" s="121">
        <f t="shared" ref="L120:L133" si="19">I120</f>
        <v>288000.28000000003</v>
      </c>
      <c r="M120" s="121">
        <f t="shared" ref="M120:M133" si="20">ROUND(L120*19%,2)</f>
        <v>54720.05</v>
      </c>
      <c r="N120" s="121">
        <f t="shared" ref="N120:N133" si="21">ROUND((L120+M120)*E120,2)</f>
        <v>342720.33</v>
      </c>
    </row>
    <row r="121" spans="2:14" ht="34" customHeight="1" x14ac:dyDescent="0.15">
      <c r="B121" s="130">
        <v>2</v>
      </c>
      <c r="C121" s="137" t="s">
        <v>129</v>
      </c>
      <c r="D121" s="17" t="s">
        <v>113</v>
      </c>
      <c r="E121" s="138">
        <v>1</v>
      </c>
      <c r="G121" s="176">
        <v>245000</v>
      </c>
      <c r="H121" s="120"/>
      <c r="I121" s="228">
        <f t="shared" si="18"/>
        <v>271384.88</v>
      </c>
      <c r="J121" s="229"/>
      <c r="L121" s="121">
        <f t="shared" si="19"/>
        <v>271384.88</v>
      </c>
      <c r="M121" s="121">
        <f t="shared" si="20"/>
        <v>51563.13</v>
      </c>
      <c r="N121" s="121">
        <f t="shared" si="21"/>
        <v>322948.01</v>
      </c>
    </row>
    <row r="122" spans="2:14" ht="34" customHeight="1" x14ac:dyDescent="0.15">
      <c r="B122" s="130">
        <v>3</v>
      </c>
      <c r="C122" s="137" t="s">
        <v>130</v>
      </c>
      <c r="D122" s="17" t="s">
        <v>113</v>
      </c>
      <c r="E122" s="138">
        <v>1</v>
      </c>
      <c r="G122" s="176">
        <v>245000</v>
      </c>
      <c r="H122" s="120"/>
      <c r="I122" s="228">
        <f t="shared" si="18"/>
        <v>271384.88</v>
      </c>
      <c r="J122" s="229"/>
      <c r="L122" s="121">
        <f t="shared" si="19"/>
        <v>271384.88</v>
      </c>
      <c r="M122" s="121">
        <f t="shared" si="20"/>
        <v>51563.13</v>
      </c>
      <c r="N122" s="121">
        <f t="shared" si="21"/>
        <v>322948.01</v>
      </c>
    </row>
    <row r="123" spans="2:14" ht="34" customHeight="1" x14ac:dyDescent="0.15">
      <c r="B123" s="130">
        <v>4</v>
      </c>
      <c r="C123" s="164" t="s">
        <v>131</v>
      </c>
      <c r="D123" s="17" t="s">
        <v>113</v>
      </c>
      <c r="E123" s="138">
        <v>1</v>
      </c>
      <c r="G123" s="176">
        <v>260000</v>
      </c>
      <c r="H123" s="120"/>
      <c r="I123" s="228">
        <f t="shared" si="18"/>
        <v>288000.28000000003</v>
      </c>
      <c r="J123" s="229"/>
      <c r="L123" s="121">
        <f t="shared" si="19"/>
        <v>288000.28000000003</v>
      </c>
      <c r="M123" s="121">
        <f t="shared" si="20"/>
        <v>54720.05</v>
      </c>
      <c r="N123" s="121">
        <f t="shared" si="21"/>
        <v>342720.33</v>
      </c>
    </row>
    <row r="124" spans="2:14" ht="34" customHeight="1" x14ac:dyDescent="0.15">
      <c r="B124" s="130">
        <v>5</v>
      </c>
      <c r="C124" s="135" t="s">
        <v>132</v>
      </c>
      <c r="D124" s="17" t="s">
        <v>113</v>
      </c>
      <c r="E124" s="136">
        <v>1</v>
      </c>
      <c r="G124" s="176">
        <v>245000</v>
      </c>
      <c r="H124" s="120"/>
      <c r="I124" s="228">
        <f t="shared" si="18"/>
        <v>271384.88</v>
      </c>
      <c r="J124" s="229"/>
      <c r="L124" s="121">
        <f t="shared" si="19"/>
        <v>271384.88</v>
      </c>
      <c r="M124" s="121">
        <f t="shared" si="20"/>
        <v>51563.13</v>
      </c>
      <c r="N124" s="121">
        <f t="shared" si="21"/>
        <v>322948.01</v>
      </c>
    </row>
    <row r="125" spans="2:14" ht="34" customHeight="1" x14ac:dyDescent="0.15">
      <c r="B125" s="130">
        <v>6</v>
      </c>
      <c r="C125" s="135" t="s">
        <v>133</v>
      </c>
      <c r="D125" s="17" t="s">
        <v>113</v>
      </c>
      <c r="E125" s="136">
        <v>1</v>
      </c>
      <c r="G125" s="176">
        <v>230000</v>
      </c>
      <c r="H125" s="120"/>
      <c r="I125" s="228">
        <f t="shared" si="18"/>
        <v>254769.48</v>
      </c>
      <c r="J125" s="229"/>
      <c r="L125" s="121">
        <f t="shared" si="19"/>
        <v>254769.48</v>
      </c>
      <c r="M125" s="121">
        <f t="shared" si="20"/>
        <v>48406.2</v>
      </c>
      <c r="N125" s="121">
        <f t="shared" si="21"/>
        <v>303175.67999999999</v>
      </c>
    </row>
    <row r="126" spans="2:14" ht="34" customHeight="1" x14ac:dyDescent="0.15">
      <c r="B126" s="130">
        <v>7</v>
      </c>
      <c r="C126" s="135" t="s">
        <v>134</v>
      </c>
      <c r="D126" s="17" t="s">
        <v>113</v>
      </c>
      <c r="E126" s="136">
        <v>1</v>
      </c>
      <c r="G126" s="176">
        <v>270000</v>
      </c>
      <c r="H126" s="120"/>
      <c r="I126" s="228">
        <f t="shared" si="18"/>
        <v>299077.21000000002</v>
      </c>
      <c r="J126" s="229"/>
      <c r="L126" s="121">
        <f t="shared" si="19"/>
        <v>299077.21000000002</v>
      </c>
      <c r="M126" s="121">
        <f t="shared" si="20"/>
        <v>56824.67</v>
      </c>
      <c r="N126" s="121">
        <f t="shared" si="21"/>
        <v>355901.88</v>
      </c>
    </row>
    <row r="127" spans="2:14" ht="34" customHeight="1" x14ac:dyDescent="0.15">
      <c r="B127" s="130">
        <v>8</v>
      </c>
      <c r="C127" s="135" t="s">
        <v>135</v>
      </c>
      <c r="D127" s="17" t="s">
        <v>113</v>
      </c>
      <c r="E127" s="136">
        <v>1</v>
      </c>
      <c r="G127" s="176">
        <v>260000</v>
      </c>
      <c r="H127" s="120"/>
      <c r="I127" s="228">
        <f t="shared" si="18"/>
        <v>288000.28000000003</v>
      </c>
      <c r="J127" s="229"/>
      <c r="L127" s="121">
        <f t="shared" si="19"/>
        <v>288000.28000000003</v>
      </c>
      <c r="M127" s="121">
        <f t="shared" si="20"/>
        <v>54720.05</v>
      </c>
      <c r="N127" s="121">
        <f t="shared" si="21"/>
        <v>342720.33</v>
      </c>
    </row>
    <row r="128" spans="2:14" ht="34" customHeight="1" x14ac:dyDescent="0.15">
      <c r="B128" s="130">
        <v>9</v>
      </c>
      <c r="C128" s="135" t="s">
        <v>136</v>
      </c>
      <c r="D128" s="17" t="s">
        <v>113</v>
      </c>
      <c r="E128" s="136">
        <v>1</v>
      </c>
      <c r="G128" s="176">
        <v>245000</v>
      </c>
      <c r="H128" s="120"/>
      <c r="I128" s="228">
        <f t="shared" si="18"/>
        <v>271384.88</v>
      </c>
      <c r="J128" s="229"/>
      <c r="L128" s="121">
        <f t="shared" si="19"/>
        <v>271384.88</v>
      </c>
      <c r="M128" s="121">
        <f t="shared" si="20"/>
        <v>51563.13</v>
      </c>
      <c r="N128" s="121">
        <f t="shared" si="21"/>
        <v>322948.01</v>
      </c>
    </row>
    <row r="129" spans="2:14" ht="34" customHeight="1" x14ac:dyDescent="0.15">
      <c r="B129" s="130">
        <v>10</v>
      </c>
      <c r="C129" s="135" t="s">
        <v>137</v>
      </c>
      <c r="D129" s="17" t="s">
        <v>113</v>
      </c>
      <c r="E129" s="136">
        <v>1</v>
      </c>
      <c r="G129" s="176">
        <v>320000</v>
      </c>
      <c r="H129" s="120"/>
      <c r="I129" s="228">
        <f t="shared" si="18"/>
        <v>354461.88</v>
      </c>
      <c r="J129" s="229"/>
      <c r="L129" s="121">
        <f t="shared" si="19"/>
        <v>354461.88</v>
      </c>
      <c r="M129" s="121">
        <f t="shared" si="20"/>
        <v>67347.759999999995</v>
      </c>
      <c r="N129" s="121">
        <f t="shared" si="21"/>
        <v>421809.64</v>
      </c>
    </row>
    <row r="130" spans="2:14" ht="34" customHeight="1" x14ac:dyDescent="0.15">
      <c r="B130" s="130">
        <v>11</v>
      </c>
      <c r="C130" s="164" t="s">
        <v>138</v>
      </c>
      <c r="D130" s="17" t="s">
        <v>113</v>
      </c>
      <c r="E130" s="136">
        <v>1</v>
      </c>
      <c r="G130" s="176">
        <v>310000</v>
      </c>
      <c r="H130" s="120"/>
      <c r="I130" s="228">
        <f t="shared" si="18"/>
        <v>343384.95</v>
      </c>
      <c r="J130" s="229"/>
      <c r="L130" s="121">
        <f t="shared" si="19"/>
        <v>343384.95</v>
      </c>
      <c r="M130" s="121">
        <f t="shared" si="20"/>
        <v>65243.14</v>
      </c>
      <c r="N130" s="121">
        <f t="shared" si="21"/>
        <v>408628.09</v>
      </c>
    </row>
    <row r="131" spans="2:14" ht="34" customHeight="1" x14ac:dyDescent="0.15">
      <c r="B131" s="130">
        <v>12</v>
      </c>
      <c r="C131" s="135" t="s">
        <v>139</v>
      </c>
      <c r="D131" s="17" t="s">
        <v>113</v>
      </c>
      <c r="E131" s="136">
        <v>1</v>
      </c>
      <c r="G131" s="176">
        <v>320000</v>
      </c>
      <c r="H131" s="120"/>
      <c r="I131" s="228">
        <f t="shared" si="18"/>
        <v>354461.88</v>
      </c>
      <c r="J131" s="229"/>
      <c r="L131" s="121">
        <f t="shared" si="19"/>
        <v>354461.88</v>
      </c>
      <c r="M131" s="121">
        <f t="shared" si="20"/>
        <v>67347.759999999995</v>
      </c>
      <c r="N131" s="121">
        <f t="shared" si="21"/>
        <v>421809.64</v>
      </c>
    </row>
    <row r="132" spans="2:14" ht="34" customHeight="1" x14ac:dyDescent="0.15">
      <c r="B132" s="130">
        <v>13</v>
      </c>
      <c r="C132" s="135" t="s">
        <v>140</v>
      </c>
      <c r="D132" s="17" t="s">
        <v>113</v>
      </c>
      <c r="E132" s="136">
        <v>1</v>
      </c>
      <c r="G132" s="176">
        <v>320000</v>
      </c>
      <c r="H132" s="120"/>
      <c r="I132" s="228">
        <f t="shared" si="18"/>
        <v>354461.88</v>
      </c>
      <c r="J132" s="229"/>
      <c r="L132" s="121">
        <f t="shared" si="19"/>
        <v>354461.88</v>
      </c>
      <c r="M132" s="121">
        <f t="shared" si="20"/>
        <v>67347.759999999995</v>
      </c>
      <c r="N132" s="121">
        <f t="shared" si="21"/>
        <v>421809.64</v>
      </c>
    </row>
    <row r="133" spans="2:14" ht="34" customHeight="1" x14ac:dyDescent="0.15">
      <c r="B133" s="130">
        <v>14</v>
      </c>
      <c r="C133" s="135" t="s">
        <v>141</v>
      </c>
      <c r="D133" s="17" t="s">
        <v>113</v>
      </c>
      <c r="E133" s="136">
        <v>1</v>
      </c>
      <c r="G133" s="176">
        <v>240000</v>
      </c>
      <c r="H133" s="120"/>
      <c r="I133" s="228">
        <f t="shared" si="18"/>
        <v>265846.40999999997</v>
      </c>
      <c r="J133" s="229"/>
      <c r="L133" s="121">
        <f t="shared" si="19"/>
        <v>265846.40999999997</v>
      </c>
      <c r="M133" s="121">
        <f t="shared" si="20"/>
        <v>50510.82</v>
      </c>
      <c r="N133" s="121">
        <f t="shared" si="21"/>
        <v>316357.23</v>
      </c>
    </row>
    <row r="134" spans="2:14" ht="34" customHeight="1" x14ac:dyDescent="0.15">
      <c r="B134" s="130">
        <v>15</v>
      </c>
      <c r="C134" s="137" t="s">
        <v>142</v>
      </c>
      <c r="D134" s="17" t="s">
        <v>24</v>
      </c>
      <c r="E134" s="138">
        <v>1</v>
      </c>
      <c r="G134" s="176">
        <v>8500000</v>
      </c>
      <c r="H134" s="120"/>
      <c r="I134" s="228">
        <f t="shared" ref="I134" si="22">ROUND(($J$9/$I$9)*G134,2)</f>
        <v>9415393.6999999993</v>
      </c>
      <c r="J134" s="229"/>
      <c r="L134" s="121">
        <f t="shared" ref="L134" si="23">I134</f>
        <v>9415393.6999999993</v>
      </c>
      <c r="M134" s="121">
        <f t="shared" ref="M134" si="24">ROUND(L134*19%,2)</f>
        <v>1788924.8</v>
      </c>
      <c r="N134" s="121">
        <f t="shared" ref="N134" si="25">ROUND((L134+M134)*E134,2)</f>
        <v>11204318.5</v>
      </c>
    </row>
    <row r="135" spans="2:14" ht="34" customHeight="1" thickBot="1" x14ac:dyDescent="0.2">
      <c r="B135" s="130">
        <v>16</v>
      </c>
      <c r="C135" s="155" t="s">
        <v>143</v>
      </c>
      <c r="D135" s="161" t="s">
        <v>24</v>
      </c>
      <c r="E135" s="157">
        <v>1</v>
      </c>
      <c r="G135" s="123"/>
      <c r="H135" s="120"/>
      <c r="I135" s="228"/>
      <c r="J135" s="229"/>
      <c r="L135" s="121"/>
      <c r="M135" s="121"/>
      <c r="N135" s="121"/>
    </row>
    <row r="136" spans="2:14" ht="45" x14ac:dyDescent="0.15">
      <c r="B136" s="240" t="s">
        <v>57</v>
      </c>
      <c r="C136" s="241"/>
      <c r="D136" s="241"/>
      <c r="E136" s="242"/>
      <c r="G136" s="116" t="s">
        <v>176</v>
      </c>
      <c r="H136" s="84"/>
      <c r="I136" s="117" t="s">
        <v>177</v>
      </c>
      <c r="J136" s="118" t="s">
        <v>178</v>
      </c>
      <c r="L136" s="233" t="s">
        <v>13</v>
      </c>
      <c r="M136" s="234"/>
      <c r="N136" s="234"/>
    </row>
    <row r="137" spans="2:14" ht="34" customHeight="1" thickBot="1" x14ac:dyDescent="0.2">
      <c r="B137" s="127" t="s">
        <v>4</v>
      </c>
      <c r="C137" s="127" t="s">
        <v>5</v>
      </c>
      <c r="D137" s="127" t="s">
        <v>6</v>
      </c>
      <c r="E137" s="127" t="s">
        <v>7</v>
      </c>
      <c r="G137" s="128" t="s">
        <v>2</v>
      </c>
      <c r="I137" s="119">
        <v>1.4401999999999999</v>
      </c>
      <c r="J137" s="119">
        <v>1.5952999999999999</v>
      </c>
      <c r="L137" s="129" t="s">
        <v>2</v>
      </c>
      <c r="M137" s="129" t="s">
        <v>14</v>
      </c>
      <c r="N137" s="129" t="s">
        <v>10</v>
      </c>
    </row>
    <row r="138" spans="2:14" ht="47" customHeight="1" x14ac:dyDescent="0.15">
      <c r="B138" s="130">
        <v>17</v>
      </c>
      <c r="C138" s="177" t="s">
        <v>198</v>
      </c>
      <c r="D138" s="159" t="s">
        <v>24</v>
      </c>
      <c r="E138" s="165">
        <v>1</v>
      </c>
      <c r="G138" s="176">
        <v>220000</v>
      </c>
      <c r="H138" s="120"/>
      <c r="I138" s="228">
        <f t="shared" ref="I138:I152" si="26">ROUND(($J$9/$I$9)*G138,2)</f>
        <v>243692.54</v>
      </c>
      <c r="J138" s="229"/>
      <c r="L138" s="121">
        <f t="shared" ref="L138:L152" si="27">I138</f>
        <v>243692.54</v>
      </c>
      <c r="M138" s="121">
        <f t="shared" ref="M138:M152" si="28">ROUND(L138*19%,2)</f>
        <v>46301.58</v>
      </c>
      <c r="N138" s="121">
        <f t="shared" ref="N138:N152" si="29">ROUND((L138+M138)*E138,2)</f>
        <v>289994.12</v>
      </c>
    </row>
    <row r="139" spans="2:14" ht="60" customHeight="1" x14ac:dyDescent="0.15">
      <c r="B139" s="166">
        <v>18</v>
      </c>
      <c r="C139" s="167" t="s">
        <v>199</v>
      </c>
      <c r="D139" s="17" t="s">
        <v>24</v>
      </c>
      <c r="E139" s="168">
        <v>1</v>
      </c>
      <c r="G139" s="176">
        <v>8500000</v>
      </c>
      <c r="H139" s="120"/>
      <c r="I139" s="228">
        <f t="shared" si="26"/>
        <v>9415393.6999999993</v>
      </c>
      <c r="J139" s="229"/>
      <c r="L139" s="121">
        <f t="shared" si="27"/>
        <v>9415393.6999999993</v>
      </c>
      <c r="M139" s="121">
        <f t="shared" si="28"/>
        <v>1788924.8</v>
      </c>
      <c r="N139" s="121">
        <f t="shared" si="29"/>
        <v>11204318.5</v>
      </c>
    </row>
    <row r="140" spans="2:14" ht="47" customHeight="1" x14ac:dyDescent="0.15">
      <c r="B140" s="130">
        <v>19</v>
      </c>
      <c r="C140" s="137" t="s">
        <v>200</v>
      </c>
      <c r="D140" s="17" t="s">
        <v>24</v>
      </c>
      <c r="E140" s="168">
        <v>1</v>
      </c>
      <c r="G140" s="176">
        <v>2300000</v>
      </c>
      <c r="H140" s="120"/>
      <c r="I140" s="228">
        <f t="shared" si="26"/>
        <v>2547694.7599999998</v>
      </c>
      <c r="J140" s="229"/>
      <c r="L140" s="121">
        <f t="shared" si="27"/>
        <v>2547694.7599999998</v>
      </c>
      <c r="M140" s="121">
        <f t="shared" si="28"/>
        <v>484062</v>
      </c>
      <c r="N140" s="121">
        <f t="shared" si="29"/>
        <v>3031756.76</v>
      </c>
    </row>
    <row r="141" spans="2:14" ht="47" customHeight="1" x14ac:dyDescent="0.15">
      <c r="B141" s="166">
        <v>20</v>
      </c>
      <c r="C141" s="137" t="s">
        <v>201</v>
      </c>
      <c r="D141" s="17" t="s">
        <v>24</v>
      </c>
      <c r="E141" s="136">
        <v>1</v>
      </c>
      <c r="G141" s="176">
        <v>245000</v>
      </c>
      <c r="H141" s="120"/>
      <c r="I141" s="228">
        <f t="shared" si="26"/>
        <v>271384.88</v>
      </c>
      <c r="J141" s="229"/>
      <c r="L141" s="121">
        <f t="shared" si="27"/>
        <v>271384.88</v>
      </c>
      <c r="M141" s="121">
        <f t="shared" si="28"/>
        <v>51563.13</v>
      </c>
      <c r="N141" s="121">
        <f t="shared" si="29"/>
        <v>322948.01</v>
      </c>
    </row>
    <row r="142" spans="2:14" ht="47" customHeight="1" x14ac:dyDescent="0.15">
      <c r="B142" s="130">
        <v>21</v>
      </c>
      <c r="C142" s="137" t="s">
        <v>202</v>
      </c>
      <c r="D142" s="17" t="s">
        <v>24</v>
      </c>
      <c r="E142" s="136">
        <v>1</v>
      </c>
      <c r="G142" s="176">
        <v>245000</v>
      </c>
      <c r="H142" s="120"/>
      <c r="I142" s="228">
        <f t="shared" si="26"/>
        <v>271384.88</v>
      </c>
      <c r="J142" s="229"/>
      <c r="L142" s="121">
        <f t="shared" si="27"/>
        <v>271384.88</v>
      </c>
      <c r="M142" s="121">
        <f t="shared" si="28"/>
        <v>51563.13</v>
      </c>
      <c r="N142" s="121">
        <f t="shared" si="29"/>
        <v>322948.01</v>
      </c>
    </row>
    <row r="143" spans="2:14" ht="47" customHeight="1" x14ac:dyDescent="0.15">
      <c r="B143" s="166">
        <v>22</v>
      </c>
      <c r="C143" s="137" t="s">
        <v>203</v>
      </c>
      <c r="D143" s="17" t="s">
        <v>24</v>
      </c>
      <c r="E143" s="136">
        <v>1</v>
      </c>
      <c r="G143" s="176">
        <v>260000</v>
      </c>
      <c r="H143" s="120"/>
      <c r="I143" s="228">
        <f t="shared" si="26"/>
        <v>288000.28000000003</v>
      </c>
      <c r="J143" s="229"/>
      <c r="L143" s="121">
        <f t="shared" si="27"/>
        <v>288000.28000000003</v>
      </c>
      <c r="M143" s="121">
        <f t="shared" si="28"/>
        <v>54720.05</v>
      </c>
      <c r="N143" s="121">
        <f t="shared" si="29"/>
        <v>342720.33</v>
      </c>
    </row>
    <row r="144" spans="2:14" ht="47" customHeight="1" x14ac:dyDescent="0.15">
      <c r="B144" s="130">
        <v>23</v>
      </c>
      <c r="C144" s="139" t="s">
        <v>204</v>
      </c>
      <c r="D144" s="17" t="s">
        <v>24</v>
      </c>
      <c r="E144" s="136">
        <v>1</v>
      </c>
      <c r="G144" s="123"/>
      <c r="H144" s="120"/>
      <c r="I144" s="228">
        <f t="shared" si="26"/>
        <v>0</v>
      </c>
      <c r="J144" s="229"/>
      <c r="L144" s="121">
        <f t="shared" si="27"/>
        <v>0</v>
      </c>
      <c r="M144" s="121">
        <f t="shared" si="28"/>
        <v>0</v>
      </c>
      <c r="N144" s="121">
        <f t="shared" si="29"/>
        <v>0</v>
      </c>
    </row>
    <row r="145" spans="1:14" ht="47" customHeight="1" x14ac:dyDescent="0.15">
      <c r="B145" s="166">
        <v>24</v>
      </c>
      <c r="C145" s="137" t="s">
        <v>205</v>
      </c>
      <c r="D145" s="17" t="s">
        <v>24</v>
      </c>
      <c r="E145" s="136">
        <v>1</v>
      </c>
      <c r="G145" s="176">
        <v>8500000</v>
      </c>
      <c r="H145" s="120"/>
      <c r="I145" s="228">
        <f t="shared" si="26"/>
        <v>9415393.6999999993</v>
      </c>
      <c r="J145" s="229"/>
      <c r="L145" s="121">
        <f t="shared" si="27"/>
        <v>9415393.6999999993</v>
      </c>
      <c r="M145" s="121">
        <f t="shared" si="28"/>
        <v>1788924.8</v>
      </c>
      <c r="N145" s="121">
        <f t="shared" si="29"/>
        <v>11204318.5</v>
      </c>
    </row>
    <row r="146" spans="1:14" ht="47" customHeight="1" x14ac:dyDescent="0.15">
      <c r="B146" s="130">
        <v>25</v>
      </c>
      <c r="C146" s="169" t="s">
        <v>206</v>
      </c>
      <c r="D146" s="17" t="s">
        <v>24</v>
      </c>
      <c r="E146" s="136">
        <v>1</v>
      </c>
      <c r="G146" s="176">
        <v>320000</v>
      </c>
      <c r="H146" s="120"/>
      <c r="I146" s="228">
        <f t="shared" si="26"/>
        <v>354461.88</v>
      </c>
      <c r="J146" s="229"/>
      <c r="L146" s="121">
        <f t="shared" si="27"/>
        <v>354461.88</v>
      </c>
      <c r="M146" s="121">
        <f t="shared" si="28"/>
        <v>67347.759999999995</v>
      </c>
      <c r="N146" s="121">
        <f t="shared" si="29"/>
        <v>421809.64</v>
      </c>
    </row>
    <row r="147" spans="1:14" ht="47" customHeight="1" x14ac:dyDescent="0.15">
      <c r="B147" s="166">
        <v>26</v>
      </c>
      <c r="C147" s="137" t="s">
        <v>207</v>
      </c>
      <c r="D147" s="17" t="s">
        <v>24</v>
      </c>
      <c r="E147" s="136">
        <v>1</v>
      </c>
      <c r="G147" s="176">
        <v>11800000</v>
      </c>
      <c r="H147" s="120"/>
      <c r="I147" s="228">
        <f t="shared" si="26"/>
        <v>13070781.84</v>
      </c>
      <c r="J147" s="229"/>
      <c r="L147" s="121">
        <f t="shared" si="27"/>
        <v>13070781.84</v>
      </c>
      <c r="M147" s="121">
        <f t="shared" si="28"/>
        <v>2483448.5499999998</v>
      </c>
      <c r="N147" s="121">
        <f t="shared" si="29"/>
        <v>15554230.390000001</v>
      </c>
    </row>
    <row r="148" spans="1:14" ht="47" customHeight="1" x14ac:dyDescent="0.15">
      <c r="B148" s="130">
        <v>27</v>
      </c>
      <c r="C148" s="137" t="s">
        <v>208</v>
      </c>
      <c r="D148" s="17" t="s">
        <v>24</v>
      </c>
      <c r="E148" s="136">
        <v>1</v>
      </c>
      <c r="G148" s="176">
        <v>240000</v>
      </c>
      <c r="H148" s="120"/>
      <c r="I148" s="228">
        <f t="shared" si="26"/>
        <v>265846.40999999997</v>
      </c>
      <c r="J148" s="229"/>
      <c r="L148" s="121">
        <f t="shared" si="27"/>
        <v>265846.40999999997</v>
      </c>
      <c r="M148" s="121">
        <f t="shared" si="28"/>
        <v>50510.82</v>
      </c>
      <c r="N148" s="121">
        <f t="shared" si="29"/>
        <v>316357.23</v>
      </c>
    </row>
    <row r="149" spans="1:14" ht="47" customHeight="1" x14ac:dyDescent="0.15">
      <c r="B149" s="166">
        <v>28</v>
      </c>
      <c r="C149" s="170" t="s">
        <v>209</v>
      </c>
      <c r="D149" s="17" t="s">
        <v>24</v>
      </c>
      <c r="E149" s="136">
        <v>1</v>
      </c>
      <c r="G149" s="176">
        <v>200000</v>
      </c>
      <c r="H149" s="120"/>
      <c r="I149" s="228">
        <f t="shared" si="26"/>
        <v>221538.68</v>
      </c>
      <c r="J149" s="229"/>
      <c r="L149" s="121">
        <f t="shared" si="27"/>
        <v>221538.68</v>
      </c>
      <c r="M149" s="121">
        <f t="shared" si="28"/>
        <v>42092.35</v>
      </c>
      <c r="N149" s="121">
        <f t="shared" si="29"/>
        <v>263631.03000000003</v>
      </c>
    </row>
    <row r="150" spans="1:14" ht="47" customHeight="1" x14ac:dyDescent="0.15">
      <c r="B150" s="130">
        <v>29</v>
      </c>
      <c r="C150" s="153" t="s">
        <v>210</v>
      </c>
      <c r="D150" s="17" t="s">
        <v>24</v>
      </c>
      <c r="E150" s="136">
        <v>1</v>
      </c>
      <c r="G150" s="176">
        <v>200000</v>
      </c>
      <c r="H150" s="120"/>
      <c r="I150" s="228">
        <f t="shared" si="26"/>
        <v>221538.68</v>
      </c>
      <c r="J150" s="229"/>
      <c r="L150" s="121">
        <f t="shared" si="27"/>
        <v>221538.68</v>
      </c>
      <c r="M150" s="121">
        <f t="shared" si="28"/>
        <v>42092.35</v>
      </c>
      <c r="N150" s="121">
        <f t="shared" si="29"/>
        <v>263631.03000000003</v>
      </c>
    </row>
    <row r="151" spans="1:14" ht="47" customHeight="1" x14ac:dyDescent="0.15">
      <c r="B151" s="166">
        <v>30</v>
      </c>
      <c r="C151" s="16" t="s">
        <v>211</v>
      </c>
      <c r="D151" s="17" t="s">
        <v>24</v>
      </c>
      <c r="E151" s="136">
        <v>1</v>
      </c>
      <c r="G151" s="176">
        <v>500000</v>
      </c>
      <c r="H151" s="120"/>
      <c r="I151" s="228">
        <f t="shared" si="26"/>
        <v>553846.68999999994</v>
      </c>
      <c r="J151" s="229"/>
      <c r="L151" s="121">
        <f t="shared" si="27"/>
        <v>553846.68999999994</v>
      </c>
      <c r="M151" s="121">
        <f t="shared" si="28"/>
        <v>105230.87</v>
      </c>
      <c r="N151" s="121">
        <f t="shared" si="29"/>
        <v>659077.56000000006</v>
      </c>
    </row>
    <row r="152" spans="1:14" ht="47" customHeight="1" x14ac:dyDescent="0.15">
      <c r="B152" s="130">
        <v>31</v>
      </c>
      <c r="C152" s="16" t="s">
        <v>158</v>
      </c>
      <c r="D152" s="17" t="s">
        <v>24</v>
      </c>
      <c r="E152" s="136">
        <v>1</v>
      </c>
      <c r="G152" s="176">
        <v>500000</v>
      </c>
      <c r="H152" s="120"/>
      <c r="I152" s="228">
        <f t="shared" si="26"/>
        <v>553846.68999999994</v>
      </c>
      <c r="J152" s="229"/>
      <c r="L152" s="121">
        <f t="shared" si="27"/>
        <v>553846.68999999994</v>
      </c>
      <c r="M152" s="121">
        <f t="shared" si="28"/>
        <v>105230.87</v>
      </c>
      <c r="N152" s="121">
        <f t="shared" si="29"/>
        <v>659077.56000000006</v>
      </c>
    </row>
    <row r="153" spans="1:14" ht="85" customHeight="1" thickBot="1" x14ac:dyDescent="0.2">
      <c r="B153" s="166">
        <v>32</v>
      </c>
      <c r="C153" s="171" t="s">
        <v>159</v>
      </c>
      <c r="D153" s="161" t="s">
        <v>24</v>
      </c>
      <c r="E153" s="172">
        <v>1</v>
      </c>
      <c r="G153" s="123"/>
      <c r="H153" s="120"/>
      <c r="I153" s="228"/>
      <c r="J153" s="229"/>
      <c r="L153" s="121"/>
      <c r="M153" s="121"/>
      <c r="N153" s="121"/>
    </row>
    <row r="154" spans="1:14" ht="29" customHeight="1" x14ac:dyDescent="0.15">
      <c r="B154" s="124"/>
      <c r="C154" s="124"/>
      <c r="D154" s="124"/>
      <c r="E154" s="124"/>
    </row>
    <row r="155" spans="1:14" x14ac:dyDescent="0.15">
      <c r="B155" s="125"/>
      <c r="C155" s="125"/>
      <c r="D155" s="125"/>
      <c r="E155" s="125"/>
    </row>
    <row r="156" spans="1:14" ht="26.25" customHeight="1" x14ac:dyDescent="0.15">
      <c r="A156" s="222" t="s">
        <v>162</v>
      </c>
      <c r="B156" s="223"/>
      <c r="C156" s="85"/>
      <c r="D156" s="85"/>
      <c r="E156" s="85"/>
    </row>
    <row r="157" spans="1:14" ht="26.25" customHeight="1" x14ac:dyDescent="0.15">
      <c r="B157" s="86"/>
      <c r="C157" s="87"/>
      <c r="D157" s="224"/>
      <c r="E157" s="224"/>
    </row>
    <row r="158" spans="1:14" ht="26.25" customHeight="1" x14ac:dyDescent="0.15">
      <c r="B158" s="88"/>
      <c r="C158" s="88"/>
      <c r="D158" s="88"/>
    </row>
    <row r="159" spans="1:14" ht="26.25" customHeight="1" thickBot="1" x14ac:dyDescent="0.2">
      <c r="B159" s="86"/>
      <c r="C159" s="86"/>
      <c r="D159" s="86"/>
    </row>
    <row r="160" spans="1:14" ht="26.25" customHeight="1" thickBot="1" x14ac:dyDescent="0.2">
      <c r="B160" s="89"/>
      <c r="C160" s="90" t="s">
        <v>163</v>
      </c>
      <c r="D160" s="90" t="s">
        <v>164</v>
      </c>
      <c r="E160" s="90" t="s">
        <v>165</v>
      </c>
    </row>
    <row r="161" spans="2:5" ht="26.25" customHeight="1" x14ac:dyDescent="0.15">
      <c r="B161" s="92" t="s">
        <v>166</v>
      </c>
      <c r="C161" s="91" t="s">
        <v>167</v>
      </c>
      <c r="D161" s="93" t="s">
        <v>168</v>
      </c>
      <c r="E161" s="94">
        <v>46212</v>
      </c>
    </row>
    <row r="162" spans="2:5" ht="15" x14ac:dyDescent="0.15">
      <c r="B162" s="95"/>
      <c r="C162" s="91" t="s">
        <v>169</v>
      </c>
      <c r="D162" s="96"/>
      <c r="E162" s="97"/>
    </row>
    <row r="163" spans="2:5" ht="16" thickBot="1" x14ac:dyDescent="0.2">
      <c r="B163" s="98"/>
      <c r="C163" s="91" t="s">
        <v>170</v>
      </c>
      <c r="D163" s="96"/>
      <c r="E163" s="99"/>
    </row>
    <row r="164" spans="2:5" ht="15" x14ac:dyDescent="0.15">
      <c r="B164" s="100" t="s">
        <v>171</v>
      </c>
      <c r="C164" s="103" t="s">
        <v>172</v>
      </c>
      <c r="D164" s="103"/>
      <c r="E164" s="106">
        <v>46212</v>
      </c>
    </row>
    <row r="165" spans="2:5" ht="15" x14ac:dyDescent="0.15">
      <c r="B165" s="101"/>
      <c r="C165" s="104" t="s">
        <v>173</v>
      </c>
      <c r="D165" s="104"/>
      <c r="E165" s="107"/>
    </row>
    <row r="166" spans="2:5" ht="16" thickBot="1" x14ac:dyDescent="0.2">
      <c r="B166" s="102"/>
      <c r="C166" s="105" t="s">
        <v>174</v>
      </c>
      <c r="D166" s="105"/>
      <c r="E166" s="108"/>
    </row>
    <row r="167" spans="2:5" ht="23" customHeight="1" thickBot="1" x14ac:dyDescent="0.2">
      <c r="B167" s="219" t="s">
        <v>175</v>
      </c>
      <c r="C167" s="220"/>
      <c r="D167" s="220"/>
      <c r="E167" s="221"/>
    </row>
  </sheetData>
  <mergeCells count="155">
    <mergeCell ref="L8:N8"/>
    <mergeCell ref="B118:E118"/>
    <mergeCell ref="B136:E136"/>
    <mergeCell ref="A156:B156"/>
    <mergeCell ref="D157:E157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29:J29"/>
    <mergeCell ref="I10:J10"/>
    <mergeCell ref="I11:J11"/>
    <mergeCell ref="I12:J12"/>
    <mergeCell ref="I13:J13"/>
    <mergeCell ref="I32:J32"/>
    <mergeCell ref="I33:J33"/>
    <mergeCell ref="I34:J34"/>
    <mergeCell ref="B2:C3"/>
    <mergeCell ref="B6:E6"/>
    <mergeCell ref="B167:E167"/>
    <mergeCell ref="B8:E8"/>
    <mergeCell ref="B43:E43"/>
    <mergeCell ref="B50:E50"/>
    <mergeCell ref="B101:E101"/>
    <mergeCell ref="I47:J47"/>
    <mergeCell ref="I48:J48"/>
    <mergeCell ref="B7:N7"/>
    <mergeCell ref="L43:N43"/>
    <mergeCell ref="B49:N49"/>
    <mergeCell ref="I40:J40"/>
    <mergeCell ref="I41:J41"/>
    <mergeCell ref="I42:J42"/>
    <mergeCell ref="I45:J45"/>
    <mergeCell ref="I46:J46"/>
    <mergeCell ref="I35:J35"/>
    <mergeCell ref="I36:J36"/>
    <mergeCell ref="I37:J37"/>
    <mergeCell ref="I38:J38"/>
    <mergeCell ref="I39:J39"/>
    <mergeCell ref="I30:J30"/>
    <mergeCell ref="I31:J31"/>
    <mergeCell ref="I25:J25"/>
    <mergeCell ref="I26:J26"/>
    <mergeCell ref="I27:J27"/>
    <mergeCell ref="I28:J28"/>
    <mergeCell ref="I56:J56"/>
    <mergeCell ref="I57:J57"/>
    <mergeCell ref="I58:J58"/>
    <mergeCell ref="I59:J59"/>
    <mergeCell ref="I60:J60"/>
    <mergeCell ref="L50:N50"/>
    <mergeCell ref="I52:J52"/>
    <mergeCell ref="I53:J53"/>
    <mergeCell ref="I54:J54"/>
    <mergeCell ref="I55:J55"/>
    <mergeCell ref="I66:J66"/>
    <mergeCell ref="I67:J67"/>
    <mergeCell ref="I68:J68"/>
    <mergeCell ref="I69:J69"/>
    <mergeCell ref="I70:J70"/>
    <mergeCell ref="I61:J61"/>
    <mergeCell ref="I62:J62"/>
    <mergeCell ref="I63:J63"/>
    <mergeCell ref="I64:J64"/>
    <mergeCell ref="I65:J65"/>
    <mergeCell ref="I76:J76"/>
    <mergeCell ref="I77:J77"/>
    <mergeCell ref="I78:J78"/>
    <mergeCell ref="I79:J79"/>
    <mergeCell ref="I80:J80"/>
    <mergeCell ref="I71:J71"/>
    <mergeCell ref="I72:J72"/>
    <mergeCell ref="I73:J73"/>
    <mergeCell ref="I74:J74"/>
    <mergeCell ref="I75:J75"/>
    <mergeCell ref="I86:J86"/>
    <mergeCell ref="I87:J87"/>
    <mergeCell ref="I88:J88"/>
    <mergeCell ref="I89:J89"/>
    <mergeCell ref="I90:J90"/>
    <mergeCell ref="I81:J81"/>
    <mergeCell ref="I82:J82"/>
    <mergeCell ref="I83:J83"/>
    <mergeCell ref="I84:J84"/>
    <mergeCell ref="I85:J85"/>
    <mergeCell ref="I96:J96"/>
    <mergeCell ref="I97:J97"/>
    <mergeCell ref="I98:J98"/>
    <mergeCell ref="I99:J99"/>
    <mergeCell ref="I100:J100"/>
    <mergeCell ref="I91:J91"/>
    <mergeCell ref="I92:J92"/>
    <mergeCell ref="I93:J93"/>
    <mergeCell ref="I94:J94"/>
    <mergeCell ref="I95:J95"/>
    <mergeCell ref="I116:J116"/>
    <mergeCell ref="L101:N101"/>
    <mergeCell ref="B117:N117"/>
    <mergeCell ref="L118:N118"/>
    <mergeCell ref="I120:J120"/>
    <mergeCell ref="I111:J111"/>
    <mergeCell ref="I112:J112"/>
    <mergeCell ref="I113:J113"/>
    <mergeCell ref="I114:J114"/>
    <mergeCell ref="I115:J115"/>
    <mergeCell ref="I106:J106"/>
    <mergeCell ref="I107:J107"/>
    <mergeCell ref="I108:J108"/>
    <mergeCell ref="I109:J109"/>
    <mergeCell ref="I110:J110"/>
    <mergeCell ref="I103:J103"/>
    <mergeCell ref="I104:J104"/>
    <mergeCell ref="I105:J105"/>
    <mergeCell ref="I135:J135"/>
    <mergeCell ref="I126:J126"/>
    <mergeCell ref="I127:J127"/>
    <mergeCell ref="I128:J128"/>
    <mergeCell ref="I129:J129"/>
    <mergeCell ref="I130:J130"/>
    <mergeCell ref="I121:J121"/>
    <mergeCell ref="I122:J122"/>
    <mergeCell ref="I123:J123"/>
    <mergeCell ref="I124:J124"/>
    <mergeCell ref="I125:J125"/>
    <mergeCell ref="I152:J152"/>
    <mergeCell ref="I153:J153"/>
    <mergeCell ref="B1:N1"/>
    <mergeCell ref="D2:N2"/>
    <mergeCell ref="D3:N3"/>
    <mergeCell ref="I147:J147"/>
    <mergeCell ref="I148:J148"/>
    <mergeCell ref="I149:J149"/>
    <mergeCell ref="I150:J150"/>
    <mergeCell ref="I151:J151"/>
    <mergeCell ref="I142:J142"/>
    <mergeCell ref="I143:J143"/>
    <mergeCell ref="I144:J144"/>
    <mergeCell ref="I145:J145"/>
    <mergeCell ref="I146:J146"/>
    <mergeCell ref="L136:N136"/>
    <mergeCell ref="I138:J138"/>
    <mergeCell ref="I139:J139"/>
    <mergeCell ref="I140:J140"/>
    <mergeCell ref="I141:J141"/>
    <mergeCell ref="I131:J131"/>
    <mergeCell ref="I132:J132"/>
    <mergeCell ref="I133:J133"/>
    <mergeCell ref="I134:J134"/>
  </mergeCells>
  <conditionalFormatting sqref="D160:E161 D162:D164 E164">
    <cfRule type="containsText" dxfId="2" priority="1" stopIfTrue="1" operator="containsText" text="NO">
      <formula>NOT(ISERROR(SEARCH("NO",D160)))</formula>
    </cfRule>
  </conditionalFormatting>
  <pageMargins left="0.7" right="0.7" top="0.75" bottom="0.75" header="0.3" footer="0.3"/>
  <pageSetup scale="76"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51A58-7C7F-AA43-B4C2-3039014C54A9}">
  <sheetPr codeName="Hoja2"/>
  <dimension ref="A1:O171"/>
  <sheetViews>
    <sheetView showGridLines="0" topLeftCell="A166" zoomScaleNormal="100" workbookViewId="0">
      <selection activeCell="C20" sqref="C20"/>
    </sheetView>
  </sheetViews>
  <sheetFormatPr baseColWidth="10" defaultColWidth="11.6640625" defaultRowHeight="14" x14ac:dyDescent="0.15"/>
  <cols>
    <col min="1" max="1" width="6.6640625" style="3" customWidth="1"/>
    <col min="2" max="2" width="9.83203125" style="4" customWidth="1"/>
    <col min="3" max="3" width="70.83203125" style="5" customWidth="1"/>
    <col min="4" max="4" width="22.83203125" style="6" customWidth="1"/>
    <col min="5" max="5" width="14" style="3" customWidth="1"/>
    <col min="6" max="6" width="11.6640625" style="3"/>
    <col min="7" max="7" width="18" style="3" customWidth="1"/>
    <col min="8" max="8" width="2.6640625" style="3" customWidth="1"/>
    <col min="9" max="9" width="18" style="3" customWidth="1"/>
    <col min="10" max="10" width="3.1640625" style="7" customWidth="1"/>
    <col min="11" max="13" width="16" style="3" customWidth="1"/>
    <col min="14" max="14" width="26" style="3" customWidth="1"/>
    <col min="15" max="16384" width="11.6640625" style="3"/>
  </cols>
  <sheetData>
    <row r="1" spans="2:15" x14ac:dyDescent="0.15">
      <c r="B1" s="251" t="s">
        <v>15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x14ac:dyDescent="0.15">
      <c r="B2" s="217"/>
      <c r="C2" s="218"/>
      <c r="D2" s="215" t="s">
        <v>16</v>
      </c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2:15" x14ac:dyDescent="0.15">
      <c r="B3" s="218"/>
      <c r="C3" s="218"/>
      <c r="D3" s="216" t="s">
        <v>216</v>
      </c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</row>
    <row r="4" spans="2:15" ht="15" x14ac:dyDescent="0.2">
      <c r="B4" s="31"/>
      <c r="C4" s="32"/>
      <c r="D4" s="33"/>
      <c r="E4" s="33"/>
    </row>
    <row r="5" spans="2:15" x14ac:dyDescent="0.15">
      <c r="B5" s="8"/>
      <c r="C5" s="9"/>
      <c r="E5" s="6"/>
      <c r="G5" s="1"/>
      <c r="H5" s="1"/>
      <c r="I5" s="1"/>
      <c r="J5" s="10"/>
      <c r="K5" s="1"/>
      <c r="L5" s="1"/>
      <c r="M5" s="1"/>
      <c r="N5" s="1"/>
    </row>
    <row r="6" spans="2:15" s="1" customFormat="1" x14ac:dyDescent="0.2">
      <c r="B6" s="226" t="s">
        <v>3</v>
      </c>
      <c r="C6" s="226"/>
      <c r="D6" s="226"/>
      <c r="E6" s="226"/>
    </row>
    <row r="7" spans="2:15" s="1" customFormat="1" ht="16" x14ac:dyDescent="0.2">
      <c r="B7" s="227" t="s">
        <v>21</v>
      </c>
      <c r="C7" s="227"/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</row>
    <row r="8" spans="2:15" s="39" customFormat="1" ht="28" x14ac:dyDescent="0.2">
      <c r="B8" s="212" t="s">
        <v>22</v>
      </c>
      <c r="C8" s="213"/>
      <c r="D8" s="213"/>
      <c r="E8" s="214"/>
      <c r="G8" s="180" t="s">
        <v>17</v>
      </c>
      <c r="H8" s="28"/>
      <c r="I8" s="180" t="s">
        <v>12</v>
      </c>
      <c r="J8" s="11"/>
      <c r="K8" s="247" t="s">
        <v>18</v>
      </c>
      <c r="L8" s="247"/>
      <c r="M8" s="247"/>
      <c r="N8" s="247"/>
    </row>
    <row r="9" spans="2:15" s="2" customFormat="1" ht="28" x14ac:dyDescent="0.15">
      <c r="B9" s="40" t="s">
        <v>4</v>
      </c>
      <c r="C9" s="12" t="s">
        <v>5</v>
      </c>
      <c r="D9" s="12" t="s">
        <v>6</v>
      </c>
      <c r="E9" s="12" t="s">
        <v>7</v>
      </c>
      <c r="G9" s="27" t="s">
        <v>2</v>
      </c>
      <c r="H9" s="29"/>
      <c r="I9" s="27" t="s">
        <v>2</v>
      </c>
      <c r="J9" s="13"/>
      <c r="K9" s="14" t="s">
        <v>2</v>
      </c>
      <c r="L9" s="14" t="s">
        <v>8</v>
      </c>
      <c r="M9" s="14" t="s">
        <v>9</v>
      </c>
      <c r="N9" s="14" t="s">
        <v>10</v>
      </c>
    </row>
    <row r="10" spans="2:15" ht="16" x14ac:dyDescent="0.15">
      <c r="B10" s="15">
        <v>1</v>
      </c>
      <c r="C10" s="283" t="s">
        <v>23</v>
      </c>
      <c r="D10" s="56" t="s">
        <v>24</v>
      </c>
      <c r="E10" s="57">
        <v>1</v>
      </c>
      <c r="G10" s="25">
        <f>'ANEXO 1'!G10</f>
        <v>240000</v>
      </c>
      <c r="I10" s="25">
        <f>'ANEXO 2'!L10</f>
        <v>132812.44</v>
      </c>
      <c r="K10" s="18">
        <f>ROUND(AVERAGE(G10,I10),2)</f>
        <v>186406.22</v>
      </c>
      <c r="L10" s="18">
        <f>ROUND((K10*19%),2)</f>
        <v>35417.18</v>
      </c>
      <c r="M10" s="18">
        <f>ROUND((L10+K10),2)</f>
        <v>221823.4</v>
      </c>
      <c r="N10" s="18">
        <f>ROUND((M10*E10),2)</f>
        <v>221823.4</v>
      </c>
    </row>
    <row r="11" spans="2:15" ht="16" x14ac:dyDescent="0.15">
      <c r="B11" s="15">
        <v>2</v>
      </c>
      <c r="C11" s="284" t="s">
        <v>25</v>
      </c>
      <c r="D11" s="59" t="s">
        <v>24</v>
      </c>
      <c r="E11" s="60">
        <v>1</v>
      </c>
      <c r="G11" s="25">
        <f>'ANEXO 1'!G11</f>
        <v>240000</v>
      </c>
      <c r="I11" s="25">
        <f>'ANEXO 2'!L11</f>
        <v>154966.29999999999</v>
      </c>
      <c r="K11" s="18">
        <f t="shared" ref="K11:K76" si="0">ROUND(AVERAGE(G11,I11),2)</f>
        <v>197483.15</v>
      </c>
      <c r="L11" s="18">
        <f t="shared" ref="L11:L76" si="1">ROUND((K11*19%),2)</f>
        <v>37521.800000000003</v>
      </c>
      <c r="M11" s="18">
        <f t="shared" ref="M11:M76" si="2">ROUND((L11+K11),2)</f>
        <v>235004.95</v>
      </c>
      <c r="N11" s="18">
        <f t="shared" ref="N11:N42" si="3">ROUND((M11*E11),2)</f>
        <v>235004.95</v>
      </c>
    </row>
    <row r="12" spans="2:15" ht="16" x14ac:dyDescent="0.15">
      <c r="B12" s="15">
        <v>3</v>
      </c>
      <c r="C12" s="284" t="s">
        <v>26</v>
      </c>
      <c r="D12" s="59" t="s">
        <v>24</v>
      </c>
      <c r="E12" s="60">
        <v>1</v>
      </c>
      <c r="G12" s="25">
        <f>'ANEXO 1'!G12</f>
        <v>215000</v>
      </c>
      <c r="I12" s="25">
        <f>'ANEXO 2'!L12</f>
        <v>127384.74</v>
      </c>
      <c r="K12" s="18">
        <f t="shared" si="0"/>
        <v>171192.37</v>
      </c>
      <c r="L12" s="18">
        <f t="shared" si="1"/>
        <v>32526.55</v>
      </c>
      <c r="M12" s="18">
        <f t="shared" si="2"/>
        <v>203718.92</v>
      </c>
      <c r="N12" s="18">
        <f t="shared" si="3"/>
        <v>203718.92</v>
      </c>
    </row>
    <row r="13" spans="2:15" ht="16" x14ac:dyDescent="0.15">
      <c r="B13" s="15">
        <v>4</v>
      </c>
      <c r="C13" s="46" t="s">
        <v>27</v>
      </c>
      <c r="D13" s="59" t="s">
        <v>24</v>
      </c>
      <c r="E13" s="45">
        <v>1</v>
      </c>
      <c r="G13" s="25">
        <f>'ANEXO 1'!G13</f>
        <v>215000</v>
      </c>
      <c r="I13" s="25">
        <f>'ANEXO 2'!L13</f>
        <v>127384.74</v>
      </c>
      <c r="K13" s="18">
        <f t="shared" si="0"/>
        <v>171192.37</v>
      </c>
      <c r="L13" s="18">
        <f t="shared" si="1"/>
        <v>32526.55</v>
      </c>
      <c r="M13" s="18">
        <f t="shared" si="2"/>
        <v>203718.92</v>
      </c>
      <c r="N13" s="18">
        <f t="shared" si="3"/>
        <v>203718.92</v>
      </c>
    </row>
    <row r="14" spans="2:15" ht="16" x14ac:dyDescent="0.15">
      <c r="B14" s="15">
        <v>5</v>
      </c>
      <c r="C14" s="46" t="s">
        <v>28</v>
      </c>
      <c r="D14" s="59" t="s">
        <v>24</v>
      </c>
      <c r="E14" s="45">
        <v>1</v>
      </c>
      <c r="G14" s="25">
        <f>'ANEXO 1'!G14</f>
        <v>215000</v>
      </c>
      <c r="I14" s="25">
        <f>'ANEXO 2'!L14</f>
        <v>127384.74</v>
      </c>
      <c r="K14" s="18">
        <f t="shared" si="0"/>
        <v>171192.37</v>
      </c>
      <c r="L14" s="18">
        <f t="shared" si="1"/>
        <v>32526.55</v>
      </c>
      <c r="M14" s="18">
        <f t="shared" si="2"/>
        <v>203718.92</v>
      </c>
      <c r="N14" s="18">
        <f t="shared" si="3"/>
        <v>203718.92</v>
      </c>
    </row>
    <row r="15" spans="2:15" ht="16" x14ac:dyDescent="0.15">
      <c r="B15" s="15">
        <v>6</v>
      </c>
      <c r="C15" s="46" t="s">
        <v>29</v>
      </c>
      <c r="D15" s="59" t="s">
        <v>24</v>
      </c>
      <c r="E15" s="45">
        <v>1</v>
      </c>
      <c r="G15" s="25">
        <f>'ANEXO 1'!G15</f>
        <v>215000</v>
      </c>
      <c r="I15" s="25">
        <f>'ANEXO 2'!L15</f>
        <v>127384.74</v>
      </c>
      <c r="K15" s="18">
        <f t="shared" si="0"/>
        <v>171192.37</v>
      </c>
      <c r="L15" s="18">
        <f t="shared" si="1"/>
        <v>32526.55</v>
      </c>
      <c r="M15" s="18">
        <f t="shared" si="2"/>
        <v>203718.92</v>
      </c>
      <c r="N15" s="18">
        <f t="shared" si="3"/>
        <v>203718.92</v>
      </c>
    </row>
    <row r="16" spans="2:15" ht="16" x14ac:dyDescent="0.15">
      <c r="B16" s="15">
        <v>7</v>
      </c>
      <c r="C16" s="46" t="s">
        <v>30</v>
      </c>
      <c r="D16" s="59" t="s">
        <v>24</v>
      </c>
      <c r="E16" s="45">
        <v>1</v>
      </c>
      <c r="G16" s="25">
        <f>'ANEXO 1'!G16</f>
        <v>215000</v>
      </c>
      <c r="I16" s="25">
        <f>'ANEXO 2'!L16</f>
        <v>127384.74</v>
      </c>
      <c r="K16" s="18">
        <f t="shared" si="0"/>
        <v>171192.37</v>
      </c>
      <c r="L16" s="18">
        <f t="shared" si="1"/>
        <v>32526.55</v>
      </c>
      <c r="M16" s="18">
        <f t="shared" si="2"/>
        <v>203718.92</v>
      </c>
      <c r="N16" s="18">
        <f t="shared" si="3"/>
        <v>203718.92</v>
      </c>
    </row>
    <row r="17" spans="2:14" ht="16" x14ac:dyDescent="0.15">
      <c r="B17" s="15">
        <v>8</v>
      </c>
      <c r="C17" s="46" t="s">
        <v>31</v>
      </c>
      <c r="D17" s="59" t="s">
        <v>24</v>
      </c>
      <c r="E17" s="45">
        <v>1</v>
      </c>
      <c r="G17" s="25">
        <f>'ANEXO 1'!G17</f>
        <v>215000</v>
      </c>
      <c r="I17" s="25">
        <f>'ANEXO 2'!L17</f>
        <v>127384.74</v>
      </c>
      <c r="K17" s="18">
        <f t="shared" si="0"/>
        <v>171192.37</v>
      </c>
      <c r="L17" s="18">
        <f t="shared" si="1"/>
        <v>32526.55</v>
      </c>
      <c r="M17" s="18">
        <f t="shared" si="2"/>
        <v>203718.92</v>
      </c>
      <c r="N17" s="18">
        <f t="shared" si="3"/>
        <v>203718.92</v>
      </c>
    </row>
    <row r="18" spans="2:14" ht="16" x14ac:dyDescent="0.15">
      <c r="B18" s="15">
        <v>9</v>
      </c>
      <c r="C18" s="46" t="s">
        <v>32</v>
      </c>
      <c r="D18" s="59" t="s">
        <v>24</v>
      </c>
      <c r="E18" s="45">
        <v>2</v>
      </c>
      <c r="G18" s="25">
        <f>'ANEXO 1'!G18</f>
        <v>290000</v>
      </c>
      <c r="I18" s="25">
        <f>'ANEXO 2'!L18</f>
        <v>166043.24</v>
      </c>
      <c r="K18" s="18">
        <f t="shared" si="0"/>
        <v>228021.62</v>
      </c>
      <c r="L18" s="18">
        <f t="shared" si="1"/>
        <v>43324.11</v>
      </c>
      <c r="M18" s="18">
        <f t="shared" si="2"/>
        <v>271345.73</v>
      </c>
      <c r="N18" s="18">
        <f t="shared" si="3"/>
        <v>542691.46</v>
      </c>
    </row>
    <row r="19" spans="2:14" ht="16" x14ac:dyDescent="0.15">
      <c r="B19" s="15">
        <v>10</v>
      </c>
      <c r="C19" s="46" t="s">
        <v>33</v>
      </c>
      <c r="D19" s="59" t="s">
        <v>24</v>
      </c>
      <c r="E19" s="45">
        <v>1</v>
      </c>
      <c r="G19" s="25">
        <f>'ANEXO 1'!G19</f>
        <v>300000</v>
      </c>
      <c r="I19" s="25">
        <f>'ANEXO 2'!L19</f>
        <v>166043.24</v>
      </c>
      <c r="K19" s="18">
        <f t="shared" si="0"/>
        <v>233021.62</v>
      </c>
      <c r="L19" s="18">
        <f t="shared" si="1"/>
        <v>44274.11</v>
      </c>
      <c r="M19" s="18">
        <f t="shared" si="2"/>
        <v>277295.73</v>
      </c>
      <c r="N19" s="18">
        <f t="shared" si="3"/>
        <v>277295.73</v>
      </c>
    </row>
    <row r="20" spans="2:14" ht="16" x14ac:dyDescent="0.15">
      <c r="B20" s="15">
        <v>11</v>
      </c>
      <c r="C20" s="46" t="s">
        <v>34</v>
      </c>
      <c r="D20" s="59" t="s">
        <v>24</v>
      </c>
      <c r="E20" s="45">
        <v>1</v>
      </c>
      <c r="G20" s="25">
        <f>'ANEXO 1'!G20</f>
        <v>300000</v>
      </c>
      <c r="I20" s="25">
        <f>'ANEXO 2'!L20</f>
        <v>166043.24</v>
      </c>
      <c r="K20" s="18">
        <f t="shared" si="0"/>
        <v>233021.62</v>
      </c>
      <c r="L20" s="18">
        <f t="shared" si="1"/>
        <v>44274.11</v>
      </c>
      <c r="M20" s="18">
        <f t="shared" si="2"/>
        <v>277295.73</v>
      </c>
      <c r="N20" s="18">
        <f t="shared" si="3"/>
        <v>277295.73</v>
      </c>
    </row>
    <row r="21" spans="2:14" ht="16" x14ac:dyDescent="0.15">
      <c r="B21" s="15">
        <v>12</v>
      </c>
      <c r="C21" s="46" t="s">
        <v>35</v>
      </c>
      <c r="D21" s="59" t="s">
        <v>24</v>
      </c>
      <c r="E21" s="45">
        <v>1</v>
      </c>
      <c r="G21" s="25">
        <f>'ANEXO 1'!G21</f>
        <v>240000</v>
      </c>
      <c r="I21" s="25">
        <f>'ANEXO 2'!L21</f>
        <v>143889.37</v>
      </c>
      <c r="K21" s="18">
        <f t="shared" si="0"/>
        <v>191944.69</v>
      </c>
      <c r="L21" s="18">
        <f t="shared" si="1"/>
        <v>36469.49</v>
      </c>
      <c r="M21" s="18">
        <f t="shared" si="2"/>
        <v>228414.18</v>
      </c>
      <c r="N21" s="18">
        <f t="shared" si="3"/>
        <v>228414.18</v>
      </c>
    </row>
    <row r="22" spans="2:14" ht="16" x14ac:dyDescent="0.15">
      <c r="B22" s="15">
        <v>13</v>
      </c>
      <c r="C22" s="46" t="s">
        <v>36</v>
      </c>
      <c r="D22" s="59" t="s">
        <v>24</v>
      </c>
      <c r="E22" s="45">
        <v>1</v>
      </c>
      <c r="G22" s="25">
        <f>'ANEXO 1'!G22</f>
        <v>240000</v>
      </c>
      <c r="I22" s="25">
        <f>'ANEXO 2'!L22</f>
        <v>143889.37</v>
      </c>
      <c r="K22" s="18">
        <f t="shared" si="0"/>
        <v>191944.69</v>
      </c>
      <c r="L22" s="18">
        <f t="shared" si="1"/>
        <v>36469.49</v>
      </c>
      <c r="M22" s="18">
        <f t="shared" si="2"/>
        <v>228414.18</v>
      </c>
      <c r="N22" s="18">
        <f t="shared" si="3"/>
        <v>228414.18</v>
      </c>
    </row>
    <row r="23" spans="2:14" ht="16" x14ac:dyDescent="0.15">
      <c r="B23" s="15">
        <v>14</v>
      </c>
      <c r="C23" s="46" t="s">
        <v>37</v>
      </c>
      <c r="D23" s="59" t="s">
        <v>24</v>
      </c>
      <c r="E23" s="45">
        <v>1</v>
      </c>
      <c r="G23" s="25">
        <f>'ANEXO 1'!G23</f>
        <v>240000</v>
      </c>
      <c r="I23" s="25">
        <f>'ANEXO 2'!L23</f>
        <v>143889.37</v>
      </c>
      <c r="K23" s="18">
        <f t="shared" si="0"/>
        <v>191944.69</v>
      </c>
      <c r="L23" s="18">
        <f t="shared" si="1"/>
        <v>36469.49</v>
      </c>
      <c r="M23" s="18">
        <f t="shared" si="2"/>
        <v>228414.18</v>
      </c>
      <c r="N23" s="18">
        <f t="shared" si="3"/>
        <v>228414.18</v>
      </c>
    </row>
    <row r="24" spans="2:14" ht="16" x14ac:dyDescent="0.15">
      <c r="B24" s="15">
        <v>15</v>
      </c>
      <c r="C24" s="46" t="s">
        <v>38</v>
      </c>
      <c r="D24" s="59" t="s">
        <v>24</v>
      </c>
      <c r="E24" s="45">
        <v>1</v>
      </c>
      <c r="G24" s="25">
        <f>'ANEXO 1'!G24</f>
        <v>215000</v>
      </c>
      <c r="I24" s="25">
        <f>'ANEXO 2'!L24</f>
        <v>132923.21</v>
      </c>
      <c r="K24" s="18">
        <f t="shared" si="0"/>
        <v>173961.61</v>
      </c>
      <c r="L24" s="18">
        <f t="shared" si="1"/>
        <v>33052.71</v>
      </c>
      <c r="M24" s="18">
        <f t="shared" si="2"/>
        <v>207014.32</v>
      </c>
      <c r="N24" s="18">
        <f t="shared" si="3"/>
        <v>207014.32</v>
      </c>
    </row>
    <row r="25" spans="2:14" ht="16" x14ac:dyDescent="0.15">
      <c r="B25" s="15">
        <v>16</v>
      </c>
      <c r="C25" s="46" t="s">
        <v>39</v>
      </c>
      <c r="D25" s="59" t="s">
        <v>24</v>
      </c>
      <c r="E25" s="45">
        <v>1</v>
      </c>
      <c r="G25" s="25">
        <f>'ANEXO 1'!G25</f>
        <v>240000</v>
      </c>
      <c r="I25" s="25">
        <f>'ANEXO 2'!L25</f>
        <v>143889.37</v>
      </c>
      <c r="K25" s="18">
        <f t="shared" si="0"/>
        <v>191944.69</v>
      </c>
      <c r="L25" s="18">
        <f t="shared" si="1"/>
        <v>36469.49</v>
      </c>
      <c r="M25" s="18">
        <f t="shared" si="2"/>
        <v>228414.18</v>
      </c>
      <c r="N25" s="18">
        <f t="shared" si="3"/>
        <v>228414.18</v>
      </c>
    </row>
    <row r="26" spans="2:14" ht="16" x14ac:dyDescent="0.15">
      <c r="B26" s="15">
        <v>17</v>
      </c>
      <c r="C26" s="46" t="s">
        <v>40</v>
      </c>
      <c r="D26" s="59" t="s">
        <v>24</v>
      </c>
      <c r="E26" s="45">
        <v>1</v>
      </c>
      <c r="G26" s="25">
        <f>'ANEXO 1'!G26</f>
        <v>240000</v>
      </c>
      <c r="I26" s="25">
        <f>'ANEXO 2'!L26</f>
        <v>143889.37</v>
      </c>
      <c r="K26" s="18">
        <f t="shared" si="0"/>
        <v>191944.69</v>
      </c>
      <c r="L26" s="18">
        <f t="shared" si="1"/>
        <v>36469.49</v>
      </c>
      <c r="M26" s="18">
        <f t="shared" si="2"/>
        <v>228414.18</v>
      </c>
      <c r="N26" s="18">
        <f t="shared" si="3"/>
        <v>228414.18</v>
      </c>
    </row>
    <row r="27" spans="2:14" ht="16" x14ac:dyDescent="0.15">
      <c r="B27" s="15">
        <v>18</v>
      </c>
      <c r="C27" s="46" t="s">
        <v>41</v>
      </c>
      <c r="D27" s="59" t="s">
        <v>24</v>
      </c>
      <c r="E27" s="47">
        <v>1</v>
      </c>
      <c r="G27" s="25">
        <f>'ANEXO 1'!G27</f>
        <v>380000</v>
      </c>
      <c r="I27" s="197">
        <f>'ANEXO 2'!L27</f>
        <v>3101541.45</v>
      </c>
      <c r="K27" s="18">
        <f>+G27</f>
        <v>380000</v>
      </c>
      <c r="L27" s="18">
        <f t="shared" si="1"/>
        <v>72200</v>
      </c>
      <c r="M27" s="18">
        <f t="shared" si="2"/>
        <v>452200</v>
      </c>
      <c r="N27" s="18">
        <f t="shared" si="3"/>
        <v>452200</v>
      </c>
    </row>
    <row r="28" spans="2:14" ht="16" x14ac:dyDescent="0.15">
      <c r="B28" s="15">
        <v>19</v>
      </c>
      <c r="C28" s="46" t="s">
        <v>42</v>
      </c>
      <c r="D28" s="59" t="s">
        <v>24</v>
      </c>
      <c r="E28" s="47">
        <v>1</v>
      </c>
      <c r="G28" s="25">
        <f>'ANEXO 1'!G28</f>
        <v>380000</v>
      </c>
      <c r="I28" s="197">
        <f>'ANEXO 2'!L28</f>
        <v>2880002.78</v>
      </c>
      <c r="K28" s="18">
        <f>+G28</f>
        <v>380000</v>
      </c>
      <c r="L28" s="18">
        <f t="shared" si="1"/>
        <v>72200</v>
      </c>
      <c r="M28" s="18">
        <f t="shared" si="2"/>
        <v>452200</v>
      </c>
      <c r="N28" s="18">
        <f t="shared" si="3"/>
        <v>452200</v>
      </c>
    </row>
    <row r="29" spans="2:14" ht="16" x14ac:dyDescent="0.15">
      <c r="B29" s="15">
        <v>20</v>
      </c>
      <c r="C29" s="46" t="s">
        <v>43</v>
      </c>
      <c r="D29" s="59" t="s">
        <v>24</v>
      </c>
      <c r="E29" s="47">
        <v>1</v>
      </c>
      <c r="G29" s="25">
        <f>'ANEXO 1'!G29</f>
        <v>380000</v>
      </c>
      <c r="I29" s="25"/>
      <c r="K29" s="18">
        <f t="shared" si="0"/>
        <v>380000</v>
      </c>
      <c r="L29" s="18">
        <f t="shared" si="1"/>
        <v>72200</v>
      </c>
      <c r="M29" s="18">
        <f t="shared" si="2"/>
        <v>452200</v>
      </c>
      <c r="N29" s="18">
        <f t="shared" si="3"/>
        <v>452200</v>
      </c>
    </row>
    <row r="30" spans="2:14" ht="28" x14ac:dyDescent="0.15">
      <c r="B30" s="15">
        <v>21</v>
      </c>
      <c r="C30" s="46" t="s">
        <v>44</v>
      </c>
      <c r="D30" s="59" t="s">
        <v>24</v>
      </c>
      <c r="E30" s="47">
        <v>1</v>
      </c>
      <c r="G30" s="25">
        <f>'ANEXO 1'!G30</f>
        <v>400000</v>
      </c>
      <c r="H30" s="30"/>
      <c r="I30" s="25">
        <f>'ANEXO 2'!L30</f>
        <v>221427.91</v>
      </c>
      <c r="J30" s="3"/>
      <c r="K30" s="18">
        <f t="shared" si="0"/>
        <v>310713.96000000002</v>
      </c>
      <c r="L30" s="18">
        <f t="shared" si="1"/>
        <v>59035.65</v>
      </c>
      <c r="M30" s="18">
        <f t="shared" si="2"/>
        <v>369749.61</v>
      </c>
      <c r="N30" s="18">
        <f t="shared" si="3"/>
        <v>369749.61</v>
      </c>
    </row>
    <row r="31" spans="2:14" ht="28" x14ac:dyDescent="0.15">
      <c r="B31" s="15">
        <v>22</v>
      </c>
      <c r="C31" s="46" t="s">
        <v>45</v>
      </c>
      <c r="D31" s="59" t="s">
        <v>24</v>
      </c>
      <c r="E31" s="47">
        <v>1</v>
      </c>
      <c r="G31" s="25">
        <f>'ANEXO 1'!G31</f>
        <v>400000</v>
      </c>
      <c r="I31" s="25">
        <f>'ANEXO 2'!L31</f>
        <v>321120.31</v>
      </c>
      <c r="K31" s="18">
        <f t="shared" si="0"/>
        <v>360560.16</v>
      </c>
      <c r="L31" s="18">
        <f t="shared" si="1"/>
        <v>68506.429999999993</v>
      </c>
      <c r="M31" s="18">
        <f t="shared" si="2"/>
        <v>429066.59</v>
      </c>
      <c r="N31" s="18">
        <f t="shared" si="3"/>
        <v>429066.59</v>
      </c>
    </row>
    <row r="32" spans="2:14" ht="16" x14ac:dyDescent="0.15">
      <c r="B32" s="15">
        <v>23</v>
      </c>
      <c r="C32" s="46" t="s">
        <v>46</v>
      </c>
      <c r="D32" s="59" t="s">
        <v>24</v>
      </c>
      <c r="E32" s="47">
        <v>1</v>
      </c>
      <c r="G32" s="25">
        <f>'ANEXO 1'!G32</f>
        <v>700000</v>
      </c>
      <c r="I32" s="25"/>
      <c r="K32" s="18">
        <f t="shared" si="0"/>
        <v>700000</v>
      </c>
      <c r="L32" s="18">
        <f t="shared" si="1"/>
        <v>133000</v>
      </c>
      <c r="M32" s="18">
        <f t="shared" si="2"/>
        <v>833000</v>
      </c>
      <c r="N32" s="18">
        <f t="shared" si="3"/>
        <v>833000</v>
      </c>
    </row>
    <row r="33" spans="2:14" ht="16" x14ac:dyDescent="0.15">
      <c r="B33" s="15">
        <v>24</v>
      </c>
      <c r="C33" s="46" t="s">
        <v>47</v>
      </c>
      <c r="D33" s="59" t="s">
        <v>24</v>
      </c>
      <c r="E33" s="47">
        <v>1</v>
      </c>
      <c r="G33" s="25">
        <f>'ANEXO 1'!G33</f>
        <v>400000</v>
      </c>
      <c r="I33" s="25">
        <f>'ANEXO 2'!L33</f>
        <v>265735.64</v>
      </c>
      <c r="K33" s="18">
        <f t="shared" si="0"/>
        <v>332867.82</v>
      </c>
      <c r="L33" s="18">
        <f t="shared" si="1"/>
        <v>63244.89</v>
      </c>
      <c r="M33" s="18">
        <f t="shared" si="2"/>
        <v>396112.71</v>
      </c>
      <c r="N33" s="18">
        <f t="shared" si="3"/>
        <v>396112.71</v>
      </c>
    </row>
    <row r="34" spans="2:14" ht="16" x14ac:dyDescent="0.15">
      <c r="B34" s="15">
        <v>25</v>
      </c>
      <c r="C34" s="46" t="s">
        <v>48</v>
      </c>
      <c r="D34" s="59" t="s">
        <v>24</v>
      </c>
      <c r="E34" s="47">
        <v>1</v>
      </c>
      <c r="G34" s="25">
        <f>'ANEXO 1'!G34</f>
        <v>380000</v>
      </c>
      <c r="I34" s="25">
        <f>'ANEXO 2'!L34</f>
        <v>265735.64</v>
      </c>
      <c r="K34" s="18">
        <f t="shared" si="0"/>
        <v>322867.82</v>
      </c>
      <c r="L34" s="18">
        <f t="shared" si="1"/>
        <v>61344.89</v>
      </c>
      <c r="M34" s="18">
        <f t="shared" si="2"/>
        <v>384212.71</v>
      </c>
      <c r="N34" s="18">
        <f t="shared" si="3"/>
        <v>384212.71</v>
      </c>
    </row>
    <row r="35" spans="2:14" ht="28" x14ac:dyDescent="0.15">
      <c r="B35" s="15">
        <v>26</v>
      </c>
      <c r="C35" s="46" t="s">
        <v>49</v>
      </c>
      <c r="D35" s="59" t="s">
        <v>24</v>
      </c>
      <c r="E35" s="47">
        <v>1</v>
      </c>
      <c r="G35" s="25">
        <f>'ANEXO 1'!G35</f>
        <v>480000</v>
      </c>
      <c r="I35" s="25">
        <f>'ANEXO 2'!L35</f>
        <v>243581.77</v>
      </c>
      <c r="K35" s="18">
        <f t="shared" si="0"/>
        <v>361790.89</v>
      </c>
      <c r="L35" s="18">
        <f t="shared" si="1"/>
        <v>68740.27</v>
      </c>
      <c r="M35" s="18">
        <f t="shared" si="2"/>
        <v>430531.16</v>
      </c>
      <c r="N35" s="18">
        <f t="shared" si="3"/>
        <v>430531.16</v>
      </c>
    </row>
    <row r="36" spans="2:14" ht="16" x14ac:dyDescent="0.15">
      <c r="B36" s="15">
        <v>27</v>
      </c>
      <c r="C36" s="46" t="s">
        <v>50</v>
      </c>
      <c r="D36" s="59" t="s">
        <v>24</v>
      </c>
      <c r="E36" s="47">
        <v>1</v>
      </c>
      <c r="G36" s="25">
        <f>'ANEXO 1'!G36</f>
        <v>350000</v>
      </c>
      <c r="I36" s="25">
        <f>'ANEXO 2'!L36</f>
        <v>188307.87</v>
      </c>
      <c r="K36" s="18">
        <f t="shared" si="0"/>
        <v>269153.94</v>
      </c>
      <c r="L36" s="18">
        <f t="shared" si="1"/>
        <v>51139.25</v>
      </c>
      <c r="M36" s="18">
        <f t="shared" si="2"/>
        <v>320293.19</v>
      </c>
      <c r="N36" s="18">
        <f t="shared" si="3"/>
        <v>320293.19</v>
      </c>
    </row>
    <row r="37" spans="2:14" ht="16" x14ac:dyDescent="0.15">
      <c r="B37" s="15">
        <v>28</v>
      </c>
      <c r="C37" s="46" t="s">
        <v>51</v>
      </c>
      <c r="D37" s="59" t="s">
        <v>24</v>
      </c>
      <c r="E37" s="47">
        <v>1</v>
      </c>
      <c r="G37" s="25">
        <f>'ANEXO 1'!G37</f>
        <v>490000</v>
      </c>
      <c r="I37" s="25">
        <f>'ANEXO 2'!L37</f>
        <v>243581.77</v>
      </c>
      <c r="K37" s="18">
        <f t="shared" si="0"/>
        <v>366790.89</v>
      </c>
      <c r="L37" s="18">
        <f t="shared" si="1"/>
        <v>69690.27</v>
      </c>
      <c r="M37" s="18">
        <f t="shared" si="2"/>
        <v>436481.16</v>
      </c>
      <c r="N37" s="18">
        <f t="shared" si="3"/>
        <v>436481.16</v>
      </c>
    </row>
    <row r="38" spans="2:14" ht="28" x14ac:dyDescent="0.15">
      <c r="B38" s="15">
        <v>29</v>
      </c>
      <c r="C38" s="46" t="s">
        <v>52</v>
      </c>
      <c r="D38" s="59" t="s">
        <v>24</v>
      </c>
      <c r="E38" s="47">
        <v>1</v>
      </c>
      <c r="G38" s="25">
        <f>'ANEXO 1'!G38</f>
        <v>550000</v>
      </c>
      <c r="I38" s="25">
        <f>'ANEXO 2'!L38</f>
        <v>243581.77</v>
      </c>
      <c r="K38" s="18">
        <f t="shared" si="0"/>
        <v>396790.89</v>
      </c>
      <c r="L38" s="18">
        <f t="shared" si="1"/>
        <v>75390.27</v>
      </c>
      <c r="M38" s="18">
        <f t="shared" si="2"/>
        <v>472181.16</v>
      </c>
      <c r="N38" s="18">
        <f t="shared" si="3"/>
        <v>472181.16</v>
      </c>
    </row>
    <row r="39" spans="2:14" ht="28" x14ac:dyDescent="0.15">
      <c r="B39" s="15">
        <v>30</v>
      </c>
      <c r="C39" s="46" t="s">
        <v>53</v>
      </c>
      <c r="D39" s="59" t="s">
        <v>24</v>
      </c>
      <c r="E39" s="47">
        <v>1</v>
      </c>
      <c r="G39" s="25">
        <f>'ANEXO 1'!G39</f>
        <v>550000</v>
      </c>
      <c r="I39" s="25">
        <f>'ANEXO 2'!L39</f>
        <v>243581.77</v>
      </c>
      <c r="K39" s="18">
        <f t="shared" si="0"/>
        <v>396790.89</v>
      </c>
      <c r="L39" s="18">
        <f t="shared" si="1"/>
        <v>75390.27</v>
      </c>
      <c r="M39" s="18">
        <f t="shared" si="2"/>
        <v>472181.16</v>
      </c>
      <c r="N39" s="18">
        <f t="shared" si="3"/>
        <v>472181.16</v>
      </c>
    </row>
    <row r="40" spans="2:14" ht="16" x14ac:dyDescent="0.15">
      <c r="B40" s="15">
        <v>31</v>
      </c>
      <c r="C40" s="46" t="s">
        <v>54</v>
      </c>
      <c r="D40" s="59" t="s">
        <v>24</v>
      </c>
      <c r="E40" s="47">
        <v>1</v>
      </c>
      <c r="G40" s="25">
        <f>'ANEXO 1'!G40</f>
        <v>550000</v>
      </c>
      <c r="I40" s="25">
        <f>'ANEXO 2'!L40</f>
        <v>243581.77</v>
      </c>
      <c r="K40" s="18">
        <f t="shared" si="0"/>
        <v>396790.89</v>
      </c>
      <c r="L40" s="18">
        <f t="shared" si="1"/>
        <v>75390.27</v>
      </c>
      <c r="M40" s="18">
        <f t="shared" si="2"/>
        <v>472181.16</v>
      </c>
      <c r="N40" s="18">
        <f t="shared" si="3"/>
        <v>472181.16</v>
      </c>
    </row>
    <row r="41" spans="2:14" ht="16" x14ac:dyDescent="0.15">
      <c r="B41" s="15">
        <v>32</v>
      </c>
      <c r="C41" s="46" t="s">
        <v>55</v>
      </c>
      <c r="D41" s="59" t="s">
        <v>24</v>
      </c>
      <c r="E41" s="47">
        <v>1</v>
      </c>
      <c r="G41" s="25">
        <f>'ANEXO 1'!G41</f>
        <v>480000</v>
      </c>
      <c r="I41" s="25">
        <f>'ANEXO 2'!L41</f>
        <v>243581.77</v>
      </c>
      <c r="K41" s="18">
        <f t="shared" si="0"/>
        <v>361790.89</v>
      </c>
      <c r="L41" s="18">
        <f t="shared" si="1"/>
        <v>68740.27</v>
      </c>
      <c r="M41" s="18">
        <f t="shared" si="2"/>
        <v>430531.16</v>
      </c>
      <c r="N41" s="18">
        <f t="shared" si="3"/>
        <v>430531.16</v>
      </c>
    </row>
    <row r="42" spans="2:14" ht="28" x14ac:dyDescent="0.15">
      <c r="B42" s="51">
        <v>33</v>
      </c>
      <c r="C42" s="109" t="s">
        <v>56</v>
      </c>
      <c r="D42" s="61" t="s">
        <v>24</v>
      </c>
      <c r="E42" s="50">
        <v>1</v>
      </c>
      <c r="G42" s="25">
        <f>'ANEXO 1'!G42</f>
        <v>550000</v>
      </c>
      <c r="I42" s="25">
        <f>'ANEXO 2'!L42</f>
        <v>243581.77</v>
      </c>
      <c r="K42" s="18">
        <f t="shared" si="0"/>
        <v>396790.89</v>
      </c>
      <c r="L42" s="18">
        <f t="shared" si="1"/>
        <v>75390.27</v>
      </c>
      <c r="M42" s="18">
        <f t="shared" si="2"/>
        <v>472181.16</v>
      </c>
      <c r="N42" s="18">
        <f t="shared" si="3"/>
        <v>472181.16</v>
      </c>
    </row>
    <row r="43" spans="2:14" ht="28" x14ac:dyDescent="0.15">
      <c r="B43" s="209" t="s">
        <v>57</v>
      </c>
      <c r="C43" s="210"/>
      <c r="D43" s="210"/>
      <c r="E43" s="211"/>
      <c r="G43" s="180" t="s">
        <v>17</v>
      </c>
      <c r="H43" s="28"/>
      <c r="I43" s="180" t="s">
        <v>12</v>
      </c>
      <c r="J43" s="11"/>
      <c r="K43" s="247" t="s">
        <v>18</v>
      </c>
      <c r="L43" s="247"/>
      <c r="M43" s="247"/>
      <c r="N43" s="247"/>
    </row>
    <row r="44" spans="2:14" ht="28" x14ac:dyDescent="0.15">
      <c r="B44" s="12" t="s">
        <v>4</v>
      </c>
      <c r="C44" s="12" t="s">
        <v>5</v>
      </c>
      <c r="D44" s="12" t="s">
        <v>6</v>
      </c>
      <c r="E44" s="12" t="s">
        <v>7</v>
      </c>
      <c r="G44" s="27" t="s">
        <v>2</v>
      </c>
      <c r="H44" s="29"/>
      <c r="I44" s="27" t="s">
        <v>2</v>
      </c>
      <c r="J44" s="13"/>
      <c r="K44" s="14" t="s">
        <v>2</v>
      </c>
      <c r="L44" s="14" t="s">
        <v>8</v>
      </c>
      <c r="M44" s="14" t="s">
        <v>9</v>
      </c>
      <c r="N44" s="14" t="s">
        <v>10</v>
      </c>
    </row>
    <row r="45" spans="2:14" ht="42" x14ac:dyDescent="0.15">
      <c r="B45" s="52">
        <v>34</v>
      </c>
      <c r="C45" s="53" t="s">
        <v>58</v>
      </c>
      <c r="D45" s="41" t="s">
        <v>24</v>
      </c>
      <c r="E45" s="54">
        <v>1</v>
      </c>
      <c r="G45" s="25">
        <f>'ANEXO 1'!G45</f>
        <v>240000</v>
      </c>
      <c r="I45" s="25">
        <f>'ANEXO 2'!L45</f>
        <v>132812.44</v>
      </c>
      <c r="K45" s="18">
        <f t="shared" si="0"/>
        <v>186406.22</v>
      </c>
      <c r="L45" s="18">
        <f t="shared" si="1"/>
        <v>35417.18</v>
      </c>
      <c r="M45" s="18">
        <f t="shared" si="2"/>
        <v>221823.4</v>
      </c>
      <c r="N45" s="18">
        <f t="shared" ref="N45:N48" si="4">ROUND((M45*E45),2)</f>
        <v>221823.4</v>
      </c>
    </row>
    <row r="46" spans="2:14" ht="28" x14ac:dyDescent="0.15">
      <c r="B46" s="15">
        <v>35</v>
      </c>
      <c r="C46" s="46" t="s">
        <v>59</v>
      </c>
      <c r="D46" s="42" t="s">
        <v>24</v>
      </c>
      <c r="E46" s="47">
        <v>1</v>
      </c>
      <c r="G46" s="25">
        <f>'ANEXO 1'!G47</f>
        <v>290000</v>
      </c>
      <c r="I46" s="25">
        <f>'ANEXO 2'!L46</f>
        <v>166043.24</v>
      </c>
      <c r="K46" s="18">
        <f t="shared" si="0"/>
        <v>228021.62</v>
      </c>
      <c r="L46" s="18">
        <f t="shared" si="1"/>
        <v>43324.11</v>
      </c>
      <c r="M46" s="18">
        <f t="shared" si="2"/>
        <v>271345.73</v>
      </c>
      <c r="N46" s="18">
        <f t="shared" si="4"/>
        <v>271345.73</v>
      </c>
    </row>
    <row r="47" spans="2:14" ht="28" x14ac:dyDescent="0.15">
      <c r="B47" s="15">
        <v>36</v>
      </c>
      <c r="C47" s="46" t="s">
        <v>60</v>
      </c>
      <c r="D47" s="42" t="s">
        <v>24</v>
      </c>
      <c r="E47" s="47">
        <v>1</v>
      </c>
      <c r="G47" s="25">
        <f>'ANEXO 1'!G49</f>
        <v>240000</v>
      </c>
      <c r="I47" s="192">
        <f>'ANEXO 2'!L47</f>
        <v>3101541.45</v>
      </c>
      <c r="K47" s="18">
        <f>+G47</f>
        <v>240000</v>
      </c>
      <c r="L47" s="18">
        <f t="shared" si="1"/>
        <v>45600</v>
      </c>
      <c r="M47" s="18">
        <f t="shared" si="2"/>
        <v>285600</v>
      </c>
      <c r="N47" s="18">
        <f t="shared" si="4"/>
        <v>285600</v>
      </c>
    </row>
    <row r="48" spans="2:14" ht="42" x14ac:dyDescent="0.15">
      <c r="B48" s="15">
        <v>37</v>
      </c>
      <c r="C48" s="46" t="s">
        <v>61</v>
      </c>
      <c r="D48" s="42" t="s">
        <v>24</v>
      </c>
      <c r="E48" s="186">
        <v>1</v>
      </c>
      <c r="G48" s="25">
        <f>'ANEXO 1'!G51</f>
        <v>530000</v>
      </c>
      <c r="I48" s="25">
        <f>'ANEXO 2'!L48</f>
        <v>143889.37</v>
      </c>
      <c r="K48" s="18">
        <f t="shared" si="0"/>
        <v>336944.69</v>
      </c>
      <c r="L48" s="18">
        <f t="shared" si="1"/>
        <v>64019.49</v>
      </c>
      <c r="M48" s="18">
        <f t="shared" si="2"/>
        <v>400964.18</v>
      </c>
      <c r="N48" s="18">
        <f t="shared" si="4"/>
        <v>400964.18</v>
      </c>
    </row>
    <row r="49" spans="2:14" ht="18" x14ac:dyDescent="0.15">
      <c r="B49" s="181"/>
      <c r="C49" s="182"/>
      <c r="D49" s="183"/>
      <c r="E49" s="184"/>
      <c r="G49" s="185"/>
      <c r="I49" s="185"/>
      <c r="K49" s="248" t="s">
        <v>217</v>
      </c>
      <c r="L49" s="248"/>
      <c r="M49" s="248"/>
      <c r="N49" s="187">
        <f>ROUND(SUM(N10:N48),2)</f>
        <v>12580546.25</v>
      </c>
    </row>
    <row r="50" spans="2:14" ht="16" x14ac:dyDescent="0.15">
      <c r="B50" s="181"/>
      <c r="C50" s="182"/>
      <c r="D50" s="183"/>
      <c r="E50" s="184"/>
      <c r="G50" s="185"/>
      <c r="I50" s="185"/>
      <c r="K50" s="185"/>
      <c r="L50" s="185"/>
      <c r="M50" s="185"/>
      <c r="N50" s="185"/>
    </row>
    <row r="51" spans="2:14" ht="16" x14ac:dyDescent="0.15">
      <c r="B51" s="227" t="s">
        <v>62</v>
      </c>
      <c r="C51" s="227"/>
      <c r="D51" s="227"/>
      <c r="E51" s="227"/>
      <c r="F51" s="227"/>
      <c r="G51" s="227"/>
      <c r="H51" s="227"/>
      <c r="I51" s="227"/>
      <c r="J51" s="227"/>
      <c r="K51" s="227"/>
      <c r="L51" s="227"/>
      <c r="M51" s="227"/>
      <c r="N51" s="227"/>
    </row>
    <row r="52" spans="2:14" ht="28" x14ac:dyDescent="0.15">
      <c r="B52" s="212" t="s">
        <v>63</v>
      </c>
      <c r="C52" s="213"/>
      <c r="D52" s="213"/>
      <c r="E52" s="214"/>
      <c r="G52" s="180" t="s">
        <v>17</v>
      </c>
      <c r="H52" s="28"/>
      <c r="I52" s="180" t="s">
        <v>12</v>
      </c>
      <c r="J52" s="11"/>
      <c r="K52" s="247" t="s">
        <v>18</v>
      </c>
      <c r="L52" s="247"/>
      <c r="M52" s="247"/>
      <c r="N52" s="247"/>
    </row>
    <row r="53" spans="2:14" ht="28" x14ac:dyDescent="0.15">
      <c r="B53" s="12" t="s">
        <v>4</v>
      </c>
      <c r="C53" s="12" t="s">
        <v>5</v>
      </c>
      <c r="D53" s="12" t="s">
        <v>6</v>
      </c>
      <c r="E53" s="12" t="s">
        <v>7</v>
      </c>
      <c r="G53" s="27" t="s">
        <v>2</v>
      </c>
      <c r="H53" s="29"/>
      <c r="I53" s="27" t="s">
        <v>2</v>
      </c>
      <c r="J53" s="13"/>
      <c r="K53" s="14" t="s">
        <v>2</v>
      </c>
      <c r="L53" s="14" t="s">
        <v>8</v>
      </c>
      <c r="M53" s="14" t="s">
        <v>9</v>
      </c>
      <c r="N53" s="14" t="s">
        <v>10</v>
      </c>
    </row>
    <row r="54" spans="2:14" ht="16" x14ac:dyDescent="0.15">
      <c r="B54" s="15">
        <v>1</v>
      </c>
      <c r="C54" s="53" t="s">
        <v>64</v>
      </c>
      <c r="D54" s="67" t="s">
        <v>24</v>
      </c>
      <c r="E54" s="64">
        <v>2</v>
      </c>
      <c r="G54" s="25">
        <f>'ANEXO 1'!G56</f>
        <v>120000</v>
      </c>
      <c r="I54" s="25">
        <f>'ANEXO 2'!L52</f>
        <v>83077</v>
      </c>
      <c r="K54" s="18">
        <f t="shared" si="0"/>
        <v>101538.5</v>
      </c>
      <c r="L54" s="18">
        <f t="shared" si="1"/>
        <v>19292.32</v>
      </c>
      <c r="M54" s="18">
        <f t="shared" si="2"/>
        <v>120830.82</v>
      </c>
      <c r="N54" s="18">
        <f>ROUND((M54*E54),2)</f>
        <v>241661.64</v>
      </c>
    </row>
    <row r="55" spans="2:14" ht="16" x14ac:dyDescent="0.15">
      <c r="B55" s="15">
        <v>2</v>
      </c>
      <c r="C55" s="46" t="s">
        <v>65</v>
      </c>
      <c r="D55" s="68" t="s">
        <v>24</v>
      </c>
      <c r="E55" s="45">
        <v>2</v>
      </c>
      <c r="G55" s="25">
        <f>'ANEXO 1'!G57</f>
        <v>120000</v>
      </c>
      <c r="I55" s="25">
        <f>'ANEXO 2'!L53</f>
        <v>83077</v>
      </c>
      <c r="K55" s="18">
        <f t="shared" si="0"/>
        <v>101538.5</v>
      </c>
      <c r="L55" s="18">
        <f t="shared" si="1"/>
        <v>19292.32</v>
      </c>
      <c r="M55" s="18">
        <f t="shared" si="2"/>
        <v>120830.82</v>
      </c>
      <c r="N55" s="18">
        <f t="shared" ref="N55:N102" si="5">ROUND((M55*E55),2)</f>
        <v>241661.64</v>
      </c>
    </row>
    <row r="56" spans="2:14" ht="28" x14ac:dyDescent="0.15">
      <c r="B56" s="15">
        <v>3</v>
      </c>
      <c r="C56" s="46" t="s">
        <v>66</v>
      </c>
      <c r="D56" s="68" t="s">
        <v>24</v>
      </c>
      <c r="E56" s="45">
        <v>2</v>
      </c>
      <c r="G56" s="25">
        <f>'ANEXO 1'!G58</f>
        <v>215000</v>
      </c>
      <c r="I56" s="25">
        <f>'ANEXO 2'!L54</f>
        <v>155077.07</v>
      </c>
      <c r="K56" s="18">
        <f t="shared" si="0"/>
        <v>185038.54</v>
      </c>
      <c r="L56" s="18">
        <f t="shared" si="1"/>
        <v>35157.32</v>
      </c>
      <c r="M56" s="18">
        <f t="shared" si="2"/>
        <v>220195.86</v>
      </c>
      <c r="N56" s="18">
        <f t="shared" si="5"/>
        <v>440391.72</v>
      </c>
    </row>
    <row r="57" spans="2:14" ht="16" x14ac:dyDescent="0.15">
      <c r="B57" s="15">
        <v>4</v>
      </c>
      <c r="C57" s="46" t="s">
        <v>67</v>
      </c>
      <c r="D57" s="68" t="s">
        <v>24</v>
      </c>
      <c r="E57" s="45">
        <v>2</v>
      </c>
      <c r="G57" s="25">
        <f>'ANEXO 1'!G59</f>
        <v>215000</v>
      </c>
      <c r="I57" s="25">
        <f>'ANEXO 2'!L55</f>
        <v>144000.14000000001</v>
      </c>
      <c r="K57" s="18">
        <f t="shared" si="0"/>
        <v>179500.07</v>
      </c>
      <c r="L57" s="18">
        <f t="shared" si="1"/>
        <v>34105.01</v>
      </c>
      <c r="M57" s="18">
        <f t="shared" si="2"/>
        <v>213605.08</v>
      </c>
      <c r="N57" s="18">
        <f t="shared" si="5"/>
        <v>427210.16</v>
      </c>
    </row>
    <row r="58" spans="2:14" ht="16" x14ac:dyDescent="0.15">
      <c r="B58" s="15">
        <v>5</v>
      </c>
      <c r="C58" s="46" t="s">
        <v>68</v>
      </c>
      <c r="D58" s="68" t="s">
        <v>24</v>
      </c>
      <c r="E58" s="47">
        <v>1</v>
      </c>
      <c r="G58" s="25">
        <f>'ANEXO 1'!G60</f>
        <v>186000</v>
      </c>
      <c r="I58" s="192">
        <f>'ANEXO 2'!L56</f>
        <v>3433849.47</v>
      </c>
      <c r="K58" s="18">
        <f>+G58</f>
        <v>186000</v>
      </c>
      <c r="L58" s="18">
        <f t="shared" si="1"/>
        <v>35340</v>
      </c>
      <c r="M58" s="18">
        <f t="shared" si="2"/>
        <v>221340</v>
      </c>
      <c r="N58" s="18">
        <f t="shared" si="5"/>
        <v>221340</v>
      </c>
    </row>
    <row r="59" spans="2:14" ht="16" x14ac:dyDescent="0.15">
      <c r="B59" s="15">
        <v>6</v>
      </c>
      <c r="C59" s="46" t="s">
        <v>69</v>
      </c>
      <c r="D59" s="68" t="s">
        <v>24</v>
      </c>
      <c r="E59" s="47">
        <v>1</v>
      </c>
      <c r="G59" s="25">
        <f>'ANEXO 1'!G61</f>
        <v>480000</v>
      </c>
      <c r="I59" s="25">
        <f>'ANEXO 2'!L57</f>
        <v>321231.08</v>
      </c>
      <c r="K59" s="18">
        <f t="shared" si="0"/>
        <v>400615.54</v>
      </c>
      <c r="L59" s="18">
        <f t="shared" si="1"/>
        <v>76116.95</v>
      </c>
      <c r="M59" s="18">
        <f t="shared" si="2"/>
        <v>476732.49</v>
      </c>
      <c r="N59" s="18">
        <f t="shared" si="5"/>
        <v>476732.49</v>
      </c>
    </row>
    <row r="60" spans="2:14" ht="16" x14ac:dyDescent="0.15">
      <c r="B60" s="15">
        <v>7</v>
      </c>
      <c r="C60" s="46" t="s">
        <v>70</v>
      </c>
      <c r="D60" s="68" t="s">
        <v>24</v>
      </c>
      <c r="E60" s="47">
        <v>5</v>
      </c>
      <c r="G60" s="25">
        <f>'ANEXO 1'!G62</f>
        <v>215000</v>
      </c>
      <c r="I60" s="25">
        <f>'ANEXO 2'!L58</f>
        <v>155077.07</v>
      </c>
      <c r="K60" s="18">
        <f t="shared" si="0"/>
        <v>185038.54</v>
      </c>
      <c r="L60" s="18">
        <f t="shared" si="1"/>
        <v>35157.32</v>
      </c>
      <c r="M60" s="18">
        <f t="shared" si="2"/>
        <v>220195.86</v>
      </c>
      <c r="N60" s="18">
        <f t="shared" si="5"/>
        <v>1100979.3</v>
      </c>
    </row>
    <row r="61" spans="2:14" ht="16" x14ac:dyDescent="0.15">
      <c r="B61" s="15">
        <v>8</v>
      </c>
      <c r="C61" s="46" t="s">
        <v>71</v>
      </c>
      <c r="D61" s="68" t="s">
        <v>24</v>
      </c>
      <c r="E61" s="47">
        <v>1</v>
      </c>
      <c r="G61" s="25">
        <f>'ANEXO 1'!G63</f>
        <v>310000</v>
      </c>
      <c r="I61" s="25">
        <f>'ANEXO 2'!L59</f>
        <v>221538.68</v>
      </c>
      <c r="K61" s="18">
        <f t="shared" si="0"/>
        <v>265769.34000000003</v>
      </c>
      <c r="L61" s="18">
        <f t="shared" si="1"/>
        <v>50496.17</v>
      </c>
      <c r="M61" s="18">
        <f t="shared" si="2"/>
        <v>316265.51</v>
      </c>
      <c r="N61" s="18">
        <f t="shared" si="5"/>
        <v>316265.51</v>
      </c>
    </row>
    <row r="62" spans="2:14" ht="16" x14ac:dyDescent="0.15">
      <c r="B62" s="15">
        <v>9</v>
      </c>
      <c r="C62" s="46" t="s">
        <v>72</v>
      </c>
      <c r="D62" s="68" t="s">
        <v>24</v>
      </c>
      <c r="E62" s="47">
        <v>2</v>
      </c>
      <c r="G62" s="25">
        <f>'ANEXO 1'!G64</f>
        <v>190000</v>
      </c>
      <c r="I62" s="25">
        <f>'ANEXO 2'!L60</f>
        <v>132923.21</v>
      </c>
      <c r="K62" s="18">
        <f t="shared" si="0"/>
        <v>161461.60999999999</v>
      </c>
      <c r="L62" s="18">
        <f t="shared" si="1"/>
        <v>30677.71</v>
      </c>
      <c r="M62" s="18">
        <f t="shared" si="2"/>
        <v>192139.32</v>
      </c>
      <c r="N62" s="18">
        <f t="shared" si="5"/>
        <v>384278.64</v>
      </c>
    </row>
    <row r="63" spans="2:14" ht="16" x14ac:dyDescent="0.15">
      <c r="B63" s="15">
        <v>10</v>
      </c>
      <c r="C63" s="46" t="s">
        <v>73</v>
      </c>
      <c r="D63" s="68" t="s">
        <v>24</v>
      </c>
      <c r="E63" s="47">
        <v>3</v>
      </c>
      <c r="G63" s="25">
        <f>'ANEXO 1'!G65</f>
        <v>175000</v>
      </c>
      <c r="I63" s="25">
        <f>'ANEXO 2'!L61</f>
        <v>127384.74</v>
      </c>
      <c r="K63" s="18">
        <f t="shared" si="0"/>
        <v>151192.37</v>
      </c>
      <c r="L63" s="18">
        <f t="shared" si="1"/>
        <v>28726.55</v>
      </c>
      <c r="M63" s="18">
        <f t="shared" si="2"/>
        <v>179918.92</v>
      </c>
      <c r="N63" s="18">
        <f t="shared" si="5"/>
        <v>539756.76</v>
      </c>
    </row>
    <row r="64" spans="2:14" ht="16" x14ac:dyDescent="0.15">
      <c r="B64" s="15">
        <v>11</v>
      </c>
      <c r="C64" s="46" t="s">
        <v>74</v>
      </c>
      <c r="D64" s="68" t="s">
        <v>24</v>
      </c>
      <c r="E64" s="47">
        <v>1</v>
      </c>
      <c r="G64" s="25">
        <f>'ANEXO 1'!G66</f>
        <v>215000</v>
      </c>
      <c r="I64" s="25">
        <f>'ANEXO 2'!L62</f>
        <v>144000.14000000001</v>
      </c>
      <c r="K64" s="18">
        <f t="shared" si="0"/>
        <v>179500.07</v>
      </c>
      <c r="L64" s="18">
        <f t="shared" si="1"/>
        <v>34105.01</v>
      </c>
      <c r="M64" s="18">
        <f t="shared" si="2"/>
        <v>213605.08</v>
      </c>
      <c r="N64" s="18">
        <f t="shared" si="5"/>
        <v>213605.08</v>
      </c>
    </row>
    <row r="65" spans="2:14" ht="16" x14ac:dyDescent="0.15">
      <c r="B65" s="15">
        <v>12</v>
      </c>
      <c r="C65" s="46" t="s">
        <v>75</v>
      </c>
      <c r="D65" s="68" t="s">
        <v>24</v>
      </c>
      <c r="E65" s="47">
        <v>1</v>
      </c>
      <c r="G65" s="25">
        <f>'ANEXO 1'!G67</f>
        <v>130000</v>
      </c>
      <c r="I65" s="25">
        <f>'ANEXO 2'!L63</f>
        <v>83077</v>
      </c>
      <c r="K65" s="18">
        <f t="shared" si="0"/>
        <v>106538.5</v>
      </c>
      <c r="L65" s="18">
        <f t="shared" si="1"/>
        <v>20242.32</v>
      </c>
      <c r="M65" s="18">
        <f t="shared" si="2"/>
        <v>126780.82</v>
      </c>
      <c r="N65" s="18">
        <f t="shared" si="5"/>
        <v>126780.82</v>
      </c>
    </row>
    <row r="66" spans="2:14" ht="16" x14ac:dyDescent="0.15">
      <c r="B66" s="15">
        <v>13</v>
      </c>
      <c r="C66" s="46" t="s">
        <v>161</v>
      </c>
      <c r="D66" s="68" t="s">
        <v>24</v>
      </c>
      <c r="E66" s="47">
        <v>1</v>
      </c>
      <c r="G66" s="25">
        <f>'ANEXO 1'!G68</f>
        <v>410000</v>
      </c>
      <c r="I66" s="25">
        <f>'ANEXO 2'!L64</f>
        <v>276923.34000000003</v>
      </c>
      <c r="K66" s="18">
        <f t="shared" si="0"/>
        <v>343461.67</v>
      </c>
      <c r="L66" s="18">
        <f t="shared" si="1"/>
        <v>65257.72</v>
      </c>
      <c r="M66" s="18">
        <f t="shared" si="2"/>
        <v>408719.39</v>
      </c>
      <c r="N66" s="18">
        <f t="shared" si="5"/>
        <v>408719.39</v>
      </c>
    </row>
    <row r="67" spans="2:14" ht="16" x14ac:dyDescent="0.15">
      <c r="B67" s="15">
        <v>14</v>
      </c>
      <c r="C67" s="46" t="s">
        <v>76</v>
      </c>
      <c r="D67" s="68" t="s">
        <v>24</v>
      </c>
      <c r="E67" s="47">
        <v>2</v>
      </c>
      <c r="G67" s="25">
        <f>'ANEXO 1'!G69</f>
        <v>240000</v>
      </c>
      <c r="I67" s="25">
        <f>'ANEXO 2'!L65</f>
        <v>166154.01</v>
      </c>
      <c r="K67" s="18">
        <f t="shared" si="0"/>
        <v>203077.01</v>
      </c>
      <c r="L67" s="18">
        <f t="shared" si="1"/>
        <v>38584.629999999997</v>
      </c>
      <c r="M67" s="18">
        <f t="shared" si="2"/>
        <v>241661.64</v>
      </c>
      <c r="N67" s="18">
        <f t="shared" si="5"/>
        <v>483323.28</v>
      </c>
    </row>
    <row r="68" spans="2:14" ht="16" x14ac:dyDescent="0.15">
      <c r="B68" s="15">
        <v>15</v>
      </c>
      <c r="C68" s="46" t="s">
        <v>77</v>
      </c>
      <c r="D68" s="68" t="s">
        <v>24</v>
      </c>
      <c r="E68" s="47">
        <v>1</v>
      </c>
      <c r="G68" s="25">
        <f>'ANEXO 1'!G70</f>
        <v>360000</v>
      </c>
      <c r="I68" s="25">
        <f>'ANEXO 2'!L66</f>
        <v>243692.54</v>
      </c>
      <c r="K68" s="18">
        <f t="shared" si="0"/>
        <v>301846.27</v>
      </c>
      <c r="L68" s="18">
        <f t="shared" si="1"/>
        <v>57350.79</v>
      </c>
      <c r="M68" s="18">
        <f t="shared" si="2"/>
        <v>359197.06</v>
      </c>
      <c r="N68" s="18">
        <f t="shared" si="5"/>
        <v>359197.06</v>
      </c>
    </row>
    <row r="69" spans="2:14" ht="16" x14ac:dyDescent="0.15">
      <c r="B69" s="15">
        <v>16</v>
      </c>
      <c r="C69" s="46" t="s">
        <v>78</v>
      </c>
      <c r="D69" s="68" t="s">
        <v>24</v>
      </c>
      <c r="E69" s="47">
        <v>1</v>
      </c>
      <c r="G69" s="25">
        <f>'ANEXO 1'!G71</f>
        <v>215000</v>
      </c>
      <c r="I69" s="25">
        <f>'ANEXO 2'!L67</f>
        <v>144000.14000000001</v>
      </c>
      <c r="K69" s="18">
        <f t="shared" si="0"/>
        <v>179500.07</v>
      </c>
      <c r="L69" s="18">
        <f t="shared" si="1"/>
        <v>34105.01</v>
      </c>
      <c r="M69" s="18">
        <f t="shared" si="2"/>
        <v>213605.08</v>
      </c>
      <c r="N69" s="18">
        <f t="shared" si="5"/>
        <v>213605.08</v>
      </c>
    </row>
    <row r="70" spans="2:14" ht="16" x14ac:dyDescent="0.15">
      <c r="B70" s="15">
        <v>17</v>
      </c>
      <c r="C70" s="46" t="s">
        <v>79</v>
      </c>
      <c r="D70" s="68" t="s">
        <v>24</v>
      </c>
      <c r="E70" s="47">
        <v>1</v>
      </c>
      <c r="G70" s="25">
        <f>'ANEXO 1'!G72</f>
        <v>285000</v>
      </c>
      <c r="I70" s="25">
        <f>'ANEXO 2'!L68</f>
        <v>199384.81</v>
      </c>
      <c r="K70" s="18">
        <f t="shared" si="0"/>
        <v>242192.41</v>
      </c>
      <c r="L70" s="18">
        <f t="shared" si="1"/>
        <v>46016.56</v>
      </c>
      <c r="M70" s="18">
        <f t="shared" si="2"/>
        <v>288208.96999999997</v>
      </c>
      <c r="N70" s="18">
        <f t="shared" si="5"/>
        <v>288208.96999999997</v>
      </c>
    </row>
    <row r="71" spans="2:14" ht="16" x14ac:dyDescent="0.15">
      <c r="B71" s="15">
        <v>18</v>
      </c>
      <c r="C71" s="46" t="s">
        <v>80</v>
      </c>
      <c r="D71" s="68" t="s">
        <v>24</v>
      </c>
      <c r="E71" s="47">
        <v>1</v>
      </c>
      <c r="G71" s="25">
        <f>'ANEXO 1'!G73</f>
        <v>250000</v>
      </c>
      <c r="I71" s="25">
        <f>'ANEXO 2'!L69</f>
        <v>166154.01</v>
      </c>
      <c r="K71" s="18">
        <f t="shared" si="0"/>
        <v>208077.01</v>
      </c>
      <c r="L71" s="18">
        <f t="shared" si="1"/>
        <v>39534.629999999997</v>
      </c>
      <c r="M71" s="18">
        <f t="shared" si="2"/>
        <v>247611.64</v>
      </c>
      <c r="N71" s="18">
        <f t="shared" si="5"/>
        <v>247611.64</v>
      </c>
    </row>
    <row r="72" spans="2:14" ht="16" x14ac:dyDescent="0.15">
      <c r="B72" s="15">
        <v>19</v>
      </c>
      <c r="C72" s="65" t="s">
        <v>81</v>
      </c>
      <c r="D72" s="68" t="s">
        <v>24</v>
      </c>
      <c r="E72" s="47">
        <v>2</v>
      </c>
      <c r="G72" s="25">
        <f>'ANEXO 1'!G74</f>
        <v>185000</v>
      </c>
      <c r="I72" s="25">
        <f>'ANEXO 2'!L70</f>
        <v>127384.74</v>
      </c>
      <c r="K72" s="18">
        <f t="shared" si="0"/>
        <v>156192.37</v>
      </c>
      <c r="L72" s="18">
        <f t="shared" si="1"/>
        <v>29676.55</v>
      </c>
      <c r="M72" s="18">
        <f t="shared" si="2"/>
        <v>185868.92</v>
      </c>
      <c r="N72" s="18">
        <f t="shared" si="5"/>
        <v>371737.84</v>
      </c>
    </row>
    <row r="73" spans="2:14" ht="16" x14ac:dyDescent="0.15">
      <c r="B73" s="15">
        <v>20</v>
      </c>
      <c r="C73" s="46" t="s">
        <v>82</v>
      </c>
      <c r="D73" s="68" t="s">
        <v>24</v>
      </c>
      <c r="E73" s="47">
        <v>7</v>
      </c>
      <c r="G73" s="25">
        <f>'ANEXO 1'!G75</f>
        <v>216000</v>
      </c>
      <c r="I73" s="25"/>
      <c r="K73" s="18">
        <f t="shared" si="0"/>
        <v>216000</v>
      </c>
      <c r="L73" s="18">
        <f t="shared" si="1"/>
        <v>41040</v>
      </c>
      <c r="M73" s="18">
        <f t="shared" si="2"/>
        <v>257040</v>
      </c>
      <c r="N73" s="18">
        <f t="shared" si="5"/>
        <v>1799280</v>
      </c>
    </row>
    <row r="74" spans="2:14" ht="16" x14ac:dyDescent="0.15">
      <c r="B74" s="15">
        <v>21</v>
      </c>
      <c r="C74" s="46" t="s">
        <v>83</v>
      </c>
      <c r="D74" s="68" t="s">
        <v>24</v>
      </c>
      <c r="E74" s="47">
        <v>1</v>
      </c>
      <c r="G74" s="25">
        <f>'ANEXO 1'!G76</f>
        <v>200000</v>
      </c>
      <c r="I74" s="25">
        <f>'ANEXO 2'!L72</f>
        <v>144000.14000000001</v>
      </c>
      <c r="K74" s="18">
        <f t="shared" si="0"/>
        <v>172000.07</v>
      </c>
      <c r="L74" s="18">
        <f t="shared" si="1"/>
        <v>32680.01</v>
      </c>
      <c r="M74" s="18">
        <f t="shared" si="2"/>
        <v>204680.08</v>
      </c>
      <c r="N74" s="18">
        <f t="shared" si="5"/>
        <v>204680.08</v>
      </c>
    </row>
    <row r="75" spans="2:14" ht="16" x14ac:dyDescent="0.15">
      <c r="B75" s="15">
        <v>22</v>
      </c>
      <c r="C75" s="46" t="s">
        <v>84</v>
      </c>
      <c r="D75" s="68" t="s">
        <v>24</v>
      </c>
      <c r="E75" s="47">
        <v>1</v>
      </c>
      <c r="G75" s="25">
        <f>'ANEXO 1'!G77</f>
        <v>250000</v>
      </c>
      <c r="I75" s="25">
        <f>'ANEXO 2'!L73</f>
        <v>166154.01</v>
      </c>
      <c r="K75" s="18">
        <f t="shared" si="0"/>
        <v>208077.01</v>
      </c>
      <c r="L75" s="18">
        <f t="shared" si="1"/>
        <v>39534.629999999997</v>
      </c>
      <c r="M75" s="18">
        <f t="shared" si="2"/>
        <v>247611.64</v>
      </c>
      <c r="N75" s="18">
        <f t="shared" si="5"/>
        <v>247611.64</v>
      </c>
    </row>
    <row r="76" spans="2:14" ht="16" x14ac:dyDescent="0.15">
      <c r="B76" s="15">
        <v>23</v>
      </c>
      <c r="C76" s="46" t="s">
        <v>85</v>
      </c>
      <c r="D76" s="68" t="s">
        <v>24</v>
      </c>
      <c r="E76" s="47">
        <v>1</v>
      </c>
      <c r="G76" s="25">
        <f>'ANEXO 1'!G78</f>
        <v>430000</v>
      </c>
      <c r="I76" s="25"/>
      <c r="K76" s="18">
        <f t="shared" si="0"/>
        <v>430000</v>
      </c>
      <c r="L76" s="18">
        <f t="shared" si="1"/>
        <v>81700</v>
      </c>
      <c r="M76" s="18">
        <f t="shared" si="2"/>
        <v>511700</v>
      </c>
      <c r="N76" s="18">
        <f t="shared" si="5"/>
        <v>511700</v>
      </c>
    </row>
    <row r="77" spans="2:14" ht="16" x14ac:dyDescent="0.15">
      <c r="B77" s="15">
        <v>24</v>
      </c>
      <c r="C77" s="46" t="s">
        <v>86</v>
      </c>
      <c r="D77" s="68" t="s">
        <v>24</v>
      </c>
      <c r="E77" s="47">
        <v>2</v>
      </c>
      <c r="G77" s="25">
        <f>'ANEXO 1'!G79</f>
        <v>280000</v>
      </c>
      <c r="I77" s="25"/>
      <c r="K77" s="18">
        <f t="shared" ref="K77:K142" si="6">ROUND(AVERAGE(G77,I77),2)</f>
        <v>280000</v>
      </c>
      <c r="L77" s="18">
        <f t="shared" ref="L77:L142" si="7">ROUND((K77*19%),2)</f>
        <v>53200</v>
      </c>
      <c r="M77" s="18">
        <f t="shared" ref="M77:M142" si="8">ROUND((L77+K77),2)</f>
        <v>333200</v>
      </c>
      <c r="N77" s="18">
        <f t="shared" si="5"/>
        <v>666400</v>
      </c>
    </row>
    <row r="78" spans="2:14" ht="16" x14ac:dyDescent="0.15">
      <c r="B78" s="15">
        <v>25</v>
      </c>
      <c r="C78" s="46" t="s">
        <v>87</v>
      </c>
      <c r="D78" s="68" t="s">
        <v>24</v>
      </c>
      <c r="E78" s="47">
        <v>1</v>
      </c>
      <c r="G78" s="25">
        <f>'ANEXO 1'!G80</f>
        <v>230000</v>
      </c>
      <c r="I78" s="25">
        <f>'ANEXO 2'!L76</f>
        <v>155077.07</v>
      </c>
      <c r="K78" s="18">
        <f t="shared" si="6"/>
        <v>192538.54</v>
      </c>
      <c r="L78" s="18">
        <f t="shared" si="7"/>
        <v>36582.32</v>
      </c>
      <c r="M78" s="18">
        <f t="shared" si="8"/>
        <v>229120.86</v>
      </c>
      <c r="N78" s="18">
        <f t="shared" si="5"/>
        <v>229120.86</v>
      </c>
    </row>
    <row r="79" spans="2:14" ht="16" x14ac:dyDescent="0.15">
      <c r="B79" s="15">
        <v>26</v>
      </c>
      <c r="C79" s="46" t="s">
        <v>88</v>
      </c>
      <c r="D79" s="68" t="s">
        <v>24</v>
      </c>
      <c r="E79" s="47">
        <v>1</v>
      </c>
      <c r="G79" s="25">
        <f>'ANEXO 1'!G81</f>
        <v>230000</v>
      </c>
      <c r="I79" s="25">
        <f>'ANEXO 2'!L77</f>
        <v>155077.07</v>
      </c>
      <c r="K79" s="18">
        <f t="shared" si="6"/>
        <v>192538.54</v>
      </c>
      <c r="L79" s="18">
        <f t="shared" si="7"/>
        <v>36582.32</v>
      </c>
      <c r="M79" s="18">
        <f t="shared" si="8"/>
        <v>229120.86</v>
      </c>
      <c r="N79" s="18">
        <f t="shared" si="5"/>
        <v>229120.86</v>
      </c>
    </row>
    <row r="80" spans="2:14" ht="28" x14ac:dyDescent="0.15">
      <c r="B80" s="15">
        <v>27</v>
      </c>
      <c r="C80" s="46" t="s">
        <v>89</v>
      </c>
      <c r="D80" s="68" t="s">
        <v>24</v>
      </c>
      <c r="E80" s="47">
        <v>2</v>
      </c>
      <c r="G80" s="25">
        <f>'ANEXO 1'!G82</f>
        <v>230000</v>
      </c>
      <c r="I80" s="25">
        <f>'ANEXO 2'!L78</f>
        <v>155077.07</v>
      </c>
      <c r="K80" s="18">
        <f t="shared" si="6"/>
        <v>192538.54</v>
      </c>
      <c r="L80" s="18">
        <f t="shared" si="7"/>
        <v>36582.32</v>
      </c>
      <c r="M80" s="18">
        <f t="shared" si="8"/>
        <v>229120.86</v>
      </c>
      <c r="N80" s="18">
        <f t="shared" si="5"/>
        <v>458241.72</v>
      </c>
    </row>
    <row r="81" spans="2:14" ht="16" x14ac:dyDescent="0.15">
      <c r="B81" s="15">
        <v>28</v>
      </c>
      <c r="C81" s="46" t="s">
        <v>90</v>
      </c>
      <c r="D81" s="68" t="s">
        <v>24</v>
      </c>
      <c r="E81" s="47">
        <v>1</v>
      </c>
      <c r="G81" s="25">
        <f>'ANEXO 1'!G83</f>
        <v>230000</v>
      </c>
      <c r="I81" s="25">
        <f>'ANEXO 2'!L79</f>
        <v>155077.07</v>
      </c>
      <c r="K81" s="18">
        <f t="shared" si="6"/>
        <v>192538.54</v>
      </c>
      <c r="L81" s="18">
        <f t="shared" si="7"/>
        <v>36582.32</v>
      </c>
      <c r="M81" s="18">
        <f t="shared" si="8"/>
        <v>229120.86</v>
      </c>
      <c r="N81" s="18">
        <f t="shared" si="5"/>
        <v>229120.86</v>
      </c>
    </row>
    <row r="82" spans="2:14" ht="16" x14ac:dyDescent="0.15">
      <c r="B82" s="15">
        <v>29</v>
      </c>
      <c r="C82" s="46" t="s">
        <v>91</v>
      </c>
      <c r="D82" s="68" t="s">
        <v>24</v>
      </c>
      <c r="E82" s="47">
        <v>3</v>
      </c>
      <c r="G82" s="25">
        <f>'ANEXO 1'!G84</f>
        <v>215000</v>
      </c>
      <c r="I82" s="25">
        <f>'ANEXO 2'!L80</f>
        <v>144000.14000000001</v>
      </c>
      <c r="K82" s="18">
        <f t="shared" si="6"/>
        <v>179500.07</v>
      </c>
      <c r="L82" s="18">
        <f t="shared" si="7"/>
        <v>34105.01</v>
      </c>
      <c r="M82" s="18">
        <f t="shared" si="8"/>
        <v>213605.08</v>
      </c>
      <c r="N82" s="18">
        <f t="shared" si="5"/>
        <v>640815.24</v>
      </c>
    </row>
    <row r="83" spans="2:14" ht="16" x14ac:dyDescent="0.15">
      <c r="B83" s="15">
        <v>30</v>
      </c>
      <c r="C83" s="46" t="s">
        <v>92</v>
      </c>
      <c r="D83" s="68" t="s">
        <v>24</v>
      </c>
      <c r="E83" s="47">
        <v>1</v>
      </c>
      <c r="G83" s="25">
        <f>'ANEXO 1'!G85</f>
        <v>360000</v>
      </c>
      <c r="I83" s="25"/>
      <c r="K83" s="18">
        <f t="shared" si="6"/>
        <v>360000</v>
      </c>
      <c r="L83" s="18">
        <f t="shared" si="7"/>
        <v>68400</v>
      </c>
      <c r="M83" s="18">
        <f t="shared" si="8"/>
        <v>428400</v>
      </c>
      <c r="N83" s="18">
        <f t="shared" si="5"/>
        <v>428400</v>
      </c>
    </row>
    <row r="84" spans="2:14" ht="16" x14ac:dyDescent="0.15">
      <c r="B84" s="15">
        <v>31</v>
      </c>
      <c r="C84" s="46" t="s">
        <v>93</v>
      </c>
      <c r="D84" s="68" t="s">
        <v>24</v>
      </c>
      <c r="E84" s="47">
        <v>4</v>
      </c>
      <c r="G84" s="25">
        <f>'ANEXO 1'!G86</f>
        <v>215000</v>
      </c>
      <c r="I84" s="25"/>
      <c r="K84" s="18">
        <f t="shared" si="6"/>
        <v>215000</v>
      </c>
      <c r="L84" s="18">
        <f t="shared" si="7"/>
        <v>40850</v>
      </c>
      <c r="M84" s="18">
        <f t="shared" si="8"/>
        <v>255850</v>
      </c>
      <c r="N84" s="18">
        <f t="shared" si="5"/>
        <v>1023400</v>
      </c>
    </row>
    <row r="85" spans="2:14" ht="16" x14ac:dyDescent="0.15">
      <c r="B85" s="15">
        <v>32</v>
      </c>
      <c r="C85" s="46" t="s">
        <v>94</v>
      </c>
      <c r="D85" s="68" t="s">
        <v>24</v>
      </c>
      <c r="E85" s="47">
        <v>2</v>
      </c>
      <c r="G85" s="25">
        <f>'ANEXO 1'!G87</f>
        <v>290000</v>
      </c>
      <c r="I85" s="25">
        <f>'ANEXO 2'!L83</f>
        <v>199384.81</v>
      </c>
      <c r="K85" s="18">
        <f t="shared" si="6"/>
        <v>244692.41</v>
      </c>
      <c r="L85" s="18">
        <f t="shared" si="7"/>
        <v>46491.56</v>
      </c>
      <c r="M85" s="18">
        <f t="shared" si="8"/>
        <v>291183.96999999997</v>
      </c>
      <c r="N85" s="18">
        <f t="shared" si="5"/>
        <v>582367.93999999994</v>
      </c>
    </row>
    <row r="86" spans="2:14" ht="16" x14ac:dyDescent="0.15">
      <c r="B86" s="15">
        <v>33</v>
      </c>
      <c r="C86" s="46" t="s">
        <v>95</v>
      </c>
      <c r="D86" s="68" t="s">
        <v>24</v>
      </c>
      <c r="E86" s="47">
        <v>1</v>
      </c>
      <c r="G86" s="25">
        <f>'ANEXO 1'!G88</f>
        <v>215000</v>
      </c>
      <c r="I86" s="25">
        <f>'ANEXO 2'!L84</f>
        <v>144000.14000000001</v>
      </c>
      <c r="K86" s="18">
        <f t="shared" si="6"/>
        <v>179500.07</v>
      </c>
      <c r="L86" s="18">
        <f t="shared" si="7"/>
        <v>34105.01</v>
      </c>
      <c r="M86" s="18">
        <f t="shared" si="8"/>
        <v>213605.08</v>
      </c>
      <c r="N86" s="18">
        <f t="shared" si="5"/>
        <v>213605.08</v>
      </c>
    </row>
    <row r="87" spans="2:14" ht="16" x14ac:dyDescent="0.15">
      <c r="B87" s="15">
        <v>34</v>
      </c>
      <c r="C87" s="46" t="s">
        <v>96</v>
      </c>
      <c r="D87" s="68" t="s">
        <v>24</v>
      </c>
      <c r="E87" s="47">
        <v>1</v>
      </c>
      <c r="G87" s="25">
        <f>'ANEXO 1'!G89</f>
        <v>230000</v>
      </c>
      <c r="I87" s="25">
        <f>'ANEXO 2'!L85</f>
        <v>144000.14000000001</v>
      </c>
      <c r="K87" s="18">
        <f t="shared" si="6"/>
        <v>187000.07</v>
      </c>
      <c r="L87" s="18">
        <f t="shared" si="7"/>
        <v>35530.01</v>
      </c>
      <c r="M87" s="18">
        <f t="shared" si="8"/>
        <v>222530.08</v>
      </c>
      <c r="N87" s="18">
        <f t="shared" si="5"/>
        <v>222530.08</v>
      </c>
    </row>
    <row r="88" spans="2:14" ht="28" x14ac:dyDescent="0.15">
      <c r="B88" s="15">
        <v>35</v>
      </c>
      <c r="C88" s="46" t="s">
        <v>97</v>
      </c>
      <c r="D88" s="58" t="s">
        <v>24</v>
      </c>
      <c r="E88" s="47">
        <v>1</v>
      </c>
      <c r="G88" s="25">
        <f>'ANEXO 1'!G90</f>
        <v>430000</v>
      </c>
      <c r="I88" s="25">
        <f>'ANEXO 2'!L86</f>
        <v>299077.21000000002</v>
      </c>
      <c r="K88" s="18">
        <f t="shared" si="6"/>
        <v>364538.61</v>
      </c>
      <c r="L88" s="18">
        <f t="shared" si="7"/>
        <v>69262.34</v>
      </c>
      <c r="M88" s="18">
        <f t="shared" si="8"/>
        <v>433800.95</v>
      </c>
      <c r="N88" s="18">
        <f t="shared" si="5"/>
        <v>433800.95</v>
      </c>
    </row>
    <row r="89" spans="2:14" ht="16" x14ac:dyDescent="0.15">
      <c r="B89" s="15">
        <v>36</v>
      </c>
      <c r="C89" s="46" t="s">
        <v>98</v>
      </c>
      <c r="D89" s="58" t="s">
        <v>24</v>
      </c>
      <c r="E89" s="47">
        <v>1</v>
      </c>
      <c r="G89" s="25">
        <f>'ANEXO 1'!G91</f>
        <v>480000</v>
      </c>
      <c r="I89" s="25">
        <f>'ANEXO 2'!L87</f>
        <v>332308.01</v>
      </c>
      <c r="K89" s="18">
        <f t="shared" si="6"/>
        <v>406154.01</v>
      </c>
      <c r="L89" s="18">
        <f t="shared" si="7"/>
        <v>77169.259999999995</v>
      </c>
      <c r="M89" s="18">
        <f t="shared" si="8"/>
        <v>483323.27</v>
      </c>
      <c r="N89" s="18">
        <f t="shared" si="5"/>
        <v>483323.27</v>
      </c>
    </row>
    <row r="90" spans="2:14" ht="16" x14ac:dyDescent="0.15">
      <c r="B90" s="15">
        <v>37</v>
      </c>
      <c r="C90" s="46" t="s">
        <v>99</v>
      </c>
      <c r="D90" s="58" t="s">
        <v>24</v>
      </c>
      <c r="E90" s="47">
        <v>1</v>
      </c>
      <c r="G90" s="25">
        <f>'ANEXO 1'!G92</f>
        <v>450000</v>
      </c>
      <c r="I90" s="25"/>
      <c r="K90" s="18">
        <f t="shared" si="6"/>
        <v>450000</v>
      </c>
      <c r="L90" s="18">
        <f t="shared" si="7"/>
        <v>85500</v>
      </c>
      <c r="M90" s="18">
        <f t="shared" si="8"/>
        <v>535500</v>
      </c>
      <c r="N90" s="18">
        <f t="shared" si="5"/>
        <v>535500</v>
      </c>
    </row>
    <row r="91" spans="2:14" ht="16" x14ac:dyDescent="0.15">
      <c r="B91" s="15">
        <v>38</v>
      </c>
      <c r="C91" s="46" t="s">
        <v>100</v>
      </c>
      <c r="D91" s="58" t="s">
        <v>24</v>
      </c>
      <c r="E91" s="47">
        <v>1</v>
      </c>
      <c r="G91" s="25">
        <f>'ANEXO 1'!G93</f>
        <v>450000</v>
      </c>
      <c r="I91" s="25"/>
      <c r="K91" s="18">
        <f t="shared" si="6"/>
        <v>450000</v>
      </c>
      <c r="L91" s="18">
        <f t="shared" si="7"/>
        <v>85500</v>
      </c>
      <c r="M91" s="18">
        <f t="shared" si="8"/>
        <v>535500</v>
      </c>
      <c r="N91" s="18">
        <f t="shared" si="5"/>
        <v>535500</v>
      </c>
    </row>
    <row r="92" spans="2:14" ht="16" x14ac:dyDescent="0.15">
      <c r="B92" s="15">
        <v>39</v>
      </c>
      <c r="C92" s="46" t="s">
        <v>101</v>
      </c>
      <c r="D92" s="58" t="s">
        <v>24</v>
      </c>
      <c r="E92" s="47">
        <v>2</v>
      </c>
      <c r="G92" s="25">
        <f>'ANEXO 1'!G94</f>
        <v>300000</v>
      </c>
      <c r="I92" s="25">
        <f>'ANEXO 2'!L90</f>
        <v>204923.27</v>
      </c>
      <c r="K92" s="18">
        <f t="shared" si="6"/>
        <v>252461.64</v>
      </c>
      <c r="L92" s="18">
        <f t="shared" si="7"/>
        <v>47967.71</v>
      </c>
      <c r="M92" s="18">
        <f t="shared" si="8"/>
        <v>300429.34999999998</v>
      </c>
      <c r="N92" s="18">
        <f t="shared" si="5"/>
        <v>600858.69999999995</v>
      </c>
    </row>
    <row r="93" spans="2:14" ht="16" x14ac:dyDescent="0.15">
      <c r="B93" s="15">
        <v>40</v>
      </c>
      <c r="C93" s="46" t="s">
        <v>102</v>
      </c>
      <c r="D93" s="58" t="s">
        <v>24</v>
      </c>
      <c r="E93" s="47">
        <v>1</v>
      </c>
      <c r="G93" s="25">
        <f>'ANEXO 1'!G95</f>
        <v>280000</v>
      </c>
      <c r="I93" s="25"/>
      <c r="K93" s="18">
        <f t="shared" si="6"/>
        <v>280000</v>
      </c>
      <c r="L93" s="18">
        <f t="shared" si="7"/>
        <v>53200</v>
      </c>
      <c r="M93" s="18">
        <f t="shared" si="8"/>
        <v>333200</v>
      </c>
      <c r="N93" s="18">
        <f t="shared" si="5"/>
        <v>333200</v>
      </c>
    </row>
    <row r="94" spans="2:14" ht="28" x14ac:dyDescent="0.15">
      <c r="B94" s="15">
        <v>41</v>
      </c>
      <c r="C94" s="46" t="s">
        <v>103</v>
      </c>
      <c r="D94" s="58" t="s">
        <v>24</v>
      </c>
      <c r="E94" s="47">
        <v>1</v>
      </c>
      <c r="G94" s="25">
        <f>'ANEXO 1'!G96</f>
        <v>300000</v>
      </c>
      <c r="I94" s="25">
        <f>'ANEXO 2'!L92</f>
        <v>199384.81</v>
      </c>
      <c r="K94" s="18">
        <f t="shared" si="6"/>
        <v>249692.41</v>
      </c>
      <c r="L94" s="18">
        <f t="shared" si="7"/>
        <v>47441.56</v>
      </c>
      <c r="M94" s="18">
        <f t="shared" si="8"/>
        <v>297133.96999999997</v>
      </c>
      <c r="N94" s="18">
        <f t="shared" si="5"/>
        <v>297133.96999999997</v>
      </c>
    </row>
    <row r="95" spans="2:14" ht="16" x14ac:dyDescent="0.15">
      <c r="B95" s="15">
        <v>42</v>
      </c>
      <c r="C95" s="46" t="s">
        <v>104</v>
      </c>
      <c r="D95" s="58" t="s">
        <v>24</v>
      </c>
      <c r="E95" s="47">
        <v>4</v>
      </c>
      <c r="G95" s="25">
        <f>'ANEXO 1'!G97</f>
        <v>320000</v>
      </c>
      <c r="I95" s="25"/>
      <c r="K95" s="18">
        <f t="shared" si="6"/>
        <v>320000</v>
      </c>
      <c r="L95" s="18">
        <f t="shared" si="7"/>
        <v>60800</v>
      </c>
      <c r="M95" s="18">
        <f t="shared" si="8"/>
        <v>380800</v>
      </c>
      <c r="N95" s="18">
        <f t="shared" si="5"/>
        <v>1523200</v>
      </c>
    </row>
    <row r="96" spans="2:14" ht="16" x14ac:dyDescent="0.15">
      <c r="B96" s="15">
        <v>43</v>
      </c>
      <c r="C96" s="46" t="s">
        <v>105</v>
      </c>
      <c r="D96" s="58" t="s">
        <v>24</v>
      </c>
      <c r="E96" s="66">
        <v>3</v>
      </c>
      <c r="G96" s="25">
        <f>'ANEXO 1'!G98</f>
        <v>350000</v>
      </c>
      <c r="I96" s="25"/>
      <c r="K96" s="18">
        <f t="shared" si="6"/>
        <v>350000</v>
      </c>
      <c r="L96" s="18">
        <f t="shared" si="7"/>
        <v>66500</v>
      </c>
      <c r="M96" s="18">
        <f t="shared" si="8"/>
        <v>416500</v>
      </c>
      <c r="N96" s="18">
        <f t="shared" si="5"/>
        <v>1249500</v>
      </c>
    </row>
    <row r="97" spans="2:14" ht="16" x14ac:dyDescent="0.15">
      <c r="B97" s="15">
        <v>44</v>
      </c>
      <c r="C97" s="46" t="s">
        <v>106</v>
      </c>
      <c r="D97" s="58" t="s">
        <v>24</v>
      </c>
      <c r="E97" s="47">
        <v>2</v>
      </c>
      <c r="G97" s="25">
        <f>'ANEXO 1'!G99</f>
        <v>430000</v>
      </c>
      <c r="I97" s="25"/>
      <c r="K97" s="18">
        <f t="shared" si="6"/>
        <v>430000</v>
      </c>
      <c r="L97" s="18">
        <f t="shared" si="7"/>
        <v>81700</v>
      </c>
      <c r="M97" s="18">
        <f t="shared" si="8"/>
        <v>511700</v>
      </c>
      <c r="N97" s="18">
        <f t="shared" si="5"/>
        <v>1023400</v>
      </c>
    </row>
    <row r="98" spans="2:14" ht="28" x14ac:dyDescent="0.15">
      <c r="B98" s="15">
        <v>45</v>
      </c>
      <c r="C98" s="46" t="s">
        <v>107</v>
      </c>
      <c r="D98" s="58" t="s">
        <v>24</v>
      </c>
      <c r="E98" s="47">
        <v>1</v>
      </c>
      <c r="G98" s="25">
        <f>'ANEXO 1'!G100</f>
        <v>430000</v>
      </c>
      <c r="I98" s="25">
        <f>'ANEXO 2'!L96</f>
        <v>332308.01</v>
      </c>
      <c r="K98" s="18">
        <f t="shared" si="6"/>
        <v>381154.01</v>
      </c>
      <c r="L98" s="18">
        <f t="shared" si="7"/>
        <v>72419.259999999995</v>
      </c>
      <c r="M98" s="18">
        <f t="shared" si="8"/>
        <v>453573.27</v>
      </c>
      <c r="N98" s="18">
        <f t="shared" si="5"/>
        <v>453573.27</v>
      </c>
    </row>
    <row r="99" spans="2:14" ht="28" x14ac:dyDescent="0.15">
      <c r="B99" s="15">
        <v>46</v>
      </c>
      <c r="C99" s="46" t="s">
        <v>108</v>
      </c>
      <c r="D99" s="58" t="s">
        <v>24</v>
      </c>
      <c r="E99" s="47">
        <v>1</v>
      </c>
      <c r="G99" s="25">
        <f>'ANEXO 1'!G101</f>
        <v>430000</v>
      </c>
      <c r="I99" s="25">
        <f>'ANEXO 2'!L97</f>
        <v>310154.15000000002</v>
      </c>
      <c r="K99" s="18">
        <f t="shared" si="6"/>
        <v>370077.08</v>
      </c>
      <c r="L99" s="18">
        <f t="shared" si="7"/>
        <v>70314.649999999994</v>
      </c>
      <c r="M99" s="18">
        <f t="shared" si="8"/>
        <v>440391.73</v>
      </c>
      <c r="N99" s="18">
        <f t="shared" si="5"/>
        <v>440391.73</v>
      </c>
    </row>
    <row r="100" spans="2:14" ht="16" x14ac:dyDescent="0.15">
      <c r="B100" s="15">
        <v>47</v>
      </c>
      <c r="C100" s="46" t="s">
        <v>109</v>
      </c>
      <c r="D100" s="58" t="s">
        <v>24</v>
      </c>
      <c r="E100" s="47">
        <v>1</v>
      </c>
      <c r="G100" s="25">
        <f>'ANEXO 1'!G102</f>
        <v>600000</v>
      </c>
      <c r="I100" s="25">
        <f>'ANEXO 2'!L98</f>
        <v>420923.48</v>
      </c>
      <c r="K100" s="18">
        <f t="shared" si="6"/>
        <v>510461.74</v>
      </c>
      <c r="L100" s="18">
        <f t="shared" si="7"/>
        <v>96987.73</v>
      </c>
      <c r="M100" s="18">
        <f t="shared" si="8"/>
        <v>607449.47</v>
      </c>
      <c r="N100" s="18">
        <f t="shared" si="5"/>
        <v>607449.47</v>
      </c>
    </row>
    <row r="101" spans="2:14" ht="28" x14ac:dyDescent="0.15">
      <c r="B101" s="15">
        <v>48</v>
      </c>
      <c r="C101" s="46" t="s">
        <v>110</v>
      </c>
      <c r="D101" s="58" t="s">
        <v>24</v>
      </c>
      <c r="E101" s="47">
        <v>1</v>
      </c>
      <c r="G101" s="25">
        <f>'ANEXO 1'!G103</f>
        <v>480000</v>
      </c>
      <c r="I101" s="25">
        <f>'ANEXO 2'!L99</f>
        <v>332308.01</v>
      </c>
      <c r="K101" s="18">
        <f t="shared" si="6"/>
        <v>406154.01</v>
      </c>
      <c r="L101" s="18">
        <f t="shared" si="7"/>
        <v>77169.259999999995</v>
      </c>
      <c r="M101" s="18">
        <f t="shared" si="8"/>
        <v>483323.27</v>
      </c>
      <c r="N101" s="18">
        <f t="shared" si="5"/>
        <v>483323.27</v>
      </c>
    </row>
    <row r="102" spans="2:14" ht="29" thickBot="1" x14ac:dyDescent="0.2">
      <c r="B102" s="15">
        <v>49</v>
      </c>
      <c r="C102" s="73" t="s">
        <v>111</v>
      </c>
      <c r="D102" s="69" t="s">
        <v>24</v>
      </c>
      <c r="E102" s="49">
        <v>1</v>
      </c>
      <c r="G102" s="25">
        <f>'ANEXO 1'!G104</f>
        <v>450000</v>
      </c>
      <c r="I102" s="25"/>
      <c r="K102" s="18">
        <f t="shared" si="6"/>
        <v>450000</v>
      </c>
      <c r="L102" s="18">
        <f t="shared" si="7"/>
        <v>85500</v>
      </c>
      <c r="M102" s="18">
        <f t="shared" si="8"/>
        <v>535500</v>
      </c>
      <c r="N102" s="18">
        <f t="shared" si="5"/>
        <v>535500</v>
      </c>
    </row>
    <row r="103" spans="2:14" ht="28" x14ac:dyDescent="0.15">
      <c r="B103" s="212" t="s">
        <v>57</v>
      </c>
      <c r="C103" s="213"/>
      <c r="D103" s="213"/>
      <c r="E103" s="214"/>
      <c r="G103" s="26" t="s">
        <v>17</v>
      </c>
      <c r="H103" s="28"/>
      <c r="I103" s="26" t="s">
        <v>12</v>
      </c>
      <c r="J103" s="11"/>
      <c r="K103" s="250" t="s">
        <v>18</v>
      </c>
      <c r="L103" s="250"/>
      <c r="M103" s="250"/>
      <c r="N103" s="250"/>
    </row>
    <row r="104" spans="2:14" ht="29" thickBot="1" x14ac:dyDescent="0.2">
      <c r="B104" s="12" t="s">
        <v>4</v>
      </c>
      <c r="C104" s="12" t="s">
        <v>5</v>
      </c>
      <c r="D104" s="12" t="s">
        <v>6</v>
      </c>
      <c r="E104" s="12" t="s">
        <v>7</v>
      </c>
      <c r="G104" s="27" t="s">
        <v>2</v>
      </c>
      <c r="H104" s="29"/>
      <c r="I104" s="27" t="s">
        <v>2</v>
      </c>
      <c r="J104" s="13"/>
      <c r="K104" s="14" t="s">
        <v>2</v>
      </c>
      <c r="L104" s="14" t="s">
        <v>8</v>
      </c>
      <c r="M104" s="14" t="s">
        <v>9</v>
      </c>
      <c r="N104" s="14" t="s">
        <v>10</v>
      </c>
    </row>
    <row r="105" spans="2:14" ht="56" x14ac:dyDescent="0.15">
      <c r="B105" s="15">
        <v>50</v>
      </c>
      <c r="C105" s="70" t="s">
        <v>112</v>
      </c>
      <c r="D105" s="71" t="s">
        <v>113</v>
      </c>
      <c r="E105" s="72">
        <v>2</v>
      </c>
      <c r="G105" s="25">
        <f>'ANEXO 1'!G107</f>
        <v>350000</v>
      </c>
      <c r="I105" s="25">
        <f>'ANEXO 2'!L103</f>
        <v>199384.81</v>
      </c>
      <c r="K105" s="18">
        <f t="shared" si="6"/>
        <v>274692.40999999997</v>
      </c>
      <c r="L105" s="18">
        <f t="shared" si="7"/>
        <v>52191.56</v>
      </c>
      <c r="M105" s="18">
        <f t="shared" si="8"/>
        <v>326883.96999999997</v>
      </c>
      <c r="N105" s="18">
        <f t="shared" ref="N105:N118" si="9">ROUND((M105*E105),2)</f>
        <v>653767.93999999994</v>
      </c>
    </row>
    <row r="106" spans="2:14" ht="56" x14ac:dyDescent="0.15">
      <c r="B106" s="15">
        <v>51</v>
      </c>
      <c r="C106" s="46" t="s">
        <v>114</v>
      </c>
      <c r="D106" s="42" t="s">
        <v>24</v>
      </c>
      <c r="E106" s="47">
        <v>1</v>
      </c>
      <c r="G106" s="25">
        <f>'ANEXO 1'!G109</f>
        <v>250000</v>
      </c>
      <c r="I106" s="25">
        <f>'ANEXO 2'!L104</f>
        <v>166154.01</v>
      </c>
      <c r="K106" s="18">
        <f t="shared" si="6"/>
        <v>208077.01</v>
      </c>
      <c r="L106" s="18">
        <f t="shared" si="7"/>
        <v>39534.629999999997</v>
      </c>
      <c r="M106" s="18">
        <f t="shared" si="8"/>
        <v>247611.64</v>
      </c>
      <c r="N106" s="18">
        <f t="shared" si="9"/>
        <v>247611.64</v>
      </c>
    </row>
    <row r="107" spans="2:14" ht="42" x14ac:dyDescent="0.15">
      <c r="B107" s="15">
        <v>52</v>
      </c>
      <c r="C107" s="46" t="s">
        <v>115</v>
      </c>
      <c r="D107" s="42" t="s">
        <v>113</v>
      </c>
      <c r="E107" s="47">
        <v>2</v>
      </c>
      <c r="G107" s="25">
        <f>'ANEXO 1'!G111</f>
        <v>250000</v>
      </c>
      <c r="I107" s="25">
        <f>'ANEXO 2'!L105</f>
        <v>121846.27</v>
      </c>
      <c r="K107" s="18">
        <f t="shared" si="6"/>
        <v>185923.14</v>
      </c>
      <c r="L107" s="18">
        <f t="shared" si="7"/>
        <v>35325.4</v>
      </c>
      <c r="M107" s="18">
        <f t="shared" si="8"/>
        <v>221248.54</v>
      </c>
      <c r="N107" s="18">
        <f t="shared" si="9"/>
        <v>442497.08</v>
      </c>
    </row>
    <row r="108" spans="2:14" ht="28" x14ac:dyDescent="0.15">
      <c r="B108" s="15">
        <v>53</v>
      </c>
      <c r="C108" s="46" t="s">
        <v>116</v>
      </c>
      <c r="D108" s="42" t="s">
        <v>113</v>
      </c>
      <c r="E108" s="47">
        <v>1</v>
      </c>
      <c r="G108" s="25">
        <f>'ANEXO 1'!G113</f>
        <v>180000</v>
      </c>
      <c r="I108" s="25"/>
      <c r="K108" s="18">
        <f t="shared" si="6"/>
        <v>180000</v>
      </c>
      <c r="L108" s="18">
        <f t="shared" si="7"/>
        <v>34200</v>
      </c>
      <c r="M108" s="18">
        <f t="shared" si="8"/>
        <v>214200</v>
      </c>
      <c r="N108" s="18">
        <f t="shared" si="9"/>
        <v>214200</v>
      </c>
    </row>
    <row r="109" spans="2:14" ht="56" x14ac:dyDescent="0.15">
      <c r="B109" s="15">
        <v>54</v>
      </c>
      <c r="C109" s="46" t="s">
        <v>117</v>
      </c>
      <c r="D109" s="42" t="s">
        <v>113</v>
      </c>
      <c r="E109" s="47">
        <v>1</v>
      </c>
      <c r="G109" s="25">
        <f>'ANEXO 1'!G116</f>
        <v>350000</v>
      </c>
      <c r="I109" s="25">
        <f>'ANEXO 2'!L107</f>
        <v>199384.81</v>
      </c>
      <c r="K109" s="18">
        <f t="shared" si="6"/>
        <v>274692.40999999997</v>
      </c>
      <c r="L109" s="18">
        <f t="shared" si="7"/>
        <v>52191.56</v>
      </c>
      <c r="M109" s="18">
        <f t="shared" si="8"/>
        <v>326883.96999999997</v>
      </c>
      <c r="N109" s="18">
        <f t="shared" si="9"/>
        <v>326883.96999999997</v>
      </c>
    </row>
    <row r="110" spans="2:14" ht="42" x14ac:dyDescent="0.15">
      <c r="B110" s="15">
        <v>55</v>
      </c>
      <c r="C110" s="46" t="s">
        <v>118</v>
      </c>
      <c r="D110" s="42" t="s">
        <v>113</v>
      </c>
      <c r="E110" s="47">
        <v>1</v>
      </c>
      <c r="G110" s="25">
        <f>'ANEXO 1'!G118</f>
        <v>320000</v>
      </c>
      <c r="I110" s="25">
        <f>'ANEXO 2'!L108</f>
        <v>210461.74</v>
      </c>
      <c r="K110" s="18">
        <f t="shared" si="6"/>
        <v>265230.87</v>
      </c>
      <c r="L110" s="18">
        <f t="shared" si="7"/>
        <v>50393.87</v>
      </c>
      <c r="M110" s="18">
        <f t="shared" si="8"/>
        <v>315624.74</v>
      </c>
      <c r="N110" s="18">
        <f t="shared" si="9"/>
        <v>315624.74</v>
      </c>
    </row>
    <row r="111" spans="2:14" ht="42" x14ac:dyDescent="0.15">
      <c r="B111" s="15">
        <v>56</v>
      </c>
      <c r="C111" s="46" t="s">
        <v>119</v>
      </c>
      <c r="D111" s="42" t="s">
        <v>113</v>
      </c>
      <c r="E111" s="43">
        <v>5</v>
      </c>
      <c r="G111" s="25">
        <f>'ANEXO 1'!G120</f>
        <v>300000</v>
      </c>
      <c r="I111" s="25">
        <f>'ANEXO 2'!L109</f>
        <v>132923.21</v>
      </c>
      <c r="K111" s="18">
        <f t="shared" si="6"/>
        <v>216461.61</v>
      </c>
      <c r="L111" s="18">
        <f t="shared" si="7"/>
        <v>41127.71</v>
      </c>
      <c r="M111" s="18">
        <f t="shared" si="8"/>
        <v>257589.32</v>
      </c>
      <c r="N111" s="18">
        <f t="shared" si="9"/>
        <v>1287946.6000000001</v>
      </c>
    </row>
    <row r="112" spans="2:14" ht="112" x14ac:dyDescent="0.15">
      <c r="B112" s="15">
        <v>57</v>
      </c>
      <c r="C112" s="46" t="s">
        <v>120</v>
      </c>
      <c r="D112" s="42" t="s">
        <v>113</v>
      </c>
      <c r="E112" s="43">
        <v>1</v>
      </c>
      <c r="G112" s="25">
        <f>'ANEXO 1'!G123</f>
        <v>350000</v>
      </c>
      <c r="I112" s="25">
        <f>'ANEXO 2'!L110</f>
        <v>243692.54</v>
      </c>
      <c r="K112" s="18">
        <f t="shared" si="6"/>
        <v>296846.27</v>
      </c>
      <c r="L112" s="18">
        <f t="shared" si="7"/>
        <v>56400.79</v>
      </c>
      <c r="M112" s="18">
        <f t="shared" si="8"/>
        <v>353247.06</v>
      </c>
      <c r="N112" s="18">
        <f t="shared" si="9"/>
        <v>353247.06</v>
      </c>
    </row>
    <row r="113" spans="2:14" ht="42" x14ac:dyDescent="0.15">
      <c r="B113" s="15">
        <v>58</v>
      </c>
      <c r="C113" s="46" t="s">
        <v>121</v>
      </c>
      <c r="D113" s="42" t="s">
        <v>113</v>
      </c>
      <c r="E113" s="43">
        <v>1</v>
      </c>
      <c r="G113" s="25">
        <f>'ANEXO 1'!G125</f>
        <v>300000</v>
      </c>
      <c r="I113" s="25">
        <f>'ANEXO 2'!L111</f>
        <v>199384.81</v>
      </c>
      <c r="K113" s="18">
        <f t="shared" si="6"/>
        <v>249692.41</v>
      </c>
      <c r="L113" s="18">
        <f t="shared" si="7"/>
        <v>47441.56</v>
      </c>
      <c r="M113" s="18">
        <f t="shared" si="8"/>
        <v>297133.96999999997</v>
      </c>
      <c r="N113" s="18">
        <f t="shared" si="9"/>
        <v>297133.96999999997</v>
      </c>
    </row>
    <row r="114" spans="2:14" ht="42" x14ac:dyDescent="0.15">
      <c r="B114" s="15">
        <v>59</v>
      </c>
      <c r="C114" s="46" t="s">
        <v>122</v>
      </c>
      <c r="D114" s="42" t="s">
        <v>113</v>
      </c>
      <c r="E114" s="43">
        <v>1</v>
      </c>
      <c r="G114" s="25">
        <f>'ANEXO 1'!G127</f>
        <v>350000</v>
      </c>
      <c r="I114" s="25"/>
      <c r="K114" s="18">
        <f t="shared" si="6"/>
        <v>350000</v>
      </c>
      <c r="L114" s="18">
        <f t="shared" si="7"/>
        <v>66500</v>
      </c>
      <c r="M114" s="18">
        <f t="shared" si="8"/>
        <v>416500</v>
      </c>
      <c r="N114" s="18">
        <f t="shared" si="9"/>
        <v>416500</v>
      </c>
    </row>
    <row r="115" spans="2:14" ht="31" x14ac:dyDescent="0.15">
      <c r="B115" s="15">
        <v>60</v>
      </c>
      <c r="C115" s="46" t="s">
        <v>123</v>
      </c>
      <c r="D115" s="42" t="s">
        <v>113</v>
      </c>
      <c r="E115" s="47">
        <v>1</v>
      </c>
      <c r="G115" s="25">
        <v>215000</v>
      </c>
      <c r="I115" s="25">
        <f>'ANEXO 2'!L113</f>
        <v>155077.07</v>
      </c>
      <c r="K115" s="18">
        <f t="shared" si="6"/>
        <v>185038.54</v>
      </c>
      <c r="L115" s="18">
        <f t="shared" si="7"/>
        <v>35157.32</v>
      </c>
      <c r="M115" s="18">
        <f t="shared" si="8"/>
        <v>220195.86</v>
      </c>
      <c r="N115" s="18">
        <f t="shared" si="9"/>
        <v>220195.86</v>
      </c>
    </row>
    <row r="116" spans="2:14" ht="28" x14ac:dyDescent="0.15">
      <c r="B116" s="15">
        <v>61</v>
      </c>
      <c r="C116" s="46" t="s">
        <v>124</v>
      </c>
      <c r="D116" s="42" t="s">
        <v>113</v>
      </c>
      <c r="E116" s="47">
        <v>5</v>
      </c>
      <c r="G116" s="25">
        <f>'ANEXO 1'!G131</f>
        <v>200000</v>
      </c>
      <c r="I116" s="25">
        <f>'ANEXO 2'!L114</f>
        <v>310154.15000000002</v>
      </c>
      <c r="K116" s="18">
        <f>+G116</f>
        <v>200000</v>
      </c>
      <c r="L116" s="18">
        <f t="shared" si="7"/>
        <v>38000</v>
      </c>
      <c r="M116" s="18">
        <f t="shared" si="8"/>
        <v>238000</v>
      </c>
      <c r="N116" s="18">
        <f t="shared" si="9"/>
        <v>1190000</v>
      </c>
    </row>
    <row r="117" spans="2:14" ht="28" x14ac:dyDescent="0.15">
      <c r="B117" s="15">
        <v>62</v>
      </c>
      <c r="C117" s="46" t="s">
        <v>125</v>
      </c>
      <c r="D117" s="42" t="s">
        <v>113</v>
      </c>
      <c r="E117" s="47">
        <v>1</v>
      </c>
      <c r="G117" s="25">
        <f>'ANEXO 1'!G134</f>
        <v>200000</v>
      </c>
      <c r="I117" s="192">
        <f>'ANEXO 2'!L115</f>
        <v>6978468.2699999996</v>
      </c>
      <c r="K117" s="18">
        <f>+G117</f>
        <v>200000</v>
      </c>
      <c r="L117" s="18">
        <f t="shared" si="7"/>
        <v>38000</v>
      </c>
      <c r="M117" s="18">
        <f t="shared" si="8"/>
        <v>238000</v>
      </c>
      <c r="N117" s="18">
        <f t="shared" si="9"/>
        <v>238000</v>
      </c>
    </row>
    <row r="118" spans="2:14" ht="29" thickBot="1" x14ac:dyDescent="0.2">
      <c r="B118" s="15">
        <v>63</v>
      </c>
      <c r="C118" s="73" t="s">
        <v>126</v>
      </c>
      <c r="D118" s="48" t="s">
        <v>113</v>
      </c>
      <c r="E118" s="49">
        <v>6</v>
      </c>
      <c r="G118" s="25">
        <f>'ANEXO 1'!G136</f>
        <v>250000</v>
      </c>
      <c r="I118" s="25">
        <f>'ANEXO 2'!L116</f>
        <v>166154.01</v>
      </c>
      <c r="K118" s="18">
        <f t="shared" si="6"/>
        <v>208077.01</v>
      </c>
      <c r="L118" s="18">
        <f t="shared" si="7"/>
        <v>39534.629999999997</v>
      </c>
      <c r="M118" s="18">
        <f t="shared" si="8"/>
        <v>247611.64</v>
      </c>
      <c r="N118" s="18">
        <f t="shared" si="9"/>
        <v>1485669.84</v>
      </c>
    </row>
    <row r="119" spans="2:14" ht="18" x14ac:dyDescent="0.15">
      <c r="B119" s="188"/>
      <c r="C119" s="182"/>
      <c r="D119" s="183"/>
      <c r="E119" s="184"/>
      <c r="G119" s="185"/>
      <c r="I119" s="185"/>
      <c r="K119" s="248" t="s">
        <v>218</v>
      </c>
      <c r="L119" s="248"/>
      <c r="M119" s="248"/>
      <c r="N119" s="187">
        <f>ROUND(SUM(N54:N118),2)</f>
        <v>32014394.710000001</v>
      </c>
    </row>
    <row r="120" spans="2:14" ht="16" x14ac:dyDescent="0.15">
      <c r="B120" s="188"/>
      <c r="C120" s="182"/>
      <c r="D120" s="183"/>
      <c r="E120" s="184"/>
      <c r="G120" s="185"/>
      <c r="I120" s="185"/>
      <c r="K120" s="185"/>
      <c r="L120" s="185"/>
      <c r="M120" s="185"/>
      <c r="N120" s="189"/>
    </row>
    <row r="121" spans="2:14" ht="16" x14ac:dyDescent="0.15">
      <c r="B121" s="227" t="s">
        <v>127</v>
      </c>
      <c r="C121" s="227"/>
      <c r="D121" s="227"/>
      <c r="E121" s="227"/>
      <c r="F121" s="227"/>
      <c r="G121" s="227"/>
      <c r="H121" s="227"/>
      <c r="I121" s="227"/>
      <c r="J121" s="227"/>
      <c r="K121" s="227"/>
      <c r="L121" s="227"/>
      <c r="M121" s="227"/>
      <c r="N121" s="227"/>
    </row>
    <row r="122" spans="2:14" ht="28" x14ac:dyDescent="0.15">
      <c r="B122" s="212" t="s">
        <v>57</v>
      </c>
      <c r="C122" s="213"/>
      <c r="D122" s="213"/>
      <c r="E122" s="214"/>
      <c r="G122" s="180" t="s">
        <v>17</v>
      </c>
      <c r="H122" s="28"/>
      <c r="I122" s="180" t="s">
        <v>12</v>
      </c>
      <c r="J122" s="11"/>
      <c r="K122" s="247" t="s">
        <v>18</v>
      </c>
      <c r="L122" s="247"/>
      <c r="M122" s="247"/>
      <c r="N122" s="247"/>
    </row>
    <row r="123" spans="2:14" ht="29" thickBot="1" x14ac:dyDescent="0.2">
      <c r="B123" s="12" t="s">
        <v>4</v>
      </c>
      <c r="C123" s="12" t="s">
        <v>5</v>
      </c>
      <c r="D123" s="12" t="s">
        <v>6</v>
      </c>
      <c r="E123" s="12" t="s">
        <v>7</v>
      </c>
      <c r="G123" s="27" t="s">
        <v>2</v>
      </c>
      <c r="H123" s="29"/>
      <c r="I123" s="27" t="s">
        <v>2</v>
      </c>
      <c r="J123" s="13"/>
      <c r="K123" s="14" t="s">
        <v>2</v>
      </c>
      <c r="L123" s="14" t="s">
        <v>8</v>
      </c>
      <c r="M123" s="14" t="s">
        <v>9</v>
      </c>
      <c r="N123" s="14" t="s">
        <v>10</v>
      </c>
    </row>
    <row r="124" spans="2:14" ht="28" x14ac:dyDescent="0.15">
      <c r="B124" s="15">
        <v>1</v>
      </c>
      <c r="C124" s="74" t="s">
        <v>128</v>
      </c>
      <c r="D124" s="71" t="s">
        <v>113</v>
      </c>
      <c r="E124" s="75">
        <v>1</v>
      </c>
      <c r="G124" s="25">
        <f>'ANEXO 1'!G141</f>
        <v>420000</v>
      </c>
      <c r="I124" s="25">
        <f>'ANEXO 2'!L120</f>
        <v>288000.28000000003</v>
      </c>
      <c r="K124" s="18">
        <f t="shared" si="6"/>
        <v>354000.14</v>
      </c>
      <c r="L124" s="18">
        <f t="shared" si="7"/>
        <v>67260.03</v>
      </c>
      <c r="M124" s="18">
        <f t="shared" si="8"/>
        <v>421260.17</v>
      </c>
      <c r="N124" s="18">
        <f t="shared" ref="N124:N139" si="10">ROUND((M124*E124),2)</f>
        <v>421260.17</v>
      </c>
    </row>
    <row r="125" spans="2:14" ht="16" x14ac:dyDescent="0.15">
      <c r="B125" s="15">
        <v>2</v>
      </c>
      <c r="C125" s="46" t="s">
        <v>129</v>
      </c>
      <c r="D125" s="42" t="s">
        <v>113</v>
      </c>
      <c r="E125" s="47">
        <v>1</v>
      </c>
      <c r="G125" s="25">
        <f>'ANEXO 1'!G142</f>
        <v>420000</v>
      </c>
      <c r="I125" s="25">
        <f>'ANEXO 2'!L121</f>
        <v>271384.88</v>
      </c>
      <c r="K125" s="18">
        <f t="shared" si="6"/>
        <v>345692.44</v>
      </c>
      <c r="L125" s="18">
        <f t="shared" si="7"/>
        <v>65681.56</v>
      </c>
      <c r="M125" s="18">
        <f t="shared" si="8"/>
        <v>411374</v>
      </c>
      <c r="N125" s="18">
        <f t="shared" si="10"/>
        <v>411374</v>
      </c>
    </row>
    <row r="126" spans="2:14" ht="16" x14ac:dyDescent="0.15">
      <c r="B126" s="15">
        <v>3</v>
      </c>
      <c r="C126" s="46" t="s">
        <v>130</v>
      </c>
      <c r="D126" s="42" t="s">
        <v>113</v>
      </c>
      <c r="E126" s="47">
        <v>1</v>
      </c>
      <c r="G126" s="25">
        <f>'ANEXO 1'!G143</f>
        <v>420000</v>
      </c>
      <c r="I126" s="25">
        <f>'ANEXO 2'!L122</f>
        <v>271384.88</v>
      </c>
      <c r="K126" s="18">
        <f t="shared" si="6"/>
        <v>345692.44</v>
      </c>
      <c r="L126" s="18">
        <f t="shared" si="7"/>
        <v>65681.56</v>
      </c>
      <c r="M126" s="18">
        <f t="shared" si="8"/>
        <v>411374</v>
      </c>
      <c r="N126" s="18">
        <f t="shared" si="10"/>
        <v>411374</v>
      </c>
    </row>
    <row r="127" spans="2:14" ht="28" x14ac:dyDescent="0.15">
      <c r="B127" s="15">
        <v>4</v>
      </c>
      <c r="C127" s="76" t="s">
        <v>131</v>
      </c>
      <c r="D127" s="42" t="s">
        <v>113</v>
      </c>
      <c r="E127" s="47">
        <v>1</v>
      </c>
      <c r="G127" s="25">
        <f>'ANEXO 1'!G144</f>
        <v>420000</v>
      </c>
      <c r="I127" s="25">
        <f>'ANEXO 2'!L123</f>
        <v>288000.28000000003</v>
      </c>
      <c r="K127" s="18">
        <f t="shared" si="6"/>
        <v>354000.14</v>
      </c>
      <c r="L127" s="18">
        <f t="shared" si="7"/>
        <v>67260.03</v>
      </c>
      <c r="M127" s="18">
        <f t="shared" si="8"/>
        <v>421260.17</v>
      </c>
      <c r="N127" s="18">
        <f t="shared" si="10"/>
        <v>421260.17</v>
      </c>
    </row>
    <row r="128" spans="2:14" ht="28" x14ac:dyDescent="0.15">
      <c r="B128" s="15">
        <v>5</v>
      </c>
      <c r="C128" s="44" t="s">
        <v>132</v>
      </c>
      <c r="D128" s="42" t="s">
        <v>113</v>
      </c>
      <c r="E128" s="45">
        <v>1</v>
      </c>
      <c r="G128" s="25">
        <f>'ANEXO 1'!G145</f>
        <v>420000</v>
      </c>
      <c r="I128" s="25">
        <f>'ANEXO 2'!L124</f>
        <v>271384.88</v>
      </c>
      <c r="K128" s="18">
        <f t="shared" si="6"/>
        <v>345692.44</v>
      </c>
      <c r="L128" s="18">
        <f t="shared" si="7"/>
        <v>65681.56</v>
      </c>
      <c r="M128" s="18">
        <f t="shared" si="8"/>
        <v>411374</v>
      </c>
      <c r="N128" s="18">
        <f t="shared" si="10"/>
        <v>411374</v>
      </c>
    </row>
    <row r="129" spans="2:14" ht="28" x14ac:dyDescent="0.15">
      <c r="B129" s="15">
        <v>6</v>
      </c>
      <c r="C129" s="44" t="s">
        <v>133</v>
      </c>
      <c r="D129" s="42" t="s">
        <v>113</v>
      </c>
      <c r="E129" s="45">
        <v>1</v>
      </c>
      <c r="G129" s="25">
        <f>'ANEXO 1'!G146</f>
        <v>420000</v>
      </c>
      <c r="I129" s="25">
        <f>'ANEXO 2'!L125</f>
        <v>254769.48</v>
      </c>
      <c r="K129" s="18">
        <f t="shared" si="6"/>
        <v>337384.74</v>
      </c>
      <c r="L129" s="18">
        <f t="shared" si="7"/>
        <v>64103.1</v>
      </c>
      <c r="M129" s="18">
        <f t="shared" si="8"/>
        <v>401487.84</v>
      </c>
      <c r="N129" s="18">
        <f t="shared" si="10"/>
        <v>401487.84</v>
      </c>
    </row>
    <row r="130" spans="2:14" ht="16" x14ac:dyDescent="0.15">
      <c r="B130" s="15">
        <v>7</v>
      </c>
      <c r="C130" s="44" t="s">
        <v>134</v>
      </c>
      <c r="D130" s="42" t="s">
        <v>113</v>
      </c>
      <c r="E130" s="45">
        <v>1</v>
      </c>
      <c r="G130" s="25">
        <f>'ANEXO 1'!G147</f>
        <v>420000</v>
      </c>
      <c r="I130" s="25">
        <f>'ANEXO 2'!L126</f>
        <v>299077.21000000002</v>
      </c>
      <c r="K130" s="18">
        <f t="shared" si="6"/>
        <v>359538.61</v>
      </c>
      <c r="L130" s="18">
        <f t="shared" si="7"/>
        <v>68312.34</v>
      </c>
      <c r="M130" s="18">
        <f t="shared" si="8"/>
        <v>427850.95</v>
      </c>
      <c r="N130" s="18">
        <f t="shared" si="10"/>
        <v>427850.95</v>
      </c>
    </row>
    <row r="131" spans="2:14" ht="28" x14ac:dyDescent="0.15">
      <c r="B131" s="15">
        <v>8</v>
      </c>
      <c r="C131" s="44" t="s">
        <v>135</v>
      </c>
      <c r="D131" s="42" t="s">
        <v>113</v>
      </c>
      <c r="E131" s="45">
        <v>1</v>
      </c>
      <c r="G131" s="25">
        <f>'ANEXO 1'!G148</f>
        <v>420000</v>
      </c>
      <c r="I131" s="25">
        <f>'ANEXO 2'!L127</f>
        <v>288000.28000000003</v>
      </c>
      <c r="K131" s="18">
        <f t="shared" si="6"/>
        <v>354000.14</v>
      </c>
      <c r="L131" s="18">
        <f t="shared" si="7"/>
        <v>67260.03</v>
      </c>
      <c r="M131" s="18">
        <f t="shared" si="8"/>
        <v>421260.17</v>
      </c>
      <c r="N131" s="18">
        <f t="shared" si="10"/>
        <v>421260.17</v>
      </c>
    </row>
    <row r="132" spans="2:14" ht="16" x14ac:dyDescent="0.15">
      <c r="B132" s="15">
        <v>9</v>
      </c>
      <c r="C132" s="44" t="s">
        <v>136</v>
      </c>
      <c r="D132" s="42" t="s">
        <v>113</v>
      </c>
      <c r="E132" s="45">
        <v>1</v>
      </c>
      <c r="G132" s="25">
        <f>'ANEXO 1'!G149</f>
        <v>420000</v>
      </c>
      <c r="I132" s="25">
        <f>'ANEXO 2'!L128</f>
        <v>271384.88</v>
      </c>
      <c r="K132" s="18">
        <f t="shared" si="6"/>
        <v>345692.44</v>
      </c>
      <c r="L132" s="18">
        <f t="shared" si="7"/>
        <v>65681.56</v>
      </c>
      <c r="M132" s="18">
        <f t="shared" si="8"/>
        <v>411374</v>
      </c>
      <c r="N132" s="18">
        <f t="shared" si="10"/>
        <v>411374</v>
      </c>
    </row>
    <row r="133" spans="2:14" ht="16" x14ac:dyDescent="0.15">
      <c r="B133" s="15">
        <v>10</v>
      </c>
      <c r="C133" s="44" t="s">
        <v>137</v>
      </c>
      <c r="D133" s="42" t="s">
        <v>113</v>
      </c>
      <c r="E133" s="45">
        <v>1</v>
      </c>
      <c r="G133" s="25">
        <f>'ANEXO 1'!G150</f>
        <v>620000</v>
      </c>
      <c r="I133" s="25">
        <f>'ANEXO 2'!L129</f>
        <v>354461.88</v>
      </c>
      <c r="K133" s="18">
        <f t="shared" si="6"/>
        <v>487230.94</v>
      </c>
      <c r="L133" s="18">
        <f t="shared" si="7"/>
        <v>92573.88</v>
      </c>
      <c r="M133" s="18">
        <f t="shared" si="8"/>
        <v>579804.81999999995</v>
      </c>
      <c r="N133" s="18">
        <f t="shared" si="10"/>
        <v>579804.81999999995</v>
      </c>
    </row>
    <row r="134" spans="2:14" ht="16" x14ac:dyDescent="0.15">
      <c r="B134" s="15">
        <v>11</v>
      </c>
      <c r="C134" s="76" t="s">
        <v>138</v>
      </c>
      <c r="D134" s="42" t="s">
        <v>113</v>
      </c>
      <c r="E134" s="45">
        <v>1</v>
      </c>
      <c r="G134" s="25">
        <f>'ANEXO 1'!G151</f>
        <v>620000</v>
      </c>
      <c r="I134" s="25">
        <f>'ANEXO 2'!L130</f>
        <v>343384.95</v>
      </c>
      <c r="K134" s="18">
        <f t="shared" si="6"/>
        <v>481692.48</v>
      </c>
      <c r="L134" s="18">
        <f t="shared" si="7"/>
        <v>91521.57</v>
      </c>
      <c r="M134" s="18">
        <f t="shared" si="8"/>
        <v>573214.05000000005</v>
      </c>
      <c r="N134" s="18">
        <f t="shared" si="10"/>
        <v>573214.05000000005</v>
      </c>
    </row>
    <row r="135" spans="2:14" ht="16" x14ac:dyDescent="0.15">
      <c r="B135" s="15">
        <v>12</v>
      </c>
      <c r="C135" s="44" t="s">
        <v>139</v>
      </c>
      <c r="D135" s="42" t="s">
        <v>113</v>
      </c>
      <c r="E135" s="45">
        <v>1</v>
      </c>
      <c r="G135" s="25">
        <f>'ANEXO 1'!G152</f>
        <v>620000</v>
      </c>
      <c r="I135" s="25">
        <f>'ANEXO 2'!L131</f>
        <v>354461.88</v>
      </c>
      <c r="K135" s="18">
        <f t="shared" si="6"/>
        <v>487230.94</v>
      </c>
      <c r="L135" s="18">
        <f t="shared" si="7"/>
        <v>92573.88</v>
      </c>
      <c r="M135" s="18">
        <f t="shared" si="8"/>
        <v>579804.81999999995</v>
      </c>
      <c r="N135" s="18">
        <f t="shared" si="10"/>
        <v>579804.81999999995</v>
      </c>
    </row>
    <row r="136" spans="2:14" ht="16" x14ac:dyDescent="0.15">
      <c r="B136" s="15">
        <v>13</v>
      </c>
      <c r="C136" s="44" t="s">
        <v>140</v>
      </c>
      <c r="D136" s="42" t="s">
        <v>113</v>
      </c>
      <c r="E136" s="45">
        <v>1</v>
      </c>
      <c r="G136" s="25">
        <f>'ANEXO 1'!G153</f>
        <v>620000</v>
      </c>
      <c r="I136" s="25">
        <f>'ANEXO 2'!L132</f>
        <v>354461.88</v>
      </c>
      <c r="K136" s="18">
        <f t="shared" si="6"/>
        <v>487230.94</v>
      </c>
      <c r="L136" s="18">
        <f t="shared" si="7"/>
        <v>92573.88</v>
      </c>
      <c r="M136" s="18">
        <f t="shared" si="8"/>
        <v>579804.81999999995</v>
      </c>
      <c r="N136" s="18">
        <f t="shared" si="10"/>
        <v>579804.81999999995</v>
      </c>
    </row>
    <row r="137" spans="2:14" ht="16" x14ac:dyDescent="0.15">
      <c r="B137" s="15">
        <v>14</v>
      </c>
      <c r="C137" s="44" t="s">
        <v>141</v>
      </c>
      <c r="D137" s="42" t="s">
        <v>113</v>
      </c>
      <c r="E137" s="45">
        <v>1</v>
      </c>
      <c r="G137" s="25">
        <f>'ANEXO 1'!G154</f>
        <v>620000</v>
      </c>
      <c r="I137" s="25">
        <f>'ANEXO 2'!L133</f>
        <v>265846.40999999997</v>
      </c>
      <c r="K137" s="18">
        <f t="shared" si="6"/>
        <v>442923.21</v>
      </c>
      <c r="L137" s="18">
        <f t="shared" si="7"/>
        <v>84155.41</v>
      </c>
      <c r="M137" s="18">
        <f t="shared" si="8"/>
        <v>527078.62</v>
      </c>
      <c r="N137" s="18">
        <f t="shared" si="10"/>
        <v>527078.62</v>
      </c>
    </row>
    <row r="138" spans="2:14" ht="16" x14ac:dyDescent="0.15">
      <c r="B138" s="15">
        <v>15</v>
      </c>
      <c r="C138" s="46" t="s">
        <v>142</v>
      </c>
      <c r="D138" s="42" t="s">
        <v>24</v>
      </c>
      <c r="E138" s="47">
        <v>1</v>
      </c>
      <c r="G138" s="25">
        <f>'ANEXO 1'!G155</f>
        <v>620000</v>
      </c>
      <c r="I138" s="192">
        <f>'ANEXO 2'!L134</f>
        <v>9415393.6999999993</v>
      </c>
      <c r="K138" s="18">
        <f>+G138</f>
        <v>620000</v>
      </c>
      <c r="L138" s="18">
        <f t="shared" si="7"/>
        <v>117800</v>
      </c>
      <c r="M138" s="18">
        <f t="shared" si="8"/>
        <v>737800</v>
      </c>
      <c r="N138" s="18">
        <f t="shared" si="10"/>
        <v>737800</v>
      </c>
    </row>
    <row r="139" spans="2:14" ht="29" thickBot="1" x14ac:dyDescent="0.2">
      <c r="B139" s="15">
        <v>16</v>
      </c>
      <c r="C139" s="73" t="s">
        <v>143</v>
      </c>
      <c r="D139" s="48" t="s">
        <v>24</v>
      </c>
      <c r="E139" s="49">
        <v>1</v>
      </c>
      <c r="G139" s="25">
        <f>'ANEXO 1'!G156</f>
        <v>820000</v>
      </c>
      <c r="I139" s="25"/>
      <c r="K139" s="18">
        <f t="shared" si="6"/>
        <v>820000</v>
      </c>
      <c r="L139" s="18">
        <f t="shared" si="7"/>
        <v>155800</v>
      </c>
      <c r="M139" s="18">
        <f t="shared" si="8"/>
        <v>975800</v>
      </c>
      <c r="N139" s="18">
        <f t="shared" si="10"/>
        <v>975800</v>
      </c>
    </row>
    <row r="140" spans="2:14" ht="28" x14ac:dyDescent="0.15">
      <c r="B140" s="212" t="s">
        <v>57</v>
      </c>
      <c r="C140" s="213"/>
      <c r="D140" s="213"/>
      <c r="E140" s="214"/>
      <c r="G140" s="26" t="s">
        <v>17</v>
      </c>
      <c r="H140" s="28"/>
      <c r="I140" s="26" t="s">
        <v>12</v>
      </c>
      <c r="J140" s="11"/>
      <c r="K140" s="250" t="s">
        <v>18</v>
      </c>
      <c r="L140" s="250"/>
      <c r="M140" s="250"/>
      <c r="N140" s="250"/>
    </row>
    <row r="141" spans="2:14" ht="29" thickBot="1" x14ac:dyDescent="0.2">
      <c r="B141" s="12" t="s">
        <v>4</v>
      </c>
      <c r="C141" s="12" t="s">
        <v>5</v>
      </c>
      <c r="D141" s="12" t="s">
        <v>6</v>
      </c>
      <c r="E141" s="12" t="s">
        <v>7</v>
      </c>
      <c r="G141" s="27" t="s">
        <v>2</v>
      </c>
      <c r="H141" s="29"/>
      <c r="I141" s="27" t="s">
        <v>2</v>
      </c>
      <c r="J141" s="13"/>
      <c r="K141" s="14" t="s">
        <v>2</v>
      </c>
      <c r="L141" s="14" t="s">
        <v>8</v>
      </c>
      <c r="M141" s="14" t="s">
        <v>9</v>
      </c>
      <c r="N141" s="14" t="s">
        <v>10</v>
      </c>
    </row>
    <row r="142" spans="2:14" ht="42" x14ac:dyDescent="0.15">
      <c r="B142" s="15">
        <v>17</v>
      </c>
      <c r="C142" s="193" t="s">
        <v>144</v>
      </c>
      <c r="D142" s="71" t="s">
        <v>24</v>
      </c>
      <c r="E142" s="77">
        <v>1</v>
      </c>
      <c r="G142" s="25">
        <f>'ANEXO 1'!G159</f>
        <v>600000</v>
      </c>
      <c r="I142" s="25">
        <f>'ANEXO 2'!L138</f>
        <v>243692.54</v>
      </c>
      <c r="K142" s="18">
        <f t="shared" si="6"/>
        <v>421846.27</v>
      </c>
      <c r="L142" s="18">
        <f t="shared" si="7"/>
        <v>80150.789999999994</v>
      </c>
      <c r="M142" s="18">
        <f t="shared" si="8"/>
        <v>501997.06</v>
      </c>
      <c r="N142" s="18">
        <f t="shared" ref="N142:N157" si="11">ROUND((M142*E142),2)</f>
        <v>501997.06</v>
      </c>
    </row>
    <row r="143" spans="2:14" ht="56" x14ac:dyDescent="0.15">
      <c r="B143" s="20">
        <v>18</v>
      </c>
      <c r="C143" s="78" t="s">
        <v>145</v>
      </c>
      <c r="D143" s="42" t="s">
        <v>24</v>
      </c>
      <c r="E143" s="79">
        <v>1</v>
      </c>
      <c r="G143" s="25">
        <f>'ANEXO 1'!G162</f>
        <v>420000</v>
      </c>
      <c r="I143" s="192">
        <f>'ANEXO 2'!L139</f>
        <v>9415393.6999999993</v>
      </c>
      <c r="K143" s="18">
        <f>+G143</f>
        <v>420000</v>
      </c>
      <c r="L143" s="18">
        <f t="shared" ref="L143:L157" si="12">ROUND((K143*19%),2)</f>
        <v>79800</v>
      </c>
      <c r="M143" s="18">
        <f t="shared" ref="M143:M157" si="13">ROUND((L143+K143),2)</f>
        <v>499800</v>
      </c>
      <c r="N143" s="18">
        <f t="shared" si="11"/>
        <v>499800</v>
      </c>
    </row>
    <row r="144" spans="2:14" ht="28" x14ac:dyDescent="0.15">
      <c r="B144" s="15">
        <v>19</v>
      </c>
      <c r="C144" s="46" t="s">
        <v>146</v>
      </c>
      <c r="D144" s="42" t="s">
        <v>24</v>
      </c>
      <c r="E144" s="79">
        <v>1</v>
      </c>
      <c r="G144" s="25">
        <f>'ANEXO 1'!G166</f>
        <v>420000</v>
      </c>
      <c r="I144" s="192">
        <f>'ANEXO 2'!L140</f>
        <v>2547694.7599999998</v>
      </c>
      <c r="K144" s="18">
        <f>+G144</f>
        <v>420000</v>
      </c>
      <c r="L144" s="18">
        <f t="shared" si="12"/>
        <v>79800</v>
      </c>
      <c r="M144" s="18">
        <f t="shared" si="13"/>
        <v>499800</v>
      </c>
      <c r="N144" s="18">
        <f t="shared" si="11"/>
        <v>499800</v>
      </c>
    </row>
    <row r="145" spans="1:14" ht="28" x14ac:dyDescent="0.15">
      <c r="B145" s="20">
        <v>20</v>
      </c>
      <c r="C145" s="46" t="s">
        <v>147</v>
      </c>
      <c r="D145" s="42" t="s">
        <v>24</v>
      </c>
      <c r="E145" s="45">
        <v>1</v>
      </c>
      <c r="G145" s="25">
        <f>'ANEXO 1'!G168</f>
        <v>420000</v>
      </c>
      <c r="I145" s="25">
        <f>'ANEXO 2'!L141</f>
        <v>271384.88</v>
      </c>
      <c r="K145" s="18">
        <f t="shared" ref="K145:K157" si="14">ROUND(AVERAGE(G145,I145),2)</f>
        <v>345692.44</v>
      </c>
      <c r="L145" s="18">
        <f t="shared" si="12"/>
        <v>65681.56</v>
      </c>
      <c r="M145" s="18">
        <f t="shared" si="13"/>
        <v>411374</v>
      </c>
      <c r="N145" s="18">
        <f t="shared" si="11"/>
        <v>411374</v>
      </c>
    </row>
    <row r="146" spans="1:14" ht="28" x14ac:dyDescent="0.15">
      <c r="B146" s="15">
        <v>21</v>
      </c>
      <c r="C146" s="46" t="s">
        <v>148</v>
      </c>
      <c r="D146" s="42" t="s">
        <v>24</v>
      </c>
      <c r="E146" s="45">
        <v>1</v>
      </c>
      <c r="G146" s="25">
        <f>'ANEXO 1'!G170</f>
        <v>420000</v>
      </c>
      <c r="I146" s="25">
        <f>'ANEXO 2'!L142</f>
        <v>271384.88</v>
      </c>
      <c r="K146" s="18">
        <f t="shared" si="14"/>
        <v>345692.44</v>
      </c>
      <c r="L146" s="18">
        <f t="shared" si="12"/>
        <v>65681.56</v>
      </c>
      <c r="M146" s="18">
        <f t="shared" si="13"/>
        <v>411374</v>
      </c>
      <c r="N146" s="18">
        <f t="shared" si="11"/>
        <v>411374</v>
      </c>
    </row>
    <row r="147" spans="1:14" ht="28" x14ac:dyDescent="0.15">
      <c r="B147" s="20">
        <v>22</v>
      </c>
      <c r="C147" s="46" t="s">
        <v>149</v>
      </c>
      <c r="D147" s="42" t="s">
        <v>24</v>
      </c>
      <c r="E147" s="45">
        <v>1</v>
      </c>
      <c r="G147" s="25">
        <f>'ANEXO 1'!G173</f>
        <v>420000</v>
      </c>
      <c r="I147" s="25">
        <f>'ANEXO 2'!L143</f>
        <v>288000.28000000003</v>
      </c>
      <c r="K147" s="18">
        <f t="shared" si="14"/>
        <v>354000.14</v>
      </c>
      <c r="L147" s="18">
        <f t="shared" si="12"/>
        <v>67260.03</v>
      </c>
      <c r="M147" s="18">
        <f t="shared" si="13"/>
        <v>421260.17</v>
      </c>
      <c r="N147" s="18">
        <f t="shared" si="11"/>
        <v>421260.17</v>
      </c>
    </row>
    <row r="148" spans="1:14" ht="28" x14ac:dyDescent="0.15">
      <c r="B148" s="15">
        <v>23</v>
      </c>
      <c r="C148" s="46" t="s">
        <v>150</v>
      </c>
      <c r="D148" s="42" t="s">
        <v>24</v>
      </c>
      <c r="E148" s="45">
        <v>1</v>
      </c>
      <c r="G148" s="25">
        <f>'ANEXO 1'!G175</f>
        <v>420000</v>
      </c>
      <c r="I148" s="25"/>
      <c r="K148" s="18">
        <f t="shared" si="14"/>
        <v>420000</v>
      </c>
      <c r="L148" s="18">
        <f t="shared" si="12"/>
        <v>79800</v>
      </c>
      <c r="M148" s="18">
        <f t="shared" si="13"/>
        <v>499800</v>
      </c>
      <c r="N148" s="18">
        <f t="shared" si="11"/>
        <v>499800</v>
      </c>
    </row>
    <row r="149" spans="1:14" ht="28" x14ac:dyDescent="0.15">
      <c r="B149" s="20">
        <v>24</v>
      </c>
      <c r="C149" s="46" t="s">
        <v>151</v>
      </c>
      <c r="D149" s="42" t="s">
        <v>24</v>
      </c>
      <c r="E149" s="45">
        <v>1</v>
      </c>
      <c r="G149" s="25">
        <f>'ANEXO 1'!G177</f>
        <v>420000</v>
      </c>
      <c r="I149" s="192">
        <f>'ANEXO 2'!L145</f>
        <v>9415393.6999999993</v>
      </c>
      <c r="K149" s="18">
        <f>+G149</f>
        <v>420000</v>
      </c>
      <c r="L149" s="18">
        <f t="shared" si="12"/>
        <v>79800</v>
      </c>
      <c r="M149" s="18">
        <f t="shared" si="13"/>
        <v>499800</v>
      </c>
      <c r="N149" s="18">
        <f t="shared" si="11"/>
        <v>499800</v>
      </c>
    </row>
    <row r="150" spans="1:14" ht="28" x14ac:dyDescent="0.15">
      <c r="B150" s="15">
        <v>25</v>
      </c>
      <c r="C150" s="76" t="s">
        <v>152</v>
      </c>
      <c r="D150" s="42" t="s">
        <v>24</v>
      </c>
      <c r="E150" s="45">
        <v>1</v>
      </c>
      <c r="G150" s="25">
        <f>'ANEXO 1'!G179</f>
        <v>620000</v>
      </c>
      <c r="I150" s="25">
        <f>'ANEXO 2'!L146</f>
        <v>354461.88</v>
      </c>
      <c r="K150" s="18">
        <f t="shared" si="14"/>
        <v>487230.94</v>
      </c>
      <c r="L150" s="18">
        <f t="shared" si="12"/>
        <v>92573.88</v>
      </c>
      <c r="M150" s="18">
        <f t="shared" si="13"/>
        <v>579804.81999999995</v>
      </c>
      <c r="N150" s="18">
        <f t="shared" si="11"/>
        <v>579804.81999999995</v>
      </c>
    </row>
    <row r="151" spans="1:14" ht="28" x14ac:dyDescent="0.15">
      <c r="B151" s="20">
        <v>26</v>
      </c>
      <c r="C151" s="76" t="s">
        <v>153</v>
      </c>
      <c r="D151" s="42" t="s">
        <v>24</v>
      </c>
      <c r="E151" s="45">
        <v>1</v>
      </c>
      <c r="G151" s="25">
        <f>'ANEXO 1'!G181</f>
        <v>620000</v>
      </c>
      <c r="I151" s="192">
        <f>'ANEXO 2'!L147</f>
        <v>13070781.84</v>
      </c>
      <c r="K151" s="18">
        <f>+G151</f>
        <v>620000</v>
      </c>
      <c r="L151" s="18">
        <f t="shared" si="12"/>
        <v>117800</v>
      </c>
      <c r="M151" s="18">
        <f t="shared" si="13"/>
        <v>737800</v>
      </c>
      <c r="N151" s="18">
        <f t="shared" si="11"/>
        <v>737800</v>
      </c>
    </row>
    <row r="152" spans="1:14" ht="28" x14ac:dyDescent="0.15">
      <c r="B152" s="15">
        <v>27</v>
      </c>
      <c r="C152" s="46" t="s">
        <v>154</v>
      </c>
      <c r="D152" s="42" t="s">
        <v>24</v>
      </c>
      <c r="E152" s="45">
        <v>1</v>
      </c>
      <c r="G152" s="25">
        <f>'ANEXO 1'!G183</f>
        <v>620000</v>
      </c>
      <c r="I152" s="25">
        <f>'ANEXO 2'!L148</f>
        <v>265846.40999999997</v>
      </c>
      <c r="K152" s="18">
        <f t="shared" si="14"/>
        <v>442923.21</v>
      </c>
      <c r="L152" s="18">
        <f t="shared" si="12"/>
        <v>84155.41</v>
      </c>
      <c r="M152" s="18">
        <f t="shared" si="13"/>
        <v>527078.62</v>
      </c>
      <c r="N152" s="18">
        <f t="shared" si="11"/>
        <v>527078.62</v>
      </c>
    </row>
    <row r="153" spans="1:14" ht="28" x14ac:dyDescent="0.15">
      <c r="B153" s="20">
        <v>28</v>
      </c>
      <c r="C153" s="78" t="s">
        <v>155</v>
      </c>
      <c r="D153" s="42" t="s">
        <v>24</v>
      </c>
      <c r="E153" s="45">
        <v>1</v>
      </c>
      <c r="G153" s="25">
        <f>'ANEXO 1'!G185</f>
        <v>620000</v>
      </c>
      <c r="I153" s="25">
        <f>'ANEXO 2'!L149</f>
        <v>221538.68</v>
      </c>
      <c r="K153" s="18">
        <f t="shared" si="14"/>
        <v>420769.34</v>
      </c>
      <c r="L153" s="18">
        <f t="shared" si="12"/>
        <v>79946.17</v>
      </c>
      <c r="M153" s="18">
        <f t="shared" si="13"/>
        <v>500715.51</v>
      </c>
      <c r="N153" s="18">
        <f t="shared" si="11"/>
        <v>500715.51</v>
      </c>
    </row>
    <row r="154" spans="1:14" ht="28" x14ac:dyDescent="0.15">
      <c r="B154" s="15">
        <v>29</v>
      </c>
      <c r="C154" s="46" t="s">
        <v>156</v>
      </c>
      <c r="D154" s="42" t="s">
        <v>24</v>
      </c>
      <c r="E154" s="45">
        <v>1</v>
      </c>
      <c r="G154" s="25">
        <f>'ANEXO 1'!G187</f>
        <v>620000</v>
      </c>
      <c r="I154" s="25">
        <f>'ANEXO 2'!L150</f>
        <v>221538.68</v>
      </c>
      <c r="K154" s="18">
        <f t="shared" si="14"/>
        <v>420769.34</v>
      </c>
      <c r="L154" s="18">
        <f t="shared" si="12"/>
        <v>79946.17</v>
      </c>
      <c r="M154" s="18">
        <f t="shared" si="13"/>
        <v>500715.51</v>
      </c>
      <c r="N154" s="18">
        <f t="shared" si="11"/>
        <v>500715.51</v>
      </c>
    </row>
    <row r="155" spans="1:14" ht="28" x14ac:dyDescent="0.15">
      <c r="B155" s="20">
        <v>30</v>
      </c>
      <c r="C155" s="80" t="s">
        <v>157</v>
      </c>
      <c r="D155" s="42" t="s">
        <v>24</v>
      </c>
      <c r="E155" s="45">
        <v>1</v>
      </c>
      <c r="G155" s="25">
        <f>'ANEXO 1'!G189</f>
        <v>620000</v>
      </c>
      <c r="I155" s="25">
        <f>'ANEXO 2'!L151</f>
        <v>553846.68999999994</v>
      </c>
      <c r="K155" s="18">
        <f t="shared" si="14"/>
        <v>586923.35</v>
      </c>
      <c r="L155" s="18">
        <f t="shared" si="12"/>
        <v>111515.44</v>
      </c>
      <c r="M155" s="18">
        <f t="shared" si="13"/>
        <v>698438.79</v>
      </c>
      <c r="N155" s="18">
        <f t="shared" si="11"/>
        <v>698438.79</v>
      </c>
    </row>
    <row r="156" spans="1:14" ht="28" x14ac:dyDescent="0.15">
      <c r="B156" s="15">
        <v>31</v>
      </c>
      <c r="C156" s="80" t="s">
        <v>158</v>
      </c>
      <c r="D156" s="42" t="s">
        <v>24</v>
      </c>
      <c r="E156" s="45">
        <v>1</v>
      </c>
      <c r="G156" s="25">
        <f>'ANEXO 1'!G191</f>
        <v>620000</v>
      </c>
      <c r="I156" s="25">
        <f>'ANEXO 2'!L152</f>
        <v>553846.68999999994</v>
      </c>
      <c r="K156" s="18">
        <f t="shared" si="14"/>
        <v>586923.35</v>
      </c>
      <c r="L156" s="18">
        <f t="shared" si="12"/>
        <v>111515.44</v>
      </c>
      <c r="M156" s="18">
        <f t="shared" si="13"/>
        <v>698438.79</v>
      </c>
      <c r="N156" s="18">
        <f t="shared" si="11"/>
        <v>698438.79</v>
      </c>
    </row>
    <row r="157" spans="1:14" ht="43" thickBot="1" x14ac:dyDescent="0.2">
      <c r="B157" s="20">
        <v>32</v>
      </c>
      <c r="C157" s="194" t="s">
        <v>159</v>
      </c>
      <c r="D157" s="48" t="s">
        <v>24</v>
      </c>
      <c r="E157" s="81">
        <v>1</v>
      </c>
      <c r="G157" s="25">
        <f>'ANEXO 1'!G193</f>
        <v>420000</v>
      </c>
      <c r="I157" s="25"/>
      <c r="K157" s="18">
        <f t="shared" si="14"/>
        <v>420000</v>
      </c>
      <c r="L157" s="18">
        <f t="shared" si="12"/>
        <v>79800</v>
      </c>
      <c r="M157" s="18">
        <f t="shared" si="13"/>
        <v>499800</v>
      </c>
      <c r="N157" s="18">
        <f t="shared" si="11"/>
        <v>499800</v>
      </c>
    </row>
    <row r="158" spans="1:14" ht="18" x14ac:dyDescent="0.15">
      <c r="B158" s="24"/>
      <c r="C158" s="24"/>
      <c r="D158" s="24"/>
      <c r="E158" s="24"/>
      <c r="K158" s="248" t="s">
        <v>219</v>
      </c>
      <c r="L158" s="248"/>
      <c r="M158" s="248"/>
      <c r="N158" s="187">
        <f>ROUND(SUM(N124:N157),2)</f>
        <v>16779919.699999999</v>
      </c>
    </row>
    <row r="159" spans="1:14" ht="18" x14ac:dyDescent="0.15">
      <c r="B159" s="23"/>
      <c r="C159" s="23"/>
      <c r="D159" s="23"/>
      <c r="E159" s="23"/>
      <c r="K159" s="249" t="s">
        <v>220</v>
      </c>
      <c r="L159" s="249"/>
      <c r="M159" s="249"/>
      <c r="N159" s="190">
        <f>ROUND(SUM(N158,N119,N49),2)</f>
        <v>61374860.659999996</v>
      </c>
    </row>
    <row r="160" spans="1:14" x14ac:dyDescent="0.15">
      <c r="A160" s="222" t="s">
        <v>162</v>
      </c>
      <c r="B160" s="223"/>
      <c r="C160" s="85"/>
      <c r="D160" s="85"/>
      <c r="E160" s="85"/>
    </row>
    <row r="161" spans="1:5" x14ac:dyDescent="0.15">
      <c r="A161" s="86"/>
      <c r="B161" s="86"/>
      <c r="C161" s="87"/>
      <c r="D161" s="224"/>
      <c r="E161" s="224"/>
    </row>
    <row r="162" spans="1:5" x14ac:dyDescent="0.15">
      <c r="A162" s="86"/>
      <c r="B162" s="88"/>
      <c r="C162" s="88"/>
      <c r="D162" s="88"/>
      <c r="E162" s="86"/>
    </row>
    <row r="163" spans="1:5" ht="15" thickBot="1" x14ac:dyDescent="0.2">
      <c r="A163" s="86"/>
      <c r="B163" s="86"/>
      <c r="C163" s="86"/>
      <c r="D163" s="86"/>
      <c r="E163" s="86"/>
    </row>
    <row r="164" spans="1:5" ht="16" thickBot="1" x14ac:dyDescent="0.2">
      <c r="B164" s="89"/>
      <c r="C164" s="90" t="s">
        <v>163</v>
      </c>
      <c r="D164" s="90" t="s">
        <v>164</v>
      </c>
      <c r="E164" s="90" t="s">
        <v>165</v>
      </c>
    </row>
    <row r="165" spans="1:5" ht="15" x14ac:dyDescent="0.15">
      <c r="B165" s="92" t="s">
        <v>166</v>
      </c>
      <c r="C165" s="91" t="s">
        <v>167</v>
      </c>
      <c r="D165" s="93" t="s">
        <v>168</v>
      </c>
      <c r="E165" s="94">
        <v>46212</v>
      </c>
    </row>
    <row r="166" spans="1:5" ht="15" x14ac:dyDescent="0.15">
      <c r="B166" s="95"/>
      <c r="C166" s="91" t="s">
        <v>169</v>
      </c>
      <c r="D166" s="96"/>
      <c r="E166" s="97"/>
    </row>
    <row r="167" spans="1:5" ht="16" thickBot="1" x14ac:dyDescent="0.2">
      <c r="B167" s="98"/>
      <c r="C167" s="91" t="s">
        <v>170</v>
      </c>
      <c r="D167" s="96"/>
      <c r="E167" s="99"/>
    </row>
    <row r="168" spans="1:5" ht="15" x14ac:dyDescent="0.15">
      <c r="B168" s="100" t="s">
        <v>171</v>
      </c>
      <c r="C168" s="103" t="s">
        <v>172</v>
      </c>
      <c r="D168" s="103"/>
      <c r="E168" s="106">
        <v>46212</v>
      </c>
    </row>
    <row r="169" spans="1:5" ht="15" x14ac:dyDescent="0.15">
      <c r="B169" s="101"/>
      <c r="C169" s="104" t="s">
        <v>173</v>
      </c>
      <c r="D169" s="104"/>
      <c r="E169" s="107"/>
    </row>
    <row r="170" spans="1:5" ht="16" thickBot="1" x14ac:dyDescent="0.2">
      <c r="B170" s="102"/>
      <c r="C170" s="105" t="s">
        <v>174</v>
      </c>
      <c r="D170" s="105"/>
      <c r="E170" s="108"/>
    </row>
    <row r="171" spans="1:5" ht="15" thickBot="1" x14ac:dyDescent="0.2">
      <c r="B171" s="219" t="s">
        <v>175</v>
      </c>
      <c r="C171" s="220"/>
      <c r="D171" s="220"/>
      <c r="E171" s="221"/>
    </row>
  </sheetData>
  <mergeCells count="27">
    <mergeCell ref="B1:O1"/>
    <mergeCell ref="A160:B160"/>
    <mergeCell ref="D161:E161"/>
    <mergeCell ref="B171:E171"/>
    <mergeCell ref="B8:E8"/>
    <mergeCell ref="B43:E43"/>
    <mergeCell ref="B52:E52"/>
    <mergeCell ref="B103:E103"/>
    <mergeCell ref="K8:N8"/>
    <mergeCell ref="D2:O2"/>
    <mergeCell ref="D3:O3"/>
    <mergeCell ref="B7:N7"/>
    <mergeCell ref="B122:E122"/>
    <mergeCell ref="B2:C3"/>
    <mergeCell ref="B6:E6"/>
    <mergeCell ref="K49:M49"/>
    <mergeCell ref="K43:N43"/>
    <mergeCell ref="K119:M119"/>
    <mergeCell ref="K158:M158"/>
    <mergeCell ref="K159:M159"/>
    <mergeCell ref="K52:N52"/>
    <mergeCell ref="K103:N103"/>
    <mergeCell ref="B121:N121"/>
    <mergeCell ref="B51:N51"/>
    <mergeCell ref="K122:N122"/>
    <mergeCell ref="K140:N140"/>
    <mergeCell ref="B140:E140"/>
  </mergeCells>
  <conditionalFormatting sqref="D164:E165 D166:D168 E168">
    <cfRule type="containsText" dxfId="1" priority="1" stopIfTrue="1" operator="containsText" text="NO">
      <formula>NOT(ISERROR(SEARCH("NO",D164)))</formula>
    </cfRule>
  </conditionalFormatting>
  <pageMargins left="0.7" right="0.7" top="0.75" bottom="0.75" header="0.3" footer="0.3"/>
  <pageSetup scale="76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C4B94-1368-2C40-8417-BA788B53363E}">
  <sheetPr codeName="Hoja3"/>
  <dimension ref="A1:J213"/>
  <sheetViews>
    <sheetView showGridLines="0" tabSelected="1" topLeftCell="A197" zoomScale="91" zoomScaleNormal="91" workbookViewId="0">
      <selection activeCell="F212" sqref="F212"/>
    </sheetView>
  </sheetViews>
  <sheetFormatPr baseColWidth="10" defaultColWidth="11.6640625" defaultRowHeight="14" x14ac:dyDescent="0.15"/>
  <cols>
    <col min="1" max="1" width="6.6640625" style="3" customWidth="1"/>
    <col min="2" max="2" width="9.83203125" style="4" customWidth="1"/>
    <col min="3" max="3" width="70.83203125" style="5" customWidth="1"/>
    <col min="4" max="4" width="22.83203125" style="6" customWidth="1"/>
    <col min="5" max="5" width="14" style="3" customWidth="1"/>
    <col min="6" max="6" width="11.6640625" style="3"/>
    <col min="7" max="9" width="15.33203125" style="3" customWidth="1"/>
    <col min="10" max="10" width="21.5" style="3" customWidth="1"/>
    <col min="11" max="16384" width="11.6640625" style="3"/>
  </cols>
  <sheetData>
    <row r="1" spans="2:10" ht="31.5" customHeight="1" x14ac:dyDescent="0.15">
      <c r="B1" s="251" t="s">
        <v>19</v>
      </c>
      <c r="C1" s="252"/>
      <c r="D1" s="252"/>
      <c r="E1" s="252"/>
      <c r="F1" s="252"/>
      <c r="G1" s="252"/>
      <c r="H1" s="252"/>
      <c r="I1" s="252"/>
      <c r="J1" s="252"/>
    </row>
    <row r="2" spans="2:10" ht="23.25" customHeight="1" x14ac:dyDescent="0.15">
      <c r="B2" s="217"/>
      <c r="C2" s="218"/>
      <c r="D2" s="215" t="s">
        <v>20</v>
      </c>
      <c r="E2" s="215"/>
      <c r="F2" s="215"/>
      <c r="G2" s="215"/>
      <c r="H2" s="215"/>
      <c r="I2" s="215"/>
      <c r="J2" s="215"/>
    </row>
    <row r="3" spans="2:10" ht="129" customHeight="1" x14ac:dyDescent="0.15">
      <c r="B3" s="218"/>
      <c r="C3" s="218"/>
      <c r="D3" s="268" t="s">
        <v>216</v>
      </c>
      <c r="E3" s="268"/>
      <c r="F3" s="268"/>
      <c r="G3" s="268"/>
      <c r="H3" s="268"/>
      <c r="I3" s="268"/>
      <c r="J3" s="268"/>
    </row>
    <row r="4" spans="2:10" ht="24" customHeight="1" x14ac:dyDescent="0.2">
      <c r="B4" s="31"/>
      <c r="C4" s="32"/>
      <c r="D4" s="33"/>
      <c r="E4" s="33"/>
    </row>
    <row r="5" spans="2:10" ht="32" customHeight="1" x14ac:dyDescent="0.15">
      <c r="B5" s="8"/>
      <c r="C5" s="9"/>
      <c r="E5" s="6"/>
      <c r="G5" s="1"/>
      <c r="H5" s="1"/>
      <c r="I5" s="1"/>
      <c r="J5" s="1"/>
    </row>
    <row r="6" spans="2:10" s="1" customFormat="1" ht="29" customHeight="1" thickBot="1" x14ac:dyDescent="0.25">
      <c r="B6" s="226" t="s">
        <v>3</v>
      </c>
      <c r="C6" s="226"/>
      <c r="D6" s="226"/>
      <c r="E6" s="226"/>
    </row>
    <row r="7" spans="2:10" s="1" customFormat="1" ht="39" customHeight="1" thickBot="1" x14ac:dyDescent="0.25">
      <c r="B7" s="253" t="s">
        <v>21</v>
      </c>
      <c r="C7" s="254"/>
      <c r="D7" s="254"/>
      <c r="E7" s="254"/>
      <c r="F7" s="254"/>
      <c r="G7" s="254"/>
      <c r="H7" s="254"/>
      <c r="I7" s="254"/>
      <c r="J7" s="255"/>
    </row>
    <row r="8" spans="2:10" s="39" customFormat="1" ht="41" customHeight="1" thickBot="1" x14ac:dyDescent="0.25">
      <c r="B8" s="263" t="s">
        <v>22</v>
      </c>
      <c r="C8" s="264"/>
      <c r="D8" s="264"/>
      <c r="E8" s="265"/>
      <c r="G8" s="247" t="s">
        <v>18</v>
      </c>
      <c r="H8" s="247"/>
      <c r="I8" s="247"/>
      <c r="J8" s="247"/>
    </row>
    <row r="9" spans="2:10" s="2" customFormat="1" ht="28" x14ac:dyDescent="0.15">
      <c r="B9" s="40" t="s">
        <v>4</v>
      </c>
      <c r="C9" s="204" t="s">
        <v>5</v>
      </c>
      <c r="D9" s="204" t="s">
        <v>6</v>
      </c>
      <c r="E9" s="204" t="s">
        <v>7</v>
      </c>
      <c r="G9" s="14" t="s">
        <v>2</v>
      </c>
      <c r="H9" s="14" t="s">
        <v>8</v>
      </c>
      <c r="I9" s="14" t="s">
        <v>9</v>
      </c>
      <c r="J9" s="14" t="s">
        <v>10</v>
      </c>
    </row>
    <row r="10" spans="2:10" ht="39" customHeight="1" x14ac:dyDescent="0.15">
      <c r="B10" s="15">
        <v>1</v>
      </c>
      <c r="C10" s="196" t="s">
        <v>23</v>
      </c>
      <c r="D10" s="59" t="s">
        <v>24</v>
      </c>
      <c r="E10" s="207">
        <v>1</v>
      </c>
      <c r="G10" s="18">
        <f>'ANEXO 3'!K10</f>
        <v>186406.22</v>
      </c>
      <c r="H10" s="18">
        <f>+ROUND(G10*19%,2)</f>
        <v>35417.18</v>
      </c>
      <c r="I10" s="18">
        <f>+ROUND(G10+H10,2)</f>
        <v>221823.4</v>
      </c>
      <c r="J10" s="18">
        <f>ROUND((I10*E10),2)</f>
        <v>221823.4</v>
      </c>
    </row>
    <row r="11" spans="2:10" ht="39" customHeight="1" x14ac:dyDescent="0.15">
      <c r="B11" s="15">
        <v>2</v>
      </c>
      <c r="C11" s="196" t="s">
        <v>25</v>
      </c>
      <c r="D11" s="59" t="s">
        <v>24</v>
      </c>
      <c r="E11" s="207">
        <v>1</v>
      </c>
      <c r="G11" s="18">
        <f>'ANEXO 3'!K11</f>
        <v>197483.15</v>
      </c>
      <c r="H11" s="18">
        <f t="shared" ref="H11:H42" si="0">+ROUND(G11*19%,2)</f>
        <v>37521.800000000003</v>
      </c>
      <c r="I11" s="18">
        <f t="shared" ref="I11:I42" si="1">+ROUND(G11+H11,2)</f>
        <v>235004.95</v>
      </c>
      <c r="J11" s="18">
        <f t="shared" ref="J11:J42" si="2">ROUND((I11*E11),2)</f>
        <v>235004.95</v>
      </c>
    </row>
    <row r="12" spans="2:10" ht="39" customHeight="1" x14ac:dyDescent="0.15">
      <c r="B12" s="15">
        <v>3</v>
      </c>
      <c r="C12" s="196" t="s">
        <v>26</v>
      </c>
      <c r="D12" s="59" t="s">
        <v>24</v>
      </c>
      <c r="E12" s="207">
        <v>1</v>
      </c>
      <c r="G12" s="18">
        <f>'ANEXO 3'!K12</f>
        <v>171192.37</v>
      </c>
      <c r="H12" s="18">
        <f t="shared" si="0"/>
        <v>32526.55</v>
      </c>
      <c r="I12" s="18">
        <f t="shared" si="1"/>
        <v>203718.92</v>
      </c>
      <c r="J12" s="18">
        <f t="shared" si="2"/>
        <v>203718.92</v>
      </c>
    </row>
    <row r="13" spans="2:10" ht="39" customHeight="1" x14ac:dyDescent="0.15">
      <c r="B13" s="15">
        <v>4</v>
      </c>
      <c r="C13" s="44" t="s">
        <v>27</v>
      </c>
      <c r="D13" s="59" t="s">
        <v>24</v>
      </c>
      <c r="E13" s="200">
        <v>1</v>
      </c>
      <c r="G13" s="18">
        <f>'ANEXO 3'!K13</f>
        <v>171192.37</v>
      </c>
      <c r="H13" s="18">
        <f t="shared" si="0"/>
        <v>32526.55</v>
      </c>
      <c r="I13" s="18">
        <f t="shared" si="1"/>
        <v>203718.92</v>
      </c>
      <c r="J13" s="18">
        <f t="shared" si="2"/>
        <v>203718.92</v>
      </c>
    </row>
    <row r="14" spans="2:10" ht="39" customHeight="1" x14ac:dyDescent="0.15">
      <c r="B14" s="15">
        <v>5</v>
      </c>
      <c r="C14" s="44" t="s">
        <v>28</v>
      </c>
      <c r="D14" s="59" t="s">
        <v>24</v>
      </c>
      <c r="E14" s="200">
        <v>1</v>
      </c>
      <c r="G14" s="18">
        <f>'ANEXO 3'!K14</f>
        <v>171192.37</v>
      </c>
      <c r="H14" s="18">
        <f t="shared" si="0"/>
        <v>32526.55</v>
      </c>
      <c r="I14" s="18">
        <f t="shared" si="1"/>
        <v>203718.92</v>
      </c>
      <c r="J14" s="18">
        <f t="shared" si="2"/>
        <v>203718.92</v>
      </c>
    </row>
    <row r="15" spans="2:10" ht="39" customHeight="1" x14ac:dyDescent="0.15">
      <c r="B15" s="15">
        <v>6</v>
      </c>
      <c r="C15" s="44" t="s">
        <v>29</v>
      </c>
      <c r="D15" s="59" t="s">
        <v>24</v>
      </c>
      <c r="E15" s="200">
        <v>1</v>
      </c>
      <c r="G15" s="18">
        <f>'ANEXO 3'!K15</f>
        <v>171192.37</v>
      </c>
      <c r="H15" s="18">
        <f t="shared" si="0"/>
        <v>32526.55</v>
      </c>
      <c r="I15" s="18">
        <f t="shared" si="1"/>
        <v>203718.92</v>
      </c>
      <c r="J15" s="18">
        <f t="shared" si="2"/>
        <v>203718.92</v>
      </c>
    </row>
    <row r="16" spans="2:10" ht="39" customHeight="1" x14ac:dyDescent="0.15">
      <c r="B16" s="15">
        <v>7</v>
      </c>
      <c r="C16" s="44" t="s">
        <v>30</v>
      </c>
      <c r="D16" s="59" t="s">
        <v>24</v>
      </c>
      <c r="E16" s="200">
        <v>1</v>
      </c>
      <c r="G16" s="18">
        <f>'ANEXO 3'!K16</f>
        <v>171192.37</v>
      </c>
      <c r="H16" s="18">
        <f t="shared" si="0"/>
        <v>32526.55</v>
      </c>
      <c r="I16" s="18">
        <f t="shared" si="1"/>
        <v>203718.92</v>
      </c>
      <c r="J16" s="18">
        <f t="shared" si="2"/>
        <v>203718.92</v>
      </c>
    </row>
    <row r="17" spans="2:10" ht="39" customHeight="1" x14ac:dyDescent="0.15">
      <c r="B17" s="15">
        <v>8</v>
      </c>
      <c r="C17" s="44" t="s">
        <v>31</v>
      </c>
      <c r="D17" s="59" t="s">
        <v>24</v>
      </c>
      <c r="E17" s="200">
        <v>1</v>
      </c>
      <c r="G17" s="18">
        <f>'ANEXO 3'!K17</f>
        <v>171192.37</v>
      </c>
      <c r="H17" s="18">
        <f t="shared" si="0"/>
        <v>32526.55</v>
      </c>
      <c r="I17" s="18">
        <f t="shared" si="1"/>
        <v>203718.92</v>
      </c>
      <c r="J17" s="18">
        <f t="shared" si="2"/>
        <v>203718.92</v>
      </c>
    </row>
    <row r="18" spans="2:10" ht="39" customHeight="1" x14ac:dyDescent="0.15">
      <c r="B18" s="15">
        <v>9</v>
      </c>
      <c r="C18" s="44" t="s">
        <v>32</v>
      </c>
      <c r="D18" s="59" t="s">
        <v>24</v>
      </c>
      <c r="E18" s="200">
        <v>2</v>
      </c>
      <c r="G18" s="18">
        <f>'ANEXO 3'!K18</f>
        <v>228021.62</v>
      </c>
      <c r="H18" s="18">
        <f t="shared" si="0"/>
        <v>43324.11</v>
      </c>
      <c r="I18" s="18">
        <f t="shared" si="1"/>
        <v>271345.73</v>
      </c>
      <c r="J18" s="18">
        <f t="shared" si="2"/>
        <v>542691.46</v>
      </c>
    </row>
    <row r="19" spans="2:10" ht="39" customHeight="1" x14ac:dyDescent="0.15">
      <c r="B19" s="15">
        <v>10</v>
      </c>
      <c r="C19" s="44" t="s">
        <v>33</v>
      </c>
      <c r="D19" s="59" t="s">
        <v>24</v>
      </c>
      <c r="E19" s="200">
        <v>1</v>
      </c>
      <c r="G19" s="18">
        <f>'ANEXO 3'!K19</f>
        <v>233021.62</v>
      </c>
      <c r="H19" s="18">
        <f t="shared" si="0"/>
        <v>44274.11</v>
      </c>
      <c r="I19" s="18">
        <f t="shared" si="1"/>
        <v>277295.73</v>
      </c>
      <c r="J19" s="18">
        <f t="shared" si="2"/>
        <v>277295.73</v>
      </c>
    </row>
    <row r="20" spans="2:10" ht="39" customHeight="1" x14ac:dyDescent="0.15">
      <c r="B20" s="15">
        <v>11</v>
      </c>
      <c r="C20" s="44" t="s">
        <v>34</v>
      </c>
      <c r="D20" s="59" t="s">
        <v>24</v>
      </c>
      <c r="E20" s="200">
        <v>1</v>
      </c>
      <c r="G20" s="18">
        <f>'ANEXO 3'!K20</f>
        <v>233021.62</v>
      </c>
      <c r="H20" s="18">
        <f t="shared" si="0"/>
        <v>44274.11</v>
      </c>
      <c r="I20" s="18">
        <f t="shared" si="1"/>
        <v>277295.73</v>
      </c>
      <c r="J20" s="18">
        <f t="shared" si="2"/>
        <v>277295.73</v>
      </c>
    </row>
    <row r="21" spans="2:10" ht="39" customHeight="1" x14ac:dyDescent="0.15">
      <c r="B21" s="15">
        <v>12</v>
      </c>
      <c r="C21" s="44" t="s">
        <v>35</v>
      </c>
      <c r="D21" s="59" t="s">
        <v>24</v>
      </c>
      <c r="E21" s="200">
        <v>1</v>
      </c>
      <c r="G21" s="18">
        <f>'ANEXO 3'!K21</f>
        <v>191944.69</v>
      </c>
      <c r="H21" s="18">
        <f t="shared" si="0"/>
        <v>36469.49</v>
      </c>
      <c r="I21" s="18">
        <f t="shared" si="1"/>
        <v>228414.18</v>
      </c>
      <c r="J21" s="18">
        <f t="shared" si="2"/>
        <v>228414.18</v>
      </c>
    </row>
    <row r="22" spans="2:10" ht="39" customHeight="1" x14ac:dyDescent="0.15">
      <c r="B22" s="15">
        <v>13</v>
      </c>
      <c r="C22" s="44" t="s">
        <v>36</v>
      </c>
      <c r="D22" s="59" t="s">
        <v>24</v>
      </c>
      <c r="E22" s="200">
        <v>1</v>
      </c>
      <c r="G22" s="18">
        <f>'ANEXO 3'!K22</f>
        <v>191944.69</v>
      </c>
      <c r="H22" s="18">
        <f t="shared" si="0"/>
        <v>36469.49</v>
      </c>
      <c r="I22" s="18">
        <f t="shared" si="1"/>
        <v>228414.18</v>
      </c>
      <c r="J22" s="18">
        <f t="shared" si="2"/>
        <v>228414.18</v>
      </c>
    </row>
    <row r="23" spans="2:10" ht="39" customHeight="1" x14ac:dyDescent="0.15">
      <c r="B23" s="15">
        <v>14</v>
      </c>
      <c r="C23" s="44" t="s">
        <v>37</v>
      </c>
      <c r="D23" s="59" t="s">
        <v>24</v>
      </c>
      <c r="E23" s="200">
        <v>1</v>
      </c>
      <c r="G23" s="18">
        <f>'ANEXO 3'!K23</f>
        <v>191944.69</v>
      </c>
      <c r="H23" s="18">
        <f t="shared" si="0"/>
        <v>36469.49</v>
      </c>
      <c r="I23" s="18">
        <f t="shared" si="1"/>
        <v>228414.18</v>
      </c>
      <c r="J23" s="18">
        <f t="shared" si="2"/>
        <v>228414.18</v>
      </c>
    </row>
    <row r="24" spans="2:10" ht="39" customHeight="1" x14ac:dyDescent="0.15">
      <c r="B24" s="15">
        <v>15</v>
      </c>
      <c r="C24" s="44" t="s">
        <v>38</v>
      </c>
      <c r="D24" s="59" t="s">
        <v>24</v>
      </c>
      <c r="E24" s="200">
        <v>1</v>
      </c>
      <c r="G24" s="18">
        <f>'ANEXO 3'!K24</f>
        <v>173961.61</v>
      </c>
      <c r="H24" s="18">
        <f t="shared" si="0"/>
        <v>33052.71</v>
      </c>
      <c r="I24" s="18">
        <f t="shared" si="1"/>
        <v>207014.32</v>
      </c>
      <c r="J24" s="18">
        <f t="shared" si="2"/>
        <v>207014.32</v>
      </c>
    </row>
    <row r="25" spans="2:10" ht="39" customHeight="1" x14ac:dyDescent="0.15">
      <c r="B25" s="15">
        <v>16</v>
      </c>
      <c r="C25" s="46" t="s">
        <v>39</v>
      </c>
      <c r="D25" s="59" t="s">
        <v>24</v>
      </c>
      <c r="E25" s="200">
        <v>1</v>
      </c>
      <c r="G25" s="18">
        <f>'ANEXO 3'!K25</f>
        <v>191944.69</v>
      </c>
      <c r="H25" s="18">
        <f t="shared" si="0"/>
        <v>36469.49</v>
      </c>
      <c r="I25" s="18">
        <f t="shared" si="1"/>
        <v>228414.18</v>
      </c>
      <c r="J25" s="18">
        <f t="shared" si="2"/>
        <v>228414.18</v>
      </c>
    </row>
    <row r="26" spans="2:10" ht="39" customHeight="1" x14ac:dyDescent="0.15">
      <c r="B26" s="15">
        <v>17</v>
      </c>
      <c r="C26" s="46" t="s">
        <v>40</v>
      </c>
      <c r="D26" s="59" t="s">
        <v>24</v>
      </c>
      <c r="E26" s="200">
        <v>1</v>
      </c>
      <c r="G26" s="18">
        <f>'ANEXO 3'!K26</f>
        <v>191944.69</v>
      </c>
      <c r="H26" s="18">
        <f t="shared" si="0"/>
        <v>36469.49</v>
      </c>
      <c r="I26" s="18">
        <f t="shared" si="1"/>
        <v>228414.18</v>
      </c>
      <c r="J26" s="18">
        <f t="shared" si="2"/>
        <v>228414.18</v>
      </c>
    </row>
    <row r="27" spans="2:10" ht="39" customHeight="1" x14ac:dyDescent="0.15">
      <c r="B27" s="15">
        <v>18</v>
      </c>
      <c r="C27" s="46" t="s">
        <v>41</v>
      </c>
      <c r="D27" s="59" t="s">
        <v>24</v>
      </c>
      <c r="E27" s="186">
        <v>1</v>
      </c>
      <c r="G27" s="18">
        <f>'ANEXO 3'!K27</f>
        <v>380000</v>
      </c>
      <c r="H27" s="18">
        <f t="shared" si="0"/>
        <v>72200</v>
      </c>
      <c r="I27" s="18">
        <f t="shared" si="1"/>
        <v>452200</v>
      </c>
      <c r="J27" s="18">
        <f t="shared" si="2"/>
        <v>452200</v>
      </c>
    </row>
    <row r="28" spans="2:10" ht="39" customHeight="1" x14ac:dyDescent="0.15">
      <c r="B28" s="15">
        <v>19</v>
      </c>
      <c r="C28" s="46" t="s">
        <v>42</v>
      </c>
      <c r="D28" s="59" t="s">
        <v>24</v>
      </c>
      <c r="E28" s="186">
        <v>1</v>
      </c>
      <c r="G28" s="18">
        <f>'ANEXO 3'!K28</f>
        <v>380000</v>
      </c>
      <c r="H28" s="18">
        <f t="shared" si="0"/>
        <v>72200</v>
      </c>
      <c r="I28" s="18">
        <f t="shared" si="1"/>
        <v>452200</v>
      </c>
      <c r="J28" s="18">
        <f t="shared" si="2"/>
        <v>452200</v>
      </c>
    </row>
    <row r="29" spans="2:10" ht="39" customHeight="1" x14ac:dyDescent="0.15">
      <c r="B29" s="15">
        <v>20</v>
      </c>
      <c r="C29" s="46" t="s">
        <v>43</v>
      </c>
      <c r="D29" s="59" t="s">
        <v>24</v>
      </c>
      <c r="E29" s="186">
        <v>1</v>
      </c>
      <c r="G29" s="18">
        <f>'ANEXO 3'!K29</f>
        <v>380000</v>
      </c>
      <c r="H29" s="18">
        <f t="shared" si="0"/>
        <v>72200</v>
      </c>
      <c r="I29" s="18">
        <f t="shared" si="1"/>
        <v>452200</v>
      </c>
      <c r="J29" s="18">
        <f t="shared" si="2"/>
        <v>452200</v>
      </c>
    </row>
    <row r="30" spans="2:10" ht="39" customHeight="1" x14ac:dyDescent="0.15">
      <c r="B30" s="15">
        <v>21</v>
      </c>
      <c r="C30" s="46" t="s">
        <v>44</v>
      </c>
      <c r="D30" s="59" t="s">
        <v>24</v>
      </c>
      <c r="E30" s="186">
        <v>1</v>
      </c>
      <c r="G30" s="18">
        <f>'ANEXO 3'!K30</f>
        <v>310713.96000000002</v>
      </c>
      <c r="H30" s="18">
        <f t="shared" si="0"/>
        <v>59035.65</v>
      </c>
      <c r="I30" s="18">
        <f t="shared" si="1"/>
        <v>369749.61</v>
      </c>
      <c r="J30" s="18">
        <f t="shared" si="2"/>
        <v>369749.61</v>
      </c>
    </row>
    <row r="31" spans="2:10" ht="39" customHeight="1" x14ac:dyDescent="0.15">
      <c r="B31" s="15">
        <v>22</v>
      </c>
      <c r="C31" s="46" t="s">
        <v>45</v>
      </c>
      <c r="D31" s="59" t="s">
        <v>24</v>
      </c>
      <c r="E31" s="186">
        <v>1</v>
      </c>
      <c r="G31" s="18">
        <f>'ANEXO 3'!K31</f>
        <v>360560.16</v>
      </c>
      <c r="H31" s="18">
        <f t="shared" si="0"/>
        <v>68506.429999999993</v>
      </c>
      <c r="I31" s="18">
        <f t="shared" si="1"/>
        <v>429066.59</v>
      </c>
      <c r="J31" s="18">
        <f t="shared" si="2"/>
        <v>429066.59</v>
      </c>
    </row>
    <row r="32" spans="2:10" ht="39" customHeight="1" x14ac:dyDescent="0.15">
      <c r="B32" s="15">
        <v>23</v>
      </c>
      <c r="C32" s="46" t="s">
        <v>46</v>
      </c>
      <c r="D32" s="59" t="s">
        <v>24</v>
      </c>
      <c r="E32" s="186">
        <v>1</v>
      </c>
      <c r="G32" s="18">
        <f>'ANEXO 3'!K32</f>
        <v>700000</v>
      </c>
      <c r="H32" s="18">
        <f t="shared" si="0"/>
        <v>133000</v>
      </c>
      <c r="I32" s="18">
        <f t="shared" si="1"/>
        <v>833000</v>
      </c>
      <c r="J32" s="18">
        <f t="shared" si="2"/>
        <v>833000</v>
      </c>
    </row>
    <row r="33" spans="2:10" ht="39" customHeight="1" x14ac:dyDescent="0.15">
      <c r="B33" s="15">
        <v>24</v>
      </c>
      <c r="C33" s="46" t="s">
        <v>47</v>
      </c>
      <c r="D33" s="59" t="s">
        <v>24</v>
      </c>
      <c r="E33" s="186">
        <v>1</v>
      </c>
      <c r="G33" s="18">
        <f>'ANEXO 3'!K33</f>
        <v>332867.82</v>
      </c>
      <c r="H33" s="18">
        <f t="shared" si="0"/>
        <v>63244.89</v>
      </c>
      <c r="I33" s="18">
        <f t="shared" si="1"/>
        <v>396112.71</v>
      </c>
      <c r="J33" s="18">
        <f t="shared" si="2"/>
        <v>396112.71</v>
      </c>
    </row>
    <row r="34" spans="2:10" ht="39" customHeight="1" x14ac:dyDescent="0.15">
      <c r="B34" s="15">
        <v>25</v>
      </c>
      <c r="C34" s="46" t="s">
        <v>48</v>
      </c>
      <c r="D34" s="59" t="s">
        <v>24</v>
      </c>
      <c r="E34" s="186">
        <v>1</v>
      </c>
      <c r="G34" s="18">
        <f>'ANEXO 3'!K34</f>
        <v>322867.82</v>
      </c>
      <c r="H34" s="18">
        <f t="shared" si="0"/>
        <v>61344.89</v>
      </c>
      <c r="I34" s="18">
        <f t="shared" si="1"/>
        <v>384212.71</v>
      </c>
      <c r="J34" s="18">
        <f t="shared" si="2"/>
        <v>384212.71</v>
      </c>
    </row>
    <row r="35" spans="2:10" ht="39" customHeight="1" x14ac:dyDescent="0.15">
      <c r="B35" s="15">
        <v>26</v>
      </c>
      <c r="C35" s="46" t="s">
        <v>49</v>
      </c>
      <c r="D35" s="59" t="s">
        <v>24</v>
      </c>
      <c r="E35" s="186">
        <v>1</v>
      </c>
      <c r="G35" s="18">
        <f>'ANEXO 3'!K35</f>
        <v>361790.89</v>
      </c>
      <c r="H35" s="18">
        <f t="shared" si="0"/>
        <v>68740.27</v>
      </c>
      <c r="I35" s="18">
        <f t="shared" si="1"/>
        <v>430531.16</v>
      </c>
      <c r="J35" s="18">
        <f t="shared" si="2"/>
        <v>430531.16</v>
      </c>
    </row>
    <row r="36" spans="2:10" ht="39" customHeight="1" x14ac:dyDescent="0.15">
      <c r="B36" s="15">
        <v>27</v>
      </c>
      <c r="C36" s="46" t="s">
        <v>50</v>
      </c>
      <c r="D36" s="59" t="s">
        <v>24</v>
      </c>
      <c r="E36" s="186">
        <v>1</v>
      </c>
      <c r="G36" s="18">
        <f>'ANEXO 3'!K36</f>
        <v>269153.94</v>
      </c>
      <c r="H36" s="18">
        <f t="shared" si="0"/>
        <v>51139.25</v>
      </c>
      <c r="I36" s="18">
        <f t="shared" si="1"/>
        <v>320293.19</v>
      </c>
      <c r="J36" s="18">
        <f t="shared" si="2"/>
        <v>320293.19</v>
      </c>
    </row>
    <row r="37" spans="2:10" ht="39" customHeight="1" x14ac:dyDescent="0.15">
      <c r="B37" s="15">
        <v>28</v>
      </c>
      <c r="C37" s="46" t="s">
        <v>51</v>
      </c>
      <c r="D37" s="59" t="s">
        <v>24</v>
      </c>
      <c r="E37" s="186">
        <v>1</v>
      </c>
      <c r="G37" s="18">
        <f>'ANEXO 3'!K37</f>
        <v>366790.89</v>
      </c>
      <c r="H37" s="18">
        <f t="shared" si="0"/>
        <v>69690.27</v>
      </c>
      <c r="I37" s="18">
        <f t="shared" si="1"/>
        <v>436481.16</v>
      </c>
      <c r="J37" s="18">
        <f t="shared" si="2"/>
        <v>436481.16</v>
      </c>
    </row>
    <row r="38" spans="2:10" ht="39" customHeight="1" x14ac:dyDescent="0.15">
      <c r="B38" s="15">
        <v>29</v>
      </c>
      <c r="C38" s="46" t="s">
        <v>52</v>
      </c>
      <c r="D38" s="59" t="s">
        <v>24</v>
      </c>
      <c r="E38" s="186">
        <v>1</v>
      </c>
      <c r="G38" s="18">
        <f>'ANEXO 3'!K38</f>
        <v>396790.89</v>
      </c>
      <c r="H38" s="18">
        <f t="shared" si="0"/>
        <v>75390.27</v>
      </c>
      <c r="I38" s="18">
        <f t="shared" si="1"/>
        <v>472181.16</v>
      </c>
      <c r="J38" s="18">
        <f t="shared" si="2"/>
        <v>472181.16</v>
      </c>
    </row>
    <row r="39" spans="2:10" ht="39" customHeight="1" x14ac:dyDescent="0.15">
      <c r="B39" s="15">
        <v>30</v>
      </c>
      <c r="C39" s="46" t="s">
        <v>53</v>
      </c>
      <c r="D39" s="59" t="s">
        <v>24</v>
      </c>
      <c r="E39" s="186">
        <v>1</v>
      </c>
      <c r="G39" s="18">
        <f>'ANEXO 3'!K39</f>
        <v>396790.89</v>
      </c>
      <c r="H39" s="18">
        <f t="shared" si="0"/>
        <v>75390.27</v>
      </c>
      <c r="I39" s="18">
        <f t="shared" si="1"/>
        <v>472181.16</v>
      </c>
      <c r="J39" s="18">
        <f t="shared" si="2"/>
        <v>472181.16</v>
      </c>
    </row>
    <row r="40" spans="2:10" ht="39" customHeight="1" x14ac:dyDescent="0.15">
      <c r="B40" s="15">
        <v>31</v>
      </c>
      <c r="C40" s="46" t="s">
        <v>54</v>
      </c>
      <c r="D40" s="59" t="s">
        <v>24</v>
      </c>
      <c r="E40" s="186">
        <v>1</v>
      </c>
      <c r="G40" s="18">
        <f>'ANEXO 3'!K40</f>
        <v>396790.89</v>
      </c>
      <c r="H40" s="18">
        <f t="shared" si="0"/>
        <v>75390.27</v>
      </c>
      <c r="I40" s="18">
        <f t="shared" si="1"/>
        <v>472181.16</v>
      </c>
      <c r="J40" s="18">
        <f t="shared" si="2"/>
        <v>472181.16</v>
      </c>
    </row>
    <row r="41" spans="2:10" ht="39" customHeight="1" x14ac:dyDescent="0.15">
      <c r="B41" s="15">
        <v>32</v>
      </c>
      <c r="C41" s="46" t="s">
        <v>55</v>
      </c>
      <c r="D41" s="59" t="s">
        <v>24</v>
      </c>
      <c r="E41" s="186">
        <v>1</v>
      </c>
      <c r="G41" s="18">
        <f>'ANEXO 3'!K41</f>
        <v>361790.89</v>
      </c>
      <c r="H41" s="18">
        <f t="shared" si="0"/>
        <v>68740.27</v>
      </c>
      <c r="I41" s="18">
        <f t="shared" si="1"/>
        <v>430531.16</v>
      </c>
      <c r="J41" s="18">
        <f t="shared" si="2"/>
        <v>430531.16</v>
      </c>
    </row>
    <row r="42" spans="2:10" ht="39" customHeight="1" thickBot="1" x14ac:dyDescent="0.2">
      <c r="B42" s="51">
        <v>33</v>
      </c>
      <c r="C42" s="109" t="s">
        <v>56</v>
      </c>
      <c r="D42" s="61" t="s">
        <v>24</v>
      </c>
      <c r="E42" s="202">
        <v>1</v>
      </c>
      <c r="G42" s="18">
        <f>'ANEXO 3'!K42</f>
        <v>396790.89</v>
      </c>
      <c r="H42" s="18">
        <f t="shared" si="0"/>
        <v>75390.27</v>
      </c>
      <c r="I42" s="18">
        <f t="shared" si="1"/>
        <v>472181.16</v>
      </c>
      <c r="J42" s="18">
        <f t="shared" si="2"/>
        <v>472181.16</v>
      </c>
    </row>
    <row r="43" spans="2:10" ht="39" customHeight="1" thickBot="1" x14ac:dyDescent="0.2">
      <c r="B43" s="260" t="s">
        <v>57</v>
      </c>
      <c r="C43" s="261"/>
      <c r="D43" s="261"/>
      <c r="E43" s="262"/>
    </row>
    <row r="44" spans="2:10" ht="39" customHeight="1" x14ac:dyDescent="0.15">
      <c r="B44" s="204" t="s">
        <v>4</v>
      </c>
      <c r="C44" s="204" t="s">
        <v>5</v>
      </c>
      <c r="D44" s="204" t="s">
        <v>6</v>
      </c>
      <c r="E44" s="204" t="s">
        <v>7</v>
      </c>
      <c r="G44" s="14" t="s">
        <v>2</v>
      </c>
      <c r="H44" s="14" t="s">
        <v>8</v>
      </c>
      <c r="I44" s="14" t="s">
        <v>9</v>
      </c>
      <c r="J44" s="14" t="s">
        <v>10</v>
      </c>
    </row>
    <row r="45" spans="2:10" ht="75" customHeight="1" x14ac:dyDescent="0.15">
      <c r="B45" s="274">
        <v>34</v>
      </c>
      <c r="C45" s="270" t="s">
        <v>58</v>
      </c>
      <c r="D45" s="275" t="s">
        <v>24</v>
      </c>
      <c r="E45" s="276">
        <v>1</v>
      </c>
      <c r="G45" s="18">
        <f>'ANEXO 3'!K45</f>
        <v>186406.22</v>
      </c>
      <c r="H45" s="18">
        <f t="shared" ref="H45:H51" si="3">+ROUND(G45*19%,2)</f>
        <v>35417.18</v>
      </c>
      <c r="I45" s="18">
        <f t="shared" ref="I45:I51" si="4">+ROUND(G45+H45,2)</f>
        <v>221823.4</v>
      </c>
      <c r="J45" s="18">
        <f t="shared" ref="J45:J51" si="5">ROUND((I45*E45),2)</f>
        <v>221823.4</v>
      </c>
    </row>
    <row r="46" spans="2:10" ht="75" customHeight="1" x14ac:dyDescent="0.15">
      <c r="B46" s="274" t="s">
        <v>222</v>
      </c>
      <c r="C46" s="271" t="s">
        <v>221</v>
      </c>
      <c r="D46" s="275" t="s">
        <v>24</v>
      </c>
      <c r="E46" s="276">
        <v>1</v>
      </c>
      <c r="G46" s="82">
        <v>3610000</v>
      </c>
      <c r="H46" s="18">
        <f t="shared" ref="H46" si="6">+ROUND(G46*19%,2)</f>
        <v>685900</v>
      </c>
      <c r="I46" s="18">
        <f t="shared" ref="I46" si="7">+ROUND(G46+H46,2)</f>
        <v>4295900</v>
      </c>
      <c r="J46" s="18">
        <f t="shared" ref="J46" si="8">ROUND((I46*E46),2)</f>
        <v>4295900</v>
      </c>
    </row>
    <row r="47" spans="2:10" ht="75" customHeight="1" x14ac:dyDescent="0.15">
      <c r="B47" s="274">
        <v>35</v>
      </c>
      <c r="C47" s="270" t="s">
        <v>59</v>
      </c>
      <c r="D47" s="275" t="s">
        <v>24</v>
      </c>
      <c r="E47" s="276">
        <v>1</v>
      </c>
      <c r="G47" s="18">
        <f>'ANEXO 3'!K46</f>
        <v>228021.62</v>
      </c>
      <c r="H47" s="18">
        <f t="shared" si="3"/>
        <v>43324.11</v>
      </c>
      <c r="I47" s="18">
        <f t="shared" si="4"/>
        <v>271345.73</v>
      </c>
      <c r="J47" s="18">
        <f t="shared" si="5"/>
        <v>271345.73</v>
      </c>
    </row>
    <row r="48" spans="2:10" ht="75" customHeight="1" x14ac:dyDescent="0.15">
      <c r="B48" s="274" t="s">
        <v>224</v>
      </c>
      <c r="C48" s="271" t="s">
        <v>223</v>
      </c>
      <c r="D48" s="275" t="s">
        <v>24</v>
      </c>
      <c r="E48" s="276">
        <v>1</v>
      </c>
      <c r="G48" s="82">
        <v>710000</v>
      </c>
      <c r="H48" s="18">
        <f t="shared" ref="H48" si="9">+ROUND(G48*19%,2)</f>
        <v>134900</v>
      </c>
      <c r="I48" s="18">
        <f t="shared" ref="I48" si="10">+ROUND(G48+H48,2)</f>
        <v>844900</v>
      </c>
      <c r="J48" s="18">
        <f t="shared" ref="J48" si="11">ROUND((I48*E48),2)</f>
        <v>844900</v>
      </c>
    </row>
    <row r="49" spans="2:10" ht="75" customHeight="1" x14ac:dyDescent="0.15">
      <c r="B49" s="274">
        <v>36</v>
      </c>
      <c r="C49" s="270" t="s">
        <v>60</v>
      </c>
      <c r="D49" s="275" t="s">
        <v>24</v>
      </c>
      <c r="E49" s="276">
        <v>1</v>
      </c>
      <c r="G49" s="18">
        <f>'ANEXO 3'!K47</f>
        <v>240000</v>
      </c>
      <c r="H49" s="18">
        <f t="shared" si="3"/>
        <v>45600</v>
      </c>
      <c r="I49" s="18">
        <f t="shared" si="4"/>
        <v>285600</v>
      </c>
      <c r="J49" s="18">
        <f t="shared" si="5"/>
        <v>285600</v>
      </c>
    </row>
    <row r="50" spans="2:10" ht="75" customHeight="1" x14ac:dyDescent="0.15">
      <c r="B50" s="274" t="s">
        <v>225</v>
      </c>
      <c r="C50" s="271" t="s">
        <v>226</v>
      </c>
      <c r="D50" s="275" t="s">
        <v>24</v>
      </c>
      <c r="E50" s="276">
        <v>1</v>
      </c>
      <c r="G50" s="82">
        <v>1060000</v>
      </c>
      <c r="H50" s="18">
        <f t="shared" ref="H50" si="12">+ROUND(G50*19%,2)</f>
        <v>201400</v>
      </c>
      <c r="I50" s="18">
        <f t="shared" ref="I50" si="13">+ROUND(G50+H50,2)</f>
        <v>1261400</v>
      </c>
      <c r="J50" s="18">
        <f t="shared" ref="J50" si="14">ROUND((I50*E50),2)</f>
        <v>1261400</v>
      </c>
    </row>
    <row r="51" spans="2:10" ht="75" customHeight="1" x14ac:dyDescent="0.15">
      <c r="B51" s="274">
        <v>37</v>
      </c>
      <c r="C51" s="270" t="s">
        <v>61</v>
      </c>
      <c r="D51" s="275" t="s">
        <v>24</v>
      </c>
      <c r="E51" s="276">
        <v>1</v>
      </c>
      <c r="G51" s="18">
        <f>'ANEXO 3'!K48</f>
        <v>336944.69</v>
      </c>
      <c r="H51" s="18">
        <f t="shared" si="3"/>
        <v>64019.49</v>
      </c>
      <c r="I51" s="18">
        <f t="shared" si="4"/>
        <v>400964.18</v>
      </c>
      <c r="J51" s="18">
        <f t="shared" si="5"/>
        <v>400964.18</v>
      </c>
    </row>
    <row r="52" spans="2:10" ht="75" customHeight="1" x14ac:dyDescent="0.15">
      <c r="B52" s="274" t="s">
        <v>227</v>
      </c>
      <c r="C52" s="271" t="s">
        <v>228</v>
      </c>
      <c r="D52" s="275" t="s">
        <v>24</v>
      </c>
      <c r="E52" s="276">
        <v>1</v>
      </c>
      <c r="G52" s="82">
        <v>2100000</v>
      </c>
      <c r="H52" s="18">
        <f t="shared" ref="H52" si="15">+ROUND(G52*19%,2)</f>
        <v>399000</v>
      </c>
      <c r="I52" s="18">
        <f t="shared" ref="I52" si="16">+ROUND(G52+H52,2)</f>
        <v>2499000</v>
      </c>
      <c r="J52" s="18">
        <f t="shared" ref="J52" si="17">ROUND((I52*E52),2)</f>
        <v>2499000</v>
      </c>
    </row>
    <row r="53" spans="2:10" ht="39" customHeight="1" x14ac:dyDescent="0.15">
      <c r="B53" s="181"/>
      <c r="C53" s="182"/>
      <c r="D53" s="183"/>
      <c r="E53" s="184"/>
      <c r="G53" s="266" t="s">
        <v>217</v>
      </c>
      <c r="H53" s="266"/>
      <c r="I53" s="266"/>
      <c r="J53" s="190">
        <f>ROUND(SUM(J10:J52),2)</f>
        <v>21481746.25</v>
      </c>
    </row>
    <row r="54" spans="2:10" ht="22" customHeight="1" thickBot="1" x14ac:dyDescent="0.2">
      <c r="B54" s="181"/>
      <c r="C54" s="182"/>
      <c r="D54" s="183"/>
      <c r="E54" s="184"/>
    </row>
    <row r="55" spans="2:10" ht="27" customHeight="1" thickBot="1" x14ac:dyDescent="0.2">
      <c r="B55" s="253" t="s">
        <v>62</v>
      </c>
      <c r="C55" s="254"/>
      <c r="D55" s="254"/>
      <c r="E55" s="254"/>
      <c r="F55" s="254"/>
      <c r="G55" s="254"/>
      <c r="H55" s="254"/>
      <c r="I55" s="254"/>
      <c r="J55" s="255"/>
    </row>
    <row r="56" spans="2:10" ht="48" customHeight="1" thickBot="1" x14ac:dyDescent="0.2">
      <c r="B56" s="263" t="s">
        <v>63</v>
      </c>
      <c r="C56" s="264"/>
      <c r="D56" s="264"/>
      <c r="E56" s="265"/>
    </row>
    <row r="57" spans="2:10" ht="52" customHeight="1" x14ac:dyDescent="0.15">
      <c r="B57" s="204" t="s">
        <v>4</v>
      </c>
      <c r="C57" s="204" t="s">
        <v>5</v>
      </c>
      <c r="D57" s="204" t="s">
        <v>6</v>
      </c>
      <c r="E57" s="204" t="s">
        <v>7</v>
      </c>
      <c r="G57" s="14" t="s">
        <v>2</v>
      </c>
      <c r="H57" s="14" t="s">
        <v>8</v>
      </c>
      <c r="I57" s="14" t="s">
        <v>9</v>
      </c>
      <c r="J57" s="14" t="s">
        <v>10</v>
      </c>
    </row>
    <row r="58" spans="2:10" ht="28" customHeight="1" x14ac:dyDescent="0.15">
      <c r="B58" s="15">
        <v>1</v>
      </c>
      <c r="C58" s="46" t="s">
        <v>64</v>
      </c>
      <c r="D58" s="68" t="s">
        <v>24</v>
      </c>
      <c r="E58" s="200">
        <v>2</v>
      </c>
      <c r="G58" s="18">
        <f>'ANEXO 3'!K54</f>
        <v>101538.5</v>
      </c>
      <c r="H58" s="18">
        <f t="shared" ref="H58:H136" si="18">+ROUND(G58*19%,2)</f>
        <v>19292.32</v>
      </c>
      <c r="I58" s="18">
        <f t="shared" ref="I58" si="19">+ROUND(G58+H58,2)</f>
        <v>120830.82</v>
      </c>
      <c r="J58" s="18">
        <f t="shared" ref="J58:J106" si="20">ROUND((I58*E58),2)</f>
        <v>241661.64</v>
      </c>
    </row>
    <row r="59" spans="2:10" ht="28" customHeight="1" x14ac:dyDescent="0.15">
      <c r="B59" s="15">
        <v>2</v>
      </c>
      <c r="C59" s="46" t="s">
        <v>65</v>
      </c>
      <c r="D59" s="68" t="s">
        <v>24</v>
      </c>
      <c r="E59" s="200">
        <v>2</v>
      </c>
      <c r="G59" s="18">
        <f>'ANEXO 3'!K55</f>
        <v>101538.5</v>
      </c>
      <c r="H59" s="18">
        <f t="shared" si="18"/>
        <v>19292.32</v>
      </c>
      <c r="I59" s="18">
        <f t="shared" ref="I59:I138" si="21">+ROUND(G59+H59,2)</f>
        <v>120830.82</v>
      </c>
      <c r="J59" s="18">
        <f t="shared" si="20"/>
        <v>241661.64</v>
      </c>
    </row>
    <row r="60" spans="2:10" ht="28" customHeight="1" x14ac:dyDescent="0.15">
      <c r="B60" s="15">
        <v>3</v>
      </c>
      <c r="C60" s="46" t="s">
        <v>66</v>
      </c>
      <c r="D60" s="68" t="s">
        <v>24</v>
      </c>
      <c r="E60" s="200">
        <v>2</v>
      </c>
      <c r="G60" s="18">
        <f>'ANEXO 3'!K56</f>
        <v>185038.54</v>
      </c>
      <c r="H60" s="18">
        <f t="shared" si="18"/>
        <v>35157.32</v>
      </c>
      <c r="I60" s="18">
        <f t="shared" si="21"/>
        <v>220195.86</v>
      </c>
      <c r="J60" s="18">
        <f t="shared" si="20"/>
        <v>440391.72</v>
      </c>
    </row>
    <row r="61" spans="2:10" ht="28" customHeight="1" x14ac:dyDescent="0.15">
      <c r="B61" s="15">
        <v>4</v>
      </c>
      <c r="C61" s="46" t="s">
        <v>67</v>
      </c>
      <c r="D61" s="68" t="s">
        <v>24</v>
      </c>
      <c r="E61" s="200">
        <v>2</v>
      </c>
      <c r="G61" s="18">
        <f>'ANEXO 3'!K57</f>
        <v>179500.07</v>
      </c>
      <c r="H61" s="18">
        <f t="shared" si="18"/>
        <v>34105.01</v>
      </c>
      <c r="I61" s="18">
        <f t="shared" si="21"/>
        <v>213605.08</v>
      </c>
      <c r="J61" s="18">
        <f t="shared" si="20"/>
        <v>427210.16</v>
      </c>
    </row>
    <row r="62" spans="2:10" ht="28" customHeight="1" x14ac:dyDescent="0.15">
      <c r="B62" s="15">
        <v>5</v>
      </c>
      <c r="C62" s="46" t="s">
        <v>68</v>
      </c>
      <c r="D62" s="68" t="s">
        <v>24</v>
      </c>
      <c r="E62" s="186">
        <v>1</v>
      </c>
      <c r="G62" s="18">
        <f>'ANEXO 3'!K58</f>
        <v>186000</v>
      </c>
      <c r="H62" s="18">
        <f t="shared" si="18"/>
        <v>35340</v>
      </c>
      <c r="I62" s="18">
        <f t="shared" si="21"/>
        <v>221340</v>
      </c>
      <c r="J62" s="18">
        <f t="shared" si="20"/>
        <v>221340</v>
      </c>
    </row>
    <row r="63" spans="2:10" ht="28" customHeight="1" x14ac:dyDescent="0.15">
      <c r="B63" s="15">
        <v>6</v>
      </c>
      <c r="C63" s="46" t="s">
        <v>69</v>
      </c>
      <c r="D63" s="68" t="s">
        <v>24</v>
      </c>
      <c r="E63" s="186">
        <v>1</v>
      </c>
      <c r="G63" s="18">
        <f>'ANEXO 3'!K59</f>
        <v>400615.54</v>
      </c>
      <c r="H63" s="18">
        <f t="shared" si="18"/>
        <v>76116.95</v>
      </c>
      <c r="I63" s="18">
        <f t="shared" si="21"/>
        <v>476732.49</v>
      </c>
      <c r="J63" s="18">
        <f t="shared" si="20"/>
        <v>476732.49</v>
      </c>
    </row>
    <row r="64" spans="2:10" ht="28" customHeight="1" x14ac:dyDescent="0.15">
      <c r="B64" s="15">
        <v>7</v>
      </c>
      <c r="C64" s="46" t="s">
        <v>70</v>
      </c>
      <c r="D64" s="68" t="s">
        <v>24</v>
      </c>
      <c r="E64" s="186">
        <v>5</v>
      </c>
      <c r="G64" s="18">
        <f>'ANEXO 3'!K60</f>
        <v>185038.54</v>
      </c>
      <c r="H64" s="18">
        <f t="shared" si="18"/>
        <v>35157.32</v>
      </c>
      <c r="I64" s="18">
        <f t="shared" si="21"/>
        <v>220195.86</v>
      </c>
      <c r="J64" s="18">
        <f t="shared" si="20"/>
        <v>1100979.3</v>
      </c>
    </row>
    <row r="65" spans="2:10" ht="28" customHeight="1" x14ac:dyDescent="0.15">
      <c r="B65" s="15">
        <v>8</v>
      </c>
      <c r="C65" s="46" t="s">
        <v>71</v>
      </c>
      <c r="D65" s="68" t="s">
        <v>24</v>
      </c>
      <c r="E65" s="186">
        <v>1</v>
      </c>
      <c r="G65" s="18">
        <f>'ANEXO 3'!K61</f>
        <v>265769.34000000003</v>
      </c>
      <c r="H65" s="18">
        <f t="shared" si="18"/>
        <v>50496.17</v>
      </c>
      <c r="I65" s="18">
        <f t="shared" si="21"/>
        <v>316265.51</v>
      </c>
      <c r="J65" s="18">
        <f t="shared" si="20"/>
        <v>316265.51</v>
      </c>
    </row>
    <row r="66" spans="2:10" ht="28" customHeight="1" x14ac:dyDescent="0.15">
      <c r="B66" s="15">
        <v>9</v>
      </c>
      <c r="C66" s="46" t="s">
        <v>72</v>
      </c>
      <c r="D66" s="68" t="s">
        <v>24</v>
      </c>
      <c r="E66" s="186">
        <v>2</v>
      </c>
      <c r="G66" s="18">
        <f>'ANEXO 3'!K62</f>
        <v>161461.60999999999</v>
      </c>
      <c r="H66" s="18">
        <f t="shared" si="18"/>
        <v>30677.71</v>
      </c>
      <c r="I66" s="18">
        <f t="shared" si="21"/>
        <v>192139.32</v>
      </c>
      <c r="J66" s="18">
        <f t="shared" si="20"/>
        <v>384278.64</v>
      </c>
    </row>
    <row r="67" spans="2:10" ht="28" customHeight="1" x14ac:dyDescent="0.15">
      <c r="B67" s="15">
        <v>10</v>
      </c>
      <c r="C67" s="46" t="s">
        <v>73</v>
      </c>
      <c r="D67" s="68" t="s">
        <v>24</v>
      </c>
      <c r="E67" s="186">
        <v>3</v>
      </c>
      <c r="G67" s="18">
        <f>'ANEXO 3'!K63</f>
        <v>151192.37</v>
      </c>
      <c r="H67" s="18">
        <f t="shared" si="18"/>
        <v>28726.55</v>
      </c>
      <c r="I67" s="18">
        <f t="shared" si="21"/>
        <v>179918.92</v>
      </c>
      <c r="J67" s="18">
        <f t="shared" si="20"/>
        <v>539756.76</v>
      </c>
    </row>
    <row r="68" spans="2:10" ht="28" customHeight="1" x14ac:dyDescent="0.15">
      <c r="B68" s="15">
        <v>11</v>
      </c>
      <c r="C68" s="46" t="s">
        <v>74</v>
      </c>
      <c r="D68" s="68" t="s">
        <v>24</v>
      </c>
      <c r="E68" s="186">
        <v>1</v>
      </c>
      <c r="G68" s="18">
        <f>'ANEXO 3'!K64</f>
        <v>179500.07</v>
      </c>
      <c r="H68" s="18">
        <f t="shared" si="18"/>
        <v>34105.01</v>
      </c>
      <c r="I68" s="18">
        <f t="shared" si="21"/>
        <v>213605.08</v>
      </c>
      <c r="J68" s="18">
        <f t="shared" si="20"/>
        <v>213605.08</v>
      </c>
    </row>
    <row r="69" spans="2:10" ht="28" customHeight="1" x14ac:dyDescent="0.15">
      <c r="B69" s="15">
        <v>12</v>
      </c>
      <c r="C69" s="46" t="s">
        <v>75</v>
      </c>
      <c r="D69" s="68" t="s">
        <v>24</v>
      </c>
      <c r="E69" s="186">
        <v>1</v>
      </c>
      <c r="G69" s="18">
        <f>'ANEXO 3'!K65</f>
        <v>106538.5</v>
      </c>
      <c r="H69" s="18">
        <f t="shared" si="18"/>
        <v>20242.32</v>
      </c>
      <c r="I69" s="18">
        <f t="shared" si="21"/>
        <v>126780.82</v>
      </c>
      <c r="J69" s="18">
        <f t="shared" si="20"/>
        <v>126780.82</v>
      </c>
    </row>
    <row r="70" spans="2:10" ht="28" customHeight="1" x14ac:dyDescent="0.15">
      <c r="B70" s="15">
        <v>13</v>
      </c>
      <c r="C70" s="46" t="s">
        <v>161</v>
      </c>
      <c r="D70" s="68" t="s">
        <v>24</v>
      </c>
      <c r="E70" s="186">
        <v>1</v>
      </c>
      <c r="G70" s="18">
        <f>'ANEXO 3'!K66</f>
        <v>343461.67</v>
      </c>
      <c r="H70" s="18">
        <f t="shared" si="18"/>
        <v>65257.72</v>
      </c>
      <c r="I70" s="18">
        <f t="shared" si="21"/>
        <v>408719.39</v>
      </c>
      <c r="J70" s="18">
        <f t="shared" si="20"/>
        <v>408719.39</v>
      </c>
    </row>
    <row r="71" spans="2:10" ht="28" customHeight="1" x14ac:dyDescent="0.15">
      <c r="B71" s="15">
        <v>14</v>
      </c>
      <c r="C71" s="46" t="s">
        <v>76</v>
      </c>
      <c r="D71" s="68" t="s">
        <v>24</v>
      </c>
      <c r="E71" s="186">
        <v>2</v>
      </c>
      <c r="G71" s="18">
        <f>'ANEXO 3'!K67</f>
        <v>203077.01</v>
      </c>
      <c r="H71" s="18">
        <f t="shared" si="18"/>
        <v>38584.629999999997</v>
      </c>
      <c r="I71" s="18">
        <f t="shared" si="21"/>
        <v>241661.64</v>
      </c>
      <c r="J71" s="18">
        <f t="shared" si="20"/>
        <v>483323.28</v>
      </c>
    </row>
    <row r="72" spans="2:10" ht="28" customHeight="1" x14ac:dyDescent="0.15">
      <c r="B72" s="15">
        <v>15</v>
      </c>
      <c r="C72" s="46" t="s">
        <v>77</v>
      </c>
      <c r="D72" s="68" t="s">
        <v>24</v>
      </c>
      <c r="E72" s="186">
        <v>1</v>
      </c>
      <c r="G72" s="18">
        <f>'ANEXO 3'!K68</f>
        <v>301846.27</v>
      </c>
      <c r="H72" s="18">
        <f t="shared" si="18"/>
        <v>57350.79</v>
      </c>
      <c r="I72" s="18">
        <f t="shared" si="21"/>
        <v>359197.06</v>
      </c>
      <c r="J72" s="18">
        <f t="shared" si="20"/>
        <v>359197.06</v>
      </c>
    </row>
    <row r="73" spans="2:10" ht="28" customHeight="1" x14ac:dyDescent="0.15">
      <c r="B73" s="15">
        <v>16</v>
      </c>
      <c r="C73" s="46" t="s">
        <v>78</v>
      </c>
      <c r="D73" s="68" t="s">
        <v>24</v>
      </c>
      <c r="E73" s="186">
        <v>1</v>
      </c>
      <c r="G73" s="18">
        <f>'ANEXO 3'!K69</f>
        <v>179500.07</v>
      </c>
      <c r="H73" s="18">
        <f t="shared" si="18"/>
        <v>34105.01</v>
      </c>
      <c r="I73" s="18">
        <f t="shared" si="21"/>
        <v>213605.08</v>
      </c>
      <c r="J73" s="18">
        <f t="shared" si="20"/>
        <v>213605.08</v>
      </c>
    </row>
    <row r="74" spans="2:10" ht="28" customHeight="1" x14ac:dyDescent="0.15">
      <c r="B74" s="15">
        <v>17</v>
      </c>
      <c r="C74" s="46" t="s">
        <v>79</v>
      </c>
      <c r="D74" s="68" t="s">
        <v>24</v>
      </c>
      <c r="E74" s="186">
        <v>1</v>
      </c>
      <c r="G74" s="18">
        <f>'ANEXO 3'!K70</f>
        <v>242192.41</v>
      </c>
      <c r="H74" s="18">
        <f t="shared" si="18"/>
        <v>46016.56</v>
      </c>
      <c r="I74" s="18">
        <f t="shared" si="21"/>
        <v>288208.96999999997</v>
      </c>
      <c r="J74" s="18">
        <f t="shared" si="20"/>
        <v>288208.96999999997</v>
      </c>
    </row>
    <row r="75" spans="2:10" ht="28" customHeight="1" x14ac:dyDescent="0.15">
      <c r="B75" s="15">
        <v>18</v>
      </c>
      <c r="C75" s="46" t="s">
        <v>80</v>
      </c>
      <c r="D75" s="68" t="s">
        <v>24</v>
      </c>
      <c r="E75" s="186">
        <v>1</v>
      </c>
      <c r="G75" s="18">
        <f>'ANEXO 3'!K71</f>
        <v>208077.01</v>
      </c>
      <c r="H75" s="18">
        <f t="shared" si="18"/>
        <v>39534.629999999997</v>
      </c>
      <c r="I75" s="18">
        <f t="shared" si="21"/>
        <v>247611.64</v>
      </c>
      <c r="J75" s="18">
        <f t="shared" si="20"/>
        <v>247611.64</v>
      </c>
    </row>
    <row r="76" spans="2:10" ht="28" customHeight="1" x14ac:dyDescent="0.15">
      <c r="B76" s="15">
        <v>19</v>
      </c>
      <c r="C76" s="65" t="s">
        <v>81</v>
      </c>
      <c r="D76" s="68" t="s">
        <v>24</v>
      </c>
      <c r="E76" s="186">
        <v>2</v>
      </c>
      <c r="G76" s="18">
        <f>'ANEXO 3'!K72</f>
        <v>156192.37</v>
      </c>
      <c r="H76" s="18">
        <f t="shared" si="18"/>
        <v>29676.55</v>
      </c>
      <c r="I76" s="18">
        <f t="shared" si="21"/>
        <v>185868.92</v>
      </c>
      <c r="J76" s="18">
        <f t="shared" si="20"/>
        <v>371737.84</v>
      </c>
    </row>
    <row r="77" spans="2:10" ht="28" customHeight="1" x14ac:dyDescent="0.15">
      <c r="B77" s="15">
        <v>20</v>
      </c>
      <c r="C77" s="46" t="s">
        <v>82</v>
      </c>
      <c r="D77" s="68" t="s">
        <v>24</v>
      </c>
      <c r="E77" s="186">
        <v>7</v>
      </c>
      <c r="G77" s="18">
        <f>'ANEXO 3'!K73</f>
        <v>216000</v>
      </c>
      <c r="H77" s="18">
        <f t="shared" si="18"/>
        <v>41040</v>
      </c>
      <c r="I77" s="18">
        <f t="shared" si="21"/>
        <v>257040</v>
      </c>
      <c r="J77" s="18">
        <f t="shared" si="20"/>
        <v>1799280</v>
      </c>
    </row>
    <row r="78" spans="2:10" ht="28" customHeight="1" x14ac:dyDescent="0.15">
      <c r="B78" s="15">
        <v>21</v>
      </c>
      <c r="C78" s="46" t="s">
        <v>83</v>
      </c>
      <c r="D78" s="68" t="s">
        <v>24</v>
      </c>
      <c r="E78" s="186">
        <v>1</v>
      </c>
      <c r="G78" s="18">
        <f>'ANEXO 3'!K74</f>
        <v>172000.07</v>
      </c>
      <c r="H78" s="18">
        <f t="shared" si="18"/>
        <v>32680.01</v>
      </c>
      <c r="I78" s="18">
        <f t="shared" si="21"/>
        <v>204680.08</v>
      </c>
      <c r="J78" s="18">
        <f t="shared" si="20"/>
        <v>204680.08</v>
      </c>
    </row>
    <row r="79" spans="2:10" ht="28" customHeight="1" x14ac:dyDescent="0.15">
      <c r="B79" s="15">
        <v>22</v>
      </c>
      <c r="C79" s="46" t="s">
        <v>84</v>
      </c>
      <c r="D79" s="68" t="s">
        <v>24</v>
      </c>
      <c r="E79" s="186">
        <v>1</v>
      </c>
      <c r="G79" s="18">
        <f>'ANEXO 3'!K75</f>
        <v>208077.01</v>
      </c>
      <c r="H79" s="18">
        <f t="shared" si="18"/>
        <v>39534.629999999997</v>
      </c>
      <c r="I79" s="18">
        <f t="shared" si="21"/>
        <v>247611.64</v>
      </c>
      <c r="J79" s="18">
        <f t="shared" si="20"/>
        <v>247611.64</v>
      </c>
    </row>
    <row r="80" spans="2:10" ht="28" customHeight="1" x14ac:dyDescent="0.15">
      <c r="B80" s="15">
        <v>23</v>
      </c>
      <c r="C80" s="46" t="s">
        <v>85</v>
      </c>
      <c r="D80" s="68" t="s">
        <v>24</v>
      </c>
      <c r="E80" s="186">
        <v>1</v>
      </c>
      <c r="G80" s="18">
        <f>'ANEXO 3'!K76</f>
        <v>430000</v>
      </c>
      <c r="H80" s="18">
        <f t="shared" si="18"/>
        <v>81700</v>
      </c>
      <c r="I80" s="18">
        <f t="shared" si="21"/>
        <v>511700</v>
      </c>
      <c r="J80" s="18">
        <f t="shared" si="20"/>
        <v>511700</v>
      </c>
    </row>
    <row r="81" spans="2:10" ht="28" customHeight="1" x14ac:dyDescent="0.15">
      <c r="B81" s="15">
        <v>24</v>
      </c>
      <c r="C81" s="46" t="s">
        <v>86</v>
      </c>
      <c r="D81" s="68" t="s">
        <v>24</v>
      </c>
      <c r="E81" s="186">
        <v>2</v>
      </c>
      <c r="G81" s="18">
        <f>'ANEXO 3'!K77</f>
        <v>280000</v>
      </c>
      <c r="H81" s="18">
        <f t="shared" si="18"/>
        <v>53200</v>
      </c>
      <c r="I81" s="18">
        <f t="shared" si="21"/>
        <v>333200</v>
      </c>
      <c r="J81" s="18">
        <f t="shared" si="20"/>
        <v>666400</v>
      </c>
    </row>
    <row r="82" spans="2:10" ht="28" customHeight="1" x14ac:dyDescent="0.15">
      <c r="B82" s="15">
        <v>25</v>
      </c>
      <c r="C82" s="46" t="s">
        <v>87</v>
      </c>
      <c r="D82" s="68" t="s">
        <v>24</v>
      </c>
      <c r="E82" s="186">
        <v>1</v>
      </c>
      <c r="G82" s="18">
        <f>'ANEXO 3'!K78</f>
        <v>192538.54</v>
      </c>
      <c r="H82" s="18">
        <f t="shared" si="18"/>
        <v>36582.32</v>
      </c>
      <c r="I82" s="18">
        <f t="shared" si="21"/>
        <v>229120.86</v>
      </c>
      <c r="J82" s="18">
        <f t="shared" si="20"/>
        <v>229120.86</v>
      </c>
    </row>
    <row r="83" spans="2:10" ht="28" customHeight="1" x14ac:dyDescent="0.15">
      <c r="B83" s="15">
        <v>26</v>
      </c>
      <c r="C83" s="46" t="s">
        <v>88</v>
      </c>
      <c r="D83" s="68" t="s">
        <v>24</v>
      </c>
      <c r="E83" s="186">
        <v>1</v>
      </c>
      <c r="G83" s="18">
        <f>'ANEXO 3'!K79</f>
        <v>192538.54</v>
      </c>
      <c r="H83" s="18">
        <f t="shared" si="18"/>
        <v>36582.32</v>
      </c>
      <c r="I83" s="18">
        <f t="shared" si="21"/>
        <v>229120.86</v>
      </c>
      <c r="J83" s="18">
        <f t="shared" si="20"/>
        <v>229120.86</v>
      </c>
    </row>
    <row r="84" spans="2:10" ht="28" customHeight="1" x14ac:dyDescent="0.15">
      <c r="B84" s="15">
        <v>27</v>
      </c>
      <c r="C84" s="46" t="s">
        <v>89</v>
      </c>
      <c r="D84" s="68" t="s">
        <v>24</v>
      </c>
      <c r="E84" s="186">
        <v>2</v>
      </c>
      <c r="G84" s="18">
        <f>'ANEXO 3'!K80</f>
        <v>192538.54</v>
      </c>
      <c r="H84" s="18">
        <f t="shared" si="18"/>
        <v>36582.32</v>
      </c>
      <c r="I84" s="18">
        <f t="shared" si="21"/>
        <v>229120.86</v>
      </c>
      <c r="J84" s="18">
        <f t="shared" si="20"/>
        <v>458241.72</v>
      </c>
    </row>
    <row r="85" spans="2:10" ht="28" customHeight="1" x14ac:dyDescent="0.15">
      <c r="B85" s="15">
        <v>28</v>
      </c>
      <c r="C85" s="46" t="s">
        <v>90</v>
      </c>
      <c r="D85" s="68" t="s">
        <v>24</v>
      </c>
      <c r="E85" s="186">
        <v>1</v>
      </c>
      <c r="G85" s="18">
        <f>'ANEXO 3'!K81</f>
        <v>192538.54</v>
      </c>
      <c r="H85" s="18">
        <f t="shared" si="18"/>
        <v>36582.32</v>
      </c>
      <c r="I85" s="18">
        <f t="shared" si="21"/>
        <v>229120.86</v>
      </c>
      <c r="J85" s="18">
        <f t="shared" si="20"/>
        <v>229120.86</v>
      </c>
    </row>
    <row r="86" spans="2:10" ht="28" customHeight="1" x14ac:dyDescent="0.15">
      <c r="B86" s="15">
        <v>29</v>
      </c>
      <c r="C86" s="46" t="s">
        <v>91</v>
      </c>
      <c r="D86" s="68" t="s">
        <v>24</v>
      </c>
      <c r="E86" s="186">
        <v>3</v>
      </c>
      <c r="G86" s="18">
        <f>'ANEXO 3'!K82</f>
        <v>179500.07</v>
      </c>
      <c r="H86" s="18">
        <f t="shared" si="18"/>
        <v>34105.01</v>
      </c>
      <c r="I86" s="18">
        <f t="shared" si="21"/>
        <v>213605.08</v>
      </c>
      <c r="J86" s="18">
        <f t="shared" si="20"/>
        <v>640815.24</v>
      </c>
    </row>
    <row r="87" spans="2:10" ht="28" customHeight="1" x14ac:dyDescent="0.15">
      <c r="B87" s="15">
        <v>30</v>
      </c>
      <c r="C87" s="46" t="s">
        <v>92</v>
      </c>
      <c r="D87" s="68" t="s">
        <v>24</v>
      </c>
      <c r="E87" s="186">
        <v>1</v>
      </c>
      <c r="G87" s="18">
        <f>'ANEXO 3'!K83</f>
        <v>360000</v>
      </c>
      <c r="H87" s="18">
        <f t="shared" si="18"/>
        <v>68400</v>
      </c>
      <c r="I87" s="18">
        <f t="shared" si="21"/>
        <v>428400</v>
      </c>
      <c r="J87" s="18">
        <f t="shared" si="20"/>
        <v>428400</v>
      </c>
    </row>
    <row r="88" spans="2:10" ht="28" customHeight="1" x14ac:dyDescent="0.15">
      <c r="B88" s="15">
        <v>31</v>
      </c>
      <c r="C88" s="46" t="s">
        <v>93</v>
      </c>
      <c r="D88" s="68" t="s">
        <v>24</v>
      </c>
      <c r="E88" s="186">
        <v>4</v>
      </c>
      <c r="G88" s="18">
        <f>'ANEXO 3'!K84</f>
        <v>215000</v>
      </c>
      <c r="H88" s="18">
        <f t="shared" si="18"/>
        <v>40850</v>
      </c>
      <c r="I88" s="18">
        <f t="shared" si="21"/>
        <v>255850</v>
      </c>
      <c r="J88" s="18">
        <f t="shared" si="20"/>
        <v>1023400</v>
      </c>
    </row>
    <row r="89" spans="2:10" ht="28" customHeight="1" x14ac:dyDescent="0.15">
      <c r="B89" s="15">
        <v>32</v>
      </c>
      <c r="C89" s="46" t="s">
        <v>94</v>
      </c>
      <c r="D89" s="68" t="s">
        <v>24</v>
      </c>
      <c r="E89" s="186">
        <v>2</v>
      </c>
      <c r="G89" s="18">
        <f>'ANEXO 3'!K85</f>
        <v>244692.41</v>
      </c>
      <c r="H89" s="18">
        <f t="shared" si="18"/>
        <v>46491.56</v>
      </c>
      <c r="I89" s="18">
        <f t="shared" si="21"/>
        <v>291183.96999999997</v>
      </c>
      <c r="J89" s="18">
        <f t="shared" si="20"/>
        <v>582367.93999999994</v>
      </c>
    </row>
    <row r="90" spans="2:10" ht="28" customHeight="1" x14ac:dyDescent="0.15">
      <c r="B90" s="15">
        <v>33</v>
      </c>
      <c r="C90" s="46" t="s">
        <v>95</v>
      </c>
      <c r="D90" s="68" t="s">
        <v>24</v>
      </c>
      <c r="E90" s="186">
        <v>1</v>
      </c>
      <c r="G90" s="18">
        <f>'ANEXO 3'!K86</f>
        <v>179500.07</v>
      </c>
      <c r="H90" s="18">
        <f t="shared" si="18"/>
        <v>34105.01</v>
      </c>
      <c r="I90" s="18">
        <f t="shared" si="21"/>
        <v>213605.08</v>
      </c>
      <c r="J90" s="18">
        <f t="shared" si="20"/>
        <v>213605.08</v>
      </c>
    </row>
    <row r="91" spans="2:10" ht="28" customHeight="1" x14ac:dyDescent="0.15">
      <c r="B91" s="15">
        <v>34</v>
      </c>
      <c r="C91" s="46" t="s">
        <v>96</v>
      </c>
      <c r="D91" s="68" t="s">
        <v>24</v>
      </c>
      <c r="E91" s="186">
        <v>1</v>
      </c>
      <c r="G91" s="18">
        <f>'ANEXO 3'!K87</f>
        <v>187000.07</v>
      </c>
      <c r="H91" s="18">
        <f t="shared" si="18"/>
        <v>35530.01</v>
      </c>
      <c r="I91" s="18">
        <f t="shared" si="21"/>
        <v>222530.08</v>
      </c>
      <c r="J91" s="18">
        <f t="shared" si="20"/>
        <v>222530.08</v>
      </c>
    </row>
    <row r="92" spans="2:10" ht="28" customHeight="1" x14ac:dyDescent="0.15">
      <c r="B92" s="15">
        <v>35</v>
      </c>
      <c r="C92" s="46" t="s">
        <v>97</v>
      </c>
      <c r="D92" s="58" t="s">
        <v>24</v>
      </c>
      <c r="E92" s="186">
        <v>1</v>
      </c>
      <c r="G92" s="18">
        <f>'ANEXO 3'!K88</f>
        <v>364538.61</v>
      </c>
      <c r="H92" s="18">
        <f t="shared" si="18"/>
        <v>69262.34</v>
      </c>
      <c r="I92" s="18">
        <f t="shared" si="21"/>
        <v>433800.95</v>
      </c>
      <c r="J92" s="18">
        <f t="shared" si="20"/>
        <v>433800.95</v>
      </c>
    </row>
    <row r="93" spans="2:10" ht="28" customHeight="1" x14ac:dyDescent="0.15">
      <c r="B93" s="15">
        <v>36</v>
      </c>
      <c r="C93" s="46" t="s">
        <v>98</v>
      </c>
      <c r="D93" s="58" t="s">
        <v>24</v>
      </c>
      <c r="E93" s="186">
        <v>1</v>
      </c>
      <c r="G93" s="18">
        <f>'ANEXO 3'!K89</f>
        <v>406154.01</v>
      </c>
      <c r="H93" s="18">
        <f t="shared" si="18"/>
        <v>77169.259999999995</v>
      </c>
      <c r="I93" s="18">
        <f t="shared" si="21"/>
        <v>483323.27</v>
      </c>
      <c r="J93" s="18">
        <f t="shared" si="20"/>
        <v>483323.27</v>
      </c>
    </row>
    <row r="94" spans="2:10" ht="28" customHeight="1" x14ac:dyDescent="0.15">
      <c r="B94" s="15">
        <v>37</v>
      </c>
      <c r="C94" s="46" t="s">
        <v>99</v>
      </c>
      <c r="D94" s="58" t="s">
        <v>24</v>
      </c>
      <c r="E94" s="186">
        <v>1</v>
      </c>
      <c r="G94" s="18">
        <f>'ANEXO 3'!K90</f>
        <v>450000</v>
      </c>
      <c r="H94" s="18">
        <f t="shared" si="18"/>
        <v>85500</v>
      </c>
      <c r="I94" s="18">
        <f t="shared" si="21"/>
        <v>535500</v>
      </c>
      <c r="J94" s="18">
        <f t="shared" si="20"/>
        <v>535500</v>
      </c>
    </row>
    <row r="95" spans="2:10" ht="28" customHeight="1" x14ac:dyDescent="0.15">
      <c r="B95" s="15">
        <v>38</v>
      </c>
      <c r="C95" s="46" t="s">
        <v>100</v>
      </c>
      <c r="D95" s="58" t="s">
        <v>24</v>
      </c>
      <c r="E95" s="186">
        <v>1</v>
      </c>
      <c r="G95" s="18">
        <f>'ANEXO 3'!K91</f>
        <v>450000</v>
      </c>
      <c r="H95" s="18">
        <f t="shared" si="18"/>
        <v>85500</v>
      </c>
      <c r="I95" s="18">
        <f t="shared" si="21"/>
        <v>535500</v>
      </c>
      <c r="J95" s="18">
        <f t="shared" si="20"/>
        <v>535500</v>
      </c>
    </row>
    <row r="96" spans="2:10" ht="28" customHeight="1" x14ac:dyDescent="0.15">
      <c r="B96" s="15">
        <v>39</v>
      </c>
      <c r="C96" s="46" t="s">
        <v>101</v>
      </c>
      <c r="D96" s="58" t="s">
        <v>24</v>
      </c>
      <c r="E96" s="186">
        <v>2</v>
      </c>
      <c r="G96" s="18">
        <f>'ANEXO 3'!K92</f>
        <v>252461.64</v>
      </c>
      <c r="H96" s="18">
        <f t="shared" si="18"/>
        <v>47967.71</v>
      </c>
      <c r="I96" s="18">
        <f t="shared" si="21"/>
        <v>300429.34999999998</v>
      </c>
      <c r="J96" s="18">
        <f t="shared" si="20"/>
        <v>600858.69999999995</v>
      </c>
    </row>
    <row r="97" spans="2:10" ht="28" customHeight="1" x14ac:dyDescent="0.15">
      <c r="B97" s="15">
        <v>40</v>
      </c>
      <c r="C97" s="46" t="s">
        <v>102</v>
      </c>
      <c r="D97" s="58" t="s">
        <v>24</v>
      </c>
      <c r="E97" s="186">
        <v>1</v>
      </c>
      <c r="G97" s="18">
        <f>'ANEXO 3'!K93</f>
        <v>280000</v>
      </c>
      <c r="H97" s="18">
        <f t="shared" si="18"/>
        <v>53200</v>
      </c>
      <c r="I97" s="18">
        <f t="shared" si="21"/>
        <v>333200</v>
      </c>
      <c r="J97" s="18">
        <f t="shared" si="20"/>
        <v>333200</v>
      </c>
    </row>
    <row r="98" spans="2:10" ht="28" customHeight="1" x14ac:dyDescent="0.15">
      <c r="B98" s="15">
        <v>41</v>
      </c>
      <c r="C98" s="46" t="s">
        <v>103</v>
      </c>
      <c r="D98" s="58" t="s">
        <v>24</v>
      </c>
      <c r="E98" s="186">
        <v>1</v>
      </c>
      <c r="G98" s="18">
        <f>'ANEXO 3'!K94</f>
        <v>249692.41</v>
      </c>
      <c r="H98" s="18">
        <f t="shared" si="18"/>
        <v>47441.56</v>
      </c>
      <c r="I98" s="18">
        <f t="shared" si="21"/>
        <v>297133.96999999997</v>
      </c>
      <c r="J98" s="18">
        <f t="shared" si="20"/>
        <v>297133.96999999997</v>
      </c>
    </row>
    <row r="99" spans="2:10" ht="28" customHeight="1" x14ac:dyDescent="0.15">
      <c r="B99" s="15">
        <v>42</v>
      </c>
      <c r="C99" s="46" t="s">
        <v>104</v>
      </c>
      <c r="D99" s="58" t="s">
        <v>24</v>
      </c>
      <c r="E99" s="186">
        <v>4</v>
      </c>
      <c r="G99" s="18">
        <f>'ANEXO 3'!K95</f>
        <v>320000</v>
      </c>
      <c r="H99" s="18">
        <f t="shared" si="18"/>
        <v>60800</v>
      </c>
      <c r="I99" s="18">
        <f t="shared" si="21"/>
        <v>380800</v>
      </c>
      <c r="J99" s="18">
        <f t="shared" si="20"/>
        <v>1523200</v>
      </c>
    </row>
    <row r="100" spans="2:10" ht="28" customHeight="1" x14ac:dyDescent="0.15">
      <c r="B100" s="15">
        <v>43</v>
      </c>
      <c r="C100" s="46" t="s">
        <v>105</v>
      </c>
      <c r="D100" s="58" t="s">
        <v>24</v>
      </c>
      <c r="E100" s="205">
        <v>3</v>
      </c>
      <c r="G100" s="18">
        <f>'ANEXO 3'!K96</f>
        <v>350000</v>
      </c>
      <c r="H100" s="18">
        <f t="shared" si="18"/>
        <v>66500</v>
      </c>
      <c r="I100" s="18">
        <f t="shared" si="21"/>
        <v>416500</v>
      </c>
      <c r="J100" s="18">
        <f t="shared" si="20"/>
        <v>1249500</v>
      </c>
    </row>
    <row r="101" spans="2:10" ht="28" customHeight="1" x14ac:dyDescent="0.15">
      <c r="B101" s="15">
        <v>44</v>
      </c>
      <c r="C101" s="46" t="s">
        <v>106</v>
      </c>
      <c r="D101" s="58" t="s">
        <v>24</v>
      </c>
      <c r="E101" s="186">
        <v>2</v>
      </c>
      <c r="G101" s="18">
        <f>'ANEXO 3'!K97</f>
        <v>430000</v>
      </c>
      <c r="H101" s="18">
        <f t="shared" si="18"/>
        <v>81700</v>
      </c>
      <c r="I101" s="18">
        <f t="shared" si="21"/>
        <v>511700</v>
      </c>
      <c r="J101" s="18">
        <f t="shared" si="20"/>
        <v>1023400</v>
      </c>
    </row>
    <row r="102" spans="2:10" ht="28" customHeight="1" x14ac:dyDescent="0.15">
      <c r="B102" s="15">
        <v>45</v>
      </c>
      <c r="C102" s="46" t="s">
        <v>107</v>
      </c>
      <c r="D102" s="58" t="s">
        <v>24</v>
      </c>
      <c r="E102" s="186">
        <v>1</v>
      </c>
      <c r="G102" s="18">
        <f>'ANEXO 3'!K98</f>
        <v>381154.01</v>
      </c>
      <c r="H102" s="18">
        <f t="shared" si="18"/>
        <v>72419.259999999995</v>
      </c>
      <c r="I102" s="18">
        <f t="shared" si="21"/>
        <v>453573.27</v>
      </c>
      <c r="J102" s="18">
        <f t="shared" si="20"/>
        <v>453573.27</v>
      </c>
    </row>
    <row r="103" spans="2:10" ht="28" customHeight="1" x14ac:dyDescent="0.15">
      <c r="B103" s="15">
        <v>46</v>
      </c>
      <c r="C103" s="46" t="s">
        <v>108</v>
      </c>
      <c r="D103" s="58" t="s">
        <v>24</v>
      </c>
      <c r="E103" s="186">
        <v>1</v>
      </c>
      <c r="G103" s="18">
        <f>'ANEXO 3'!K99</f>
        <v>370077.08</v>
      </c>
      <c r="H103" s="18">
        <f t="shared" si="18"/>
        <v>70314.649999999994</v>
      </c>
      <c r="I103" s="18">
        <f t="shared" si="21"/>
        <v>440391.73</v>
      </c>
      <c r="J103" s="18">
        <f t="shared" si="20"/>
        <v>440391.73</v>
      </c>
    </row>
    <row r="104" spans="2:10" ht="28" customHeight="1" x14ac:dyDescent="0.15">
      <c r="B104" s="15">
        <v>47</v>
      </c>
      <c r="C104" s="46" t="s">
        <v>109</v>
      </c>
      <c r="D104" s="58" t="s">
        <v>24</v>
      </c>
      <c r="E104" s="186">
        <v>1</v>
      </c>
      <c r="G104" s="18">
        <f>'ANEXO 3'!K100</f>
        <v>510461.74</v>
      </c>
      <c r="H104" s="18">
        <f t="shared" si="18"/>
        <v>96987.73</v>
      </c>
      <c r="I104" s="18">
        <f t="shared" si="21"/>
        <v>607449.47</v>
      </c>
      <c r="J104" s="18">
        <f t="shared" si="20"/>
        <v>607449.47</v>
      </c>
    </row>
    <row r="105" spans="2:10" ht="28" customHeight="1" x14ac:dyDescent="0.15">
      <c r="B105" s="15">
        <v>48</v>
      </c>
      <c r="C105" s="46" t="s">
        <v>110</v>
      </c>
      <c r="D105" s="58" t="s">
        <v>24</v>
      </c>
      <c r="E105" s="186">
        <v>1</v>
      </c>
      <c r="G105" s="18">
        <f>'ANEXO 3'!K101</f>
        <v>406154.01</v>
      </c>
      <c r="H105" s="18">
        <f t="shared" si="18"/>
        <v>77169.259999999995</v>
      </c>
      <c r="I105" s="18">
        <f t="shared" si="21"/>
        <v>483323.27</v>
      </c>
      <c r="J105" s="18">
        <f t="shared" si="20"/>
        <v>483323.27</v>
      </c>
    </row>
    <row r="106" spans="2:10" ht="28" customHeight="1" x14ac:dyDescent="0.15">
      <c r="B106" s="15">
        <v>49</v>
      </c>
      <c r="C106" s="46" t="s">
        <v>111</v>
      </c>
      <c r="D106" s="58" t="s">
        <v>24</v>
      </c>
      <c r="E106" s="186">
        <v>1</v>
      </c>
      <c r="G106" s="18">
        <f>'ANEXO 3'!K102</f>
        <v>450000</v>
      </c>
      <c r="H106" s="18">
        <f t="shared" si="18"/>
        <v>85500</v>
      </c>
      <c r="I106" s="18">
        <f t="shared" si="21"/>
        <v>535500</v>
      </c>
      <c r="J106" s="18">
        <f t="shared" si="20"/>
        <v>535500</v>
      </c>
    </row>
    <row r="107" spans="2:10" ht="50" customHeight="1" thickBot="1" x14ac:dyDescent="0.2">
      <c r="B107" s="263" t="s">
        <v>57</v>
      </c>
      <c r="C107" s="264"/>
      <c r="D107" s="264"/>
      <c r="E107" s="265"/>
    </row>
    <row r="108" spans="2:10" ht="39" customHeight="1" x14ac:dyDescent="0.15">
      <c r="B108" s="204" t="s">
        <v>4</v>
      </c>
      <c r="C108" s="204" t="s">
        <v>5</v>
      </c>
      <c r="D108" s="204" t="s">
        <v>6</v>
      </c>
      <c r="E108" s="204" t="s">
        <v>7</v>
      </c>
      <c r="G108" s="14" t="s">
        <v>2</v>
      </c>
      <c r="H108" s="14" t="s">
        <v>8</v>
      </c>
      <c r="I108" s="14" t="s">
        <v>9</v>
      </c>
      <c r="J108" s="14" t="s">
        <v>10</v>
      </c>
    </row>
    <row r="109" spans="2:10" ht="56" x14ac:dyDescent="0.15">
      <c r="B109" s="274">
        <v>50</v>
      </c>
      <c r="C109" s="270" t="s">
        <v>112</v>
      </c>
      <c r="D109" s="275" t="s">
        <v>113</v>
      </c>
      <c r="E109" s="276">
        <v>2</v>
      </c>
      <c r="G109" s="18">
        <f>'ANEXO 3'!K105</f>
        <v>274692.40999999997</v>
      </c>
      <c r="H109" s="18">
        <f t="shared" si="18"/>
        <v>52191.56</v>
      </c>
      <c r="I109" s="18">
        <f t="shared" si="21"/>
        <v>326883.96999999997</v>
      </c>
      <c r="J109" s="18">
        <f t="shared" ref="J109:J138" si="22">ROUND((I109*E109),2)</f>
        <v>653767.93999999994</v>
      </c>
    </row>
    <row r="110" spans="2:10" ht="56" customHeight="1" x14ac:dyDescent="0.15">
      <c r="B110" s="274" t="s">
        <v>230</v>
      </c>
      <c r="C110" s="271" t="s">
        <v>229</v>
      </c>
      <c r="D110" s="275" t="s">
        <v>24</v>
      </c>
      <c r="E110" s="276">
        <v>2</v>
      </c>
      <c r="G110" s="82">
        <v>3000000</v>
      </c>
      <c r="H110" s="18">
        <f t="shared" ref="H110" si="23">+ROUND(G110*19%,2)</f>
        <v>570000</v>
      </c>
      <c r="I110" s="18">
        <f t="shared" ref="I110" si="24">+ROUND(G110+H110,2)</f>
        <v>3570000</v>
      </c>
      <c r="J110" s="18">
        <f t="shared" ref="J110" si="25">ROUND((I110*E110),2)</f>
        <v>7140000</v>
      </c>
    </row>
    <row r="111" spans="2:10" ht="56" x14ac:dyDescent="0.15">
      <c r="B111" s="274">
        <v>51</v>
      </c>
      <c r="C111" s="270" t="s">
        <v>114</v>
      </c>
      <c r="D111" s="275" t="s">
        <v>24</v>
      </c>
      <c r="E111" s="276">
        <v>1</v>
      </c>
      <c r="G111" s="18">
        <f>'ANEXO 3'!K106</f>
        <v>208077.01</v>
      </c>
      <c r="H111" s="18">
        <f t="shared" si="18"/>
        <v>39534.629999999997</v>
      </c>
      <c r="I111" s="18">
        <f t="shared" si="21"/>
        <v>247611.64</v>
      </c>
      <c r="J111" s="18">
        <f t="shared" si="22"/>
        <v>247611.64</v>
      </c>
    </row>
    <row r="112" spans="2:10" ht="51" customHeight="1" x14ac:dyDescent="0.15">
      <c r="B112" s="274" t="s">
        <v>231</v>
      </c>
      <c r="C112" s="271" t="s">
        <v>232</v>
      </c>
      <c r="D112" s="275" t="s">
        <v>24</v>
      </c>
      <c r="E112" s="276">
        <v>1</v>
      </c>
      <c r="G112" s="82">
        <v>600000</v>
      </c>
      <c r="H112" s="18">
        <f t="shared" ref="H112" si="26">+ROUND(G112*19%,2)</f>
        <v>114000</v>
      </c>
      <c r="I112" s="18">
        <f t="shared" ref="I112" si="27">+ROUND(G112+H112,2)</f>
        <v>714000</v>
      </c>
      <c r="J112" s="18">
        <f t="shared" ref="J112" si="28">ROUND((I112*E112),2)</f>
        <v>714000</v>
      </c>
    </row>
    <row r="113" spans="2:10" ht="42" x14ac:dyDescent="0.15">
      <c r="B113" s="274">
        <v>52</v>
      </c>
      <c r="C113" s="270" t="s">
        <v>115</v>
      </c>
      <c r="D113" s="275" t="s">
        <v>113</v>
      </c>
      <c r="E113" s="276">
        <v>2</v>
      </c>
      <c r="G113" s="18">
        <f>'ANEXO 3'!K107</f>
        <v>185923.14</v>
      </c>
      <c r="H113" s="18">
        <f t="shared" si="18"/>
        <v>35325.4</v>
      </c>
      <c r="I113" s="18">
        <f t="shared" si="21"/>
        <v>221248.54</v>
      </c>
      <c r="J113" s="18">
        <f t="shared" si="22"/>
        <v>442497.08</v>
      </c>
    </row>
    <row r="114" spans="2:10" ht="39" customHeight="1" x14ac:dyDescent="0.15">
      <c r="B114" s="274" t="s">
        <v>234</v>
      </c>
      <c r="C114" s="271" t="s">
        <v>233</v>
      </c>
      <c r="D114" s="275" t="s">
        <v>24</v>
      </c>
      <c r="E114" s="276">
        <v>2</v>
      </c>
      <c r="G114" s="198">
        <v>950000</v>
      </c>
      <c r="H114" s="18">
        <f t="shared" ref="H114" si="29">+ROUND(G114*19%,2)</f>
        <v>180500</v>
      </c>
      <c r="I114" s="18">
        <f t="shared" ref="I114" si="30">+ROUND(G114+H114,2)</f>
        <v>1130500</v>
      </c>
      <c r="J114" s="18">
        <f t="shared" ref="J114" si="31">ROUND((I114*E114),2)</f>
        <v>2261000</v>
      </c>
    </row>
    <row r="115" spans="2:10" ht="28" x14ac:dyDescent="0.15">
      <c r="B115" s="274">
        <v>53</v>
      </c>
      <c r="C115" s="270" t="s">
        <v>116</v>
      </c>
      <c r="D115" s="275" t="s">
        <v>113</v>
      </c>
      <c r="E115" s="276">
        <v>1</v>
      </c>
      <c r="G115" s="18">
        <f>'ANEXO 3'!K108</f>
        <v>180000</v>
      </c>
      <c r="H115" s="18">
        <f t="shared" si="18"/>
        <v>34200</v>
      </c>
      <c r="I115" s="18">
        <f t="shared" si="21"/>
        <v>214200</v>
      </c>
      <c r="J115" s="18">
        <f t="shared" si="22"/>
        <v>214200</v>
      </c>
    </row>
    <row r="116" spans="2:10" ht="37" customHeight="1" x14ac:dyDescent="0.15">
      <c r="B116" s="274" t="s">
        <v>235</v>
      </c>
      <c r="C116" s="271" t="s">
        <v>237</v>
      </c>
      <c r="D116" s="275" t="s">
        <v>24</v>
      </c>
      <c r="E116" s="276">
        <v>1</v>
      </c>
      <c r="G116" s="82">
        <v>380000</v>
      </c>
      <c r="H116" s="18">
        <f t="shared" ref="H116:H117" si="32">+ROUND(G116*19%,2)</f>
        <v>72200</v>
      </c>
      <c r="I116" s="18">
        <f t="shared" ref="I116:I117" si="33">+ROUND(G116+H116,2)</f>
        <v>452200</v>
      </c>
      <c r="J116" s="18">
        <f t="shared" ref="J116:J117" si="34">ROUND((I116*E116),2)</f>
        <v>452200</v>
      </c>
    </row>
    <row r="117" spans="2:10" ht="37" customHeight="1" x14ac:dyDescent="0.15">
      <c r="B117" s="274" t="s">
        <v>236</v>
      </c>
      <c r="C117" s="271" t="s">
        <v>238</v>
      </c>
      <c r="D117" s="275" t="s">
        <v>24</v>
      </c>
      <c r="E117" s="276">
        <v>1</v>
      </c>
      <c r="G117" s="82">
        <v>640000</v>
      </c>
      <c r="H117" s="18">
        <f t="shared" si="32"/>
        <v>121600</v>
      </c>
      <c r="I117" s="18">
        <f t="shared" si="33"/>
        <v>761600</v>
      </c>
      <c r="J117" s="18">
        <f t="shared" si="34"/>
        <v>761600</v>
      </c>
    </row>
    <row r="118" spans="2:10" ht="56" x14ac:dyDescent="0.15">
      <c r="B118" s="274">
        <v>54</v>
      </c>
      <c r="C118" s="270" t="s">
        <v>117</v>
      </c>
      <c r="D118" s="275" t="s">
        <v>113</v>
      </c>
      <c r="E118" s="276">
        <v>1</v>
      </c>
      <c r="G118" s="18">
        <f>'ANEXO 3'!K109</f>
        <v>274692.40999999997</v>
      </c>
      <c r="H118" s="18">
        <f t="shared" si="18"/>
        <v>52191.56</v>
      </c>
      <c r="I118" s="18">
        <f t="shared" si="21"/>
        <v>326883.96999999997</v>
      </c>
      <c r="J118" s="18">
        <f t="shared" si="22"/>
        <v>326883.96999999997</v>
      </c>
    </row>
    <row r="119" spans="2:10" ht="39" customHeight="1" x14ac:dyDescent="0.15">
      <c r="B119" s="274" t="s">
        <v>239</v>
      </c>
      <c r="C119" s="271" t="s">
        <v>240</v>
      </c>
      <c r="D119" s="275" t="s">
        <v>113</v>
      </c>
      <c r="E119" s="276">
        <v>1</v>
      </c>
      <c r="G119" s="82">
        <v>3000000</v>
      </c>
      <c r="H119" s="18">
        <f t="shared" ref="H119" si="35">+ROUND(G119*19%,2)</f>
        <v>570000</v>
      </c>
      <c r="I119" s="18">
        <f t="shared" ref="I119" si="36">+ROUND(G119+H119,2)</f>
        <v>3570000</v>
      </c>
      <c r="J119" s="18">
        <f t="shared" ref="J119" si="37">ROUND((I119*E119),2)</f>
        <v>3570000</v>
      </c>
    </row>
    <row r="120" spans="2:10" ht="42" x14ac:dyDescent="0.15">
      <c r="B120" s="274">
        <v>55</v>
      </c>
      <c r="C120" s="270" t="s">
        <v>118</v>
      </c>
      <c r="D120" s="275" t="s">
        <v>113</v>
      </c>
      <c r="E120" s="276">
        <v>1</v>
      </c>
      <c r="G120" s="18">
        <f>'ANEXO 3'!K110</f>
        <v>265230.87</v>
      </c>
      <c r="H120" s="18">
        <f t="shared" si="18"/>
        <v>50393.87</v>
      </c>
      <c r="I120" s="18">
        <f t="shared" si="21"/>
        <v>315624.74</v>
      </c>
      <c r="J120" s="18">
        <f t="shared" si="22"/>
        <v>315624.74</v>
      </c>
    </row>
    <row r="121" spans="2:10" ht="54" customHeight="1" x14ac:dyDescent="0.15">
      <c r="B121" s="274" t="s">
        <v>241</v>
      </c>
      <c r="C121" s="271" t="s">
        <v>242</v>
      </c>
      <c r="D121" s="275" t="s">
        <v>113</v>
      </c>
      <c r="E121" s="276">
        <v>1</v>
      </c>
      <c r="G121" s="82">
        <v>1480000</v>
      </c>
      <c r="H121" s="18">
        <f t="shared" ref="H121" si="38">+ROUND(G121*19%,2)</f>
        <v>281200</v>
      </c>
      <c r="I121" s="18">
        <f t="shared" ref="I121" si="39">+ROUND(G121+H121,2)</f>
        <v>1761200</v>
      </c>
      <c r="J121" s="18">
        <f t="shared" ref="J121" si="40">ROUND((I121*E121),2)</f>
        <v>1761200</v>
      </c>
    </row>
    <row r="122" spans="2:10" ht="42" x14ac:dyDescent="0.15">
      <c r="B122" s="274">
        <v>56</v>
      </c>
      <c r="C122" s="270" t="s">
        <v>119</v>
      </c>
      <c r="D122" s="275" t="s">
        <v>113</v>
      </c>
      <c r="E122" s="201">
        <v>5</v>
      </c>
      <c r="G122" s="18">
        <f>'ANEXO 3'!K111</f>
        <v>216461.61</v>
      </c>
      <c r="H122" s="18">
        <f t="shared" si="18"/>
        <v>41127.71</v>
      </c>
      <c r="I122" s="18">
        <f t="shared" si="21"/>
        <v>257589.32</v>
      </c>
      <c r="J122" s="18">
        <f t="shared" si="22"/>
        <v>1287946.6000000001</v>
      </c>
    </row>
    <row r="123" spans="2:10" ht="51" customHeight="1" x14ac:dyDescent="0.15">
      <c r="B123" s="274" t="s">
        <v>243</v>
      </c>
      <c r="C123" s="277" t="s">
        <v>245</v>
      </c>
      <c r="D123" s="275" t="s">
        <v>113</v>
      </c>
      <c r="E123" s="201">
        <v>2</v>
      </c>
      <c r="G123" s="82">
        <v>400000</v>
      </c>
      <c r="H123" s="18">
        <f t="shared" ref="H123:H124" si="41">+ROUND(G123*19%,2)</f>
        <v>76000</v>
      </c>
      <c r="I123" s="18">
        <f t="shared" ref="I123:I124" si="42">+ROUND(G123+H123,2)</f>
        <v>476000</v>
      </c>
      <c r="J123" s="18">
        <f t="shared" ref="J123:J124" si="43">ROUND((I123*E123),2)</f>
        <v>952000</v>
      </c>
    </row>
    <row r="124" spans="2:10" ht="51" customHeight="1" x14ac:dyDescent="0.15">
      <c r="B124" s="274" t="s">
        <v>244</v>
      </c>
      <c r="C124" s="277" t="s">
        <v>246</v>
      </c>
      <c r="D124" s="275" t="s">
        <v>113</v>
      </c>
      <c r="E124" s="201">
        <v>2</v>
      </c>
      <c r="G124" s="82">
        <v>100000</v>
      </c>
      <c r="H124" s="18">
        <f t="shared" si="41"/>
        <v>19000</v>
      </c>
      <c r="I124" s="18">
        <f t="shared" si="42"/>
        <v>119000</v>
      </c>
      <c r="J124" s="18">
        <f t="shared" si="43"/>
        <v>238000</v>
      </c>
    </row>
    <row r="125" spans="2:10" ht="112" x14ac:dyDescent="0.15">
      <c r="B125" s="274">
        <v>57</v>
      </c>
      <c r="C125" s="270" t="s">
        <v>120</v>
      </c>
      <c r="D125" s="275" t="s">
        <v>113</v>
      </c>
      <c r="E125" s="201">
        <v>1</v>
      </c>
      <c r="G125" s="18">
        <f>'ANEXO 3'!K112</f>
        <v>296846.27</v>
      </c>
      <c r="H125" s="18">
        <f t="shared" si="18"/>
        <v>56400.79</v>
      </c>
      <c r="I125" s="18">
        <f t="shared" si="21"/>
        <v>353247.06</v>
      </c>
      <c r="J125" s="18">
        <f t="shared" si="22"/>
        <v>353247.06</v>
      </c>
    </row>
    <row r="126" spans="2:10" ht="50" customHeight="1" x14ac:dyDescent="0.15">
      <c r="B126" s="274" t="s">
        <v>247</v>
      </c>
      <c r="C126" s="271" t="s">
        <v>248</v>
      </c>
      <c r="D126" s="275" t="s">
        <v>113</v>
      </c>
      <c r="E126" s="201">
        <v>1</v>
      </c>
      <c r="G126" s="82">
        <v>4450000</v>
      </c>
      <c r="H126" s="18">
        <f t="shared" ref="H126" si="44">+ROUND(G126*19%,2)</f>
        <v>845500</v>
      </c>
      <c r="I126" s="18">
        <f t="shared" ref="I126" si="45">+ROUND(G126+H126,2)</f>
        <v>5295500</v>
      </c>
      <c r="J126" s="18">
        <f t="shared" ref="J126" si="46">ROUND((I126*E126),2)</f>
        <v>5295500</v>
      </c>
    </row>
    <row r="127" spans="2:10" ht="42" x14ac:dyDescent="0.15">
      <c r="B127" s="274">
        <v>58</v>
      </c>
      <c r="C127" s="270" t="s">
        <v>121</v>
      </c>
      <c r="D127" s="275" t="s">
        <v>113</v>
      </c>
      <c r="E127" s="201">
        <v>1</v>
      </c>
      <c r="G127" s="18">
        <f>'ANEXO 3'!K113</f>
        <v>249692.41</v>
      </c>
      <c r="H127" s="18">
        <f t="shared" si="18"/>
        <v>47441.56</v>
      </c>
      <c r="I127" s="18">
        <f t="shared" si="21"/>
        <v>297133.96999999997</v>
      </c>
      <c r="J127" s="18">
        <f t="shared" si="22"/>
        <v>297133.96999999997</v>
      </c>
    </row>
    <row r="128" spans="2:10" ht="37" customHeight="1" x14ac:dyDescent="0.15">
      <c r="B128" s="274" t="s">
        <v>249</v>
      </c>
      <c r="C128" s="271" t="s">
        <v>250</v>
      </c>
      <c r="D128" s="275" t="s">
        <v>113</v>
      </c>
      <c r="E128" s="201">
        <v>1</v>
      </c>
      <c r="G128" s="82">
        <v>1700000</v>
      </c>
      <c r="H128" s="18">
        <f t="shared" ref="H128" si="47">+ROUND(G128*19%,2)</f>
        <v>323000</v>
      </c>
      <c r="I128" s="18">
        <f t="shared" ref="I128" si="48">+ROUND(G128+H128,2)</f>
        <v>2023000</v>
      </c>
      <c r="J128" s="18">
        <f t="shared" ref="J128" si="49">ROUND((I128*E128),2)</f>
        <v>2023000</v>
      </c>
    </row>
    <row r="129" spans="2:10" ht="42" x14ac:dyDescent="0.15">
      <c r="B129" s="274">
        <v>59</v>
      </c>
      <c r="C129" s="270" t="s">
        <v>122</v>
      </c>
      <c r="D129" s="275" t="s">
        <v>113</v>
      </c>
      <c r="E129" s="201">
        <v>1</v>
      </c>
      <c r="G129" s="18">
        <f>'ANEXO 3'!K114</f>
        <v>350000</v>
      </c>
      <c r="H129" s="18">
        <f t="shared" si="18"/>
        <v>66500</v>
      </c>
      <c r="I129" s="18">
        <f t="shared" si="21"/>
        <v>416500</v>
      </c>
      <c r="J129" s="18">
        <f t="shared" si="22"/>
        <v>416500</v>
      </c>
    </row>
    <row r="130" spans="2:10" ht="47" customHeight="1" x14ac:dyDescent="0.15">
      <c r="B130" s="274" t="s">
        <v>251</v>
      </c>
      <c r="C130" s="271" t="s">
        <v>252</v>
      </c>
      <c r="D130" s="275" t="s">
        <v>113</v>
      </c>
      <c r="E130" s="201">
        <v>1</v>
      </c>
      <c r="G130" s="82">
        <v>3000000</v>
      </c>
      <c r="H130" s="18">
        <f t="shared" ref="H130" si="50">+ROUND(G130*19%,2)</f>
        <v>570000</v>
      </c>
      <c r="I130" s="18">
        <f t="shared" ref="I130" si="51">+ROUND(G130+H130,2)</f>
        <v>3570000</v>
      </c>
      <c r="J130" s="18">
        <f t="shared" ref="J130" si="52">ROUND((I130*E130),2)</f>
        <v>3570000</v>
      </c>
    </row>
    <row r="131" spans="2:10" ht="31" x14ac:dyDescent="0.15">
      <c r="B131" s="274">
        <v>60</v>
      </c>
      <c r="C131" s="270" t="s">
        <v>123</v>
      </c>
      <c r="D131" s="275" t="s">
        <v>113</v>
      </c>
      <c r="E131" s="276">
        <v>1</v>
      </c>
      <c r="G131" s="18">
        <f>'ANEXO 3'!K115</f>
        <v>185038.54</v>
      </c>
      <c r="H131" s="18">
        <f t="shared" si="18"/>
        <v>35157.32</v>
      </c>
      <c r="I131" s="18">
        <f t="shared" si="21"/>
        <v>220195.86</v>
      </c>
      <c r="J131" s="18">
        <f t="shared" si="22"/>
        <v>220195.86</v>
      </c>
    </row>
    <row r="132" spans="2:10" ht="28" x14ac:dyDescent="0.15">
      <c r="B132" s="274" t="s">
        <v>253</v>
      </c>
      <c r="C132" s="270" t="s">
        <v>254</v>
      </c>
      <c r="D132" s="275" t="s">
        <v>113</v>
      </c>
      <c r="E132" s="276">
        <v>1</v>
      </c>
      <c r="G132" s="82">
        <v>1135000</v>
      </c>
      <c r="H132" s="18">
        <f t="shared" ref="H132" si="53">+ROUND(G132*19%,2)</f>
        <v>215650</v>
      </c>
      <c r="I132" s="18">
        <f t="shared" ref="I132" si="54">+ROUND(G132+H132,2)</f>
        <v>1350650</v>
      </c>
      <c r="J132" s="18">
        <f t="shared" ref="J132" si="55">ROUND((I132*E132),2)</f>
        <v>1350650</v>
      </c>
    </row>
    <row r="133" spans="2:10" ht="28" x14ac:dyDescent="0.15">
      <c r="B133" s="274">
        <v>61</v>
      </c>
      <c r="C133" s="270" t="s">
        <v>124</v>
      </c>
      <c r="D133" s="275" t="s">
        <v>113</v>
      </c>
      <c r="E133" s="276">
        <v>5</v>
      </c>
      <c r="G133" s="18">
        <f>'ANEXO 3'!K116</f>
        <v>200000</v>
      </c>
      <c r="H133" s="18">
        <f t="shared" si="18"/>
        <v>38000</v>
      </c>
      <c r="I133" s="18">
        <f t="shared" si="21"/>
        <v>238000</v>
      </c>
      <c r="J133" s="18">
        <f t="shared" si="22"/>
        <v>1190000</v>
      </c>
    </row>
    <row r="134" spans="2:10" ht="28" x14ac:dyDescent="0.15">
      <c r="B134" s="274" t="s">
        <v>257</v>
      </c>
      <c r="C134" s="270" t="s">
        <v>255</v>
      </c>
      <c r="D134" s="275" t="s">
        <v>113</v>
      </c>
      <c r="E134" s="276">
        <v>5</v>
      </c>
      <c r="G134" s="82">
        <v>260000</v>
      </c>
      <c r="H134" s="18">
        <f t="shared" ref="H134:H135" si="56">+ROUND(G134*19%,2)</f>
        <v>49400</v>
      </c>
      <c r="I134" s="18">
        <f t="shared" ref="I134:I135" si="57">+ROUND(G134+H134,2)</f>
        <v>309400</v>
      </c>
      <c r="J134" s="18">
        <f t="shared" ref="J134:J135" si="58">ROUND((I134*E134),2)</f>
        <v>1547000</v>
      </c>
    </row>
    <row r="135" spans="2:10" ht="28" x14ac:dyDescent="0.15">
      <c r="B135" s="274" t="s">
        <v>258</v>
      </c>
      <c r="C135" s="270" t="s">
        <v>256</v>
      </c>
      <c r="D135" s="275" t="s">
        <v>113</v>
      </c>
      <c r="E135" s="276">
        <v>5</v>
      </c>
      <c r="G135" s="82">
        <v>40000</v>
      </c>
      <c r="H135" s="18">
        <f t="shared" si="56"/>
        <v>7600</v>
      </c>
      <c r="I135" s="18">
        <f t="shared" si="57"/>
        <v>47600</v>
      </c>
      <c r="J135" s="18">
        <f t="shared" si="58"/>
        <v>238000</v>
      </c>
    </row>
    <row r="136" spans="2:10" ht="28" x14ac:dyDescent="0.15">
      <c r="B136" s="274">
        <v>62</v>
      </c>
      <c r="C136" s="270" t="s">
        <v>125</v>
      </c>
      <c r="D136" s="275" t="s">
        <v>113</v>
      </c>
      <c r="E136" s="276">
        <v>1</v>
      </c>
      <c r="G136" s="18">
        <f>'ANEXO 3'!K117</f>
        <v>200000</v>
      </c>
      <c r="H136" s="18">
        <f t="shared" si="18"/>
        <v>38000</v>
      </c>
      <c r="I136" s="18">
        <f t="shared" si="21"/>
        <v>238000</v>
      </c>
      <c r="J136" s="18">
        <f t="shared" si="22"/>
        <v>238000</v>
      </c>
    </row>
    <row r="137" spans="2:10" ht="28" x14ac:dyDescent="0.15">
      <c r="B137" s="274" t="s">
        <v>260</v>
      </c>
      <c r="C137" s="278" t="s">
        <v>259</v>
      </c>
      <c r="D137" s="275" t="s">
        <v>113</v>
      </c>
      <c r="E137" s="201">
        <v>20</v>
      </c>
      <c r="G137" s="82">
        <v>542500</v>
      </c>
      <c r="H137" s="18">
        <f t="shared" ref="H137" si="59">+ROUND(G137*19%,2)</f>
        <v>103075</v>
      </c>
      <c r="I137" s="18">
        <f t="shared" ref="I137" si="60">+ROUND(G137+H137,2)</f>
        <v>645575</v>
      </c>
      <c r="J137" s="18">
        <f t="shared" ref="J137" si="61">ROUND((I137*E137),2)</f>
        <v>12911500</v>
      </c>
    </row>
    <row r="138" spans="2:10" ht="28" x14ac:dyDescent="0.15">
      <c r="B138" s="274">
        <v>63</v>
      </c>
      <c r="C138" s="270" t="s">
        <v>126</v>
      </c>
      <c r="D138" s="275" t="s">
        <v>113</v>
      </c>
      <c r="E138" s="276">
        <v>6</v>
      </c>
      <c r="G138" s="18">
        <f>'ANEXO 3'!K118</f>
        <v>208077.01</v>
      </c>
      <c r="H138" s="18">
        <f t="shared" ref="H138:H197" si="62">+ROUND(G138*19%,2)</f>
        <v>39534.629999999997</v>
      </c>
      <c r="I138" s="18">
        <f t="shared" si="21"/>
        <v>247611.64</v>
      </c>
      <c r="J138" s="18">
        <f t="shared" si="22"/>
        <v>1485669.84</v>
      </c>
    </row>
    <row r="139" spans="2:10" ht="28" x14ac:dyDescent="0.15">
      <c r="B139" s="274" t="s">
        <v>262</v>
      </c>
      <c r="C139" s="277" t="s">
        <v>261</v>
      </c>
      <c r="D139" s="275" t="s">
        <v>113</v>
      </c>
      <c r="E139" s="276">
        <v>6</v>
      </c>
      <c r="G139" s="82">
        <v>1590000</v>
      </c>
      <c r="H139" s="18">
        <f t="shared" ref="H139" si="63">+ROUND(G139*19%,2)</f>
        <v>302100</v>
      </c>
      <c r="I139" s="18">
        <f t="shared" ref="I139" si="64">+ROUND(G139+H139,2)</f>
        <v>1892100</v>
      </c>
      <c r="J139" s="18">
        <f t="shared" ref="J139" si="65">ROUND((I139*E139),2)</f>
        <v>11352600</v>
      </c>
    </row>
    <row r="140" spans="2:10" ht="29" customHeight="1" x14ac:dyDescent="0.15">
      <c r="B140" s="188"/>
      <c r="C140" s="182"/>
      <c r="D140" s="183"/>
      <c r="E140" s="184"/>
      <c r="G140" s="266" t="s">
        <v>218</v>
      </c>
      <c r="H140" s="266"/>
      <c r="I140" s="266"/>
      <c r="J140" s="190">
        <f>ROUND(SUM(J58:J139),2)</f>
        <v>88152644.709999993</v>
      </c>
    </row>
    <row r="141" spans="2:10" ht="29" customHeight="1" x14ac:dyDescent="0.15">
      <c r="B141" s="188"/>
      <c r="C141" s="182"/>
      <c r="D141" s="183"/>
      <c r="E141" s="184"/>
    </row>
    <row r="142" spans="2:10" ht="27" customHeight="1" thickBot="1" x14ac:dyDescent="0.2">
      <c r="B142" s="256" t="s">
        <v>127</v>
      </c>
      <c r="C142" s="257"/>
      <c r="D142" s="257"/>
      <c r="E142" s="257"/>
      <c r="F142" s="258"/>
      <c r="G142" s="258"/>
      <c r="H142" s="258"/>
      <c r="I142" s="258"/>
      <c r="J142" s="259"/>
    </row>
    <row r="143" spans="2:10" ht="38" customHeight="1" thickBot="1" x14ac:dyDescent="0.2">
      <c r="B143" s="260" t="s">
        <v>57</v>
      </c>
      <c r="C143" s="261"/>
      <c r="D143" s="261"/>
      <c r="E143" s="262"/>
    </row>
    <row r="144" spans="2:10" ht="42" customHeight="1" x14ac:dyDescent="0.15">
      <c r="B144" s="204" t="s">
        <v>4</v>
      </c>
      <c r="C144" s="204" t="s">
        <v>5</v>
      </c>
      <c r="D144" s="204" t="s">
        <v>6</v>
      </c>
      <c r="E144" s="204" t="s">
        <v>7</v>
      </c>
      <c r="G144" s="14" t="s">
        <v>2</v>
      </c>
      <c r="H144" s="14" t="s">
        <v>8</v>
      </c>
      <c r="I144" s="14" t="s">
        <v>9</v>
      </c>
      <c r="J144" s="14" t="s">
        <v>10</v>
      </c>
    </row>
    <row r="145" spans="2:10" ht="28" x14ac:dyDescent="0.15">
      <c r="B145" s="15">
        <v>1</v>
      </c>
      <c r="C145" s="46" t="s">
        <v>128</v>
      </c>
      <c r="D145" s="42" t="s">
        <v>113</v>
      </c>
      <c r="E145" s="200">
        <v>1</v>
      </c>
      <c r="G145" s="18">
        <f>'ANEXO 3'!K124</f>
        <v>354000.14</v>
      </c>
      <c r="H145" s="18">
        <f t="shared" si="62"/>
        <v>67260.03</v>
      </c>
      <c r="I145" s="18">
        <f t="shared" ref="I145:I197" si="66">+ROUND(G145+H145,2)</f>
        <v>421260.17</v>
      </c>
      <c r="J145" s="18">
        <f t="shared" ref="J145:J160" si="67">ROUND((I145*E145),2)</f>
        <v>421260.17</v>
      </c>
    </row>
    <row r="146" spans="2:10" ht="34" customHeight="1" x14ac:dyDescent="0.15">
      <c r="B146" s="15">
        <v>2</v>
      </c>
      <c r="C146" s="46" t="s">
        <v>129</v>
      </c>
      <c r="D146" s="42" t="s">
        <v>113</v>
      </c>
      <c r="E146" s="186">
        <v>1</v>
      </c>
      <c r="G146" s="18">
        <f>'ANEXO 3'!K125</f>
        <v>345692.44</v>
      </c>
      <c r="H146" s="18">
        <f t="shared" si="62"/>
        <v>65681.56</v>
      </c>
      <c r="I146" s="18">
        <f t="shared" si="66"/>
        <v>411374</v>
      </c>
      <c r="J146" s="18">
        <f t="shared" si="67"/>
        <v>411374</v>
      </c>
    </row>
    <row r="147" spans="2:10" ht="34" customHeight="1" x14ac:dyDescent="0.15">
      <c r="B147" s="15">
        <v>3</v>
      </c>
      <c r="C147" s="46" t="s">
        <v>130</v>
      </c>
      <c r="D147" s="42" t="s">
        <v>113</v>
      </c>
      <c r="E147" s="186">
        <v>1</v>
      </c>
      <c r="G147" s="18">
        <f>'ANEXO 3'!K126</f>
        <v>345692.44</v>
      </c>
      <c r="H147" s="18">
        <f t="shared" si="62"/>
        <v>65681.56</v>
      </c>
      <c r="I147" s="18">
        <f t="shared" si="66"/>
        <v>411374</v>
      </c>
      <c r="J147" s="18">
        <f t="shared" si="67"/>
        <v>411374</v>
      </c>
    </row>
    <row r="148" spans="2:10" ht="34" customHeight="1" x14ac:dyDescent="0.15">
      <c r="B148" s="15">
        <v>4</v>
      </c>
      <c r="C148" s="76" t="s">
        <v>131</v>
      </c>
      <c r="D148" s="42" t="s">
        <v>113</v>
      </c>
      <c r="E148" s="186">
        <v>1</v>
      </c>
      <c r="G148" s="18">
        <f>'ANEXO 3'!K127</f>
        <v>354000.14</v>
      </c>
      <c r="H148" s="18">
        <f t="shared" si="62"/>
        <v>67260.03</v>
      </c>
      <c r="I148" s="18">
        <f t="shared" si="66"/>
        <v>421260.17</v>
      </c>
      <c r="J148" s="18">
        <f t="shared" si="67"/>
        <v>421260.17</v>
      </c>
    </row>
    <row r="149" spans="2:10" ht="34" customHeight="1" x14ac:dyDescent="0.15">
      <c r="B149" s="15">
        <v>5</v>
      </c>
      <c r="C149" s="46" t="s">
        <v>132</v>
      </c>
      <c r="D149" s="42" t="s">
        <v>113</v>
      </c>
      <c r="E149" s="200">
        <v>1</v>
      </c>
      <c r="G149" s="18">
        <f>'ANEXO 3'!K128</f>
        <v>345692.44</v>
      </c>
      <c r="H149" s="18">
        <f t="shared" si="62"/>
        <v>65681.56</v>
      </c>
      <c r="I149" s="18">
        <f t="shared" si="66"/>
        <v>411374</v>
      </c>
      <c r="J149" s="18">
        <f t="shared" si="67"/>
        <v>411374</v>
      </c>
    </row>
    <row r="150" spans="2:10" ht="34" customHeight="1" x14ac:dyDescent="0.15">
      <c r="B150" s="15">
        <v>6</v>
      </c>
      <c r="C150" s="46" t="s">
        <v>133</v>
      </c>
      <c r="D150" s="42" t="s">
        <v>113</v>
      </c>
      <c r="E150" s="200">
        <v>1</v>
      </c>
      <c r="G150" s="18">
        <f>'ANEXO 3'!K129</f>
        <v>337384.74</v>
      </c>
      <c r="H150" s="18">
        <f t="shared" si="62"/>
        <v>64103.1</v>
      </c>
      <c r="I150" s="18">
        <f t="shared" si="66"/>
        <v>401487.84</v>
      </c>
      <c r="J150" s="18">
        <f t="shared" si="67"/>
        <v>401487.84</v>
      </c>
    </row>
    <row r="151" spans="2:10" ht="34" customHeight="1" x14ac:dyDescent="0.15">
      <c r="B151" s="15">
        <v>7</v>
      </c>
      <c r="C151" s="46" t="s">
        <v>134</v>
      </c>
      <c r="D151" s="42" t="s">
        <v>113</v>
      </c>
      <c r="E151" s="200">
        <v>1</v>
      </c>
      <c r="G151" s="18">
        <f>'ANEXO 3'!K130</f>
        <v>359538.61</v>
      </c>
      <c r="H151" s="18">
        <f t="shared" si="62"/>
        <v>68312.34</v>
      </c>
      <c r="I151" s="18">
        <f t="shared" si="66"/>
        <v>427850.95</v>
      </c>
      <c r="J151" s="18">
        <f t="shared" si="67"/>
        <v>427850.95</v>
      </c>
    </row>
    <row r="152" spans="2:10" ht="34" customHeight="1" x14ac:dyDescent="0.15">
      <c r="B152" s="15">
        <v>8</v>
      </c>
      <c r="C152" s="46" t="s">
        <v>135</v>
      </c>
      <c r="D152" s="42" t="s">
        <v>113</v>
      </c>
      <c r="E152" s="200">
        <v>1</v>
      </c>
      <c r="G152" s="18">
        <f>'ANEXO 3'!K131</f>
        <v>354000.14</v>
      </c>
      <c r="H152" s="18">
        <f t="shared" si="62"/>
        <v>67260.03</v>
      </c>
      <c r="I152" s="18">
        <f t="shared" si="66"/>
        <v>421260.17</v>
      </c>
      <c r="J152" s="18">
        <f t="shared" si="67"/>
        <v>421260.17</v>
      </c>
    </row>
    <row r="153" spans="2:10" ht="34" customHeight="1" x14ac:dyDescent="0.15">
      <c r="B153" s="15">
        <v>9</v>
      </c>
      <c r="C153" s="46" t="s">
        <v>136</v>
      </c>
      <c r="D153" s="42" t="s">
        <v>113</v>
      </c>
      <c r="E153" s="200">
        <v>1</v>
      </c>
      <c r="G153" s="18">
        <f>'ANEXO 3'!K132</f>
        <v>345692.44</v>
      </c>
      <c r="H153" s="18">
        <f t="shared" si="62"/>
        <v>65681.56</v>
      </c>
      <c r="I153" s="18">
        <f t="shared" si="66"/>
        <v>411374</v>
      </c>
      <c r="J153" s="18">
        <f t="shared" si="67"/>
        <v>411374</v>
      </c>
    </row>
    <row r="154" spans="2:10" ht="34" customHeight="1" x14ac:dyDescent="0.15">
      <c r="B154" s="15">
        <v>10</v>
      </c>
      <c r="C154" s="46" t="s">
        <v>137</v>
      </c>
      <c r="D154" s="42" t="s">
        <v>113</v>
      </c>
      <c r="E154" s="200">
        <v>1</v>
      </c>
      <c r="G154" s="18">
        <f>'ANEXO 3'!K133</f>
        <v>487230.94</v>
      </c>
      <c r="H154" s="18">
        <f t="shared" si="62"/>
        <v>92573.88</v>
      </c>
      <c r="I154" s="18">
        <f t="shared" si="66"/>
        <v>579804.81999999995</v>
      </c>
      <c r="J154" s="18">
        <f t="shared" si="67"/>
        <v>579804.81999999995</v>
      </c>
    </row>
    <row r="155" spans="2:10" ht="34" customHeight="1" x14ac:dyDescent="0.15">
      <c r="B155" s="15">
        <v>11</v>
      </c>
      <c r="C155" s="76" t="s">
        <v>138</v>
      </c>
      <c r="D155" s="42" t="s">
        <v>113</v>
      </c>
      <c r="E155" s="200">
        <v>1</v>
      </c>
      <c r="G155" s="18">
        <f>'ANEXO 3'!K134</f>
        <v>481692.48</v>
      </c>
      <c r="H155" s="18">
        <f t="shared" si="62"/>
        <v>91521.57</v>
      </c>
      <c r="I155" s="18">
        <f t="shared" si="66"/>
        <v>573214.05000000005</v>
      </c>
      <c r="J155" s="18">
        <f t="shared" si="67"/>
        <v>573214.05000000005</v>
      </c>
    </row>
    <row r="156" spans="2:10" ht="34" customHeight="1" x14ac:dyDescent="0.15">
      <c r="B156" s="15">
        <v>12</v>
      </c>
      <c r="C156" s="46" t="s">
        <v>139</v>
      </c>
      <c r="D156" s="42" t="s">
        <v>113</v>
      </c>
      <c r="E156" s="200">
        <v>1</v>
      </c>
      <c r="G156" s="18">
        <f>'ANEXO 3'!K135</f>
        <v>487230.94</v>
      </c>
      <c r="H156" s="18">
        <f t="shared" si="62"/>
        <v>92573.88</v>
      </c>
      <c r="I156" s="18">
        <f t="shared" si="66"/>
        <v>579804.81999999995</v>
      </c>
      <c r="J156" s="18">
        <f t="shared" si="67"/>
        <v>579804.81999999995</v>
      </c>
    </row>
    <row r="157" spans="2:10" ht="34" customHeight="1" x14ac:dyDescent="0.15">
      <c r="B157" s="15">
        <v>13</v>
      </c>
      <c r="C157" s="46" t="s">
        <v>140</v>
      </c>
      <c r="D157" s="42" t="s">
        <v>113</v>
      </c>
      <c r="E157" s="200">
        <v>1</v>
      </c>
      <c r="G157" s="18">
        <f>'ANEXO 3'!K136</f>
        <v>487230.94</v>
      </c>
      <c r="H157" s="18">
        <f t="shared" si="62"/>
        <v>92573.88</v>
      </c>
      <c r="I157" s="18">
        <f t="shared" si="66"/>
        <v>579804.81999999995</v>
      </c>
      <c r="J157" s="18">
        <f t="shared" si="67"/>
        <v>579804.81999999995</v>
      </c>
    </row>
    <row r="158" spans="2:10" ht="34" customHeight="1" x14ac:dyDescent="0.15">
      <c r="B158" s="15">
        <v>14</v>
      </c>
      <c r="C158" s="46" t="s">
        <v>141</v>
      </c>
      <c r="D158" s="42" t="s">
        <v>113</v>
      </c>
      <c r="E158" s="200">
        <v>1</v>
      </c>
      <c r="G158" s="18">
        <f>'ANEXO 3'!K137</f>
        <v>442923.21</v>
      </c>
      <c r="H158" s="18">
        <f t="shared" si="62"/>
        <v>84155.41</v>
      </c>
      <c r="I158" s="18">
        <f t="shared" si="66"/>
        <v>527078.62</v>
      </c>
      <c r="J158" s="18">
        <f t="shared" si="67"/>
        <v>527078.62</v>
      </c>
    </row>
    <row r="159" spans="2:10" ht="34" customHeight="1" x14ac:dyDescent="0.15">
      <c r="B159" s="15">
        <v>15</v>
      </c>
      <c r="C159" s="46" t="s">
        <v>142</v>
      </c>
      <c r="D159" s="42" t="s">
        <v>24</v>
      </c>
      <c r="E159" s="186">
        <v>1</v>
      </c>
      <c r="G159" s="18">
        <f>'ANEXO 3'!K138</f>
        <v>620000</v>
      </c>
      <c r="H159" s="18">
        <f t="shared" si="62"/>
        <v>117800</v>
      </c>
      <c r="I159" s="18">
        <f t="shared" si="66"/>
        <v>737800</v>
      </c>
      <c r="J159" s="18">
        <f t="shared" si="67"/>
        <v>737800</v>
      </c>
    </row>
    <row r="160" spans="2:10" ht="34" customHeight="1" thickBot="1" x14ac:dyDescent="0.2">
      <c r="B160" s="51">
        <v>16</v>
      </c>
      <c r="C160" s="109" t="s">
        <v>143</v>
      </c>
      <c r="D160" s="199" t="s">
        <v>24</v>
      </c>
      <c r="E160" s="202">
        <v>1</v>
      </c>
      <c r="G160" s="18">
        <f>'ANEXO 3'!K139</f>
        <v>820000</v>
      </c>
      <c r="H160" s="18">
        <f t="shared" si="62"/>
        <v>155800</v>
      </c>
      <c r="I160" s="18">
        <f t="shared" si="66"/>
        <v>975800</v>
      </c>
      <c r="J160" s="18">
        <f t="shared" si="67"/>
        <v>975800</v>
      </c>
    </row>
    <row r="161" spans="2:10" ht="34" customHeight="1" thickBot="1" x14ac:dyDescent="0.2">
      <c r="B161" s="260" t="s">
        <v>57</v>
      </c>
      <c r="C161" s="261"/>
      <c r="D161" s="261"/>
      <c r="E161" s="262"/>
    </row>
    <row r="162" spans="2:10" ht="49" customHeight="1" x14ac:dyDescent="0.15">
      <c r="B162" s="203" t="s">
        <v>4</v>
      </c>
      <c r="C162" s="203" t="s">
        <v>5</v>
      </c>
      <c r="D162" s="203" t="s">
        <v>6</v>
      </c>
      <c r="E162" s="203" t="s">
        <v>7</v>
      </c>
      <c r="G162" s="14" t="s">
        <v>2</v>
      </c>
      <c r="H162" s="14" t="s">
        <v>8</v>
      </c>
      <c r="I162" s="14" t="s">
        <v>9</v>
      </c>
      <c r="J162" s="14" t="s">
        <v>10</v>
      </c>
    </row>
    <row r="163" spans="2:10" ht="47" customHeight="1" x14ac:dyDescent="0.15">
      <c r="B163" s="274">
        <v>17</v>
      </c>
      <c r="C163" s="277" t="s">
        <v>144</v>
      </c>
      <c r="D163" s="275" t="s">
        <v>24</v>
      </c>
      <c r="E163" s="280">
        <v>1</v>
      </c>
      <c r="G163" s="18">
        <f>'ANEXO 3'!K142</f>
        <v>421846.27</v>
      </c>
      <c r="H163" s="18">
        <f t="shared" si="62"/>
        <v>80150.789999999994</v>
      </c>
      <c r="I163" s="18">
        <f t="shared" si="66"/>
        <v>501997.06</v>
      </c>
      <c r="J163" s="18">
        <f t="shared" ref="J163:J197" si="68">ROUND((I163*E163),2)</f>
        <v>501997.06</v>
      </c>
    </row>
    <row r="164" spans="2:10" ht="47" customHeight="1" x14ac:dyDescent="0.15">
      <c r="B164" s="274" t="s">
        <v>263</v>
      </c>
      <c r="C164" s="271" t="s">
        <v>264</v>
      </c>
      <c r="D164" s="275" t="s">
        <v>24</v>
      </c>
      <c r="E164" s="280">
        <v>1</v>
      </c>
      <c r="G164" s="82">
        <v>12500000</v>
      </c>
      <c r="H164" s="18">
        <f t="shared" ref="H164" si="69">+ROUND(G164*19%,2)</f>
        <v>2375000</v>
      </c>
      <c r="I164" s="18">
        <f t="shared" ref="I164" si="70">+ROUND(G164+H164,2)</f>
        <v>14875000</v>
      </c>
      <c r="J164" s="18">
        <f t="shared" ref="J164" si="71">ROUND((I164*E164),2)</f>
        <v>14875000</v>
      </c>
    </row>
    <row r="165" spans="2:10" ht="47" customHeight="1" x14ac:dyDescent="0.15">
      <c r="B165" s="274" t="s">
        <v>265</v>
      </c>
      <c r="C165" s="271" t="s">
        <v>266</v>
      </c>
      <c r="D165" s="275" t="s">
        <v>24</v>
      </c>
      <c r="E165" s="280">
        <v>1</v>
      </c>
      <c r="G165" s="82">
        <v>4400000</v>
      </c>
      <c r="H165" s="18">
        <f t="shared" ref="H165" si="72">+ROUND(G165*19%,2)</f>
        <v>836000</v>
      </c>
      <c r="I165" s="18">
        <f t="shared" ref="I165" si="73">+ROUND(G165+H165,2)</f>
        <v>5236000</v>
      </c>
      <c r="J165" s="18">
        <f t="shared" ref="J165" si="74">ROUND((I165*E165),2)</f>
        <v>5236000</v>
      </c>
    </row>
    <row r="166" spans="2:10" ht="60" customHeight="1" x14ac:dyDescent="0.15">
      <c r="B166" s="274">
        <v>18</v>
      </c>
      <c r="C166" s="277" t="s">
        <v>145</v>
      </c>
      <c r="D166" s="275" t="s">
        <v>24</v>
      </c>
      <c r="E166" s="280">
        <v>1</v>
      </c>
      <c r="G166" s="18">
        <f>'ANEXO 3'!K143</f>
        <v>420000</v>
      </c>
      <c r="H166" s="18">
        <f t="shared" si="62"/>
        <v>79800</v>
      </c>
      <c r="I166" s="18">
        <f t="shared" si="66"/>
        <v>499800</v>
      </c>
      <c r="J166" s="18">
        <f t="shared" si="68"/>
        <v>499800</v>
      </c>
    </row>
    <row r="167" spans="2:10" ht="60" customHeight="1" x14ac:dyDescent="0.15">
      <c r="B167" s="274" t="s">
        <v>267</v>
      </c>
      <c r="C167" s="271" t="s">
        <v>270</v>
      </c>
      <c r="D167" s="275" t="s">
        <v>24</v>
      </c>
      <c r="E167" s="280">
        <v>1</v>
      </c>
      <c r="G167" s="82">
        <v>11680000</v>
      </c>
      <c r="H167" s="18">
        <f t="shared" ref="H167:H169" si="75">+ROUND(G167*19%,2)</f>
        <v>2219200</v>
      </c>
      <c r="I167" s="18">
        <f t="shared" ref="I167:I169" si="76">+ROUND(G167+H167,2)</f>
        <v>13899200</v>
      </c>
      <c r="J167" s="18">
        <f t="shared" ref="J167:J169" si="77">ROUND((I167*E167),2)</f>
        <v>13899200</v>
      </c>
    </row>
    <row r="168" spans="2:10" ht="60" customHeight="1" x14ac:dyDescent="0.15">
      <c r="B168" s="274" t="s">
        <v>268</v>
      </c>
      <c r="C168" s="271" t="s">
        <v>271</v>
      </c>
      <c r="D168" s="275" t="s">
        <v>24</v>
      </c>
      <c r="E168" s="280">
        <v>1</v>
      </c>
      <c r="G168" s="82">
        <v>5500000</v>
      </c>
      <c r="H168" s="18">
        <f t="shared" si="75"/>
        <v>1045000</v>
      </c>
      <c r="I168" s="18">
        <f t="shared" si="76"/>
        <v>6545000</v>
      </c>
      <c r="J168" s="18">
        <f t="shared" si="77"/>
        <v>6545000</v>
      </c>
    </row>
    <row r="169" spans="2:10" ht="60" customHeight="1" x14ac:dyDescent="0.15">
      <c r="B169" s="274" t="s">
        <v>269</v>
      </c>
      <c r="C169" s="271" t="s">
        <v>272</v>
      </c>
      <c r="D169" s="275" t="s">
        <v>24</v>
      </c>
      <c r="E169" s="280">
        <v>1</v>
      </c>
      <c r="G169" s="82">
        <v>1000000</v>
      </c>
      <c r="H169" s="18">
        <f t="shared" si="75"/>
        <v>190000</v>
      </c>
      <c r="I169" s="18">
        <f t="shared" si="76"/>
        <v>1190000</v>
      </c>
      <c r="J169" s="18">
        <f t="shared" si="77"/>
        <v>1190000</v>
      </c>
    </row>
    <row r="170" spans="2:10" ht="47" customHeight="1" x14ac:dyDescent="0.15">
      <c r="B170" s="274">
        <v>19</v>
      </c>
      <c r="C170" s="270" t="s">
        <v>146</v>
      </c>
      <c r="D170" s="275" t="s">
        <v>24</v>
      </c>
      <c r="E170" s="280">
        <v>1</v>
      </c>
      <c r="G170" s="18">
        <f>'ANEXO 3'!K144</f>
        <v>420000</v>
      </c>
      <c r="H170" s="18">
        <f t="shared" si="62"/>
        <v>79800</v>
      </c>
      <c r="I170" s="18">
        <f t="shared" si="66"/>
        <v>499800</v>
      </c>
      <c r="J170" s="18">
        <f t="shared" si="68"/>
        <v>499800</v>
      </c>
    </row>
    <row r="171" spans="2:10" ht="47" customHeight="1" x14ac:dyDescent="0.15">
      <c r="B171" s="274" t="s">
        <v>273</v>
      </c>
      <c r="C171" s="271" t="s">
        <v>274</v>
      </c>
      <c r="D171" s="275" t="s">
        <v>24</v>
      </c>
      <c r="E171" s="280">
        <v>1</v>
      </c>
      <c r="G171" s="82">
        <v>280000</v>
      </c>
      <c r="H171" s="18">
        <f t="shared" ref="H171" si="78">+ROUND(G171*19%,2)</f>
        <v>53200</v>
      </c>
      <c r="I171" s="18">
        <f t="shared" ref="I171" si="79">+ROUND(G171+H171,2)</f>
        <v>333200</v>
      </c>
      <c r="J171" s="18">
        <f t="shared" ref="J171" si="80">ROUND((I171*E171),2)</f>
        <v>333200</v>
      </c>
    </row>
    <row r="172" spans="2:10" ht="47" customHeight="1" x14ac:dyDescent="0.15">
      <c r="B172" s="274">
        <v>20</v>
      </c>
      <c r="C172" s="270" t="s">
        <v>147</v>
      </c>
      <c r="D172" s="275" t="s">
        <v>24</v>
      </c>
      <c r="E172" s="276">
        <v>1</v>
      </c>
      <c r="G172" s="18">
        <f>'ANEXO 3'!K145</f>
        <v>345692.44</v>
      </c>
      <c r="H172" s="18">
        <f t="shared" si="62"/>
        <v>65681.56</v>
      </c>
      <c r="I172" s="18">
        <f t="shared" si="66"/>
        <v>411374</v>
      </c>
      <c r="J172" s="18">
        <f t="shared" si="68"/>
        <v>411374</v>
      </c>
    </row>
    <row r="173" spans="2:10" ht="47" customHeight="1" x14ac:dyDescent="0.15">
      <c r="B173" s="274" t="s">
        <v>275</v>
      </c>
      <c r="C173" s="271" t="s">
        <v>276</v>
      </c>
      <c r="D173" s="275" t="s">
        <v>24</v>
      </c>
      <c r="E173" s="276">
        <v>1</v>
      </c>
      <c r="G173" s="82">
        <v>280000</v>
      </c>
      <c r="H173" s="18">
        <f t="shared" ref="H173" si="81">+ROUND(G173*19%,2)</f>
        <v>53200</v>
      </c>
      <c r="I173" s="18">
        <f t="shared" ref="I173" si="82">+ROUND(G173+H173,2)</f>
        <v>333200</v>
      </c>
      <c r="J173" s="18">
        <f t="shared" ref="J173" si="83">ROUND((I173*E173),2)</f>
        <v>333200</v>
      </c>
    </row>
    <row r="174" spans="2:10" ht="47" customHeight="1" x14ac:dyDescent="0.15">
      <c r="B174" s="274">
        <v>21</v>
      </c>
      <c r="C174" s="270" t="s">
        <v>148</v>
      </c>
      <c r="D174" s="275" t="s">
        <v>24</v>
      </c>
      <c r="E174" s="276">
        <v>1</v>
      </c>
      <c r="G174" s="18">
        <f>'ANEXO 3'!K146</f>
        <v>345692.44</v>
      </c>
      <c r="H174" s="18">
        <f t="shared" si="62"/>
        <v>65681.56</v>
      </c>
      <c r="I174" s="18">
        <f t="shared" si="66"/>
        <v>411374</v>
      </c>
      <c r="J174" s="18">
        <f t="shared" si="68"/>
        <v>411374</v>
      </c>
    </row>
    <row r="175" spans="2:10" ht="47" customHeight="1" x14ac:dyDescent="0.15">
      <c r="B175" s="274" t="s">
        <v>277</v>
      </c>
      <c r="C175" s="271" t="s">
        <v>279</v>
      </c>
      <c r="D175" s="275" t="s">
        <v>24</v>
      </c>
      <c r="E175" s="276">
        <v>1</v>
      </c>
      <c r="G175" s="82">
        <v>12100000</v>
      </c>
      <c r="H175" s="18">
        <f t="shared" ref="H175:H176" si="84">+ROUND(G175*19%,2)</f>
        <v>2299000</v>
      </c>
      <c r="I175" s="18">
        <f t="shared" ref="I175:I176" si="85">+ROUND(G175+H175,2)</f>
        <v>14399000</v>
      </c>
      <c r="J175" s="18">
        <f t="shared" ref="J175:J176" si="86">ROUND((I175*E175),2)</f>
        <v>14399000</v>
      </c>
    </row>
    <row r="176" spans="2:10" ht="47" customHeight="1" x14ac:dyDescent="0.15">
      <c r="B176" s="274" t="s">
        <v>278</v>
      </c>
      <c r="C176" s="271" t="s">
        <v>280</v>
      </c>
      <c r="D176" s="275" t="s">
        <v>24</v>
      </c>
      <c r="E176" s="276">
        <v>1</v>
      </c>
      <c r="G176" s="82">
        <v>280000</v>
      </c>
      <c r="H176" s="18">
        <f t="shared" si="84"/>
        <v>53200</v>
      </c>
      <c r="I176" s="18">
        <f t="shared" si="85"/>
        <v>333200</v>
      </c>
      <c r="J176" s="18">
        <f t="shared" si="86"/>
        <v>333200</v>
      </c>
    </row>
    <row r="177" spans="2:10" ht="47" customHeight="1" x14ac:dyDescent="0.15">
      <c r="B177" s="274">
        <v>22</v>
      </c>
      <c r="C177" s="270" t="s">
        <v>149</v>
      </c>
      <c r="D177" s="275" t="s">
        <v>24</v>
      </c>
      <c r="E177" s="276">
        <v>1</v>
      </c>
      <c r="G177" s="18">
        <f>'ANEXO 3'!K147</f>
        <v>354000.14</v>
      </c>
      <c r="H177" s="18">
        <f t="shared" si="62"/>
        <v>67260.03</v>
      </c>
      <c r="I177" s="18">
        <f t="shared" si="66"/>
        <v>421260.17</v>
      </c>
      <c r="J177" s="18">
        <f t="shared" si="68"/>
        <v>421260.17</v>
      </c>
    </row>
    <row r="178" spans="2:10" ht="47" customHeight="1" x14ac:dyDescent="0.15">
      <c r="B178" s="274" t="s">
        <v>281</v>
      </c>
      <c r="C178" s="271" t="s">
        <v>282</v>
      </c>
      <c r="D178" s="275" t="s">
        <v>24</v>
      </c>
      <c r="E178" s="276">
        <v>1</v>
      </c>
      <c r="G178" s="82">
        <v>280000</v>
      </c>
      <c r="H178" s="18">
        <f t="shared" ref="H178" si="87">+ROUND(G178*19%,2)</f>
        <v>53200</v>
      </c>
      <c r="I178" s="18">
        <f t="shared" ref="I178" si="88">+ROUND(G178+H178,2)</f>
        <v>333200</v>
      </c>
      <c r="J178" s="18">
        <f t="shared" ref="J178" si="89">ROUND((I178*E178),2)</f>
        <v>333200</v>
      </c>
    </row>
    <row r="179" spans="2:10" ht="47" customHeight="1" x14ac:dyDescent="0.15">
      <c r="B179" s="274">
        <v>23</v>
      </c>
      <c r="C179" s="270" t="s">
        <v>150</v>
      </c>
      <c r="D179" s="275" t="s">
        <v>24</v>
      </c>
      <c r="E179" s="276">
        <v>1</v>
      </c>
      <c r="G179" s="18">
        <f>'ANEXO 3'!K148</f>
        <v>420000</v>
      </c>
      <c r="H179" s="18">
        <f t="shared" si="62"/>
        <v>79800</v>
      </c>
      <c r="I179" s="18">
        <f t="shared" si="66"/>
        <v>499800</v>
      </c>
      <c r="J179" s="18">
        <f t="shared" si="68"/>
        <v>499800</v>
      </c>
    </row>
    <row r="180" spans="2:10" ht="47" customHeight="1" x14ac:dyDescent="0.15">
      <c r="B180" s="274" t="s">
        <v>283</v>
      </c>
      <c r="C180" s="271" t="s">
        <v>284</v>
      </c>
      <c r="D180" s="275" t="s">
        <v>24</v>
      </c>
      <c r="E180" s="276">
        <v>1</v>
      </c>
      <c r="G180" s="82">
        <v>11680000</v>
      </c>
      <c r="H180" s="18">
        <f t="shared" ref="H180" si="90">+ROUND(G180*19%,2)</f>
        <v>2219200</v>
      </c>
      <c r="I180" s="18">
        <f t="shared" ref="I180" si="91">+ROUND(G180+H180,2)</f>
        <v>13899200</v>
      </c>
      <c r="J180" s="18">
        <f t="shared" ref="J180" si="92">ROUND((I180*E180),2)</f>
        <v>13899200</v>
      </c>
    </row>
    <row r="181" spans="2:10" ht="47" customHeight="1" x14ac:dyDescent="0.15">
      <c r="B181" s="274">
        <v>24</v>
      </c>
      <c r="C181" s="270" t="s">
        <v>151</v>
      </c>
      <c r="D181" s="275" t="s">
        <v>24</v>
      </c>
      <c r="E181" s="276">
        <v>1</v>
      </c>
      <c r="G181" s="18">
        <f>'ANEXO 3'!K149</f>
        <v>420000</v>
      </c>
      <c r="H181" s="18">
        <f t="shared" si="62"/>
        <v>79800</v>
      </c>
      <c r="I181" s="18">
        <f t="shared" si="66"/>
        <v>499800</v>
      </c>
      <c r="J181" s="18">
        <f t="shared" si="68"/>
        <v>499800</v>
      </c>
    </row>
    <row r="182" spans="2:10" ht="47" customHeight="1" x14ac:dyDescent="0.15">
      <c r="B182" s="274" t="s">
        <v>285</v>
      </c>
      <c r="C182" s="271" t="s">
        <v>286</v>
      </c>
      <c r="D182" s="275" t="s">
        <v>24</v>
      </c>
      <c r="E182" s="276">
        <v>1</v>
      </c>
      <c r="G182" s="82">
        <v>11680000</v>
      </c>
      <c r="H182" s="18">
        <f t="shared" ref="H182" si="93">+ROUND(G182*19%,2)</f>
        <v>2219200</v>
      </c>
      <c r="I182" s="18">
        <f t="shared" ref="I182" si="94">+ROUND(G182+H182,2)</f>
        <v>13899200</v>
      </c>
      <c r="J182" s="18">
        <f t="shared" ref="J182" si="95">ROUND((I182*E182),2)</f>
        <v>13899200</v>
      </c>
    </row>
    <row r="183" spans="2:10" ht="47" customHeight="1" x14ac:dyDescent="0.15">
      <c r="B183" s="274">
        <v>25</v>
      </c>
      <c r="C183" s="281" t="s">
        <v>152</v>
      </c>
      <c r="D183" s="275" t="s">
        <v>24</v>
      </c>
      <c r="E183" s="276">
        <v>1</v>
      </c>
      <c r="G183" s="18">
        <f>'ANEXO 3'!K150</f>
        <v>487230.94</v>
      </c>
      <c r="H183" s="18">
        <f t="shared" si="62"/>
        <v>92573.88</v>
      </c>
      <c r="I183" s="18">
        <f t="shared" si="66"/>
        <v>579804.81999999995</v>
      </c>
      <c r="J183" s="18">
        <f t="shared" si="68"/>
        <v>579804.81999999995</v>
      </c>
    </row>
    <row r="184" spans="2:10" ht="47" customHeight="1" x14ac:dyDescent="0.15">
      <c r="B184" s="274" t="s">
        <v>287</v>
      </c>
      <c r="C184" s="271" t="s">
        <v>288</v>
      </c>
      <c r="D184" s="275" t="s">
        <v>24</v>
      </c>
      <c r="E184" s="276">
        <v>1</v>
      </c>
      <c r="G184" s="82">
        <v>330000</v>
      </c>
      <c r="H184" s="18">
        <f t="shared" ref="H184" si="96">+ROUND(G184*19%,2)</f>
        <v>62700</v>
      </c>
      <c r="I184" s="18">
        <f t="shared" ref="I184" si="97">+ROUND(G184+H184,2)</f>
        <v>392700</v>
      </c>
      <c r="J184" s="18">
        <f t="shared" ref="J184" si="98">ROUND((I184*E184),2)</f>
        <v>392700</v>
      </c>
    </row>
    <row r="185" spans="2:10" ht="47" customHeight="1" x14ac:dyDescent="0.15">
      <c r="B185" s="274">
        <v>26</v>
      </c>
      <c r="C185" s="281" t="s">
        <v>153</v>
      </c>
      <c r="D185" s="275" t="s">
        <v>24</v>
      </c>
      <c r="E185" s="276">
        <v>1</v>
      </c>
      <c r="G185" s="18">
        <f>'ANEXO 3'!K151</f>
        <v>620000</v>
      </c>
      <c r="H185" s="18">
        <f t="shared" si="62"/>
        <v>117800</v>
      </c>
      <c r="I185" s="18">
        <f t="shared" si="66"/>
        <v>737800</v>
      </c>
      <c r="J185" s="18">
        <f t="shared" si="68"/>
        <v>737800</v>
      </c>
    </row>
    <row r="186" spans="2:10" ht="47" customHeight="1" x14ac:dyDescent="0.15">
      <c r="B186" s="274" t="s">
        <v>289</v>
      </c>
      <c r="C186" s="271" t="s">
        <v>290</v>
      </c>
      <c r="D186" s="275" t="s">
        <v>24</v>
      </c>
      <c r="E186" s="276">
        <v>1</v>
      </c>
      <c r="G186" s="82">
        <v>330000</v>
      </c>
      <c r="H186" s="18">
        <f t="shared" ref="H186" si="99">+ROUND(G186*19%,2)</f>
        <v>62700</v>
      </c>
      <c r="I186" s="18">
        <f t="shared" ref="I186" si="100">+ROUND(G186+H186,2)</f>
        <v>392700</v>
      </c>
      <c r="J186" s="18">
        <f t="shared" ref="J186" si="101">ROUND((I186*E186),2)</f>
        <v>392700</v>
      </c>
    </row>
    <row r="187" spans="2:10" ht="47" customHeight="1" x14ac:dyDescent="0.15">
      <c r="B187" s="274">
        <v>27</v>
      </c>
      <c r="C187" s="270" t="s">
        <v>154</v>
      </c>
      <c r="D187" s="275" t="s">
        <v>24</v>
      </c>
      <c r="E187" s="276">
        <v>1</v>
      </c>
      <c r="G187" s="18">
        <f>'ANEXO 3'!K152</f>
        <v>442923.21</v>
      </c>
      <c r="H187" s="18">
        <f t="shared" si="62"/>
        <v>84155.41</v>
      </c>
      <c r="I187" s="18">
        <f t="shared" si="66"/>
        <v>527078.62</v>
      </c>
      <c r="J187" s="18">
        <f t="shared" si="68"/>
        <v>527078.62</v>
      </c>
    </row>
    <row r="188" spans="2:10" ht="47" customHeight="1" x14ac:dyDescent="0.15">
      <c r="B188" s="274" t="s">
        <v>291</v>
      </c>
      <c r="C188" s="271" t="s">
        <v>292</v>
      </c>
      <c r="D188" s="275" t="s">
        <v>24</v>
      </c>
      <c r="E188" s="276">
        <v>1</v>
      </c>
      <c r="G188" s="82">
        <v>330000</v>
      </c>
      <c r="H188" s="18">
        <f t="shared" ref="H188" si="102">+ROUND(G188*19%,2)</f>
        <v>62700</v>
      </c>
      <c r="I188" s="18">
        <f t="shared" ref="I188" si="103">+ROUND(G188+H188,2)</f>
        <v>392700</v>
      </c>
      <c r="J188" s="18">
        <f t="shared" ref="J188" si="104">ROUND((I188*E188),2)</f>
        <v>392700</v>
      </c>
    </row>
    <row r="189" spans="2:10" ht="47" customHeight="1" x14ac:dyDescent="0.15">
      <c r="B189" s="274">
        <v>28</v>
      </c>
      <c r="C189" s="277" t="s">
        <v>155</v>
      </c>
      <c r="D189" s="275" t="s">
        <v>24</v>
      </c>
      <c r="E189" s="276">
        <v>1</v>
      </c>
      <c r="G189" s="18">
        <f>'ANEXO 3'!K153</f>
        <v>420769.34</v>
      </c>
      <c r="H189" s="18">
        <f t="shared" si="62"/>
        <v>79946.17</v>
      </c>
      <c r="I189" s="18">
        <f t="shared" si="66"/>
        <v>500715.51</v>
      </c>
      <c r="J189" s="18">
        <f t="shared" si="68"/>
        <v>500715.51</v>
      </c>
    </row>
    <row r="190" spans="2:10" ht="47" customHeight="1" x14ac:dyDescent="0.15">
      <c r="B190" s="274" t="s">
        <v>293</v>
      </c>
      <c r="C190" s="271" t="s">
        <v>294</v>
      </c>
      <c r="D190" s="275" t="s">
        <v>24</v>
      </c>
      <c r="E190" s="276">
        <v>1</v>
      </c>
      <c r="G190" s="82">
        <v>330000</v>
      </c>
      <c r="H190" s="18">
        <f t="shared" ref="H190" si="105">+ROUND(G190*19%,2)</f>
        <v>62700</v>
      </c>
      <c r="I190" s="18">
        <f t="shared" ref="I190" si="106">+ROUND(G190+H190,2)</f>
        <v>392700</v>
      </c>
      <c r="J190" s="18">
        <f t="shared" ref="J190" si="107">ROUND((I190*E190),2)</f>
        <v>392700</v>
      </c>
    </row>
    <row r="191" spans="2:10" ht="47" customHeight="1" x14ac:dyDescent="0.15">
      <c r="B191" s="274">
        <v>29</v>
      </c>
      <c r="C191" s="270" t="s">
        <v>156</v>
      </c>
      <c r="D191" s="275" t="s">
        <v>24</v>
      </c>
      <c r="E191" s="276">
        <v>1</v>
      </c>
      <c r="G191" s="18">
        <f>'ANEXO 3'!K154</f>
        <v>420769.34</v>
      </c>
      <c r="H191" s="18">
        <f t="shared" si="62"/>
        <v>79946.17</v>
      </c>
      <c r="I191" s="18">
        <f t="shared" si="66"/>
        <v>500715.51</v>
      </c>
      <c r="J191" s="18">
        <f t="shared" si="68"/>
        <v>500715.51</v>
      </c>
    </row>
    <row r="192" spans="2:10" ht="47" customHeight="1" x14ac:dyDescent="0.15">
      <c r="B192" s="274" t="s">
        <v>304</v>
      </c>
      <c r="C192" s="271" t="s">
        <v>295</v>
      </c>
      <c r="D192" s="275" t="s">
        <v>24</v>
      </c>
      <c r="E192" s="276">
        <v>1</v>
      </c>
      <c r="G192" s="82">
        <v>330000</v>
      </c>
      <c r="H192" s="18">
        <f t="shared" ref="H192" si="108">+ROUND(G192*19%,2)</f>
        <v>62700</v>
      </c>
      <c r="I192" s="18">
        <f t="shared" ref="I192" si="109">+ROUND(G192+H192,2)</f>
        <v>392700</v>
      </c>
      <c r="J192" s="18">
        <f t="shared" ref="J192" si="110">ROUND((I192*E192),2)</f>
        <v>392700</v>
      </c>
    </row>
    <row r="193" spans="1:10" ht="47" customHeight="1" x14ac:dyDescent="0.15">
      <c r="B193" s="274">
        <v>30</v>
      </c>
      <c r="C193" s="282" t="s">
        <v>157</v>
      </c>
      <c r="D193" s="275" t="s">
        <v>24</v>
      </c>
      <c r="E193" s="276">
        <v>1</v>
      </c>
      <c r="G193" s="18">
        <f>'ANEXO 3'!K155</f>
        <v>586923.35</v>
      </c>
      <c r="H193" s="18">
        <f t="shared" si="62"/>
        <v>111515.44</v>
      </c>
      <c r="I193" s="18">
        <f t="shared" si="66"/>
        <v>698438.79</v>
      </c>
      <c r="J193" s="18">
        <f t="shared" si="68"/>
        <v>698438.79</v>
      </c>
    </row>
    <row r="194" spans="1:10" ht="47" customHeight="1" x14ac:dyDescent="0.15">
      <c r="B194" s="274" t="s">
        <v>296</v>
      </c>
      <c r="C194" s="271" t="s">
        <v>297</v>
      </c>
      <c r="D194" s="275" t="s">
        <v>24</v>
      </c>
      <c r="E194" s="276">
        <v>1</v>
      </c>
      <c r="G194" s="82">
        <v>330000</v>
      </c>
      <c r="H194" s="18">
        <f t="shared" ref="H194" si="111">+ROUND(G194*19%,2)</f>
        <v>62700</v>
      </c>
      <c r="I194" s="18">
        <f t="shared" ref="I194" si="112">+ROUND(G194+H194,2)</f>
        <v>392700</v>
      </c>
      <c r="J194" s="18">
        <f t="shared" ref="J194" si="113">ROUND((I194*E194),2)</f>
        <v>392700</v>
      </c>
    </row>
    <row r="195" spans="1:10" ht="47" customHeight="1" x14ac:dyDescent="0.15">
      <c r="B195" s="274">
        <v>31</v>
      </c>
      <c r="C195" s="282" t="s">
        <v>158</v>
      </c>
      <c r="D195" s="275" t="s">
        <v>24</v>
      </c>
      <c r="E195" s="276">
        <v>1</v>
      </c>
      <c r="G195" s="18">
        <f>'ANEXO 3'!K156</f>
        <v>586923.35</v>
      </c>
      <c r="H195" s="18">
        <f t="shared" si="62"/>
        <v>111515.44</v>
      </c>
      <c r="I195" s="18">
        <f t="shared" si="66"/>
        <v>698438.79</v>
      </c>
      <c r="J195" s="18">
        <f t="shared" si="68"/>
        <v>698438.79</v>
      </c>
    </row>
    <row r="196" spans="1:10" ht="47" customHeight="1" x14ac:dyDescent="0.15">
      <c r="B196" s="274" t="s">
        <v>298</v>
      </c>
      <c r="C196" s="271" t="s">
        <v>299</v>
      </c>
      <c r="D196" s="275" t="s">
        <v>24</v>
      </c>
      <c r="E196" s="276">
        <v>1</v>
      </c>
      <c r="G196" s="82">
        <v>330000</v>
      </c>
      <c r="H196" s="18">
        <f t="shared" ref="H196" si="114">+ROUND(G196*19%,2)</f>
        <v>62700</v>
      </c>
      <c r="I196" s="18">
        <f t="shared" ref="I196" si="115">+ROUND(G196+H196,2)</f>
        <v>392700</v>
      </c>
      <c r="J196" s="18">
        <f t="shared" ref="J196" si="116">ROUND((I196*E196),2)</f>
        <v>392700</v>
      </c>
    </row>
    <row r="197" spans="1:10" ht="85" customHeight="1" x14ac:dyDescent="0.15">
      <c r="B197" s="274">
        <v>32</v>
      </c>
      <c r="C197" s="282" t="s">
        <v>159</v>
      </c>
      <c r="D197" s="275" t="s">
        <v>24</v>
      </c>
      <c r="E197" s="201">
        <v>1</v>
      </c>
      <c r="G197" s="18">
        <f>'ANEXO 3'!K157</f>
        <v>420000</v>
      </c>
      <c r="H197" s="18">
        <f t="shared" si="62"/>
        <v>79800</v>
      </c>
      <c r="I197" s="18">
        <f t="shared" si="66"/>
        <v>499800</v>
      </c>
      <c r="J197" s="18">
        <f t="shared" si="68"/>
        <v>499800</v>
      </c>
    </row>
    <row r="198" spans="1:10" ht="85" customHeight="1" x14ac:dyDescent="0.15">
      <c r="B198" s="274" t="s">
        <v>300</v>
      </c>
      <c r="C198" s="271" t="s">
        <v>302</v>
      </c>
      <c r="D198" s="275" t="s">
        <v>24</v>
      </c>
      <c r="E198" s="201">
        <v>1</v>
      </c>
      <c r="G198" s="82">
        <v>4680000</v>
      </c>
      <c r="H198" s="18">
        <f t="shared" ref="H198:H199" si="117">+ROUND(G198*19%,2)</f>
        <v>889200</v>
      </c>
      <c r="I198" s="18">
        <f t="shared" ref="I198:I199" si="118">+ROUND(G198+H198,2)</f>
        <v>5569200</v>
      </c>
      <c r="J198" s="18">
        <f t="shared" ref="J198:J199" si="119">ROUND((I198*E198),2)</f>
        <v>5569200</v>
      </c>
    </row>
    <row r="199" spans="1:10" ht="85" customHeight="1" x14ac:dyDescent="0.15">
      <c r="B199" s="274" t="s">
        <v>301</v>
      </c>
      <c r="C199" s="271" t="s">
        <v>303</v>
      </c>
      <c r="D199" s="275" t="s">
        <v>24</v>
      </c>
      <c r="E199" s="201">
        <v>1</v>
      </c>
      <c r="G199" s="82">
        <v>6500000</v>
      </c>
      <c r="H199" s="18">
        <f t="shared" si="117"/>
        <v>1235000</v>
      </c>
      <c r="I199" s="18">
        <f t="shared" si="118"/>
        <v>7735000</v>
      </c>
      <c r="J199" s="18">
        <f t="shared" si="119"/>
        <v>7735000</v>
      </c>
    </row>
    <row r="200" spans="1:10" ht="29" customHeight="1" x14ac:dyDescent="0.15">
      <c r="B200" s="24"/>
      <c r="C200" s="24"/>
      <c r="D200" s="24"/>
      <c r="E200" s="24"/>
      <c r="G200" s="266" t="s">
        <v>219</v>
      </c>
      <c r="H200" s="266"/>
      <c r="I200" s="266"/>
      <c r="J200" s="190">
        <f>ROUND(SUM(J145:J199),2)</f>
        <v>118108419.7</v>
      </c>
    </row>
    <row r="201" spans="1:10" ht="29" customHeight="1" x14ac:dyDescent="0.15">
      <c r="B201" s="23"/>
      <c r="C201" s="23"/>
      <c r="D201" s="23"/>
      <c r="E201" s="23"/>
      <c r="G201" s="267" t="s">
        <v>220</v>
      </c>
      <c r="H201" s="267"/>
      <c r="I201" s="267"/>
      <c r="J201" s="191">
        <f>ROUND(SUM(J200,J140,J53),2)</f>
        <v>227742810.66</v>
      </c>
    </row>
    <row r="202" spans="1:10" ht="26.25" customHeight="1" x14ac:dyDescent="0.15">
      <c r="A202" s="222" t="s">
        <v>162</v>
      </c>
      <c r="B202" s="223"/>
      <c r="C202" s="85"/>
      <c r="D202" s="85"/>
      <c r="E202" s="85"/>
      <c r="J202" s="208"/>
    </row>
    <row r="203" spans="1:10" ht="26.25" customHeight="1" x14ac:dyDescent="0.15">
      <c r="A203" s="86"/>
      <c r="B203" s="86"/>
      <c r="C203" s="87"/>
      <c r="D203" s="224"/>
      <c r="E203" s="224"/>
    </row>
    <row r="204" spans="1:10" ht="26.25" customHeight="1" x14ac:dyDescent="0.15">
      <c r="A204" s="86"/>
      <c r="B204" s="88"/>
      <c r="C204" s="88"/>
      <c r="D204" s="88"/>
      <c r="E204" s="86"/>
    </row>
    <row r="205" spans="1:10" ht="26.25" customHeight="1" thickBot="1" x14ac:dyDescent="0.2">
      <c r="A205" s="86"/>
      <c r="B205" s="86"/>
      <c r="C205" s="86"/>
      <c r="D205" s="86"/>
      <c r="E205" s="86"/>
    </row>
    <row r="206" spans="1:10" ht="26.25" customHeight="1" thickBot="1" x14ac:dyDescent="0.2">
      <c r="B206" s="89"/>
      <c r="C206" s="90" t="s">
        <v>163</v>
      </c>
      <c r="D206" s="90" t="s">
        <v>164</v>
      </c>
      <c r="E206" s="90" t="s">
        <v>165</v>
      </c>
    </row>
    <row r="207" spans="1:10" ht="26.25" customHeight="1" x14ac:dyDescent="0.15">
      <c r="B207" s="92" t="s">
        <v>166</v>
      </c>
      <c r="C207" s="91" t="s">
        <v>167</v>
      </c>
      <c r="D207" s="93" t="s">
        <v>168</v>
      </c>
      <c r="E207" s="94">
        <v>46212</v>
      </c>
    </row>
    <row r="208" spans="1:10" ht="15" x14ac:dyDescent="0.15">
      <c r="B208" s="95"/>
      <c r="C208" s="91" t="s">
        <v>169</v>
      </c>
      <c r="D208" s="96"/>
      <c r="E208" s="97"/>
    </row>
    <row r="209" spans="2:5" ht="16" thickBot="1" x14ac:dyDescent="0.2">
      <c r="B209" s="98"/>
      <c r="C209" s="91" t="s">
        <v>170</v>
      </c>
      <c r="D209" s="96"/>
      <c r="E209" s="99"/>
    </row>
    <row r="210" spans="2:5" ht="15" x14ac:dyDescent="0.15">
      <c r="B210" s="100" t="s">
        <v>171</v>
      </c>
      <c r="C210" s="103" t="s">
        <v>172</v>
      </c>
      <c r="D210" s="103"/>
      <c r="E210" s="106">
        <v>46212</v>
      </c>
    </row>
    <row r="211" spans="2:5" ht="15" x14ac:dyDescent="0.15">
      <c r="B211" s="101"/>
      <c r="C211" s="104" t="s">
        <v>173</v>
      </c>
      <c r="D211" s="104"/>
      <c r="E211" s="107"/>
    </row>
    <row r="212" spans="2:5" ht="25" customHeight="1" thickBot="1" x14ac:dyDescent="0.2">
      <c r="B212" s="102"/>
      <c r="C212" s="105" t="s">
        <v>174</v>
      </c>
      <c r="D212" s="105"/>
      <c r="E212" s="108"/>
    </row>
    <row r="213" spans="2:5" ht="23" customHeight="1" thickBot="1" x14ac:dyDescent="0.2">
      <c r="B213" s="219" t="s">
        <v>175</v>
      </c>
      <c r="C213" s="220"/>
      <c r="D213" s="220"/>
      <c r="E213" s="221"/>
    </row>
  </sheetData>
  <mergeCells count="22">
    <mergeCell ref="B1:J1"/>
    <mergeCell ref="B2:C3"/>
    <mergeCell ref="B6:E6"/>
    <mergeCell ref="B7:J7"/>
    <mergeCell ref="D3:J3"/>
    <mergeCell ref="D2:J2"/>
    <mergeCell ref="D203:E203"/>
    <mergeCell ref="B213:E213"/>
    <mergeCell ref="G8:J8"/>
    <mergeCell ref="B55:J55"/>
    <mergeCell ref="B142:J142"/>
    <mergeCell ref="B143:E143"/>
    <mergeCell ref="B161:E161"/>
    <mergeCell ref="B56:E56"/>
    <mergeCell ref="B107:E107"/>
    <mergeCell ref="B8:E8"/>
    <mergeCell ref="B43:E43"/>
    <mergeCell ref="G53:I53"/>
    <mergeCell ref="G140:I140"/>
    <mergeCell ref="G200:I200"/>
    <mergeCell ref="G201:I201"/>
    <mergeCell ref="A202:B202"/>
  </mergeCells>
  <phoneticPr fontId="35" type="noConversion"/>
  <conditionalFormatting sqref="D206:E207 D208:D210 E210">
    <cfRule type="containsText" dxfId="0" priority="1" stopIfTrue="1" operator="containsText" text="NO">
      <formula>NOT(ISERROR(SEARCH("NO",D206)))</formula>
    </cfRule>
  </conditionalFormatting>
  <pageMargins left="0.7" right="0.7" top="0.75" bottom="0.75" header="0.3" footer="0.3"/>
  <pageSetup scale="76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</vt:lpstr>
      <vt:lpstr>ANEXO 2</vt:lpstr>
      <vt:lpstr>ANEXO 3</vt:lpstr>
      <vt:lpstr>ANEXO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Martinez Contreras</dc:creator>
  <cp:lastModifiedBy>andrea carrero</cp:lastModifiedBy>
  <dcterms:created xsi:type="dcterms:W3CDTF">2023-04-11T16:23:00Z</dcterms:created>
  <dcterms:modified xsi:type="dcterms:W3CDTF">2026-07-18T17:51:35Z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388C3EB26BCB40709CDCC308889C4BE1_13</vt:lpwstr>
  </property>
  <property fmtid="{D5CDD505-2E9C-101B-9397-08002B2CF9AE}" pid="3" name="KSOProductBuildVer">
    <vt:lpwstr>1033-12.2.0.23196</vt:lpwstr>
  </property>
</Properties>
</file>