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ACTURACION\2026\INFORMES DE SUPERVISION\2.SUMINISTRO\2026\VF CTO168 RICARDO OSORIO CASTELLANOS AS21 ALEJANDRA\"/>
    </mc:Choice>
  </mc:AlternateContent>
  <bookViews>
    <workbookView xWindow="0" yWindow="0" windowWidth="24000" windowHeight="9300" firstSheet="1" activeTab="7"/>
  </bookViews>
  <sheets>
    <sheet name="INF 01" sheetId="77" r:id="rId1"/>
    <sheet name="INF 2" sheetId="78" r:id="rId2"/>
    <sheet name="INF 3" sheetId="79" r:id="rId3"/>
    <sheet name="INF 4" sheetId="80" r:id="rId4"/>
    <sheet name="INF 5" sheetId="81" r:id="rId5"/>
    <sheet name="INF 6" sheetId="82" r:id="rId6"/>
    <sheet name="INF 7" sheetId="83" r:id="rId7"/>
    <sheet name="INF 8 " sheetId="85" r:id="rId8"/>
    <sheet name="INF 9 VF" sheetId="84" r:id="rId9"/>
    <sheet name="INF 10 VF " sheetId="86" r:id="rId10"/>
    <sheet name="INF 11 VF " sheetId="87" r:id="rId11"/>
    <sheet name="INF 12 VF" sheetId="88" r:id="rId12"/>
    <sheet name="INF 13 VF" sheetId="89" r:id="rId13"/>
  </sheets>
  <definedNames>
    <definedName name="_xlnm.Print_Area" localSheetId="0">'INF 01'!$A$1:$G$104</definedName>
    <definedName name="_xlnm.Print_Area" localSheetId="11">'INF 12 VF'!$A$1:$G$126</definedName>
    <definedName name="_xlnm.Print_Area" localSheetId="12">'INF 13 VF'!$A$1:$G$128</definedName>
    <definedName name="_xlnm.Print_Area" localSheetId="1">'INF 2'!$A$1:$G$105</definedName>
    <definedName name="_xlnm.Print_Area" localSheetId="3">'INF 4'!$A$1:$G$107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2" i="89" l="1"/>
  <c r="F92" i="89"/>
  <c r="E112" i="89" s="1"/>
  <c r="F91" i="89"/>
  <c r="F90" i="89"/>
  <c r="F65" i="89"/>
  <c r="F32" i="89"/>
  <c r="G32" i="89"/>
  <c r="E32" i="89"/>
  <c r="G31" i="89"/>
  <c r="F89" i="89"/>
  <c r="F88" i="89"/>
  <c r="F87" i="89"/>
  <c r="F86" i="89"/>
  <c r="F85" i="89"/>
  <c r="F84" i="89"/>
  <c r="F83" i="89"/>
  <c r="F82" i="89"/>
  <c r="F81" i="89"/>
  <c r="F80" i="89"/>
  <c r="F79" i="89"/>
  <c r="F78" i="89"/>
  <c r="G61" i="89"/>
  <c r="C72" i="89" s="1"/>
  <c r="F61" i="89"/>
  <c r="C70" i="89" s="1"/>
  <c r="E61" i="89"/>
  <c r="D61" i="89"/>
  <c r="C69" i="89" s="1"/>
  <c r="C61" i="89"/>
  <c r="G30" i="89"/>
  <c r="G20" i="89"/>
  <c r="G62" i="89" l="1"/>
  <c r="B112" i="89"/>
  <c r="C68" i="89"/>
  <c r="C71" i="89" s="1"/>
  <c r="C73" i="89" s="1"/>
  <c r="F90" i="88"/>
  <c r="F89" i="88"/>
  <c r="F88" i="88"/>
  <c r="C61" i="88"/>
  <c r="G61" i="88"/>
  <c r="F64" i="88"/>
  <c r="D60" i="88"/>
  <c r="C68" i="88" s="1"/>
  <c r="F87" i="88"/>
  <c r="F86" i="88"/>
  <c r="F85" i="88"/>
  <c r="F84" i="88"/>
  <c r="F83" i="88"/>
  <c r="F82" i="88"/>
  <c r="F81" i="88"/>
  <c r="F80" i="88"/>
  <c r="F79" i="88"/>
  <c r="F78" i="88"/>
  <c r="F77" i="88"/>
  <c r="G60" i="88"/>
  <c r="F60" i="88"/>
  <c r="C69" i="88" s="1"/>
  <c r="E60" i="88"/>
  <c r="C60" i="88"/>
  <c r="C67" i="88" s="1"/>
  <c r="F31" i="88"/>
  <c r="G30" i="88"/>
  <c r="G31" i="88" s="1"/>
  <c r="G20" i="88"/>
  <c r="C71" i="88" l="1"/>
  <c r="C70" i="88" s="1"/>
  <c r="C72" i="88" s="1"/>
  <c r="E110" i="88" s="1"/>
  <c r="B110" i="88"/>
  <c r="F86" i="87"/>
  <c r="F85" i="87"/>
  <c r="F84" i="87"/>
  <c r="F83" i="87"/>
  <c r="F82" i="87"/>
  <c r="F81" i="87"/>
  <c r="F80" i="87"/>
  <c r="F79" i="87"/>
  <c r="F78" i="87"/>
  <c r="F77" i="87"/>
  <c r="F76" i="87"/>
  <c r="G87" i="87" s="1"/>
  <c r="G59" i="87"/>
  <c r="F59" i="87"/>
  <c r="C68" i="87" s="1"/>
  <c r="E59" i="87"/>
  <c r="G61" i="87" s="1"/>
  <c r="F63" i="87" s="1"/>
  <c r="C70" i="87" s="1"/>
  <c r="D59" i="87"/>
  <c r="C59" i="87"/>
  <c r="C66" i="87" s="1"/>
  <c r="F31" i="87"/>
  <c r="G30" i="87"/>
  <c r="G31" i="87" s="1"/>
  <c r="G20" i="87"/>
  <c r="G60" i="87" l="1"/>
  <c r="B108" i="87"/>
  <c r="C60" i="87"/>
  <c r="C67" i="87"/>
  <c r="C69" i="87" s="1"/>
  <c r="C71" i="87" s="1"/>
  <c r="F84" i="86"/>
  <c r="G85" i="86"/>
  <c r="D58" i="86"/>
  <c r="E106" i="86"/>
  <c r="F83" i="86"/>
  <c r="F82" i="86"/>
  <c r="F81" i="86"/>
  <c r="F80" i="86"/>
  <c r="F79" i="86"/>
  <c r="F78" i="86"/>
  <c r="F77" i="86"/>
  <c r="F76" i="86"/>
  <c r="F75" i="86"/>
  <c r="G58" i="86"/>
  <c r="G59" i="86" s="1"/>
  <c r="F58" i="86"/>
  <c r="C67" i="86" s="1"/>
  <c r="E58" i="86"/>
  <c r="G60" i="86" s="1"/>
  <c r="F62" i="86" s="1"/>
  <c r="C69" i="86" s="1"/>
  <c r="C68" i="86" s="1"/>
  <c r="C70" i="86" s="1"/>
  <c r="C58" i="86"/>
  <c r="C65" i="86" s="1"/>
  <c r="F31" i="86"/>
  <c r="G30" i="86"/>
  <c r="G31" i="86" s="1"/>
  <c r="G20" i="86"/>
  <c r="F88" i="87" l="1"/>
  <c r="E108" i="87" s="1"/>
  <c r="F87" i="87"/>
  <c r="B106" i="86"/>
  <c r="C59" i="86"/>
  <c r="C66" i="86"/>
  <c r="G28" i="84"/>
  <c r="F86" i="86" l="1"/>
  <c r="F85" i="86"/>
  <c r="G75" i="85"/>
  <c r="F74" i="85"/>
  <c r="F73" i="85"/>
  <c r="F72" i="85"/>
  <c r="F71" i="85"/>
  <c r="F70" i="85"/>
  <c r="F69" i="85"/>
  <c r="F68" i="85"/>
  <c r="F67" i="85"/>
  <c r="C59" i="85"/>
  <c r="F50" i="85"/>
  <c r="E50" i="85"/>
  <c r="D50" i="85"/>
  <c r="C58" i="85" s="1"/>
  <c r="C50" i="85"/>
  <c r="G49" i="85"/>
  <c r="G50" i="85" s="1"/>
  <c r="F28" i="85"/>
  <c r="E28" i="85"/>
  <c r="G27" i="85"/>
  <c r="G26" i="85"/>
  <c r="G28" i="85" s="1"/>
  <c r="G51" i="85" l="1"/>
  <c r="C61" i="85"/>
  <c r="G54" i="85"/>
  <c r="G76" i="85"/>
  <c r="E96" i="85" s="1"/>
  <c r="G52" i="85"/>
  <c r="C60" i="85"/>
  <c r="C62" i="85" s="1"/>
  <c r="B96" i="85"/>
  <c r="C51" i="85"/>
  <c r="G82" i="84" l="1"/>
  <c r="D56" i="84"/>
  <c r="C67" i="84"/>
  <c r="F60" i="84"/>
  <c r="G58" i="84"/>
  <c r="E56" i="84"/>
  <c r="F56" i="84"/>
  <c r="G56" i="84"/>
  <c r="F81" i="84"/>
  <c r="C56" i="84"/>
  <c r="G20" i="84"/>
  <c r="C63" i="84" l="1"/>
  <c r="C66" i="84" s="1"/>
  <c r="F29" i="84"/>
  <c r="F80" i="84" l="1"/>
  <c r="C65" i="84"/>
  <c r="B103" i="84"/>
  <c r="F79" i="84"/>
  <c r="F78" i="84"/>
  <c r="F77" i="84"/>
  <c r="F76" i="84"/>
  <c r="F75" i="84"/>
  <c r="F74" i="84"/>
  <c r="F73" i="84"/>
  <c r="G29" i="84"/>
  <c r="E103" i="84" l="1"/>
  <c r="G57" i="84"/>
  <c r="C57" i="84"/>
  <c r="C64" i="84"/>
  <c r="B94" i="83"/>
  <c r="F72" i="83"/>
  <c r="F71" i="83"/>
  <c r="F70" i="83"/>
  <c r="F69" i="83"/>
  <c r="G73" i="83" s="1"/>
  <c r="F68" i="83"/>
  <c r="F67" i="83"/>
  <c r="F66" i="83"/>
  <c r="C58" i="83"/>
  <c r="F49" i="83"/>
  <c r="E49" i="83"/>
  <c r="G49" i="83" s="1"/>
  <c r="D49" i="83"/>
  <c r="C57" i="83" s="1"/>
  <c r="C49" i="83"/>
  <c r="F27" i="83"/>
  <c r="G26" i="83"/>
  <c r="G27" i="83" s="1"/>
  <c r="C68" i="84" l="1"/>
  <c r="C60" i="83"/>
  <c r="G53" i="83"/>
  <c r="G51" i="83"/>
  <c r="G50" i="83"/>
  <c r="G74" i="83"/>
  <c r="E94" i="83" s="1"/>
  <c r="C59" i="83"/>
  <c r="C61" i="83" s="1"/>
  <c r="C50" i="83"/>
  <c r="F83" i="84" l="1"/>
  <c r="F82" i="84"/>
  <c r="B93" i="82"/>
  <c r="G73" i="82"/>
  <c r="G72" i="82"/>
  <c r="F71" i="82"/>
  <c r="F70" i="82"/>
  <c r="F69" i="82"/>
  <c r="F68" i="82"/>
  <c r="F67" i="82"/>
  <c r="F66" i="82"/>
  <c r="F49" i="82"/>
  <c r="C58" i="82" s="1"/>
  <c r="E49" i="82"/>
  <c r="D49" i="82"/>
  <c r="C50" i="82" s="1"/>
  <c r="C49" i="82"/>
  <c r="F27" i="82"/>
  <c r="G26" i="82"/>
  <c r="G27" i="82" s="1"/>
  <c r="G26" i="81"/>
  <c r="D49" i="81"/>
  <c r="C57" i="81"/>
  <c r="G70" i="80"/>
  <c r="C50" i="81"/>
  <c r="G71" i="81"/>
  <c r="F70" i="81"/>
  <c r="F69" i="81"/>
  <c r="G71" i="80"/>
  <c r="G68" i="78"/>
  <c r="G70" i="79"/>
  <c r="G69" i="79"/>
  <c r="E49" i="81"/>
  <c r="F49" i="81"/>
  <c r="G49" i="81"/>
  <c r="C49" i="81"/>
  <c r="G72" i="81"/>
  <c r="E92" i="81"/>
  <c r="B92" i="81"/>
  <c r="F66" i="81"/>
  <c r="F67" i="81"/>
  <c r="F68" i="81"/>
  <c r="C60" i="81"/>
  <c r="C59" i="81"/>
  <c r="C61" i="81"/>
  <c r="C58" i="81"/>
  <c r="G53" i="81"/>
  <c r="G51" i="81"/>
  <c r="G50" i="81"/>
  <c r="G27" i="81"/>
  <c r="F27" i="81"/>
  <c r="F69" i="80"/>
  <c r="F68" i="80"/>
  <c r="G44" i="80"/>
  <c r="G43" i="80"/>
  <c r="F67" i="80"/>
  <c r="F66" i="80"/>
  <c r="F49" i="80"/>
  <c r="C58" i="80"/>
  <c r="E49" i="80"/>
  <c r="G49" i="80"/>
  <c r="D49" i="80"/>
  <c r="B91" i="80"/>
  <c r="C49" i="80"/>
  <c r="G42" i="80"/>
  <c r="F27" i="80"/>
  <c r="G26" i="80"/>
  <c r="G27" i="80"/>
  <c r="C50" i="80"/>
  <c r="C60" i="80"/>
  <c r="G53" i="80"/>
  <c r="G51" i="80"/>
  <c r="G50" i="80"/>
  <c r="E91" i="80"/>
  <c r="C57" i="80"/>
  <c r="F68" i="79"/>
  <c r="F67" i="79"/>
  <c r="G43" i="79"/>
  <c r="D49" i="79"/>
  <c r="F66" i="79"/>
  <c r="F49" i="79"/>
  <c r="C58" i="79"/>
  <c r="E49" i="79"/>
  <c r="C49" i="79"/>
  <c r="G42" i="79"/>
  <c r="F27" i="79"/>
  <c r="G26" i="79"/>
  <c r="G27" i="79"/>
  <c r="C59" i="80"/>
  <c r="C61" i="80"/>
  <c r="B90" i="79"/>
  <c r="C50" i="79"/>
  <c r="C57" i="79"/>
  <c r="G49" i="79"/>
  <c r="G49" i="78"/>
  <c r="F49" i="78"/>
  <c r="C58" i="78"/>
  <c r="E49" i="78"/>
  <c r="D49" i="78"/>
  <c r="G42" i="78"/>
  <c r="F67" i="78"/>
  <c r="F66" i="78"/>
  <c r="C49" i="78"/>
  <c r="C50" i="78"/>
  <c r="F27" i="78"/>
  <c r="G26" i="78"/>
  <c r="G27" i="78"/>
  <c r="F66" i="77"/>
  <c r="G67" i="77"/>
  <c r="G41" i="77"/>
  <c r="G26" i="77"/>
  <c r="G27" i="77"/>
  <c r="G51" i="79"/>
  <c r="E90" i="79"/>
  <c r="C60" i="79"/>
  <c r="C59" i="79"/>
  <c r="C61" i="79"/>
  <c r="G50" i="79"/>
  <c r="G51" i="78"/>
  <c r="G69" i="78"/>
  <c r="G53" i="78"/>
  <c r="B89" i="78"/>
  <c r="G53" i="79"/>
  <c r="C57" i="78"/>
  <c r="C49" i="77"/>
  <c r="E49" i="77"/>
  <c r="F27" i="77"/>
  <c r="C60" i="78"/>
  <c r="C59" i="78"/>
  <c r="C61" i="78"/>
  <c r="E89" i="78"/>
  <c r="G50" i="78"/>
  <c r="D49" i="77"/>
  <c r="F49" i="77"/>
  <c r="G49" i="77"/>
  <c r="C60" i="77"/>
  <c r="G53" i="77"/>
  <c r="G50" i="77"/>
  <c r="G51" i="77"/>
  <c r="C58" i="77"/>
  <c r="B88" i="77"/>
  <c r="G68" i="77"/>
  <c r="E88" i="77"/>
  <c r="C50" i="77"/>
  <c r="C57" i="77"/>
  <c r="C59" i="77"/>
  <c r="C61" i="77"/>
  <c r="G49" i="82" l="1"/>
  <c r="E93" i="82" s="1"/>
  <c r="G50" i="82"/>
  <c r="G53" i="82"/>
  <c r="C57" i="82"/>
  <c r="G51" i="82" l="1"/>
  <c r="C60" i="82"/>
  <c r="C59" i="82"/>
  <c r="C61" i="82" s="1"/>
</calcChain>
</file>

<file path=xl/sharedStrings.xml><?xml version="1.0" encoding="utf-8"?>
<sst xmlns="http://schemas.openxmlformats.org/spreadsheetml/2006/main" count="1910" uniqueCount="297">
  <si>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</si>
  <si>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</si>
  <si>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</si>
  <si>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PLAZO DE EJECUCIÓN:</t>
  </si>
  <si>
    <t>LUGAR DE ENTREGA:</t>
  </si>
  <si>
    <t xml:space="preserve">VALOR DEL CONTRATO: </t>
  </si>
  <si>
    <t>2: RESUMEN DOCUMENTOS PRESUPUESTALES</t>
  </si>
  <si>
    <t>3: MODIFICATORIOS</t>
  </si>
  <si>
    <t>TIPO</t>
  </si>
  <si>
    <t>FECHA</t>
  </si>
  <si>
    <t>OBJETO</t>
  </si>
  <si>
    <t>4: RELACION DE BIENES Y/O SERVICIOS OBJETO DEL CONTRATO</t>
  </si>
  <si>
    <t>ITEM</t>
  </si>
  <si>
    <t>DESCRIPCION</t>
  </si>
  <si>
    <t>5: RESUMEN DE POLIZAS</t>
  </si>
  <si>
    <t>AMPAROS CUBIERTOS</t>
  </si>
  <si>
    <t>PORCENTAJES AMPAROS CUBIERTOS</t>
  </si>
  <si>
    <t>VALOR</t>
  </si>
  <si>
    <t xml:space="preserve">DESDE </t>
  </si>
  <si>
    <t>HASTA</t>
  </si>
  <si>
    <t>6: BALANCE Y EJECUCION DEL CONTRATO</t>
  </si>
  <si>
    <t>CONCEPTO</t>
  </si>
  <si>
    <t>V/R CONTRATO</t>
  </si>
  <si>
    <t>V/R CANCELADO</t>
  </si>
  <si>
    <t>AUTORIZADO</t>
  </si>
  <si>
    <t>TOTAL</t>
  </si>
  <si>
    <t>% DE EJECUCION POR PAGO CANCELADO</t>
  </si>
  <si>
    <t>% DE EJECUCION POR PAGO AUTORIZADO</t>
  </si>
  <si>
    <t>7: PAGOS EFECTUADOS</t>
  </si>
  <si>
    <t xml:space="preserve">CONCEPTO DE PAGO  Y FECHA: </t>
  </si>
  <si>
    <t>VALOR PAGADO EN EL MES:</t>
  </si>
  <si>
    <t>7.1. BALANCE GENERAL CONTRATO</t>
  </si>
  <si>
    <t>VALOR CANCELADO</t>
  </si>
  <si>
    <t>VALOR SALDO CONTRATO</t>
  </si>
  <si>
    <t>VALOR EN AUTORIZACIÓN</t>
  </si>
  <si>
    <t>SUMAS IGUALES</t>
  </si>
  <si>
    <t>7.2. ACTAS DE RECIBO A SATISFACCION</t>
  </si>
  <si>
    <t>ACTAS DE SATISFACION</t>
  </si>
  <si>
    <t>VALOR TOTAL FACTURADO</t>
  </si>
  <si>
    <t xml:space="preserve">VALOR ENTREGADO </t>
  </si>
  <si>
    <t xml:space="preserve">VALOR TOTAL CANCELADO </t>
  </si>
  <si>
    <t>PORCENTAJE EJECUCIÓN FÍSICA %</t>
  </si>
  <si>
    <t>8. TRABAJOS Y/O ACTIVIDADES REALIZADAS</t>
  </si>
  <si>
    <t xml:space="preserve">8. AVANCE TOTAL DEL CONTRATO </t>
  </si>
  <si>
    <t>EJECUCIÓN FINANCIERA</t>
  </si>
  <si>
    <r>
      <rPr>
        <b/>
        <sz val="10"/>
        <color theme="1"/>
        <rFont val="Arial Narrow"/>
        <family val="2"/>
      </rPr>
      <t xml:space="preserve">EJECUCIÓN FISICA </t>
    </r>
    <r>
      <rPr>
        <sz val="10"/>
        <color theme="1"/>
        <rFont val="Arial Narrow"/>
        <family val="2"/>
      </rPr>
      <t xml:space="preserve">      </t>
    </r>
  </si>
  <si>
    <t>9. NOVEDADES Y/O INFORMACION DE IMPORTANCIA</t>
  </si>
  <si>
    <t xml:space="preserve">10. ANEXOS AL INFORME: </t>
  </si>
  <si>
    <t>4). ENVIO DOCUMENTOS ACTA Y RECIBIDO  PARA VALIDACION DE PAGOS</t>
  </si>
  <si>
    <t>se pudo establecer que con la ejecucion del presente contrato se busca dar cumplimiento a los fines previstos en el articulo 2º de la Constitución Política, principalmente “servir a la comunidad, promover la prosperidad general y garantizar la efectividad de los principios, derechos y deberes consagrados” a favor de los asociados.</t>
  </si>
  <si>
    <t>JUSTIFICACION SALDO PENDIENTE OBLIGAR :</t>
  </si>
  <si>
    <t>FECHA PROYECCION ACTA DE LIQUIDACION:</t>
  </si>
  <si>
    <t>OBSERVACIONES:</t>
  </si>
  <si>
    <t>N/A</t>
  </si>
  <si>
    <t>POLIZA DE RESPONSABILIDAD CIVIL : N/A</t>
  </si>
  <si>
    <t>FECHA DE APROBACION DE LAS  POLIZAS: N/A</t>
  </si>
  <si>
    <t xml:space="preserve">ESTABLECIMIENTO DE SANIDAD BASPC16 CENAC YOPAL  </t>
  </si>
  <si>
    <t>INFORME DE SUPERVISION N° 001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</si>
  <si>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2024,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</si>
  <si>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IVA</t>
  </si>
  <si>
    <t>FACTURA</t>
  </si>
  <si>
    <t>ENTRADA SAP</t>
  </si>
  <si>
    <t>ACTA DE SATISFACCION</t>
  </si>
  <si>
    <t>REPONSABILIDAD</t>
  </si>
  <si>
    <t>FACTURAS JUNIO</t>
  </si>
  <si>
    <t>FECHA INFORME : 17/06/2025</t>
  </si>
  <si>
    <t>FECHA SUSCRIPCION CONTRATO: 23 De Abril del 2025</t>
  </si>
  <si>
    <t>CONTRATO Y/O ACUERDO N° 168-MC-ESMBAS16-2025</t>
  </si>
  <si>
    <t>1: INFORMACIÓN DEL CONTRATO DE SUMINISTRO</t>
  </si>
  <si>
    <t>OBJETO DEL CONTRATO: SUMINISTRO DE LENTES, MONTURAS Y PRÓTESIS OCULARES PARA LOS USUARIOS Y BENEFICIARIOS DEL SUBSISTEMA DE SALUD DE LAS FUERZAS MILITARES ADCRITOS A LA REGIONAL Nº.8 Y SUS ESTABLECIMIENTOS DE SANIDAD MILITAR CENTRALIZADOS EN EL DEPARTAMENTO DEL CASANARE. PARA LA VIGENCIA 2025.</t>
  </si>
  <si>
    <t>NOMBRE DEL CONTRATISTA:  RICARDO OSORIO CASTELLANOS</t>
  </si>
  <si>
    <t>NIT o CC: 80425745-4</t>
  </si>
  <si>
    <t>El plazo de Ejecución del presente contrato será hasta el 15 de diciembre de 2025 y/o hasta agotar presupuesto.</t>
  </si>
  <si>
    <t>Instalaciones ofrecidas por el contratista ubicadas en el Departamento de CASANARE Municipio de YOPAL, KM 7 VIA marginal la selva</t>
  </si>
  <si>
    <t>EN LETRAS: CINCUENTA Y SEIS MILLONES DOSCIENTOS MIL PESOS ML/CTE.</t>
  </si>
  <si>
    <t>DISPONIBILIDAD PRESUPUESTAL INICIAL  N°: 13725</t>
  </si>
  <si>
    <t>REGISTRO PRESUPUESTAL INICIAL N°: 15625</t>
  </si>
  <si>
    <t>FECHA: 03 DE FEBRERO DE 2025</t>
  </si>
  <si>
    <t>FECHA: 25 DE ABRIL DE 2025</t>
  </si>
  <si>
    <t>Y3542</t>
  </si>
  <si>
    <t>FECHA DE EMISION</t>
  </si>
  <si>
    <t>SUBTOTAL</t>
  </si>
  <si>
    <t xml:space="preserve">VL A PAGAR </t>
  </si>
  <si>
    <t>COMPAÑÍA ASEGURADORA: SEGUROS MUNDIAL</t>
  </si>
  <si>
    <t>CUMPLIMIENTO</t>
  </si>
  <si>
    <t>3 SMLV</t>
  </si>
  <si>
    <t>PRESTACIONES SOCIALES</t>
  </si>
  <si>
    <t>2 SMLV</t>
  </si>
  <si>
    <t>MES JUNIO 2025</t>
  </si>
  <si>
    <t xml:space="preserve">VL IVA </t>
  </si>
  <si>
    <t>VALOR IVA</t>
  </si>
  <si>
    <t>N°  20253350527</t>
  </si>
  <si>
    <t>1). SUMINISTRO DE LENTES, MONTURAS Y PRÓTESIS OCULARES PARA LOS USUARIOS Y BENEFICIARIOS DEL SUBSISTEMA DE SALUD DE LAS FUERZAS MILITARES
ADSCRITOS A LA REGIONAL Nº.8 Y SUS ESTABLECIMIENTOS DE SANIDAD MILITAR CENTRALIZADOS EN EL DEPARTAMENTO DEL CASANARE. PARA LA VIGENCIA 2025</t>
  </si>
  <si>
    <t>2). ELABORACION DEL  LOS DOCUMENTOS PARA VALIDACION DE LOS PAGOS SEGÚN LOS REPORTES DADOS POR LA CENAC YOPAL</t>
  </si>
  <si>
    <t xml:space="preserve">3).ELABORACION DEL INFORME DE SUPERVICION SEGÚN LOS REQUERIMIENTOS DE CENAC YOPAL </t>
  </si>
  <si>
    <t xml:space="preserve">5). ELABORACION DEL INFORME DE SUPERVISION </t>
  </si>
  <si>
    <t>6). RECEPCION DE LA FACTURA EMITIDA EN EL SIIF NACION</t>
  </si>
  <si>
    <t>Se   recibe la informacion  y verificada la cual da la certeza de que  los servicios reflejados en la factura y soportes, fueron realizados de acuerdo a lo establecido en la obligaciones del contratista y cumpliendo los protocolos establecidos para la misma; a la fecha se puede constatar que el contratista cumple con todos los requerimientos señalados dentro del contrato y que los servicios fueron prestados de forma oportuna, profesional  y con calidad.</t>
  </si>
  <si>
    <t xml:space="preserve">Es un contrato de prestacion de suministros  que se ejecuta en la medida que se preste el servicio y/o se entreguen los bienes </t>
  </si>
  <si>
    <t>Se proyecta su terminacion y liquidacion  el 15 de DICIEMBRE de 2025 Y/O hasta agotar el recurso correspondiente asignado.</t>
  </si>
  <si>
    <t>SE TRAMITA PARA PAGO FACTURA N° Y3542</t>
  </si>
  <si>
    <t>ACTA DE RECIBO A SATISFACION NUMERO 20253350527</t>
  </si>
  <si>
    <t>SUPERVISOR ACEPTACIÓN DE OFERTA N° 168-MC-ESMBAS16-2025</t>
  </si>
  <si>
    <t>CS. LOPEZ ECHAVARRIA KAREN ALEJANDRA</t>
  </si>
  <si>
    <t>INFORME DE SUPERVISION N° 002</t>
  </si>
  <si>
    <t>FECHA INFORME : 07/07/2025</t>
  </si>
  <si>
    <t>Y3549</t>
  </si>
  <si>
    <t>MES JULIO 2025</t>
  </si>
  <si>
    <t>FACTURAS JULIO</t>
  </si>
  <si>
    <t>SE TRAMITA PARA PAGO FACTURA N° Y3549</t>
  </si>
  <si>
    <t xml:space="preserve">CP. MONTENEGRO MONTENEGRO DANIS ALBERTO 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</si>
  <si>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2025,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</si>
  <si>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ACTA DE RECIBO A SATISFACION NUMERO 2025335020379563</t>
  </si>
  <si>
    <t>N° 2025335020379563</t>
  </si>
  <si>
    <t>INFORME DE SUPERVISION N° 003</t>
  </si>
  <si>
    <t>Y3570</t>
  </si>
  <si>
    <t>SE TRAMITA PARA PAGO FACTURA N° Y3570</t>
  </si>
  <si>
    <t>FECHA INFORME : 14/08/2025</t>
  </si>
  <si>
    <t>N° 2025335024835943</t>
  </si>
  <si>
    <t>14/0872025</t>
  </si>
  <si>
    <t>ACTA DE RECIBO A SATISFACION NUMERO 2025335024835943</t>
  </si>
  <si>
    <t>MES AGOSTO 2025</t>
  </si>
  <si>
    <t>FECHA INFORME : 18/09/2025</t>
  </si>
  <si>
    <t>Y3671</t>
  </si>
  <si>
    <t>INFORME DE SUPERVISION N° 004</t>
  </si>
  <si>
    <t>MES SEPTIEMBRE 2025</t>
  </si>
  <si>
    <t>FACTURAS SEPTIEMBRE</t>
  </si>
  <si>
    <t>FACTURAS AGOSTO</t>
  </si>
  <si>
    <t>N° 2025335013053356</t>
  </si>
  <si>
    <t>SE TRAMITA PARA PAGO FACTURA N° Y3671</t>
  </si>
  <si>
    <t>ACTA DE RECIBO A SATISFACION NUMERO 2025335013053356</t>
  </si>
  <si>
    <t xml:space="preserve">SS. MONTENEGRO MONTENEGRO DANIS ALBERTO </t>
  </si>
  <si>
    <t>INFORME DE SUPERVISION N° 005</t>
  </si>
  <si>
    <t>Y3759</t>
  </si>
  <si>
    <t>MES OCTUBRE 2025</t>
  </si>
  <si>
    <t>SE TRAMITA PARA PAGO FACTURA N° Y3759</t>
  </si>
  <si>
    <t>FECHA INFORME : 22/10/2025</t>
  </si>
  <si>
    <t>ACTA DE RECIBO A SATISFACION NUMERO 2025335014790436</t>
  </si>
  <si>
    <t>FACTURAS OCTUBRE</t>
  </si>
  <si>
    <t>N° 2025335014790430</t>
  </si>
  <si>
    <t>INFORME DE SUPERVISION N° 006</t>
  </si>
  <si>
    <t>Y3998</t>
  </si>
  <si>
    <t xml:space="preserve">MES NOVIEMBRE </t>
  </si>
  <si>
    <t>SE TRAMITA PARA PAGO FACTURA N° Y3998</t>
  </si>
  <si>
    <t>FECHA INFORME : 24/11/2025</t>
  </si>
  <si>
    <t>ACTA DE RECIBO A SATISFACION NUMERO 2025335016324776</t>
  </si>
  <si>
    <t>N° 2025335016324770</t>
  </si>
  <si>
    <t>INFORME DE SUPERVISION N° 007</t>
  </si>
  <si>
    <t>FECHA INFORME : 02/12/2025</t>
  </si>
  <si>
    <t>Y4241</t>
  </si>
  <si>
    <t>MES NOVIEMBRE 2025</t>
  </si>
  <si>
    <t>MES DICIEMBRE 2025</t>
  </si>
  <si>
    <t>FACTURAS DICIEMBRE</t>
  </si>
  <si>
    <t>N° 2025335016324776</t>
  </si>
  <si>
    <t>SE TRAMITA PARA PAGO FACTURA N° Y4241</t>
  </si>
  <si>
    <t>ACTA DE RECIBO A SATISFACION NUMERO 2025335016924106</t>
  </si>
  <si>
    <t>Nª 2025335016924100</t>
  </si>
  <si>
    <t>Y4252</t>
  </si>
  <si>
    <t>INFORME DE SUPERVISION N° 008</t>
  </si>
  <si>
    <t>FECHA INFORME : 23/12/2025</t>
  </si>
  <si>
    <t>Nª 2025335040187303</t>
  </si>
  <si>
    <t>ACTA DE RECIBO A SATISFACION NUMERO 2025335040187303</t>
  </si>
  <si>
    <t>Y4251</t>
  </si>
  <si>
    <t>SE TRAMITA PARA PAGO FACTURA N° Y4251 - Y4252</t>
  </si>
  <si>
    <t>DISPONIBILIDAD PRESUPUESTAL INICIAL  N°: 1126</t>
  </si>
  <si>
    <t>REGISTRO PRESUPUESTAL INICIAL N°: 1126</t>
  </si>
  <si>
    <t>FECHA: 05 DE ENERO DE 2026</t>
  </si>
  <si>
    <t>Que el director de la Regional 8 y el supervisor del contrato en referencia, emite solicitud de modificación por adición y prorroga al DIRECTOR DE LA CENAC, mediante Radicado N°:2025335038866953-MDN-COGFM-COEJC-SECEJ-JEMOP-DIV08-BR16BASPC16-ESMBAS16-29.61 del 12 de diciembre de 2025, con el fin de adicionar la suma de VEINTIOCHO MILLONES DE PESOS M/CTE ($ 28.000.000) y prorrogar el contrato hasta el 30 de junio del 2026</t>
  </si>
  <si>
    <t>ADICION VIGENCIA FUTURA</t>
  </si>
  <si>
    <t>MES ENERO 2026</t>
  </si>
  <si>
    <t xml:space="preserve">Valor adicion </t>
  </si>
  <si>
    <t>Y4282</t>
  </si>
  <si>
    <t>Se proyecta su terminacion y liquidacion  el 30 de Junio de 2026 Y/O hasta agotar el recurso correspondiente asignado.</t>
  </si>
  <si>
    <t>SE TRAMITA PARA PAGO FACTURA N° Y4282</t>
  </si>
  <si>
    <t>Nª 2026335003534153</t>
  </si>
  <si>
    <t>ACTA DE RECIBO A SATISFACION NUMERO 2026335003534153</t>
  </si>
  <si>
    <t xml:space="preserve">CS. TOVAR BARCELO DISNEY </t>
  </si>
  <si>
    <t>SUPERVISOR ACEPTACIÓN DE OFERTA N° VF168-MC-ESMBAS16-2025</t>
  </si>
  <si>
    <t>CONTRATO Y/O ACUERDO N° VF168-MC-ESMBAS16-2025</t>
  </si>
  <si>
    <t>INFORME DE SUPERVISION N° 009</t>
  </si>
  <si>
    <t>FECHA INFORME : 10/02/2026</t>
  </si>
  <si>
    <t>FACTURAS ENERO</t>
  </si>
  <si>
    <t xml:space="preserve">valor reduccion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</si>
  <si>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</t>
  </si>
  <si>
    <t xml:space="preserve">CAMBIO DE SUPERVISOR </t>
  </si>
  <si>
    <t xml:space="preserve">Según el oficio con radicado 2025190040288753 de fecha 24 de diciembre, solicita la reducción de del compromiso 15625 “suministro de lentes y monturas y prótesis oculares” por un valor de (22.971,74) VEINTE DOS MIL NOVECIENTOS SETENTA Y UN PESO CON SETENTA Y CUATRO CENTAVOS </t>
  </si>
  <si>
    <t>REDUCCION</t>
  </si>
  <si>
    <t>Y4526</t>
  </si>
  <si>
    <t>FACTURA DE MARZO</t>
  </si>
  <si>
    <t>Nª 2026335007536433</t>
  </si>
  <si>
    <t>SE TRAMITA PARA PAGO FACTURA N° Y4526 FACTURA DEL MES DE MARZO</t>
  </si>
  <si>
    <t>ACTA DE RECIBO A SATISFACION NUMERO 2026335007536433</t>
  </si>
  <si>
    <t>INFORME DE SUPERVISION N° 010</t>
  </si>
  <si>
    <t>FECHA INFORME : 10/03/2026</t>
  </si>
  <si>
    <t>INFORME DE SUPERVISION N° 011</t>
  </si>
  <si>
    <t>El plazo de Ejecución del presente contrato será hasta el 30 de junio del 2026 y/o hasta agotar presupuesto.</t>
  </si>
  <si>
    <t>EN LETRAS: OCHENTA Y CUATO MILLONES DOSCIENTOS MIL PESOS ML/CTE.</t>
  </si>
  <si>
    <t>MES MARZO 2026</t>
  </si>
  <si>
    <t>MES ABRIL 2026</t>
  </si>
  <si>
    <t>Y4558</t>
  </si>
  <si>
    <t>AS21. ALEJANDRA SANDOVAL PATIÑO</t>
  </si>
  <si>
    <t>FACTURA DE ABRIL</t>
  </si>
  <si>
    <t xml:space="preserve">SE TRAMITA PARA PAGO FACTURA N° Y4558 FACTURA DEL MES DE ABRIL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</si>
  <si>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 </t>
  </si>
  <si>
    <t>FECHA INFORME : 13/04/2026</t>
  </si>
  <si>
    <t>Nª 20260199 folio 12</t>
  </si>
  <si>
    <t>ACTA DE RECIBO A SATISFACION NUMERO 20260199 folio 12</t>
  </si>
  <si>
    <t>INFORME DE SUPERVISION N° 012</t>
  </si>
  <si>
    <t>FECHA INFORME : 13/05/2026</t>
  </si>
  <si>
    <t>Y4588</t>
  </si>
  <si>
    <t>,</t>
  </si>
  <si>
    <t>SE TRAMITA PARA PAGO FACTURA N° Y4588 FACTURA DEL MES DE MAYO</t>
  </si>
  <si>
    <t>VALOR REDUCCION</t>
  </si>
  <si>
    <t xml:space="preserve">VALOR ADICION </t>
  </si>
  <si>
    <t>Nª 2026335014839133</t>
  </si>
  <si>
    <t>ACTA DE RECIBO A SATISFACION NUMERO 2026335014839133</t>
  </si>
  <si>
    <t>INFORME DE SUPERVISION N° 013</t>
  </si>
  <si>
    <t>Y4712</t>
  </si>
  <si>
    <t>Y4888</t>
  </si>
  <si>
    <t>MES MAYO 2026</t>
  </si>
  <si>
    <t>MES JULIO 2026</t>
  </si>
  <si>
    <t>FACTURA DE JUNIO DEL 2026</t>
  </si>
  <si>
    <t xml:space="preserve">SE TRAMITA PARA PAGO FACTURA N° Y4712 DE FECHA 10-06-2026 Y FACTURA Y4888 DE FECHA 25-06-2026 </t>
  </si>
  <si>
    <t>FECHA INFORME : 06/07/2026</t>
  </si>
  <si>
    <t>Nª 2026335010130976</t>
  </si>
  <si>
    <t>ACTA DE RECIBO A SATISFACION NUMERO 2026335010130976</t>
  </si>
  <si>
    <t>Fecha de pago</t>
  </si>
  <si>
    <t>Estado</t>
  </si>
  <si>
    <t>Valor Bruto</t>
  </si>
  <si>
    <t>Valor Deducciones</t>
  </si>
  <si>
    <t>Valor Neto</t>
  </si>
  <si>
    <t>Obligaciones</t>
  </si>
  <si>
    <t>Ordenes de Pago</t>
  </si>
  <si>
    <t>2025-06-27 04:28:47</t>
  </si>
  <si>
    <t>Pagada</t>
  </si>
  <si>
    <t>9,838,000.19</t>
  </si>
  <si>
    <t>320,076.00</t>
  </si>
  <si>
    <t>9,517,924.19</t>
  </si>
  <si>
    <t>78925</t>
  </si>
  <si>
    <t>214725025</t>
  </si>
  <si>
    <t>2025-07-24 02:22:57</t>
  </si>
  <si>
    <t>9,305,000.18</t>
  </si>
  <si>
    <t>302,881.00</t>
  </si>
  <si>
    <t>9,002,119.18</t>
  </si>
  <si>
    <t>93225</t>
  </si>
  <si>
    <t>253179625</t>
  </si>
  <si>
    <t>2025-09-01 02:40:40</t>
  </si>
  <si>
    <t>10,945,000.33</t>
  </si>
  <si>
    <t>353,242.00</t>
  </si>
  <si>
    <t>10,591,758.33</t>
  </si>
  <si>
    <t>115025</t>
  </si>
  <si>
    <t>304562125</t>
  </si>
  <si>
    <t>2025-10-01 03:07:04</t>
  </si>
  <si>
    <t>5,400,008.40</t>
  </si>
  <si>
    <t>176,885.00</t>
  </si>
  <si>
    <t>5,223,123.40</t>
  </si>
  <si>
    <t>138325</t>
  </si>
  <si>
    <t>357786325</t>
  </si>
  <si>
    <t>2025-11-04 02:41:18</t>
  </si>
  <si>
    <t>5,467,009.80</t>
  </si>
  <si>
    <t>182,210.00</t>
  </si>
  <si>
    <t>5,284,799.80</t>
  </si>
  <si>
    <t>148025</t>
  </si>
  <si>
    <t>409824825</t>
  </si>
  <si>
    <t>2025-12-03 02:20:58</t>
  </si>
  <si>
    <t>5,326,008.40</t>
  </si>
  <si>
    <t>176,285.00</t>
  </si>
  <si>
    <t>5,149,723.40</t>
  </si>
  <si>
    <t>180525</t>
  </si>
  <si>
    <t>472005125</t>
  </si>
  <si>
    <t>2025-12-16 03:51:53</t>
  </si>
  <si>
    <t>4,578,000.92</t>
  </si>
  <si>
    <t>183,732.00</t>
  </si>
  <si>
    <t>4,394,268.92</t>
  </si>
  <si>
    <t>185925</t>
  </si>
  <si>
    <t>499994825</t>
  </si>
  <si>
    <t>2025-12-29 01:23:22</t>
  </si>
  <si>
    <t>5,318,000.04</t>
  </si>
  <si>
    <t>170,574.00</t>
  </si>
  <si>
    <t>5,147,426.04</t>
  </si>
  <si>
    <t>200825</t>
  </si>
  <si>
    <t>539574025</t>
  </si>
  <si>
    <t>2026-02-27 03:50:11</t>
  </si>
  <si>
    <t>17526</t>
  </si>
  <si>
    <t>53588126</t>
  </si>
  <si>
    <t>2026-03-17 04:16:03</t>
  </si>
  <si>
    <t>31626</t>
  </si>
  <si>
    <t>78223826</t>
  </si>
  <si>
    <t>2026-04-15 03:45:31</t>
  </si>
  <si>
    <t>44926</t>
  </si>
  <si>
    <t>120252426</t>
  </si>
  <si>
    <t>2026-05-19 03:56:41</t>
  </si>
  <si>
    <t>62726</t>
  </si>
  <si>
    <t>171801626</t>
  </si>
  <si>
    <t>2026-07-14 03:39:41</t>
  </si>
  <si>
    <t>96226</t>
  </si>
  <si>
    <t>264417626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</si>
</sst>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29">
    <xf numFmtId="0" fontId="0" fillId="0" borderId="0" xfId="0"/>
    <xf numFmtId="0" fontId="5" fillId="0" borderId="0" xfId="0" applyFont="1"/>
    <xf numFmtId="0" fontId="5" fillId="0" borderId="31" xfId="0" applyFont="1" applyBorder="1"/>
    <xf numFmtId="0" fontId="4" fillId="0" borderId="3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7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31" xfId="0" applyFont="1" applyBorder="1"/>
    <xf numFmtId="0" fontId="4" fillId="0" borderId="0" xfId="0" applyFont="1"/>
    <xf numFmtId="0" fontId="4" fillId="0" borderId="7" xfId="0" applyFont="1" applyBorder="1"/>
    <xf numFmtId="0" fontId="5" fillId="0" borderId="3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29" xfId="0" applyFont="1" applyBorder="1"/>
    <xf numFmtId="0" fontId="5" fillId="0" borderId="36" xfId="0" applyFont="1" applyBorder="1"/>
    <xf numFmtId="0" fontId="5" fillId="0" borderId="18" xfId="0" applyFont="1" applyBorder="1"/>
    <xf numFmtId="0" fontId="5" fillId="0" borderId="7" xfId="0" applyFont="1" applyBorder="1"/>
    <xf numFmtId="0" fontId="5" fillId="0" borderId="2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7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5" fillId="0" borderId="19" xfId="0" applyFont="1" applyBorder="1"/>
    <xf numFmtId="0" fontId="5" fillId="0" borderId="13" xfId="0" applyFont="1" applyBorder="1"/>
    <xf numFmtId="166" fontId="4" fillId="0" borderId="10" xfId="2" applyFont="1" applyBorder="1" applyAlignment="1">
      <alignment horizontal="center" vertical="center"/>
    </xf>
    <xf numFmtId="9" fontId="4" fillId="0" borderId="9" xfId="5" applyFont="1" applyBorder="1" applyAlignment="1"/>
    <xf numFmtId="0" fontId="4" fillId="0" borderId="29" xfId="1" applyFont="1" applyBorder="1" applyAlignment="1">
      <alignment horizontal="center"/>
    </xf>
    <xf numFmtId="0" fontId="4" fillId="0" borderId="36" xfId="1" applyFont="1" applyBorder="1" applyAlignment="1">
      <alignment horizontal="center"/>
    </xf>
    <xf numFmtId="9" fontId="4" fillId="0" borderId="0" xfId="1" applyNumberFormat="1" applyFont="1" applyAlignment="1">
      <alignment horizontal="center"/>
    </xf>
    <xf numFmtId="166" fontId="4" fillId="0" borderId="0" xfId="2" applyFont="1" applyBorder="1"/>
    <xf numFmtId="0" fontId="4" fillId="0" borderId="29" xfId="1" applyFont="1" applyBorder="1" applyAlignment="1">
      <alignment horizontal="left"/>
    </xf>
    <xf numFmtId="9" fontId="4" fillId="0" borderId="36" xfId="1" applyNumberFormat="1" applyFont="1" applyBorder="1" applyAlignment="1">
      <alignment horizontal="center"/>
    </xf>
    <xf numFmtId="166" fontId="4" fillId="0" borderId="36" xfId="2" applyFont="1" applyBorder="1"/>
    <xf numFmtId="0" fontId="4" fillId="0" borderId="31" xfId="1" applyFont="1" applyBorder="1" applyAlignment="1">
      <alignment vertical="top"/>
    </xf>
    <xf numFmtId="0" fontId="4" fillId="0" borderId="0" xfId="1" applyFont="1" applyAlignment="1">
      <alignment vertical="top"/>
    </xf>
    <xf numFmtId="0" fontId="5" fillId="0" borderId="31" xfId="1" applyFont="1" applyBorder="1"/>
    <xf numFmtId="0" fontId="5" fillId="0" borderId="0" xfId="1" applyFont="1"/>
    <xf numFmtId="166" fontId="5" fillId="0" borderId="0" xfId="2" applyFont="1" applyBorder="1"/>
    <xf numFmtId="166" fontId="4" fillId="0" borderId="31" xfId="2" applyFont="1" applyBorder="1"/>
    <xf numFmtId="0" fontId="5" fillId="0" borderId="30" xfId="0" applyFont="1" applyBorder="1"/>
    <xf numFmtId="0" fontId="5" fillId="0" borderId="29" xfId="0" applyFont="1" applyBorder="1"/>
    <xf numFmtId="10" fontId="4" fillId="0" borderId="50" xfId="5" applyNumberFormat="1" applyFont="1" applyBorder="1"/>
    <xf numFmtId="9" fontId="4" fillId="0" borderId="51" xfId="5" applyFont="1" applyBorder="1"/>
    <xf numFmtId="3" fontId="5" fillId="0" borderId="18" xfId="0" applyNumberFormat="1" applyFont="1" applyBorder="1"/>
    <xf numFmtId="0" fontId="6" fillId="0" borderId="31" xfId="0" applyFont="1" applyBorder="1"/>
    <xf numFmtId="0" fontId="6" fillId="0" borderId="0" xfId="0" applyFont="1"/>
    <xf numFmtId="0" fontId="6" fillId="0" borderId="7" xfId="0" applyFont="1" applyBorder="1"/>
    <xf numFmtId="9" fontId="4" fillId="0" borderId="1" xfId="5" applyFont="1" applyBorder="1"/>
    <xf numFmtId="165" fontId="4" fillId="0" borderId="22" xfId="4" applyFont="1" applyBorder="1" applyAlignment="1">
      <alignment horizontal="right"/>
    </xf>
    <xf numFmtId="165" fontId="4" fillId="0" borderId="12" xfId="4" applyFont="1" applyBorder="1"/>
    <xf numFmtId="165" fontId="5" fillId="0" borderId="17" xfId="4" applyFont="1" applyBorder="1" applyAlignment="1"/>
    <xf numFmtId="165" fontId="5" fillId="0" borderId="11" xfId="4" applyFont="1" applyBorder="1"/>
    <xf numFmtId="165" fontId="4" fillId="0" borderId="12" xfId="4" applyFont="1" applyBorder="1" applyAlignment="1">
      <alignment horizontal="right"/>
    </xf>
    <xf numFmtId="165" fontId="4" fillId="0" borderId="8" xfId="4" applyFont="1" applyBorder="1" applyAlignment="1">
      <alignment horizontal="center"/>
    </xf>
    <xf numFmtId="165" fontId="5" fillId="0" borderId="22" xfId="4" applyFont="1" applyBorder="1" applyAlignment="1">
      <alignment horizontal="right"/>
    </xf>
    <xf numFmtId="165" fontId="4" fillId="0" borderId="46" xfId="4" applyFont="1" applyBorder="1"/>
    <xf numFmtId="165" fontId="4" fillId="0" borderId="13" xfId="4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2" borderId="0" xfId="0" applyFill="1"/>
    <xf numFmtId="165" fontId="5" fillId="0" borderId="12" xfId="4" applyFont="1" applyBorder="1" applyAlignment="1">
      <alignment horizontal="left"/>
    </xf>
    <xf numFmtId="165" fontId="4" fillId="2" borderId="11" xfId="4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0" borderId="1" xfId="0" applyFont="1" applyBorder="1"/>
    <xf numFmtId="0" fontId="4" fillId="0" borderId="1" xfId="1" applyFont="1" applyBorder="1" applyAlignment="1">
      <alignment vertical="top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5" fontId="4" fillId="0" borderId="1" xfId="4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165" fontId="4" fillId="0" borderId="14" xfId="4" applyFont="1" applyBorder="1"/>
    <xf numFmtId="9" fontId="4" fillId="0" borderId="46" xfId="5" applyFont="1" applyBorder="1" applyAlignment="1"/>
    <xf numFmtId="165" fontId="4" fillId="0" borderId="14" xfId="4" applyFont="1" applyBorder="1" applyAlignment="1">
      <alignment horizontal="right"/>
    </xf>
    <xf numFmtId="4" fontId="4" fillId="0" borderId="0" xfId="0" applyNumberFormat="1" applyFont="1" applyAlignment="1">
      <alignment horizontal="right"/>
    </xf>
    <xf numFmtId="165" fontId="5" fillId="0" borderId="7" xfId="0" applyNumberFormat="1" applyFont="1" applyBorder="1"/>
    <xf numFmtId="166" fontId="4" fillId="0" borderId="9" xfId="2" applyFont="1" applyBorder="1" applyAlignment="1">
      <alignment horizontal="center"/>
    </xf>
    <xf numFmtId="0" fontId="4" fillId="0" borderId="41" xfId="1" applyFont="1" applyBorder="1" applyAlignment="1">
      <alignment horizontal="center"/>
    </xf>
    <xf numFmtId="43" fontId="5" fillId="0" borderId="0" xfId="1" applyNumberFormat="1" applyFont="1"/>
    <xf numFmtId="0" fontId="5" fillId="0" borderId="14" xfId="1" applyFont="1" applyBorder="1"/>
    <xf numFmtId="165" fontId="5" fillId="0" borderId="56" xfId="4" applyFont="1" applyBorder="1" applyAlignment="1">
      <alignment horizontal="left"/>
    </xf>
    <xf numFmtId="0" fontId="5" fillId="0" borderId="33" xfId="1" applyFont="1" applyBorder="1"/>
    <xf numFmtId="0" fontId="5" fillId="0" borderId="33" xfId="1" applyFont="1" applyBorder="1" applyAlignment="1">
      <alignment horizontal="left"/>
    </xf>
    <xf numFmtId="165" fontId="4" fillId="2" borderId="41" xfId="4" applyFont="1" applyFill="1" applyBorder="1" applyAlignment="1">
      <alignment horizontal="left"/>
    </xf>
    <xf numFmtId="165" fontId="4" fillId="0" borderId="46" xfId="4" applyFont="1" applyBorder="1" applyAlignment="1"/>
    <xf numFmtId="165" fontId="5" fillId="0" borderId="11" xfId="4" applyFont="1" applyBorder="1" applyAlignment="1">
      <alignment horizontal="left"/>
    </xf>
    <xf numFmtId="165" fontId="5" fillId="0" borderId="22" xfId="4" applyFont="1" applyBorder="1" applyAlignment="1">
      <alignment horizontal="left"/>
    </xf>
    <xf numFmtId="0" fontId="5" fillId="0" borderId="11" xfId="1" applyFont="1" applyBorder="1"/>
    <xf numFmtId="0" fontId="5" fillId="0" borderId="12" xfId="1" applyFont="1" applyBorder="1"/>
    <xf numFmtId="0" fontId="5" fillId="0" borderId="56" xfId="1" applyFont="1" applyBorder="1"/>
    <xf numFmtId="0" fontId="5" fillId="0" borderId="28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10" fillId="0" borderId="1" xfId="6" applyNumberFormat="1" applyFont="1" applyFill="1" applyBorder="1" applyAlignment="1">
      <alignment horizontal="center"/>
    </xf>
    <xf numFmtId="164" fontId="10" fillId="0" borderId="1" xfId="6" applyFont="1" applyFill="1" applyBorder="1" applyAlignment="1">
      <alignment horizontal="center"/>
    </xf>
    <xf numFmtId="4" fontId="5" fillId="0" borderId="4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165" fontId="5" fillId="0" borderId="0" xfId="4" applyFont="1" applyFill="1" applyBorder="1" applyAlignment="1">
      <alignment horizontal="center" vertical="center"/>
    </xf>
    <xf numFmtId="164" fontId="4" fillId="0" borderId="3" xfId="6" applyFont="1" applyFill="1" applyBorder="1" applyAlignment="1"/>
    <xf numFmtId="164" fontId="4" fillId="0" borderId="46" xfId="6" applyFont="1" applyFill="1" applyBorder="1" applyAlignment="1"/>
    <xf numFmtId="0" fontId="4" fillId="2" borderId="4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164" fontId="4" fillId="2" borderId="10" xfId="6" applyFont="1" applyFill="1" applyBorder="1" applyAlignment="1">
      <alignment vertical="center"/>
    </xf>
    <xf numFmtId="164" fontId="4" fillId="2" borderId="18" xfId="6" applyFont="1" applyFill="1" applyBorder="1" applyAlignment="1">
      <alignment vertical="center"/>
    </xf>
    <xf numFmtId="14" fontId="4" fillId="2" borderId="18" xfId="0" applyNumberFormat="1" applyFont="1" applyFill="1" applyBorder="1" applyAlignment="1">
      <alignment horizontal="center"/>
    </xf>
    <xf numFmtId="3" fontId="4" fillId="0" borderId="11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164" fontId="4" fillId="0" borderId="12" xfId="6" applyFont="1" applyBorder="1"/>
    <xf numFmtId="14" fontId="4" fillId="0" borderId="1" xfId="1" applyNumberFormat="1" applyFont="1" applyBorder="1" applyAlignment="1">
      <alignment vertical="top"/>
    </xf>
    <xf numFmtId="0" fontId="7" fillId="0" borderId="1" xfId="0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4" fillId="0" borderId="1" xfId="4" applyFont="1" applyFill="1" applyBorder="1" applyAlignment="1">
      <alignment vertical="center"/>
    </xf>
    <xf numFmtId="0" fontId="12" fillId="0" borderId="0" xfId="0" applyFont="1" applyAlignment="1">
      <alignment vertical="center"/>
    </xf>
    <xf numFmtId="164" fontId="4" fillId="0" borderId="1" xfId="6" applyFont="1" applyFill="1" applyBorder="1" applyAlignment="1">
      <alignment horizontal="right"/>
    </xf>
    <xf numFmtId="164" fontId="13" fillId="0" borderId="1" xfId="6" applyFont="1" applyFill="1" applyBorder="1" applyAlignment="1">
      <alignment horizontal="center"/>
    </xf>
    <xf numFmtId="0" fontId="5" fillId="0" borderId="12" xfId="1" applyFont="1" applyBorder="1" applyAlignment="1">
      <alignment horizontal="left"/>
    </xf>
    <xf numFmtId="0" fontId="5" fillId="0" borderId="22" xfId="1" applyFont="1" applyBorder="1" applyAlignment="1">
      <alignment horizontal="left"/>
    </xf>
    <xf numFmtId="0" fontId="4" fillId="2" borderId="0" xfId="0" applyFont="1" applyFill="1"/>
    <xf numFmtId="14" fontId="11" fillId="2" borderId="1" xfId="0" applyNumberFormat="1" applyFont="1" applyFill="1" applyBorder="1" applyAlignment="1">
      <alignment horizontal="center" vertical="center" wrapText="1"/>
    </xf>
    <xf numFmtId="0" fontId="13" fillId="3" borderId="1" xfId="6" applyNumberFormat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2" borderId="1" xfId="6" applyNumberFormat="1" applyFont="1" applyFill="1" applyBorder="1" applyAlignment="1">
      <alignment horizontal="center"/>
    </xf>
    <xf numFmtId="164" fontId="4" fillId="0" borderId="1" xfId="6" applyFont="1" applyFill="1" applyBorder="1" applyAlignment="1">
      <alignment horizontal="center"/>
    </xf>
    <xf numFmtId="4" fontId="4" fillId="0" borderId="4" xfId="0" applyNumberFormat="1" applyFont="1" applyBorder="1" applyAlignment="1">
      <alignment vertical="center"/>
    </xf>
    <xf numFmtId="4" fontId="4" fillId="0" borderId="11" xfId="0" applyNumberFormat="1" applyFont="1" applyBorder="1" applyAlignment="1">
      <alignment vertical="center"/>
    </xf>
    <xf numFmtId="165" fontId="4" fillId="0" borderId="7" xfId="0" applyNumberFormat="1" applyFont="1" applyBorder="1"/>
    <xf numFmtId="1" fontId="1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64" fontId="4" fillId="0" borderId="4" xfId="6" applyFont="1" applyBorder="1" applyAlignment="1">
      <alignment vertical="center"/>
    </xf>
    <xf numFmtId="164" fontId="4" fillId="0" borderId="11" xfId="6" applyFont="1" applyBorder="1" applyAlignment="1">
      <alignment vertical="center"/>
    </xf>
    <xf numFmtId="165" fontId="4" fillId="0" borderId="33" xfId="4" applyFont="1" applyBorder="1"/>
    <xf numFmtId="165" fontId="4" fillId="0" borderId="33" xfId="4" applyFont="1" applyBorder="1" applyAlignment="1">
      <alignment horizontal="right"/>
    </xf>
    <xf numFmtId="165" fontId="5" fillId="0" borderId="57" xfId="4" applyFont="1" applyBorder="1" applyAlignment="1"/>
    <xf numFmtId="164" fontId="4" fillId="0" borderId="14" xfId="6" applyFont="1" applyBorder="1"/>
    <xf numFmtId="164" fontId="4" fillId="0" borderId="33" xfId="6" applyFont="1" applyBorder="1" applyAlignment="1">
      <alignment vertical="center"/>
    </xf>
    <xf numFmtId="165" fontId="5" fillId="0" borderId="11" xfId="4" applyFont="1" applyBorder="1" applyAlignment="1"/>
    <xf numFmtId="164" fontId="4" fillId="0" borderId="12" xfId="6" applyFont="1" applyFill="1" applyBorder="1" applyAlignment="1">
      <alignment horizontal="center"/>
    </xf>
    <xf numFmtId="165" fontId="4" fillId="0" borderId="22" xfId="4" applyFont="1" applyBorder="1"/>
    <xf numFmtId="0" fontId="4" fillId="0" borderId="0" xfId="0" applyFont="1" applyAlignment="1">
      <alignment vertic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166" fontId="4" fillId="0" borderId="10" xfId="2" applyFont="1" applyBorder="1" applyAlignment="1">
      <alignment horizontal="center"/>
    </xf>
    <xf numFmtId="166" fontId="4" fillId="0" borderId="9" xfId="2" applyFont="1" applyBorder="1" applyAlignment="1">
      <alignment horizontal="center" vertical="center"/>
    </xf>
    <xf numFmtId="4" fontId="4" fillId="0" borderId="58" xfId="0" applyNumberFormat="1" applyFont="1" applyBorder="1" applyAlignment="1">
      <alignment horizontal="right"/>
    </xf>
    <xf numFmtId="14" fontId="4" fillId="2" borderId="1" xfId="1" applyNumberFormat="1" applyFont="1" applyFill="1" applyBorder="1" applyAlignment="1">
      <alignment vertical="top"/>
    </xf>
    <xf numFmtId="164" fontId="4" fillId="0" borderId="12" xfId="6" applyFont="1" applyBorder="1" applyAlignment="1">
      <alignment horizontal="right"/>
    </xf>
    <xf numFmtId="164" fontId="4" fillId="0" borderId="58" xfId="6" applyFont="1" applyBorder="1" applyAlignment="1">
      <alignment horizontal="right"/>
    </xf>
    <xf numFmtId="164" fontId="4" fillId="0" borderId="1" xfId="6" applyFont="1" applyFill="1" applyBorder="1" applyAlignment="1">
      <alignment vertical="center"/>
    </xf>
    <xf numFmtId="0" fontId="4" fillId="0" borderId="1" xfId="6" applyNumberFormat="1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4" fontId="4" fillId="0" borderId="7" xfId="0" applyNumberFormat="1" applyFont="1" applyBorder="1" applyAlignment="1">
      <alignment vertical="top"/>
    </xf>
    <xf numFmtId="164" fontId="4" fillId="0" borderId="56" xfId="6" applyFont="1" applyBorder="1"/>
    <xf numFmtId="164" fontId="4" fillId="0" borderId="37" xfId="6" applyFont="1" applyBorder="1"/>
    <xf numFmtId="164" fontId="5" fillId="0" borderId="33" xfId="6" applyFont="1" applyBorder="1" applyAlignment="1">
      <alignment horizontal="left" vertical="center"/>
    </xf>
    <xf numFmtId="164" fontId="5" fillId="0" borderId="14" xfId="6" applyFont="1" applyBorder="1" applyAlignment="1">
      <alignment horizontal="left"/>
    </xf>
    <xf numFmtId="0" fontId="5" fillId="0" borderId="17" xfId="1" applyFont="1" applyBorder="1"/>
    <xf numFmtId="9" fontId="4" fillId="2" borderId="10" xfId="5" applyFont="1" applyFill="1" applyBorder="1" applyAlignment="1">
      <alignment horizontal="center"/>
    </xf>
    <xf numFmtId="9" fontId="4" fillId="2" borderId="10" xfId="5" applyFont="1" applyFill="1" applyBorder="1" applyAlignment="1">
      <alignment horizontal="center" vertical="center"/>
    </xf>
    <xf numFmtId="9" fontId="4" fillId="2" borderId="36" xfId="5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9" fontId="4" fillId="0" borderId="1" xfId="5" applyFont="1" applyBorder="1" applyAlignment="1">
      <alignment horizontal="right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1" xfId="1" applyFont="1" applyBorder="1"/>
    <xf numFmtId="0" fontId="4" fillId="0" borderId="17" xfId="1" applyFont="1" applyBorder="1"/>
    <xf numFmtId="0" fontId="4" fillId="0" borderId="12" xfId="1" applyFont="1" applyBorder="1"/>
    <xf numFmtId="164" fontId="4" fillId="0" borderId="33" xfId="6" applyFont="1" applyBorder="1" applyAlignment="1">
      <alignment horizontal="left" vertical="center"/>
    </xf>
    <xf numFmtId="164" fontId="4" fillId="0" borderId="14" xfId="6" applyFont="1" applyBorder="1" applyAlignment="1">
      <alignment horizontal="left"/>
    </xf>
    <xf numFmtId="14" fontId="4" fillId="2" borderId="1" xfId="1" applyNumberFormat="1" applyFont="1" applyFill="1" applyBorder="1" applyAlignment="1">
      <alignment horizontal="center" vertical="center"/>
    </xf>
    <xf numFmtId="1" fontId="4" fillId="0" borderId="1" xfId="6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4" fillId="0" borderId="12" xfId="1" applyFont="1" applyBorder="1" applyAlignment="1">
      <alignment vertical="top"/>
    </xf>
    <xf numFmtId="164" fontId="4" fillId="0" borderId="33" xfId="6" applyFont="1" applyBorder="1" applyAlignment="1">
      <alignment vertical="top"/>
    </xf>
    <xf numFmtId="164" fontId="4" fillId="0" borderId="14" xfId="6" applyFont="1" applyBorder="1" applyAlignment="1">
      <alignment vertical="top"/>
    </xf>
    <xf numFmtId="164" fontId="4" fillId="0" borderId="37" xfId="6" applyFont="1" applyBorder="1" applyAlignment="1">
      <alignment vertical="top"/>
    </xf>
    <xf numFmtId="164" fontId="4" fillId="0" borderId="22" xfId="6" applyFont="1" applyBorder="1"/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4" fillId="2" borderId="11" xfId="6" applyFont="1" applyFill="1" applyBorder="1" applyAlignment="1">
      <alignment horizontal="left"/>
    </xf>
    <xf numFmtId="164" fontId="4" fillId="0" borderId="22" xfId="6" applyFont="1" applyBorder="1" applyAlignment="1">
      <alignment horizontal="right"/>
    </xf>
    <xf numFmtId="164" fontId="4" fillId="0" borderId="46" xfId="6" applyFont="1" applyBorder="1"/>
    <xf numFmtId="164" fontId="4" fillId="0" borderId="0" xfId="6" applyFont="1" applyFill="1" applyBorder="1" applyAlignment="1">
      <alignment horizontal="center" vertical="center"/>
    </xf>
    <xf numFmtId="10" fontId="4" fillId="0" borderId="51" xfId="5" applyNumberFormat="1" applyFont="1" applyBorder="1"/>
    <xf numFmtId="10" fontId="4" fillId="0" borderId="1" xfId="5" applyNumberFormat="1" applyFont="1" applyBorder="1"/>
    <xf numFmtId="0" fontId="13" fillId="0" borderId="59" xfId="0" applyFont="1" applyBorder="1" applyAlignment="1"/>
    <xf numFmtId="49" fontId="13" fillId="0" borderId="59" xfId="0" applyNumberFormat="1" applyFont="1" applyBorder="1" applyAlignment="1"/>
    <xf numFmtId="49" fontId="13" fillId="0" borderId="59" xfId="0" applyNumberFormat="1" applyFont="1" applyBorder="1" applyAlignment="1">
      <alignment horizontal="left"/>
    </xf>
    <xf numFmtId="164" fontId="13" fillId="0" borderId="59" xfId="6" applyFont="1" applyBorder="1" applyAlignment="1"/>
    <xf numFmtId="164" fontId="13" fillId="0" borderId="59" xfId="6" applyFont="1" applyBorder="1" applyAlignment="1">
      <alignment horizontal="left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5" fillId="0" borderId="49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3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27" xfId="3" applyFont="1" applyFill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4" fontId="7" fillId="0" borderId="4" xfId="6" applyFont="1" applyFill="1" applyBorder="1" applyAlignment="1">
      <alignment horizontal="center" vertical="center" wrapText="1"/>
    </xf>
    <xf numFmtId="164" fontId="0" fillId="0" borderId="5" xfId="6" applyFont="1" applyFill="1" applyBorder="1" applyAlignment="1">
      <alignment horizontal="center" vertical="center" wrapText="1"/>
    </xf>
    <xf numFmtId="0" fontId="4" fillId="0" borderId="27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2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7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65" fontId="4" fillId="0" borderId="27" xfId="4" applyFont="1" applyBorder="1" applyAlignment="1">
      <alignment horizontal="left"/>
    </xf>
    <xf numFmtId="165" fontId="4" fillId="0" borderId="26" xfId="4" applyFont="1" applyBorder="1" applyAlignment="1">
      <alignment horizontal="left"/>
    </xf>
    <xf numFmtId="165" fontId="4" fillId="0" borderId="9" xfId="4" applyFont="1" applyBorder="1" applyAlignment="1">
      <alignment horizontal="left"/>
    </xf>
    <xf numFmtId="0" fontId="4" fillId="0" borderId="45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21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8" xfId="1" applyFont="1" applyBorder="1" applyAlignment="1">
      <alignment horizontal="left"/>
    </xf>
    <xf numFmtId="0" fontId="4" fillId="0" borderId="34" xfId="1" applyFont="1" applyBorder="1" applyAlignment="1">
      <alignment horizontal="left"/>
    </xf>
    <xf numFmtId="0" fontId="4" fillId="0" borderId="49" xfId="1" applyFont="1" applyBorder="1" applyAlignment="1">
      <alignment horizontal="left"/>
    </xf>
    <xf numFmtId="0" fontId="4" fillId="0" borderId="47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4" fillId="0" borderId="16" xfId="1" applyFont="1" applyBorder="1" applyAlignment="1">
      <alignment horizontal="left"/>
    </xf>
    <xf numFmtId="0" fontId="4" fillId="0" borderId="52" xfId="1" applyFont="1" applyBorder="1" applyAlignment="1">
      <alignment horizontal="center"/>
    </xf>
    <xf numFmtId="0" fontId="4" fillId="0" borderId="53" xfId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35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top"/>
    </xf>
    <xf numFmtId="0" fontId="4" fillId="0" borderId="20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5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2" borderId="39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4" fillId="2" borderId="40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39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25" xfId="1" applyFont="1" applyBorder="1" applyAlignment="1">
      <alignment horizontal="left"/>
    </xf>
    <xf numFmtId="0" fontId="4" fillId="0" borderId="19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14" fontId="4" fillId="2" borderId="27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4" fontId="4" fillId="0" borderId="2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165" fontId="4" fillId="2" borderId="1" xfId="4" applyFont="1" applyFill="1" applyBorder="1" applyAlignment="1">
      <alignment horizontal="right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33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37" xfId="0" applyFont="1" applyBorder="1" applyAlignment="1">
      <alignment horizontal="justify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43" xfId="0" applyFont="1" applyBorder="1" applyAlignment="1">
      <alignment horizontal="left" vertical="top" wrapText="1"/>
    </xf>
    <xf numFmtId="0" fontId="5" fillId="0" borderId="44" xfId="0" applyFont="1" applyBorder="1" applyAlignment="1">
      <alignment horizontal="left" vertical="top" wrapText="1"/>
    </xf>
    <xf numFmtId="0" fontId="5" fillId="0" borderId="54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14" fontId="4" fillId="0" borderId="33" xfId="0" applyNumberFormat="1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41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164" fontId="7" fillId="0" borderId="5" xfId="6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justify" vertical="center" wrapText="1"/>
    </xf>
    <xf numFmtId="0" fontId="5" fillId="2" borderId="28" xfId="0" applyFont="1" applyFill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justify" vertical="center" wrapText="1"/>
    </xf>
    <xf numFmtId="0" fontId="8" fillId="0" borderId="31" xfId="0" applyFont="1" applyBorder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8" fillId="0" borderId="7" xfId="0" applyFont="1" applyBorder="1" applyAlignment="1">
      <alignment horizontal="justify" vertical="justify" wrapText="1"/>
    </xf>
    <xf numFmtId="0" fontId="4" fillId="2" borderId="27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27" xfId="3" applyFont="1" applyFill="1" applyBorder="1" applyAlignment="1">
      <alignment horizontal="center"/>
    </xf>
    <xf numFmtId="164" fontId="4" fillId="0" borderId="4" xfId="6" applyFont="1" applyFill="1" applyBorder="1" applyAlignment="1">
      <alignment horizontal="center"/>
    </xf>
    <xf numFmtId="164" fontId="4" fillId="0" borderId="5" xfId="6" applyFont="1" applyFill="1" applyBorder="1" applyAlignment="1">
      <alignment horizontal="center"/>
    </xf>
    <xf numFmtId="164" fontId="4" fillId="2" borderId="1" xfId="6" applyFont="1" applyFill="1" applyBorder="1" applyAlignment="1">
      <alignment horizontal="right"/>
    </xf>
    <xf numFmtId="0" fontId="4" fillId="0" borderId="4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4" xfId="6" applyFont="1" applyFill="1" applyBorder="1" applyAlignment="1">
      <alignment horizontal="center" vertical="center"/>
    </xf>
    <xf numFmtId="164" fontId="4" fillId="0" borderId="5" xfId="6" applyFont="1" applyFill="1" applyBorder="1" applyAlignment="1">
      <alignment horizontal="center" vertical="center"/>
    </xf>
    <xf numFmtId="9" fontId="4" fillId="0" borderId="4" xfId="5" applyFont="1" applyBorder="1" applyAlignment="1">
      <alignment horizontal="center"/>
    </xf>
    <xf numFmtId="9" fontId="4" fillId="0" borderId="5" xfId="5" applyFont="1" applyBorder="1" applyAlignment="1">
      <alignment horizontal="center"/>
    </xf>
    <xf numFmtId="9" fontId="4" fillId="0" borderId="4" xfId="5" applyFont="1" applyBorder="1" applyAlignment="1">
      <alignment horizontal="right"/>
    </xf>
    <xf numFmtId="9" fontId="4" fillId="0" borderId="5" xfId="5" applyFont="1" applyBorder="1" applyAlignment="1">
      <alignment horizontal="right"/>
    </xf>
    <xf numFmtId="164" fontId="4" fillId="0" borderId="4" xfId="6" applyFont="1" applyBorder="1" applyAlignment="1">
      <alignment horizontal="center"/>
    </xf>
    <xf numFmtId="164" fontId="4" fillId="0" borderId="5" xfId="6" applyFont="1" applyBorder="1" applyAlignment="1">
      <alignment horizontal="center"/>
    </xf>
  </cellXfs>
  <cellStyles count="7">
    <cellStyle name="Hipervínculo" xfId="3" builtinId="8"/>
    <cellStyle name="Millares" xfId="4" builtinId="3"/>
    <cellStyle name="Millares 2" xfId="2"/>
    <cellStyle name="Moneda" xfId="6" builtinId="4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66676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9232" y="332797"/>
          <a:ext cx="571008" cy="641555"/>
        </a:xfrm>
        <a:prstGeom prst="rect">
          <a:avLst/>
        </a:prstGeom>
      </xdr:spPr>
    </xdr:pic>
    <xdr:clientData/>
  </xdr:twoCellAnchor>
  <xdr:twoCellAnchor editAs="oneCell">
    <xdr:from>
      <xdr:col>3</xdr:col>
      <xdr:colOff>56030</xdr:colOff>
      <xdr:row>98</xdr:row>
      <xdr:rowOff>0</xdr:rowOff>
    </xdr:from>
    <xdr:to>
      <xdr:col>3</xdr:col>
      <xdr:colOff>1732430</xdr:colOff>
      <xdr:row>101</xdr:row>
      <xdr:rowOff>160879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8177" y="22120412"/>
          <a:ext cx="1676400" cy="7435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127636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7205" y="325177"/>
          <a:ext cx="571008" cy="617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232411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616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300991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49F175C5-7C75-4883-9D71-1DD220A4E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57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316231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B8CA4FBF-2964-4AE9-9C68-CB8DB13FF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73044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101</xdr:row>
      <xdr:rowOff>142875</xdr:rowOff>
    </xdr:from>
    <xdr:to>
      <xdr:col>3</xdr:col>
      <xdr:colOff>1782454</xdr:colOff>
      <xdr:row>106</xdr:row>
      <xdr:rowOff>16074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DB238A-6EA7-C318-7E2F-A241CCF4A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21345525"/>
          <a:ext cx="1572904" cy="8352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335281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F1A3C702-0BD3-4FE7-96F3-159B4BB47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882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105</xdr:row>
      <xdr:rowOff>76200</xdr:rowOff>
    </xdr:from>
    <xdr:to>
      <xdr:col>4</xdr:col>
      <xdr:colOff>232121</xdr:colOff>
      <xdr:row>110</xdr:row>
      <xdr:rowOff>53340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91125" y="22145625"/>
          <a:ext cx="1613246" cy="93916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114</xdr:row>
      <xdr:rowOff>66675</xdr:rowOff>
    </xdr:from>
    <xdr:to>
      <xdr:col>4</xdr:col>
      <xdr:colOff>31115</xdr:colOff>
      <xdr:row>117</xdr:row>
      <xdr:rowOff>47626</xdr:rowOff>
    </xdr:to>
    <xdr:pic>
      <xdr:nvPicPr>
        <xdr:cNvPr id="4" name="Imagen 3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24031575"/>
          <a:ext cx="152654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117</xdr:row>
      <xdr:rowOff>66675</xdr:rowOff>
    </xdr:from>
    <xdr:to>
      <xdr:col>4</xdr:col>
      <xdr:colOff>31115</xdr:colOff>
      <xdr:row>120</xdr:row>
      <xdr:rowOff>47626</xdr:rowOff>
    </xdr:to>
    <xdr:pic>
      <xdr:nvPicPr>
        <xdr:cNvPr id="3" name="Imagen 2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24479250"/>
          <a:ext cx="1526540" cy="5619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119</xdr:row>
      <xdr:rowOff>95250</xdr:rowOff>
    </xdr:from>
    <xdr:to>
      <xdr:col>4</xdr:col>
      <xdr:colOff>387164</xdr:colOff>
      <xdr:row>123</xdr:row>
      <xdr:rowOff>5602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3231" y="26708100"/>
          <a:ext cx="1652308" cy="69140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121</xdr:row>
      <xdr:rowOff>95250</xdr:rowOff>
    </xdr:from>
    <xdr:to>
      <xdr:col>4</xdr:col>
      <xdr:colOff>387164</xdr:colOff>
      <xdr:row>125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4631" y="26717625"/>
          <a:ext cx="1652308" cy="69140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4810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123</xdr:row>
      <xdr:rowOff>95250</xdr:rowOff>
    </xdr:from>
    <xdr:to>
      <xdr:col>4</xdr:col>
      <xdr:colOff>387164</xdr:colOff>
      <xdr:row>127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2706" y="27270075"/>
          <a:ext cx="1652308" cy="691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4"/>
  <sheetViews>
    <sheetView view="pageBreakPreview" topLeftCell="B15" zoomScale="85" zoomScaleNormal="85" zoomScaleSheetLayoutView="85" workbookViewId="0">
      <selection activeCell="O22" sqref="O22"/>
    </sheetView>
  </sheetViews>
  <sheetFormatPr baseColWidth="10" defaultColWidth="11.42578125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  <col min="15" max="15" width="14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25.5" customHeight="1" x14ac:dyDescent="0.25">
      <c r="A3" s="3" t="s">
        <v>2</v>
      </c>
      <c r="B3" s="4"/>
      <c r="C3" s="5"/>
      <c r="D3" s="134" t="s">
        <v>57</v>
      </c>
      <c r="E3" s="6"/>
      <c r="F3" s="6"/>
      <c r="G3" s="7"/>
    </row>
    <row r="4" spans="1:7" ht="15.75" thickBot="1" x14ac:dyDescent="0.3">
      <c r="A4" s="8"/>
      <c r="B4" s="9"/>
      <c r="C4" s="10"/>
      <c r="D4" s="11"/>
      <c r="E4" s="12"/>
      <c r="F4" s="12"/>
      <c r="G4" s="13"/>
    </row>
    <row r="5" spans="1:7" ht="37.5" customHeight="1" thickBot="1" x14ac:dyDescent="0.3">
      <c r="A5" s="303" t="s">
        <v>56</v>
      </c>
      <c r="B5" s="304"/>
      <c r="C5" s="305"/>
      <c r="D5" s="394" t="s">
        <v>65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ht="18" customHeight="1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31.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ht="25.5" customHeight="1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5.9" customHeight="1" thickBot="1" x14ac:dyDescent="0.3">
      <c r="A13" s="371" t="s">
        <v>58</v>
      </c>
      <c r="B13" s="372"/>
      <c r="C13" s="372"/>
      <c r="D13" s="372"/>
      <c r="E13" s="372"/>
      <c r="F13" s="372"/>
      <c r="G13" s="37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ht="28.5" customHeight="1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x14ac:dyDescent="0.25">
      <c r="A26" s="74">
        <v>1</v>
      </c>
      <c r="B26" s="108" t="s">
        <v>79</v>
      </c>
      <c r="C26" s="109">
        <v>45814</v>
      </c>
      <c r="D26" s="110">
        <v>5003653308</v>
      </c>
      <c r="E26" s="111">
        <v>9550605.1999999993</v>
      </c>
      <c r="F26" s="112">
        <v>287394.99</v>
      </c>
      <c r="G26" s="113">
        <f>E26+F26</f>
        <v>9838000.1899999995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287394.99</v>
      </c>
      <c r="G27" s="118">
        <f>SUM(G26)</f>
        <v>9838000.1899999995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  <c r="I31" s="289" t="s">
        <v>226</v>
      </c>
      <c r="J31" s="289" t="s">
        <v>227</v>
      </c>
      <c r="K31" s="289" t="s">
        <v>228</v>
      </c>
      <c r="L31" s="289" t="s">
        <v>229</v>
      </c>
      <c r="M31" s="289" t="s">
        <v>230</v>
      </c>
      <c r="N31" s="289" t="s">
        <v>231</v>
      </c>
      <c r="O31" s="289" t="s">
        <v>232</v>
      </c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  <c r="I32" s="290" t="s">
        <v>233</v>
      </c>
      <c r="J32" s="290" t="s">
        <v>234</v>
      </c>
      <c r="K32" s="290" t="s">
        <v>235</v>
      </c>
      <c r="L32" s="290" t="s">
        <v>236</v>
      </c>
      <c r="M32" s="291" t="s">
        <v>237</v>
      </c>
      <c r="N32" s="291" t="s">
        <v>238</v>
      </c>
      <c r="O32" s="291" t="s">
        <v>239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s="63" customFormat="1" ht="30.75" customHeight="1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29.25" customHeight="1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0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2"/>
      <c r="C41" s="96"/>
      <c r="D41" s="84"/>
      <c r="E41" s="128">
        <v>9550605.1999999993</v>
      </c>
      <c r="F41" s="128">
        <v>287394.99</v>
      </c>
      <c r="G41" s="128">
        <f>E41+F41</f>
        <v>9838000.1899999995</v>
      </c>
    </row>
    <row r="42" spans="1:7" x14ac:dyDescent="0.25">
      <c r="A42" s="99"/>
      <c r="B42" s="93"/>
      <c r="C42" s="64"/>
      <c r="D42" s="84"/>
      <c r="E42" s="128"/>
      <c r="F42" s="128"/>
      <c r="G42" s="128"/>
    </row>
    <row r="43" spans="1:7" x14ac:dyDescent="0.25">
      <c r="A43" s="99"/>
      <c r="B43" s="93"/>
      <c r="C43" s="64"/>
      <c r="D43" s="84"/>
      <c r="E43" s="128"/>
      <c r="F43" s="128"/>
      <c r="G43" s="128"/>
    </row>
    <row r="44" spans="1:7" x14ac:dyDescent="0.25">
      <c r="A44" s="99"/>
      <c r="B44" s="93"/>
      <c r="C44" s="64"/>
      <c r="D44" s="85"/>
      <c r="E44" s="128"/>
      <c r="F44" s="128"/>
      <c r="G44" s="128"/>
    </row>
    <row r="45" spans="1:7" x14ac:dyDescent="0.25">
      <c r="A45" s="99"/>
      <c r="B45" s="93"/>
      <c r="C45" s="64"/>
      <c r="D45" s="82"/>
      <c r="E45" s="128"/>
      <c r="F45" s="128"/>
      <c r="G45" s="128"/>
    </row>
    <row r="46" spans="1:7" x14ac:dyDescent="0.25">
      <c r="A46" s="99"/>
      <c r="B46" s="93"/>
      <c r="C46" s="91"/>
      <c r="D46" s="82"/>
      <c r="E46" s="128"/>
      <c r="F46" s="128"/>
      <c r="G46" s="128"/>
    </row>
    <row r="47" spans="1:7" x14ac:dyDescent="0.25">
      <c r="A47" s="99"/>
      <c r="B47" s="93"/>
      <c r="C47" s="91"/>
      <c r="D47" s="82"/>
      <c r="E47" s="128"/>
      <c r="F47" s="128"/>
      <c r="G47" s="128"/>
    </row>
    <row r="48" spans="1:7" ht="15.75" thickBot="1" x14ac:dyDescent="0.3">
      <c r="A48" s="100"/>
      <c r="B48" s="101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0</v>
      </c>
      <c r="E49" s="53">
        <f>+E41</f>
        <v>9550605.1999999993</v>
      </c>
      <c r="F49" s="53">
        <f>SUM(F41:F41)</f>
        <v>287394.99</v>
      </c>
      <c r="G49" s="53">
        <f>E49+F49</f>
        <v>9838000.1899999995</v>
      </c>
    </row>
    <row r="50" spans="1:7" ht="15.75" thickBot="1" x14ac:dyDescent="0.3">
      <c r="A50" s="313" t="s">
        <v>26</v>
      </c>
      <c r="B50" s="314"/>
      <c r="C50" s="83">
        <f>D49/C49</f>
        <v>0</v>
      </c>
      <c r="D50" s="314" t="s">
        <v>27</v>
      </c>
      <c r="E50" s="314"/>
      <c r="F50" s="72"/>
      <c r="G50" s="29">
        <f>+G49/C49</f>
        <v>0.17505338416370106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9838000.1899999995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64</v>
      </c>
      <c r="C53" s="129">
        <v>45825</v>
      </c>
      <c r="D53" s="317" t="s">
        <v>30</v>
      </c>
      <c r="E53" s="317"/>
      <c r="F53" s="76"/>
      <c r="G53" s="135">
        <f>G49</f>
        <v>9838000.1899999995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0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287394.99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46361999.810000002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9838000.1899999995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32.25" customHeight="1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x14ac:dyDescent="0.25">
      <c r="A67" s="297" t="s">
        <v>40</v>
      </c>
      <c r="B67" s="297"/>
      <c r="C67" s="297"/>
      <c r="D67" s="297"/>
      <c r="E67" s="297"/>
      <c r="F67" s="73"/>
      <c r="G67" s="75">
        <f>F66</f>
        <v>9838000.1899999995</v>
      </c>
    </row>
    <row r="68" spans="1:7" x14ac:dyDescent="0.25">
      <c r="A68" s="297" t="s">
        <v>41</v>
      </c>
      <c r="B68" s="297"/>
      <c r="C68" s="297"/>
      <c r="D68" s="297"/>
      <c r="E68" s="297"/>
      <c r="F68" s="73"/>
      <c r="G68" s="51">
        <f>E49/C49</f>
        <v>0.1699395943060498</v>
      </c>
    </row>
    <row r="69" spans="1:7" ht="15.75" thickBot="1" x14ac:dyDescent="0.3">
      <c r="A69" s="43"/>
      <c r="B69" s="26"/>
      <c r="C69" s="26"/>
      <c r="D69" s="26"/>
      <c r="E69" s="26"/>
      <c r="F69" s="26"/>
      <c r="G69" s="27"/>
    </row>
    <row r="70" spans="1:7" ht="15.75" thickBot="1" x14ac:dyDescent="0.3">
      <c r="A70" s="44"/>
      <c r="B70" s="15"/>
      <c r="C70" s="15"/>
      <c r="D70" s="15"/>
      <c r="E70" s="15"/>
      <c r="F70" s="15"/>
      <c r="G70" s="16"/>
    </row>
    <row r="71" spans="1:7" ht="15" customHeight="1" x14ac:dyDescent="0.25">
      <c r="A71" s="14" t="s">
        <v>42</v>
      </c>
      <c r="B71" s="15"/>
      <c r="C71" s="15"/>
      <c r="D71" s="15"/>
      <c r="E71" s="15"/>
      <c r="F71" s="15"/>
      <c r="G71" s="16"/>
    </row>
    <row r="72" spans="1:7" ht="33.75" customHeight="1" x14ac:dyDescent="0.25">
      <c r="A72" s="294" t="s">
        <v>92</v>
      </c>
      <c r="B72" s="295"/>
      <c r="C72" s="295"/>
      <c r="D72" s="295"/>
      <c r="E72" s="295"/>
      <c r="F72" s="295"/>
      <c r="G72" s="296"/>
    </row>
    <row r="73" spans="1:7" ht="15" customHeight="1" x14ac:dyDescent="0.25">
      <c r="A73" s="294" t="s">
        <v>93</v>
      </c>
      <c r="B73" s="295"/>
      <c r="C73" s="295"/>
      <c r="D73" s="295"/>
      <c r="E73" s="295"/>
      <c r="F73" s="295"/>
      <c r="G73" s="296"/>
    </row>
    <row r="74" spans="1:7" ht="15" customHeight="1" x14ac:dyDescent="0.25">
      <c r="A74" s="294" t="s">
        <v>94</v>
      </c>
      <c r="B74" s="295"/>
      <c r="C74" s="295"/>
      <c r="D74" s="295"/>
      <c r="E74" s="295"/>
      <c r="F74" s="295"/>
      <c r="G74" s="296"/>
    </row>
    <row r="75" spans="1:7" ht="15" customHeight="1" x14ac:dyDescent="0.25">
      <c r="A75" s="294" t="s">
        <v>48</v>
      </c>
      <c r="B75" s="295"/>
      <c r="C75" s="295"/>
      <c r="D75" s="295"/>
      <c r="E75" s="295"/>
      <c r="F75" s="295"/>
      <c r="G75" s="296"/>
    </row>
    <row r="76" spans="1:7" ht="15" customHeight="1" x14ac:dyDescent="0.25">
      <c r="A76" s="294" t="s">
        <v>95</v>
      </c>
      <c r="B76" s="295"/>
      <c r="C76" s="295"/>
      <c r="D76" s="295"/>
      <c r="E76" s="295"/>
      <c r="F76" s="295"/>
      <c r="G76" s="296"/>
    </row>
    <row r="77" spans="1:7" ht="15" customHeight="1" x14ac:dyDescent="0.25">
      <c r="A77" s="294" t="s">
        <v>96</v>
      </c>
      <c r="B77" s="295"/>
      <c r="C77" s="295"/>
      <c r="D77" s="295"/>
      <c r="E77" s="295"/>
      <c r="F77" s="295"/>
      <c r="G77" s="296"/>
    </row>
    <row r="78" spans="1:7" ht="15" customHeight="1" x14ac:dyDescent="0.25">
      <c r="A78" s="294" t="s">
        <v>49</v>
      </c>
      <c r="B78" s="295"/>
      <c r="C78" s="295"/>
      <c r="D78" s="295"/>
      <c r="E78" s="295"/>
      <c r="F78" s="295"/>
      <c r="G78" s="296"/>
    </row>
    <row r="79" spans="1:7" ht="15" customHeight="1" x14ac:dyDescent="0.25">
      <c r="A79" s="294" t="s">
        <v>97</v>
      </c>
      <c r="B79" s="295"/>
      <c r="C79" s="295"/>
      <c r="D79" s="295"/>
      <c r="E79" s="295"/>
      <c r="F79" s="295"/>
      <c r="G79" s="296"/>
    </row>
    <row r="80" spans="1:7" ht="15" customHeight="1" x14ac:dyDescent="0.25">
      <c r="A80" s="294" t="s">
        <v>50</v>
      </c>
      <c r="B80" s="295"/>
      <c r="C80" s="295"/>
      <c r="D80" s="295"/>
      <c r="E80" s="295"/>
      <c r="F80" s="295"/>
      <c r="G80" s="296"/>
    </row>
    <row r="81" spans="1:7" ht="15" customHeight="1" x14ac:dyDescent="0.25">
      <c r="A81" s="294" t="s">
        <v>98</v>
      </c>
      <c r="B81" s="295"/>
      <c r="C81" s="295"/>
      <c r="D81" s="295"/>
      <c r="E81" s="295"/>
      <c r="F81" s="295"/>
      <c r="G81" s="296"/>
    </row>
    <row r="82" spans="1:7" ht="15" customHeight="1" x14ac:dyDescent="0.25">
      <c r="A82" s="294" t="s">
        <v>51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99</v>
      </c>
      <c r="B83" s="295"/>
      <c r="C83" s="295"/>
      <c r="D83" s="295"/>
      <c r="E83" s="295"/>
      <c r="F83" s="295"/>
      <c r="G83" s="296"/>
    </row>
    <row r="84" spans="1:7" ht="15" customHeight="1" x14ac:dyDescent="0.25">
      <c r="A84" s="294" t="s">
        <v>52</v>
      </c>
      <c r="B84" s="295"/>
      <c r="C84" s="295"/>
      <c r="D84" s="295"/>
      <c r="E84" s="295"/>
      <c r="F84" s="295"/>
      <c r="G84" s="296"/>
    </row>
    <row r="85" spans="1:7" ht="15" customHeight="1" x14ac:dyDescent="0.25">
      <c r="A85" s="294" t="s">
        <v>100</v>
      </c>
      <c r="B85" s="295"/>
      <c r="C85" s="295"/>
      <c r="D85" s="295"/>
      <c r="E85" s="295"/>
      <c r="F85" s="295"/>
      <c r="G85" s="296"/>
    </row>
    <row r="86" spans="1:7" ht="15.75" thickBot="1" x14ac:dyDescent="0.3">
      <c r="A86" s="79"/>
      <c r="B86" s="80"/>
      <c r="C86" s="80"/>
      <c r="D86" s="80"/>
      <c r="E86" s="80"/>
      <c r="F86" s="80"/>
      <c r="G86" s="81"/>
    </row>
    <row r="87" spans="1:7" x14ac:dyDescent="0.25">
      <c r="A87" s="14" t="s">
        <v>43</v>
      </c>
      <c r="B87" s="15"/>
      <c r="C87" s="15"/>
      <c r="D87" s="15"/>
      <c r="E87" s="15"/>
      <c r="F87" s="15"/>
      <c r="G87" s="16"/>
    </row>
    <row r="88" spans="1:7" ht="15.75" thickBot="1" x14ac:dyDescent="0.3">
      <c r="A88" s="45" t="s">
        <v>44</v>
      </c>
      <c r="B88" s="46">
        <f>D49/C49</f>
        <v>0</v>
      </c>
      <c r="C88" s="298" t="s">
        <v>45</v>
      </c>
      <c r="D88" s="299"/>
      <c r="E88" s="51">
        <f>G68</f>
        <v>0.1699395943060498</v>
      </c>
      <c r="F88" s="51"/>
      <c r="G88" s="68"/>
    </row>
    <row r="89" spans="1:7" ht="15.75" thickBot="1" x14ac:dyDescent="0.3">
      <c r="A89" s="2"/>
      <c r="B89" s="1"/>
      <c r="C89" s="1"/>
      <c r="D89" s="1"/>
      <c r="E89" s="1"/>
      <c r="F89" s="1"/>
      <c r="G89" s="17"/>
    </row>
    <row r="90" spans="1:7" x14ac:dyDescent="0.25">
      <c r="A90" s="14" t="s">
        <v>46</v>
      </c>
      <c r="B90" s="15"/>
      <c r="C90" s="15"/>
      <c r="D90" s="15"/>
      <c r="E90" s="15"/>
      <c r="F90" s="15"/>
      <c r="G90" s="16"/>
    </row>
    <row r="91" spans="1:7" ht="14.25" customHeight="1" x14ac:dyDescent="0.25">
      <c r="A91" s="300"/>
      <c r="B91" s="301"/>
      <c r="C91" s="301"/>
      <c r="D91" s="301"/>
      <c r="E91" s="301"/>
      <c r="F91" s="301"/>
      <c r="G91" s="302"/>
    </row>
    <row r="92" spans="1:7" x14ac:dyDescent="0.25">
      <c r="A92" s="300"/>
      <c r="B92" s="301"/>
      <c r="C92" s="301"/>
      <c r="D92" s="301"/>
      <c r="E92" s="301"/>
      <c r="F92" s="301"/>
      <c r="G92" s="302"/>
    </row>
    <row r="93" spans="1:7" x14ac:dyDescent="0.25">
      <c r="A93" s="2"/>
      <c r="B93" s="1"/>
      <c r="C93" s="1"/>
      <c r="D93" s="1"/>
      <c r="E93" s="1"/>
      <c r="F93" s="1"/>
      <c r="G93" s="17"/>
    </row>
    <row r="94" spans="1:7" x14ac:dyDescent="0.25">
      <c r="A94" s="8" t="s">
        <v>47</v>
      </c>
      <c r="B94" s="9" t="s">
        <v>101</v>
      </c>
      <c r="C94" s="1"/>
      <c r="D94" s="1"/>
      <c r="E94" s="1"/>
      <c r="F94" s="1"/>
      <c r="G94" s="17"/>
    </row>
    <row r="95" spans="1:7" x14ac:dyDescent="0.25">
      <c r="A95" s="8"/>
      <c r="B95" s="1"/>
      <c r="C95" s="1"/>
      <c r="D95" s="1"/>
      <c r="E95" s="1"/>
      <c r="F95" s="1"/>
      <c r="G95" s="17"/>
    </row>
    <row r="96" spans="1:7" x14ac:dyDescent="0.25">
      <c r="A96" s="9"/>
      <c r="C96" s="1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ht="15.75" thickBot="1" x14ac:dyDescent="0.3">
      <c r="A101" s="8"/>
      <c r="B101" s="1"/>
      <c r="C101" s="1"/>
      <c r="D101" s="1"/>
      <c r="E101" s="1"/>
      <c r="F101" s="1"/>
      <c r="G101" s="17"/>
    </row>
    <row r="102" spans="1:7" x14ac:dyDescent="0.25">
      <c r="A102" s="44"/>
      <c r="B102" s="15"/>
      <c r="C102" s="15"/>
      <c r="D102" s="15"/>
      <c r="E102" s="15"/>
      <c r="F102" s="15"/>
      <c r="G102" s="16"/>
    </row>
    <row r="103" spans="1:7" ht="15.75" thickBot="1" x14ac:dyDescent="0.3">
      <c r="A103" s="303" t="s">
        <v>103</v>
      </c>
      <c r="B103" s="304"/>
      <c r="C103" s="304"/>
      <c r="D103" s="304"/>
      <c r="E103" s="304"/>
      <c r="F103" s="304"/>
      <c r="G103" s="305"/>
    </row>
    <row r="104" spans="1:7" ht="15.75" thickBot="1" x14ac:dyDescent="0.3">
      <c r="A104" s="306" t="s">
        <v>102</v>
      </c>
      <c r="B104" s="307"/>
      <c r="C104" s="307"/>
      <c r="D104" s="307"/>
      <c r="E104" s="307"/>
      <c r="F104" s="307"/>
      <c r="G104" s="308"/>
    </row>
  </sheetData>
  <mergeCells count="68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39:B39"/>
    <mergeCell ref="A30:C31"/>
    <mergeCell ref="D30:G30"/>
    <mergeCell ref="D31:G31"/>
    <mergeCell ref="B32:C32"/>
    <mergeCell ref="E32:F32"/>
    <mergeCell ref="A36:C36"/>
    <mergeCell ref="D36:G36"/>
    <mergeCell ref="A38:G38"/>
    <mergeCell ref="E33:F33"/>
    <mergeCell ref="E34:F34"/>
    <mergeCell ref="E35:F35"/>
    <mergeCell ref="F66:G66"/>
    <mergeCell ref="A79:G79"/>
    <mergeCell ref="A49:B49"/>
    <mergeCell ref="A50:B50"/>
    <mergeCell ref="F65:G65"/>
    <mergeCell ref="D50:E50"/>
    <mergeCell ref="D53:E53"/>
    <mergeCell ref="A55:D55"/>
    <mergeCell ref="A56:B56"/>
    <mergeCell ref="A57:B57"/>
    <mergeCell ref="A58:B58"/>
    <mergeCell ref="A59:B59"/>
    <mergeCell ref="A60:B60"/>
    <mergeCell ref="A61:B61"/>
    <mergeCell ref="C88:D88"/>
    <mergeCell ref="A91:G92"/>
    <mergeCell ref="A103:G103"/>
    <mergeCell ref="A104:G104"/>
    <mergeCell ref="A81:G81"/>
    <mergeCell ref="A82:G82"/>
    <mergeCell ref="A83:G83"/>
    <mergeCell ref="A84:G84"/>
    <mergeCell ref="A85:G85"/>
    <mergeCell ref="A80:G80"/>
    <mergeCell ref="A67:E67"/>
    <mergeCell ref="A68:E68"/>
    <mergeCell ref="A72:G72"/>
    <mergeCell ref="A73:G73"/>
    <mergeCell ref="A75:G75"/>
    <mergeCell ref="A76:G76"/>
    <mergeCell ref="A77:G77"/>
    <mergeCell ref="A78:G78"/>
    <mergeCell ref="A74:G74"/>
  </mergeCells>
  <pageMargins left="0.70866141732283472" right="0.70866141732283472" top="0.74803149606299213" bottom="0.74803149606299213" header="0.31496062992125984" footer="0.31496062992125984"/>
  <pageSetup scale="51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5"/>
  <sheetViews>
    <sheetView view="pageBreakPreview" topLeftCell="A7" zoomScale="85" zoomScaleNormal="85" zoomScaleSheetLayoutView="85" workbookViewId="0">
      <selection activeCell="I29" sqref="I29:O29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x14ac:dyDescent="0.25">
      <c r="A3" s="3" t="s">
        <v>2</v>
      </c>
      <c r="B3" s="4"/>
      <c r="C3" s="5"/>
      <c r="D3" s="134" t="s">
        <v>104</v>
      </c>
      <c r="E3" s="6"/>
      <c r="F3" s="6"/>
      <c r="G3" s="7"/>
    </row>
    <row r="4" spans="1:7" ht="22.15" customHeight="1" thickBot="1" x14ac:dyDescent="0.3">
      <c r="A4" s="8"/>
      <c r="B4" s="9"/>
      <c r="C4" s="10"/>
      <c r="D4" s="11"/>
      <c r="E4" s="12"/>
      <c r="F4" s="12"/>
      <c r="G4" s="13"/>
    </row>
    <row r="5" spans="1:7" ht="31.15" customHeight="1" thickBot="1" x14ac:dyDescent="0.3">
      <c r="A5" s="303" t="s">
        <v>56</v>
      </c>
      <c r="B5" s="304"/>
      <c r="C5" s="305"/>
      <c r="D5" s="394" t="s">
        <v>105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5.15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8" t="s">
        <v>106</v>
      </c>
      <c r="C26" s="109">
        <v>45839</v>
      </c>
      <c r="D26" s="141"/>
      <c r="E26" s="136">
        <v>9031974.9399999995</v>
      </c>
      <c r="F26" s="112">
        <v>273025.24</v>
      </c>
      <c r="G26" s="113">
        <f>E26+F26</f>
        <v>9305000.1799999997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273025.24</v>
      </c>
      <c r="G27" s="118">
        <f>SUM(G26)</f>
        <v>9305000.1799999997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240</v>
      </c>
      <c r="J29" s="290" t="s">
        <v>234</v>
      </c>
      <c r="K29" s="290" t="s">
        <v>241</v>
      </c>
      <c r="L29" s="290" t="s">
        <v>242</v>
      </c>
      <c r="M29" s="291" t="s">
        <v>243</v>
      </c>
      <c r="N29" s="291" t="s">
        <v>244</v>
      </c>
      <c r="O29" s="291" t="s">
        <v>245</v>
      </c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/>
      <c r="E42" s="128">
        <v>9031974.9399999995</v>
      </c>
      <c r="F42" s="128">
        <v>273025.24</v>
      </c>
      <c r="G42" s="128">
        <f>E42+F42</f>
        <v>9305000.1799999997</v>
      </c>
    </row>
    <row r="43" spans="1:7" x14ac:dyDescent="0.25">
      <c r="A43" s="99"/>
      <c r="B43" s="137"/>
      <c r="C43" s="64"/>
      <c r="D43" s="84"/>
      <c r="E43" s="128"/>
      <c r="F43" s="128"/>
      <c r="G43" s="128"/>
    </row>
    <row r="44" spans="1:7" x14ac:dyDescent="0.25">
      <c r="A44" s="99"/>
      <c r="B44" s="137"/>
      <c r="C44" s="64"/>
      <c r="D44" s="85"/>
      <c r="E44" s="128"/>
      <c r="F44" s="128"/>
      <c r="G44" s="128"/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9838000.1899999995</v>
      </c>
      <c r="E49" s="53">
        <f>SUM(E40:E48)</f>
        <v>9031974.9399999995</v>
      </c>
      <c r="F49" s="53">
        <f>SUM(F40:F48)</f>
        <v>273025.24</v>
      </c>
      <c r="G49" s="53">
        <f>E49+F49</f>
        <v>9305000.1799999997</v>
      </c>
    </row>
    <row r="50" spans="1:7" ht="15.75" thickBot="1" x14ac:dyDescent="0.3">
      <c r="A50" s="313" t="s">
        <v>26</v>
      </c>
      <c r="B50" s="314"/>
      <c r="C50" s="83">
        <f>D49/C49</f>
        <v>0.17505338416370106</v>
      </c>
      <c r="D50" s="314" t="s">
        <v>27</v>
      </c>
      <c r="E50" s="314"/>
      <c r="F50" s="72"/>
      <c r="G50" s="29">
        <f>+G49/C49</f>
        <v>0.16556939822064057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9305000.1799999997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108</v>
      </c>
      <c r="C53" s="129">
        <v>45853</v>
      </c>
      <c r="D53" s="317" t="s">
        <v>30</v>
      </c>
      <c r="E53" s="317"/>
      <c r="F53" s="76"/>
      <c r="G53" s="135">
        <f>G49</f>
        <v>9305000.1799999997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9838000.1899999995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273025.24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37056999.630000003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9305000.1799999997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45815</v>
      </c>
      <c r="E67" s="133">
        <v>9305000.1799999997</v>
      </c>
      <c r="F67" s="309">
        <f>E67</f>
        <v>9305000.1799999997</v>
      </c>
      <c r="G67" s="401"/>
    </row>
    <row r="68" spans="1:7" x14ac:dyDescent="0.25">
      <c r="A68" s="297" t="s">
        <v>40</v>
      </c>
      <c r="B68" s="297"/>
      <c r="C68" s="297"/>
      <c r="D68" s="297"/>
      <c r="E68" s="297"/>
      <c r="F68" s="73"/>
      <c r="G68" s="75">
        <f>F66+F67</f>
        <v>19143000.369999997</v>
      </c>
    </row>
    <row r="69" spans="1:7" x14ac:dyDescent="0.25">
      <c r="A69" s="297" t="s">
        <v>41</v>
      </c>
      <c r="B69" s="297"/>
      <c r="C69" s="297"/>
      <c r="D69" s="297"/>
      <c r="E69" s="297"/>
      <c r="F69" s="73"/>
      <c r="G69" s="51">
        <f>G49/C49</f>
        <v>0.16556939822064057</v>
      </c>
    </row>
    <row r="70" spans="1:7" ht="15.75" thickBot="1" x14ac:dyDescent="0.3">
      <c r="A70" s="43"/>
      <c r="B70" s="26"/>
      <c r="C70" s="26"/>
      <c r="D70" s="26"/>
      <c r="E70" s="26"/>
      <c r="F70" s="26"/>
      <c r="G70" s="27"/>
    </row>
    <row r="71" spans="1:7" ht="15.75" thickBot="1" x14ac:dyDescent="0.3">
      <c r="A71" s="44"/>
      <c r="B71" s="15"/>
      <c r="C71" s="15"/>
      <c r="D71" s="15"/>
      <c r="E71" s="15"/>
      <c r="F71" s="15"/>
      <c r="G71" s="16"/>
    </row>
    <row r="72" spans="1:7" x14ac:dyDescent="0.25">
      <c r="A72" s="14" t="s">
        <v>42</v>
      </c>
      <c r="B72" s="15"/>
      <c r="C72" s="15"/>
      <c r="D72" s="15"/>
      <c r="E72" s="15"/>
      <c r="F72" s="15"/>
      <c r="G72" s="16"/>
    </row>
    <row r="73" spans="1:7" x14ac:dyDescent="0.25">
      <c r="A73" s="294" t="s">
        <v>92</v>
      </c>
      <c r="B73" s="295"/>
      <c r="C73" s="295"/>
      <c r="D73" s="295"/>
      <c r="E73" s="295"/>
      <c r="F73" s="295"/>
      <c r="G73" s="296"/>
    </row>
    <row r="74" spans="1:7" x14ac:dyDescent="0.25">
      <c r="A74" s="294" t="s">
        <v>93</v>
      </c>
      <c r="B74" s="295"/>
      <c r="C74" s="295"/>
      <c r="D74" s="295"/>
      <c r="E74" s="295"/>
      <c r="F74" s="295"/>
      <c r="G74" s="296"/>
    </row>
    <row r="75" spans="1:7" x14ac:dyDescent="0.25">
      <c r="A75" s="294" t="s">
        <v>94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48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95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96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49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97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50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98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51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99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52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109</v>
      </c>
      <c r="B86" s="295"/>
      <c r="C86" s="295"/>
      <c r="D86" s="295"/>
      <c r="E86" s="295"/>
      <c r="F86" s="295"/>
      <c r="G86" s="296"/>
    </row>
    <row r="87" spans="1:7" ht="15.75" thickBot="1" x14ac:dyDescent="0.3">
      <c r="A87" s="79"/>
      <c r="B87" s="80"/>
      <c r="C87" s="80"/>
      <c r="D87" s="80"/>
      <c r="E87" s="80"/>
      <c r="F87" s="80"/>
      <c r="G87" s="81"/>
    </row>
    <row r="88" spans="1:7" x14ac:dyDescent="0.25">
      <c r="A88" s="14" t="s">
        <v>43</v>
      </c>
      <c r="B88" s="15"/>
      <c r="C88" s="15"/>
      <c r="D88" s="15"/>
      <c r="E88" s="15"/>
      <c r="F88" s="15"/>
      <c r="G88" s="16"/>
    </row>
    <row r="89" spans="1:7" ht="15.75" thickBot="1" x14ac:dyDescent="0.3">
      <c r="A89" s="45" t="s">
        <v>44</v>
      </c>
      <c r="B89" s="46">
        <f>D49/C49</f>
        <v>0.17505338416370106</v>
      </c>
      <c r="C89" s="298" t="s">
        <v>45</v>
      </c>
      <c r="D89" s="299"/>
      <c r="E89" s="51">
        <f>G69</f>
        <v>0.16556939822064057</v>
      </c>
      <c r="F89" s="51"/>
      <c r="G89" s="68"/>
    </row>
    <row r="90" spans="1:7" ht="15.75" thickBot="1" x14ac:dyDescent="0.3">
      <c r="A90" s="2"/>
      <c r="B90" s="1"/>
      <c r="C90" s="1"/>
      <c r="D90" s="1"/>
      <c r="E90" s="1"/>
      <c r="F90" s="1"/>
      <c r="G90" s="17"/>
    </row>
    <row r="91" spans="1:7" x14ac:dyDescent="0.25">
      <c r="A91" s="14" t="s">
        <v>46</v>
      </c>
      <c r="B91" s="15"/>
      <c r="C91" s="15"/>
      <c r="D91" s="15"/>
      <c r="E91" s="15"/>
      <c r="F91" s="15"/>
      <c r="G91" s="16"/>
    </row>
    <row r="92" spans="1:7" x14ac:dyDescent="0.25">
      <c r="A92" s="300"/>
      <c r="B92" s="301"/>
      <c r="C92" s="301"/>
      <c r="D92" s="301"/>
      <c r="E92" s="301"/>
      <c r="F92" s="301"/>
      <c r="G92" s="302"/>
    </row>
    <row r="93" spans="1:7" x14ac:dyDescent="0.25">
      <c r="A93" s="300"/>
      <c r="B93" s="301"/>
      <c r="C93" s="301"/>
      <c r="D93" s="301"/>
      <c r="E93" s="301"/>
      <c r="F93" s="301"/>
      <c r="G93" s="302"/>
    </row>
    <row r="94" spans="1:7" x14ac:dyDescent="0.25">
      <c r="A94" s="2"/>
      <c r="B94" s="1"/>
      <c r="C94" s="1"/>
      <c r="D94" s="1"/>
      <c r="E94" s="1"/>
      <c r="F94" s="1"/>
      <c r="G94" s="17"/>
    </row>
    <row r="95" spans="1:7" x14ac:dyDescent="0.25">
      <c r="A95" s="8" t="s">
        <v>47</v>
      </c>
      <c r="B95" s="139" t="s">
        <v>112</v>
      </c>
      <c r="C95" s="1"/>
      <c r="D95" s="1"/>
      <c r="E95" s="1"/>
      <c r="F95" s="1"/>
      <c r="G95" s="17"/>
    </row>
    <row r="96" spans="1:7" x14ac:dyDescent="0.25">
      <c r="A96" s="8"/>
      <c r="B96" s="1"/>
      <c r="C96" s="1"/>
      <c r="D96" s="1"/>
      <c r="E96" s="1"/>
      <c r="F96" s="1"/>
      <c r="G96" s="17"/>
    </row>
    <row r="97" spans="1:7" x14ac:dyDescent="0.25">
      <c r="A97" s="9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ht="15.75" thickBot="1" x14ac:dyDescent="0.3">
      <c r="A102" s="8"/>
      <c r="B102" s="1"/>
      <c r="C102" s="1"/>
      <c r="D102" s="1"/>
      <c r="E102" s="1"/>
      <c r="F102" s="1"/>
      <c r="G102" s="17"/>
    </row>
    <row r="103" spans="1:7" x14ac:dyDescent="0.25">
      <c r="A103" s="44"/>
      <c r="B103" s="15"/>
      <c r="C103" s="15"/>
      <c r="D103" s="15"/>
      <c r="E103" s="15"/>
      <c r="F103" s="15"/>
      <c r="G103" s="16"/>
    </row>
    <row r="104" spans="1:7" ht="15.75" thickBot="1" x14ac:dyDescent="0.3">
      <c r="A104" s="303" t="s">
        <v>110</v>
      </c>
      <c r="B104" s="304"/>
      <c r="C104" s="304"/>
      <c r="D104" s="304"/>
      <c r="E104" s="304"/>
      <c r="F104" s="304"/>
      <c r="G104" s="305"/>
    </row>
    <row r="105" spans="1:7" ht="15.75" thickBot="1" x14ac:dyDescent="0.3">
      <c r="A105" s="306" t="s">
        <v>102</v>
      </c>
      <c r="B105" s="307"/>
      <c r="C105" s="307"/>
      <c r="D105" s="307"/>
      <c r="E105" s="307"/>
      <c r="F105" s="307"/>
      <c r="G105" s="308"/>
    </row>
  </sheetData>
  <mergeCells count="69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78:G78"/>
    <mergeCell ref="A61:B61"/>
    <mergeCell ref="F65:G65"/>
    <mergeCell ref="F66:G66"/>
    <mergeCell ref="F67:G67"/>
    <mergeCell ref="A68:E68"/>
    <mergeCell ref="A69:E69"/>
    <mergeCell ref="A73:G73"/>
    <mergeCell ref="A74:G74"/>
    <mergeCell ref="A75:G75"/>
    <mergeCell ref="A76:G76"/>
    <mergeCell ref="A77:G77"/>
    <mergeCell ref="A105:G105"/>
    <mergeCell ref="A79:G79"/>
    <mergeCell ref="A80:G80"/>
    <mergeCell ref="A81:G81"/>
    <mergeCell ref="A82:G82"/>
    <mergeCell ref="A83:G83"/>
    <mergeCell ref="A84:G84"/>
    <mergeCell ref="A85:G85"/>
    <mergeCell ref="A86:G86"/>
    <mergeCell ref="C89:D89"/>
    <mergeCell ref="A92:G93"/>
    <mergeCell ref="A104:G104"/>
  </mergeCells>
  <pageMargins left="0.7" right="0.7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6"/>
  <sheetViews>
    <sheetView view="pageBreakPreview" topLeftCell="A16" zoomScale="90" zoomScaleNormal="100" zoomScaleSheetLayoutView="90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4.5" customHeight="1" x14ac:dyDescent="0.25">
      <c r="A3" s="3" t="s">
        <v>2</v>
      </c>
      <c r="B3" s="4"/>
      <c r="C3" s="5"/>
      <c r="D3" s="134" t="s">
        <v>114</v>
      </c>
      <c r="E3" s="6"/>
      <c r="F3" s="6"/>
      <c r="G3" s="7"/>
    </row>
    <row r="4" spans="1:7" ht="20.2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117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ht="24.75" customHeight="1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ht="27.75" customHeight="1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8.7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32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7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7" x14ac:dyDescent="0.25">
      <c r="A18" s="18"/>
      <c r="B18" s="19"/>
      <c r="C18" s="19"/>
      <c r="D18" s="19"/>
      <c r="E18" s="19"/>
      <c r="F18" s="19"/>
      <c r="G18" s="20"/>
    </row>
    <row r="19" spans="1:7" x14ac:dyDescent="0.25">
      <c r="A19" s="21" t="s">
        <v>7</v>
      </c>
      <c r="B19" s="19"/>
      <c r="C19" s="19"/>
      <c r="D19" s="19"/>
      <c r="E19" s="19"/>
      <c r="F19" s="19"/>
      <c r="G19" s="20"/>
    </row>
    <row r="20" spans="1:7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7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7" x14ac:dyDescent="0.25">
      <c r="A22" s="22"/>
      <c r="B22" s="23"/>
      <c r="C22" s="24"/>
      <c r="D22" s="24"/>
      <c r="E22" s="24"/>
      <c r="F22" s="24"/>
      <c r="G22" s="25"/>
    </row>
    <row r="23" spans="1:7" x14ac:dyDescent="0.25">
      <c r="A23" s="9" t="s">
        <v>11</v>
      </c>
      <c r="B23" s="1"/>
      <c r="C23" s="1"/>
      <c r="D23" s="1"/>
      <c r="E23" s="1"/>
      <c r="F23" s="1"/>
      <c r="G23" s="17"/>
    </row>
    <row r="24" spans="1:7" x14ac:dyDescent="0.25">
      <c r="A24" s="22"/>
      <c r="B24" s="22"/>
      <c r="C24" s="22"/>
      <c r="D24" s="22"/>
      <c r="E24" s="1"/>
      <c r="F24" s="1"/>
      <c r="G24" s="17"/>
    </row>
    <row r="25" spans="1:7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7" x14ac:dyDescent="0.25">
      <c r="A26" s="74">
        <v>1</v>
      </c>
      <c r="B26" s="106" t="s">
        <v>115</v>
      </c>
      <c r="C26" s="142">
        <v>45874</v>
      </c>
      <c r="D26" s="143">
        <v>5003697616</v>
      </c>
      <c r="E26" s="144">
        <v>10648823.810000001</v>
      </c>
      <c r="F26" s="145">
        <v>296176.52</v>
      </c>
      <c r="G26" s="146">
        <f>E26+F26</f>
        <v>10945000.33</v>
      </c>
    </row>
    <row r="27" spans="1:7" ht="15.75" thickBot="1" x14ac:dyDescent="0.3">
      <c r="A27" s="102"/>
      <c r="B27" s="114"/>
      <c r="C27" s="115"/>
      <c r="D27" s="116"/>
      <c r="E27" s="116"/>
      <c r="F27" s="117">
        <f>SUM(F26)</f>
        <v>296176.52</v>
      </c>
      <c r="G27" s="118">
        <f>SUM(G26)</f>
        <v>10945000.33</v>
      </c>
    </row>
    <row r="28" spans="1:7" x14ac:dyDescent="0.25">
      <c r="A28" s="9" t="s">
        <v>14</v>
      </c>
      <c r="B28" s="1"/>
      <c r="C28" s="1"/>
      <c r="D28" s="1"/>
      <c r="E28" s="1"/>
      <c r="F28" s="1"/>
      <c r="G28" s="17"/>
    </row>
    <row r="29" spans="1:7" ht="15.75" thickBot="1" x14ac:dyDescent="0.3">
      <c r="A29" s="26"/>
      <c r="B29" s="26"/>
      <c r="C29" s="26"/>
      <c r="D29" s="26"/>
      <c r="E29" s="26"/>
      <c r="F29" s="26"/>
      <c r="G29" s="27"/>
    </row>
    <row r="30" spans="1:7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7" ht="15.75" thickBot="1" x14ac:dyDescent="0.3">
      <c r="A31" s="335"/>
      <c r="B31" s="335"/>
      <c r="C31" s="336"/>
      <c r="D31" s="341"/>
      <c r="E31" s="342"/>
      <c r="F31" s="343"/>
      <c r="G31" s="344"/>
    </row>
    <row r="32" spans="1:7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15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  <c r="I33" s="289" t="s">
        <v>226</v>
      </c>
      <c r="J33" s="289" t="s">
        <v>227</v>
      </c>
      <c r="K33" s="289" t="s">
        <v>228</v>
      </c>
      <c r="L33" s="289" t="s">
        <v>229</v>
      </c>
      <c r="M33" s="289" t="s">
        <v>230</v>
      </c>
      <c r="N33" s="289" t="s">
        <v>231</v>
      </c>
      <c r="O33" s="289" t="s">
        <v>232</v>
      </c>
    </row>
    <row r="34" spans="1:15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  <c r="I34" s="290" t="s">
        <v>246</v>
      </c>
      <c r="J34" s="290" t="s">
        <v>234</v>
      </c>
      <c r="K34" s="290" t="s">
        <v>247</v>
      </c>
      <c r="L34" s="290" t="s">
        <v>248</v>
      </c>
      <c r="M34" s="291" t="s">
        <v>249</v>
      </c>
      <c r="N34" s="291" t="s">
        <v>250</v>
      </c>
      <c r="O34" s="291" t="s">
        <v>251</v>
      </c>
    </row>
    <row r="35" spans="1:15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15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15" x14ac:dyDescent="0.25">
      <c r="A37" s="1"/>
      <c r="B37" s="1"/>
      <c r="C37" s="1"/>
      <c r="D37" s="1"/>
      <c r="E37" s="1"/>
      <c r="F37" s="1"/>
      <c r="G37" s="17"/>
    </row>
    <row r="38" spans="1:15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15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15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15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15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15" x14ac:dyDescent="0.25">
      <c r="A43" s="99" t="s">
        <v>121</v>
      </c>
      <c r="B43" s="137"/>
      <c r="C43" s="64"/>
      <c r="D43" s="84"/>
      <c r="E43" s="128">
        <v>10648823.810000001</v>
      </c>
      <c r="F43" s="128">
        <v>296176.52</v>
      </c>
      <c r="G43" s="128">
        <f>E43+F43</f>
        <v>10945000.33</v>
      </c>
    </row>
    <row r="44" spans="1:15" x14ac:dyDescent="0.25">
      <c r="A44" s="99"/>
      <c r="B44" s="137"/>
      <c r="C44" s="64"/>
      <c r="D44" s="85"/>
      <c r="E44" s="128"/>
      <c r="F44" s="128"/>
      <c r="G44" s="128"/>
    </row>
    <row r="45" spans="1:15" x14ac:dyDescent="0.25">
      <c r="A45" s="99"/>
      <c r="B45" s="137"/>
      <c r="C45" s="64"/>
      <c r="D45" s="82"/>
      <c r="E45" s="128"/>
      <c r="F45" s="128"/>
      <c r="G45" s="128"/>
    </row>
    <row r="46" spans="1:15" x14ac:dyDescent="0.25">
      <c r="A46" s="99"/>
      <c r="B46" s="137"/>
      <c r="C46" s="91"/>
      <c r="D46" s="82"/>
      <c r="E46" s="128"/>
      <c r="F46" s="128"/>
      <c r="G46" s="128"/>
    </row>
    <row r="47" spans="1:15" x14ac:dyDescent="0.25">
      <c r="A47" s="99"/>
      <c r="B47" s="137"/>
      <c r="C47" s="91"/>
      <c r="D47" s="82"/>
      <c r="E47" s="128"/>
      <c r="F47" s="128"/>
      <c r="G47" s="128"/>
    </row>
    <row r="48" spans="1:15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19143000.369999997</v>
      </c>
      <c r="E49" s="53">
        <f>SUM(E40:E48)</f>
        <v>10648823.810000001</v>
      </c>
      <c r="F49" s="53">
        <f>SUM(F40:F48)</f>
        <v>296176.52</v>
      </c>
      <c r="G49" s="53">
        <f>E49+F49</f>
        <v>10945000.33</v>
      </c>
    </row>
    <row r="50" spans="1:7" ht="15.75" thickBot="1" x14ac:dyDescent="0.3">
      <c r="A50" s="313" t="s">
        <v>26</v>
      </c>
      <c r="B50" s="314"/>
      <c r="C50" s="83">
        <f>D49/C49</f>
        <v>0.34062278238434157</v>
      </c>
      <c r="D50" s="314" t="s">
        <v>27</v>
      </c>
      <c r="E50" s="314"/>
      <c r="F50" s="72"/>
      <c r="G50" s="29">
        <f>+G49/C49</f>
        <v>0.19475089555160144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10945000.33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127</v>
      </c>
      <c r="C53" s="129">
        <v>45883</v>
      </c>
      <c r="D53" s="317" t="s">
        <v>30</v>
      </c>
      <c r="E53" s="317"/>
      <c r="F53" s="76"/>
      <c r="G53" s="135">
        <f>G49</f>
        <v>10945000.33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19143000.369999997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296176.52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26111999.300000004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10945000.33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ht="28.5" customHeight="1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 t="s">
        <v>119</v>
      </c>
      <c r="E68" s="133">
        <v>10945000.33</v>
      </c>
      <c r="F68" s="309">
        <f>E68</f>
        <v>10945000.33</v>
      </c>
      <c r="G68" s="401"/>
    </row>
    <row r="69" spans="1:7" x14ac:dyDescent="0.25">
      <c r="A69" s="297" t="s">
        <v>40</v>
      </c>
      <c r="B69" s="297"/>
      <c r="C69" s="297"/>
      <c r="D69" s="297"/>
      <c r="E69" s="297"/>
      <c r="F69" s="73"/>
      <c r="G69" s="75">
        <f>F66+F67+F68</f>
        <v>30088000.699999996</v>
      </c>
    </row>
    <row r="70" spans="1:7" x14ac:dyDescent="0.25">
      <c r="A70" s="297" t="s">
        <v>41</v>
      </c>
      <c r="B70" s="297"/>
      <c r="C70" s="297"/>
      <c r="D70" s="297"/>
      <c r="E70" s="297"/>
      <c r="F70" s="73"/>
      <c r="G70" s="51">
        <f>G49/C49</f>
        <v>0.19475089555160144</v>
      </c>
    </row>
    <row r="71" spans="1:7" ht="15.75" thickBot="1" x14ac:dyDescent="0.3">
      <c r="A71" s="43"/>
      <c r="B71" s="26"/>
      <c r="C71" s="26"/>
      <c r="D71" s="26"/>
      <c r="E71" s="26"/>
      <c r="F71" s="26"/>
      <c r="G71" s="27"/>
    </row>
    <row r="72" spans="1:7" ht="15.75" thickBot="1" x14ac:dyDescent="0.3">
      <c r="A72" s="44"/>
      <c r="B72" s="15"/>
      <c r="C72" s="15"/>
      <c r="D72" s="15"/>
      <c r="E72" s="15"/>
      <c r="F72" s="15"/>
      <c r="G72" s="16"/>
    </row>
    <row r="73" spans="1:7" x14ac:dyDescent="0.25">
      <c r="A73" s="14" t="s">
        <v>42</v>
      </c>
      <c r="B73" s="15"/>
      <c r="C73" s="15"/>
      <c r="D73" s="15"/>
      <c r="E73" s="15"/>
      <c r="F73" s="15"/>
      <c r="G73" s="16"/>
    </row>
    <row r="74" spans="1:7" x14ac:dyDescent="0.25">
      <c r="A74" s="294" t="s">
        <v>92</v>
      </c>
      <c r="B74" s="295"/>
      <c r="C74" s="295"/>
      <c r="D74" s="295"/>
      <c r="E74" s="295"/>
      <c r="F74" s="295"/>
      <c r="G74" s="296"/>
    </row>
    <row r="75" spans="1:7" x14ac:dyDescent="0.25">
      <c r="A75" s="294" t="s">
        <v>93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94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48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95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96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49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97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50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98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51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99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52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116</v>
      </c>
      <c r="B87" s="295"/>
      <c r="C87" s="295"/>
      <c r="D87" s="295"/>
      <c r="E87" s="295"/>
      <c r="F87" s="295"/>
      <c r="G87" s="296"/>
    </row>
    <row r="88" spans="1:7" ht="15.75" thickBot="1" x14ac:dyDescent="0.3">
      <c r="A88" s="79"/>
      <c r="B88" s="80"/>
      <c r="C88" s="80"/>
      <c r="D88" s="80"/>
      <c r="E88" s="80"/>
      <c r="F88" s="80"/>
      <c r="G88" s="81"/>
    </row>
    <row r="89" spans="1:7" x14ac:dyDescent="0.25">
      <c r="A89" s="14" t="s">
        <v>43</v>
      </c>
      <c r="B89" s="15"/>
      <c r="C89" s="15"/>
      <c r="D89" s="15"/>
      <c r="E89" s="15"/>
      <c r="F89" s="15"/>
      <c r="G89" s="16"/>
    </row>
    <row r="90" spans="1:7" ht="15.75" thickBot="1" x14ac:dyDescent="0.3">
      <c r="A90" s="45" t="s">
        <v>44</v>
      </c>
      <c r="B90" s="46">
        <f>D49/C49</f>
        <v>0.34062278238434157</v>
      </c>
      <c r="C90" s="298" t="s">
        <v>45</v>
      </c>
      <c r="D90" s="299"/>
      <c r="E90" s="51">
        <f>G70</f>
        <v>0.19475089555160144</v>
      </c>
      <c r="F90" s="51"/>
      <c r="G90" s="68"/>
    </row>
    <row r="91" spans="1:7" ht="15.75" thickBot="1" x14ac:dyDescent="0.3">
      <c r="A91" s="2"/>
      <c r="B91" s="1"/>
      <c r="C91" s="1"/>
      <c r="D91" s="1"/>
      <c r="E91" s="1"/>
      <c r="F91" s="1"/>
      <c r="G91" s="17"/>
    </row>
    <row r="92" spans="1:7" x14ac:dyDescent="0.25">
      <c r="A92" s="14" t="s">
        <v>46</v>
      </c>
      <c r="B92" s="15"/>
      <c r="C92" s="15"/>
      <c r="D92" s="15"/>
      <c r="E92" s="15"/>
      <c r="F92" s="15"/>
      <c r="G92" s="16"/>
    </row>
    <row r="93" spans="1:7" x14ac:dyDescent="0.25">
      <c r="A93" s="300"/>
      <c r="B93" s="301"/>
      <c r="C93" s="301"/>
      <c r="D93" s="301"/>
      <c r="E93" s="301"/>
      <c r="F93" s="301"/>
      <c r="G93" s="302"/>
    </row>
    <row r="94" spans="1:7" x14ac:dyDescent="0.25">
      <c r="A94" s="300"/>
      <c r="B94" s="301"/>
      <c r="C94" s="301"/>
      <c r="D94" s="301"/>
      <c r="E94" s="301"/>
      <c r="F94" s="301"/>
      <c r="G94" s="302"/>
    </row>
    <row r="95" spans="1:7" x14ac:dyDescent="0.25">
      <c r="A95" s="2"/>
      <c r="B95" s="1"/>
      <c r="C95" s="1"/>
      <c r="D95" s="1"/>
      <c r="E95" s="1"/>
      <c r="F95" s="1"/>
      <c r="G95" s="17"/>
    </row>
    <row r="96" spans="1:7" x14ac:dyDescent="0.25">
      <c r="A96" s="8" t="s">
        <v>47</v>
      </c>
      <c r="B96" s="139" t="s">
        <v>120</v>
      </c>
      <c r="C96" s="149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9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ht="15.75" thickBot="1" x14ac:dyDescent="0.3">
      <c r="A103" s="8"/>
      <c r="B103" s="1"/>
      <c r="C103" s="1"/>
      <c r="D103" s="1"/>
      <c r="E103" s="1"/>
      <c r="F103" s="1"/>
      <c r="G103" s="17"/>
    </row>
    <row r="104" spans="1:7" x14ac:dyDescent="0.25">
      <c r="A104" s="44"/>
      <c r="B104" s="15"/>
      <c r="C104" s="15"/>
      <c r="D104" s="15"/>
      <c r="E104" s="15"/>
      <c r="F104" s="15"/>
      <c r="G104" s="16"/>
    </row>
    <row r="105" spans="1:7" ht="15.75" thickBot="1" x14ac:dyDescent="0.3">
      <c r="A105" s="303" t="s">
        <v>110</v>
      </c>
      <c r="B105" s="304"/>
      <c r="C105" s="304"/>
      <c r="D105" s="304"/>
      <c r="E105" s="304"/>
      <c r="F105" s="304"/>
      <c r="G105" s="305"/>
    </row>
    <row r="106" spans="1:7" ht="15.75" thickBot="1" x14ac:dyDescent="0.3">
      <c r="A106" s="306" t="s">
        <v>102</v>
      </c>
      <c r="B106" s="307"/>
      <c r="C106" s="307"/>
      <c r="D106" s="307"/>
      <c r="E106" s="307"/>
      <c r="F106" s="307"/>
      <c r="G106" s="308"/>
    </row>
  </sheetData>
  <mergeCells count="70">
    <mergeCell ref="A79:G79"/>
    <mergeCell ref="A70:E70"/>
    <mergeCell ref="A74:G74"/>
    <mergeCell ref="A75:G75"/>
    <mergeCell ref="A76:G76"/>
    <mergeCell ref="A77:G77"/>
    <mergeCell ref="A78:G78"/>
    <mergeCell ref="A105:G105"/>
    <mergeCell ref="A106:G106"/>
    <mergeCell ref="A80:G80"/>
    <mergeCell ref="A81:G81"/>
    <mergeCell ref="A82:G82"/>
    <mergeCell ref="A83:G83"/>
    <mergeCell ref="A84:G84"/>
    <mergeCell ref="A85:G85"/>
    <mergeCell ref="A86:G86"/>
    <mergeCell ref="A87:G87"/>
    <mergeCell ref="C90:D90"/>
    <mergeCell ref="A93:G94"/>
    <mergeCell ref="A61:B61"/>
    <mergeCell ref="F65:G65"/>
    <mergeCell ref="F66:G66"/>
    <mergeCell ref="F67:G67"/>
    <mergeCell ref="A69:E69"/>
    <mergeCell ref="F68:G68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5" right="0.25" top="0.75" bottom="0.75" header="0.3" footer="0.3"/>
  <pageSetup scale="52" orientation="portrait" r:id="rId1"/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7"/>
  <sheetViews>
    <sheetView view="pageBreakPreview" topLeftCell="D15" zoomScaleNormal="100" zoomScaleSheetLayoutView="100" workbookViewId="0">
      <selection activeCell="Q33" sqref="Q33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34" t="s">
        <v>124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122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8.1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4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123</v>
      </c>
      <c r="C26" s="142">
        <v>45902</v>
      </c>
      <c r="D26" s="143">
        <v>5003720285</v>
      </c>
      <c r="E26" s="144">
        <v>5232360</v>
      </c>
      <c r="F26" s="150">
        <v>167648.4</v>
      </c>
      <c r="G26" s="151">
        <f>E26+F26</f>
        <v>5400008.4000000004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167648.4</v>
      </c>
      <c r="G27" s="118">
        <f>SUM(G26)</f>
        <v>5400008.4000000004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252</v>
      </c>
      <c r="J28" s="290" t="s">
        <v>234</v>
      </c>
      <c r="K28" s="290" t="s">
        <v>253</v>
      </c>
      <c r="L28" s="290" t="s">
        <v>254</v>
      </c>
      <c r="M28" s="291" t="s">
        <v>255</v>
      </c>
      <c r="N28" s="291" t="s">
        <v>256</v>
      </c>
      <c r="O28" s="291" t="s">
        <v>257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7" x14ac:dyDescent="0.25">
      <c r="A43" s="99" t="s">
        <v>121</v>
      </c>
      <c r="B43" s="137"/>
      <c r="C43" s="64"/>
      <c r="D43" s="84">
        <v>10945000</v>
      </c>
      <c r="E43" s="128"/>
      <c r="F43" s="128"/>
      <c r="G43" s="128">
        <f>E43+F43</f>
        <v>0</v>
      </c>
    </row>
    <row r="44" spans="1:7" x14ac:dyDescent="0.25">
      <c r="A44" s="99" t="s">
        <v>125</v>
      </c>
      <c r="B44" s="137"/>
      <c r="C44" s="64"/>
      <c r="D44" s="85"/>
      <c r="E44" s="144">
        <v>5232360</v>
      </c>
      <c r="F44" s="150">
        <v>167648.4</v>
      </c>
      <c r="G44" s="128">
        <f>E44+F44</f>
        <v>5400008.4000000004</v>
      </c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30088000.369999997</v>
      </c>
      <c r="E49" s="53">
        <f>SUM(E40:E48)</f>
        <v>5232360</v>
      </c>
      <c r="F49" s="53">
        <f>SUM(F40:F48)</f>
        <v>167648.4</v>
      </c>
      <c r="G49" s="53">
        <f>E49+F49</f>
        <v>5400008.4000000004</v>
      </c>
    </row>
    <row r="50" spans="1:7" ht="15.75" thickBot="1" x14ac:dyDescent="0.3">
      <c r="A50" s="313" t="s">
        <v>26</v>
      </c>
      <c r="B50" s="314"/>
      <c r="C50" s="83">
        <f>D49/C49</f>
        <v>0.53537367206405684</v>
      </c>
      <c r="D50" s="314" t="s">
        <v>27</v>
      </c>
      <c r="E50" s="314"/>
      <c r="F50" s="72"/>
      <c r="G50" s="29">
        <f>+G49/C49</f>
        <v>9.6085558718861222E-2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5400008.4000000004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126</v>
      </c>
      <c r="C53" s="129">
        <v>45918</v>
      </c>
      <c r="D53" s="317" t="s">
        <v>30</v>
      </c>
      <c r="E53" s="317"/>
      <c r="F53" s="76"/>
      <c r="G53" s="135">
        <f>G49</f>
        <v>5400008.4000000004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30088000.369999997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167648.4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20711991.230000004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5400008.4000000004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>E68</f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>E69</f>
        <v>5400008.4000000004</v>
      </c>
      <c r="G69" s="401"/>
    </row>
    <row r="70" spans="1:7" x14ac:dyDescent="0.25">
      <c r="A70" s="297" t="s">
        <v>40</v>
      </c>
      <c r="B70" s="297"/>
      <c r="C70" s="297"/>
      <c r="D70" s="297"/>
      <c r="E70" s="297"/>
      <c r="F70" s="73"/>
      <c r="G70" s="75">
        <f>F66+F67+F68+F69</f>
        <v>35488009.099999994</v>
      </c>
    </row>
    <row r="71" spans="1:7" x14ac:dyDescent="0.25">
      <c r="A71" s="297" t="s">
        <v>41</v>
      </c>
      <c r="B71" s="297"/>
      <c r="C71" s="297"/>
      <c r="D71" s="297"/>
      <c r="E71" s="297"/>
      <c r="F71" s="73"/>
      <c r="G71" s="51">
        <f>G49/C49</f>
        <v>9.6085558718861222E-2</v>
      </c>
    </row>
    <row r="72" spans="1:7" ht="15.75" thickBot="1" x14ac:dyDescent="0.3">
      <c r="A72" s="43"/>
      <c r="B72" s="26"/>
      <c r="C72" s="26"/>
      <c r="D72" s="26"/>
      <c r="E72" s="26"/>
      <c r="F72" s="26"/>
      <c r="G72" s="27"/>
    </row>
    <row r="73" spans="1:7" ht="15.75" thickBot="1" x14ac:dyDescent="0.3">
      <c r="A73" s="44"/>
      <c r="B73" s="15"/>
      <c r="C73" s="15"/>
      <c r="D73" s="15"/>
      <c r="E73" s="15"/>
      <c r="F73" s="15"/>
      <c r="G73" s="16"/>
    </row>
    <row r="74" spans="1:7" x14ac:dyDescent="0.25">
      <c r="A74" s="14" t="s">
        <v>42</v>
      </c>
      <c r="B74" s="15"/>
      <c r="C74" s="15"/>
      <c r="D74" s="15"/>
      <c r="E74" s="15"/>
      <c r="F74" s="15"/>
      <c r="G74" s="16"/>
    </row>
    <row r="75" spans="1:7" x14ac:dyDescent="0.25">
      <c r="A75" s="294" t="s">
        <v>92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93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94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48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95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96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49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97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50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98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51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99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52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129</v>
      </c>
      <c r="B88" s="295"/>
      <c r="C88" s="295"/>
      <c r="D88" s="295"/>
      <c r="E88" s="295"/>
      <c r="F88" s="295"/>
      <c r="G88" s="296"/>
    </row>
    <row r="89" spans="1:7" ht="15.75" thickBot="1" x14ac:dyDescent="0.3">
      <c r="A89" s="79"/>
      <c r="B89" s="80"/>
      <c r="C89" s="80"/>
      <c r="D89" s="80"/>
      <c r="E89" s="80"/>
      <c r="F89" s="80"/>
      <c r="G89" s="81"/>
    </row>
    <row r="90" spans="1:7" x14ac:dyDescent="0.25">
      <c r="A90" s="14" t="s">
        <v>43</v>
      </c>
      <c r="B90" s="15"/>
      <c r="C90" s="15"/>
      <c r="D90" s="15"/>
      <c r="E90" s="15"/>
      <c r="F90" s="15"/>
      <c r="G90" s="16"/>
    </row>
    <row r="91" spans="1:7" ht="15.75" thickBot="1" x14ac:dyDescent="0.3">
      <c r="A91" s="45" t="s">
        <v>44</v>
      </c>
      <c r="B91" s="46">
        <f>D49/C49</f>
        <v>0.53537367206405684</v>
      </c>
      <c r="C91" s="298" t="s">
        <v>45</v>
      </c>
      <c r="D91" s="299"/>
      <c r="E91" s="51">
        <f>G71</f>
        <v>9.6085558718861222E-2</v>
      </c>
      <c r="F91" s="51"/>
      <c r="G91" s="68"/>
    </row>
    <row r="92" spans="1:7" ht="15.75" thickBot="1" x14ac:dyDescent="0.3">
      <c r="A92" s="2"/>
      <c r="B92" s="1"/>
      <c r="C92" s="1"/>
      <c r="D92" s="1"/>
      <c r="E92" s="1"/>
      <c r="F92" s="1"/>
      <c r="G92" s="17"/>
    </row>
    <row r="93" spans="1:7" x14ac:dyDescent="0.25">
      <c r="A93" s="14" t="s">
        <v>46</v>
      </c>
      <c r="B93" s="15"/>
      <c r="C93" s="15"/>
      <c r="D93" s="15"/>
      <c r="E93" s="15"/>
      <c r="F93" s="15"/>
      <c r="G93" s="16"/>
    </row>
    <row r="94" spans="1:7" x14ac:dyDescent="0.25">
      <c r="A94" s="300"/>
      <c r="B94" s="301"/>
      <c r="C94" s="301"/>
      <c r="D94" s="301"/>
      <c r="E94" s="301"/>
      <c r="F94" s="301"/>
      <c r="G94" s="302"/>
    </row>
    <row r="95" spans="1:7" x14ac:dyDescent="0.25">
      <c r="A95" s="300"/>
      <c r="B95" s="301"/>
      <c r="C95" s="301"/>
      <c r="D95" s="301"/>
      <c r="E95" s="301"/>
      <c r="F95" s="301"/>
      <c r="G95" s="302"/>
    </row>
    <row r="96" spans="1:7" x14ac:dyDescent="0.25">
      <c r="A96" s="2"/>
      <c r="B96" s="1"/>
      <c r="C96" s="1"/>
      <c r="D96" s="1"/>
      <c r="E96" s="1"/>
      <c r="F96" s="1"/>
      <c r="G96" s="17"/>
    </row>
    <row r="97" spans="1:7" x14ac:dyDescent="0.25">
      <c r="A97" s="8" t="s">
        <v>47</v>
      </c>
      <c r="B97" s="139" t="s">
        <v>130</v>
      </c>
      <c r="C97" s="149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9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ht="15.75" thickBot="1" x14ac:dyDescent="0.3">
      <c r="A104" s="8"/>
      <c r="B104" s="1"/>
      <c r="C104" s="1"/>
      <c r="D104" s="1"/>
      <c r="E104" s="1"/>
      <c r="F104" s="1"/>
      <c r="G104" s="17"/>
    </row>
    <row r="105" spans="1:7" x14ac:dyDescent="0.25">
      <c r="A105" s="44"/>
      <c r="B105" s="15"/>
      <c r="C105" s="15"/>
      <c r="D105" s="15"/>
      <c r="E105" s="15"/>
      <c r="F105" s="15"/>
      <c r="G105" s="16"/>
    </row>
    <row r="106" spans="1:7" ht="15.75" thickBot="1" x14ac:dyDescent="0.3">
      <c r="A106" s="303" t="s">
        <v>131</v>
      </c>
      <c r="B106" s="304"/>
      <c r="C106" s="304"/>
      <c r="D106" s="304"/>
      <c r="E106" s="304"/>
      <c r="F106" s="304"/>
      <c r="G106" s="305"/>
    </row>
    <row r="107" spans="1:7" ht="15.75" thickBot="1" x14ac:dyDescent="0.3">
      <c r="A107" s="306" t="s">
        <v>102</v>
      </c>
      <c r="B107" s="307"/>
      <c r="C107" s="307"/>
      <c r="D107" s="307"/>
      <c r="E107" s="307"/>
      <c r="F107" s="307"/>
      <c r="G107" s="308"/>
    </row>
  </sheetData>
  <mergeCells count="71">
    <mergeCell ref="A107:G107"/>
    <mergeCell ref="F69:G69"/>
    <mergeCell ref="A86:G86"/>
    <mergeCell ref="A87:G87"/>
    <mergeCell ref="A88:G88"/>
    <mergeCell ref="C91:D91"/>
    <mergeCell ref="A94:G95"/>
    <mergeCell ref="A106:G106"/>
    <mergeCell ref="A80:G80"/>
    <mergeCell ref="A81:G81"/>
    <mergeCell ref="A82:G82"/>
    <mergeCell ref="A83:G83"/>
    <mergeCell ref="A84:G84"/>
    <mergeCell ref="A85:G85"/>
    <mergeCell ref="A71:E71"/>
    <mergeCell ref="A75:G75"/>
    <mergeCell ref="A76:G76"/>
    <mergeCell ref="A77:G77"/>
    <mergeCell ref="A78:G78"/>
    <mergeCell ref="A79:G79"/>
    <mergeCell ref="A61:B61"/>
    <mergeCell ref="F65:G65"/>
    <mergeCell ref="F66:G66"/>
    <mergeCell ref="F67:G67"/>
    <mergeCell ref="F68:G68"/>
    <mergeCell ref="A70:E70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4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8"/>
  <sheetViews>
    <sheetView view="pageBreakPreview" topLeftCell="A19" zoomScale="85" zoomScaleNormal="100" zoomScaleSheetLayoutView="85" workbookViewId="0">
      <selection activeCell="I29" sqref="I29:O29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132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136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7.6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133</v>
      </c>
      <c r="C26" s="142">
        <v>45937</v>
      </c>
      <c r="D26" s="143">
        <v>5003750511</v>
      </c>
      <c r="E26" s="144">
        <v>5271420</v>
      </c>
      <c r="F26" s="150">
        <v>195589.8</v>
      </c>
      <c r="G26" s="151">
        <f>E26+F26</f>
        <v>5467009.7999999998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195589.8</v>
      </c>
      <c r="G27" s="118">
        <f>SUM(G26)</f>
        <v>5467009.7999999998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258</v>
      </c>
      <c r="J29" s="290" t="s">
        <v>234</v>
      </c>
      <c r="K29" s="290" t="s">
        <v>259</v>
      </c>
      <c r="L29" s="290" t="s">
        <v>260</v>
      </c>
      <c r="M29" s="291" t="s">
        <v>261</v>
      </c>
      <c r="N29" s="291" t="s">
        <v>262</v>
      </c>
      <c r="O29" s="291" t="s">
        <v>263</v>
      </c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/>
      <c r="E45" s="128">
        <v>5271420</v>
      </c>
      <c r="F45" s="155">
        <v>195589.8</v>
      </c>
      <c r="G45" s="128"/>
    </row>
    <row r="46" spans="1:7" x14ac:dyDescent="0.25">
      <c r="A46" s="99"/>
      <c r="B46" s="137"/>
      <c r="C46" s="91"/>
      <c r="D46" s="152"/>
      <c r="E46" s="128"/>
      <c r="F46" s="155"/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2">
        <f>SUM(D41:D45)</f>
        <v>35488009.099999994</v>
      </c>
      <c r="E49" s="159">
        <f>SUM(E40:E48)</f>
        <v>5271420</v>
      </c>
      <c r="F49" s="82">
        <f>SUM(F40:F48)</f>
        <v>195589.8</v>
      </c>
      <c r="G49" s="53">
        <f>E49+F49</f>
        <v>5467009.7999999998</v>
      </c>
    </row>
    <row r="50" spans="1:7" ht="15.75" thickBot="1" x14ac:dyDescent="0.3">
      <c r="A50" s="313" t="s">
        <v>26</v>
      </c>
      <c r="B50" s="314"/>
      <c r="C50" s="83">
        <f>D49/C49</f>
        <v>0.63145923665480419</v>
      </c>
      <c r="D50" s="314" t="s">
        <v>27</v>
      </c>
      <c r="E50" s="314"/>
      <c r="F50" s="72"/>
      <c r="G50" s="29">
        <f>+G49/C49</f>
        <v>9.7277754448398576E-2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5467009.7999999998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17" t="s">
        <v>30</v>
      </c>
      <c r="E53" s="317"/>
      <c r="F53" s="76"/>
      <c r="G53" s="135">
        <f>G49</f>
        <v>5467009.7999999998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35488009.099999994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195589.8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15244981.100000005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5467009.7999999998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>E68</f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>E69</f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>E70</f>
        <v>5467009.7999999998</v>
      </c>
      <c r="G70" s="401"/>
    </row>
    <row r="71" spans="1:7" x14ac:dyDescent="0.25">
      <c r="A71" s="297" t="s">
        <v>40</v>
      </c>
      <c r="B71" s="297"/>
      <c r="C71" s="297"/>
      <c r="D71" s="297"/>
      <c r="E71" s="297"/>
      <c r="F71" s="73"/>
      <c r="G71" s="75">
        <f>F66+F67+F68+F69+F70</f>
        <v>40955018.899999991</v>
      </c>
    </row>
    <row r="72" spans="1:7" x14ac:dyDescent="0.25">
      <c r="A72" s="297" t="s">
        <v>41</v>
      </c>
      <c r="B72" s="297"/>
      <c r="C72" s="297"/>
      <c r="D72" s="297"/>
      <c r="E72" s="297"/>
      <c r="F72" s="73"/>
      <c r="G72" s="51">
        <f>G49/C49</f>
        <v>9.7277754448398576E-2</v>
      </c>
    </row>
    <row r="73" spans="1:7" ht="15.75" thickBot="1" x14ac:dyDescent="0.3">
      <c r="A73" s="43"/>
      <c r="B73" s="26"/>
      <c r="C73" s="26"/>
      <c r="D73" s="26"/>
      <c r="E73" s="26"/>
      <c r="F73" s="26"/>
      <c r="G73" s="27"/>
    </row>
    <row r="74" spans="1:7" ht="15.75" thickBot="1" x14ac:dyDescent="0.3">
      <c r="A74" s="44"/>
      <c r="B74" s="15"/>
      <c r="C74" s="15"/>
      <c r="D74" s="15"/>
      <c r="E74" s="15"/>
      <c r="F74" s="15"/>
      <c r="G74" s="16"/>
    </row>
    <row r="75" spans="1:7" x14ac:dyDescent="0.25">
      <c r="A75" s="14" t="s">
        <v>42</v>
      </c>
      <c r="B75" s="15"/>
      <c r="C75" s="15"/>
      <c r="D75" s="15"/>
      <c r="E75" s="15"/>
      <c r="F75" s="15"/>
      <c r="G75" s="16"/>
    </row>
    <row r="76" spans="1:7" x14ac:dyDescent="0.25">
      <c r="A76" s="294" t="s">
        <v>92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93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94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48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95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96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49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97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50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98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51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99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52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135</v>
      </c>
      <c r="B89" s="295"/>
      <c r="C89" s="295"/>
      <c r="D89" s="295"/>
      <c r="E89" s="295"/>
      <c r="F89" s="295"/>
      <c r="G89" s="296"/>
    </row>
    <row r="90" spans="1:7" ht="15.75" thickBot="1" x14ac:dyDescent="0.3">
      <c r="A90" s="79"/>
      <c r="B90" s="80"/>
      <c r="C90" s="80"/>
      <c r="D90" s="80"/>
      <c r="E90" s="80"/>
      <c r="F90" s="80"/>
      <c r="G90" s="81"/>
    </row>
    <row r="91" spans="1:7" x14ac:dyDescent="0.25">
      <c r="A91" s="14" t="s">
        <v>43</v>
      </c>
      <c r="B91" s="15"/>
      <c r="C91" s="15"/>
      <c r="D91" s="15"/>
      <c r="E91" s="15"/>
      <c r="F91" s="15"/>
      <c r="G91" s="16"/>
    </row>
    <row r="92" spans="1:7" ht="15.75" thickBot="1" x14ac:dyDescent="0.3">
      <c r="A92" s="45" t="s">
        <v>44</v>
      </c>
      <c r="B92" s="46">
        <f>D49/C49</f>
        <v>0.63145923665480419</v>
      </c>
      <c r="C92" s="298" t="s">
        <v>45</v>
      </c>
      <c r="D92" s="299"/>
      <c r="E92" s="51">
        <f>G72</f>
        <v>9.7277754448398576E-2</v>
      </c>
      <c r="F92" s="51"/>
      <c r="G92" s="68"/>
    </row>
    <row r="93" spans="1:7" ht="15.75" thickBot="1" x14ac:dyDescent="0.3">
      <c r="A93" s="2"/>
      <c r="B93" s="1"/>
      <c r="C93" s="1"/>
      <c r="D93" s="1"/>
      <c r="E93" s="1"/>
      <c r="F93" s="1"/>
      <c r="G93" s="17"/>
    </row>
    <row r="94" spans="1:7" x14ac:dyDescent="0.25">
      <c r="A94" s="14" t="s">
        <v>46</v>
      </c>
      <c r="B94" s="15"/>
      <c r="C94" s="15"/>
      <c r="D94" s="15"/>
      <c r="E94" s="15"/>
      <c r="F94" s="15"/>
      <c r="G94" s="16"/>
    </row>
    <row r="95" spans="1:7" x14ac:dyDescent="0.25">
      <c r="A95" s="300"/>
      <c r="B95" s="301"/>
      <c r="C95" s="301"/>
      <c r="D95" s="301"/>
      <c r="E95" s="301"/>
      <c r="F95" s="301"/>
      <c r="G95" s="302"/>
    </row>
    <row r="96" spans="1:7" x14ac:dyDescent="0.25">
      <c r="A96" s="300"/>
      <c r="B96" s="301"/>
      <c r="C96" s="301"/>
      <c r="D96" s="301"/>
      <c r="E96" s="301"/>
      <c r="F96" s="301"/>
      <c r="G96" s="302"/>
    </row>
    <row r="97" spans="1:7" x14ac:dyDescent="0.25">
      <c r="A97" s="2"/>
      <c r="B97" s="1"/>
      <c r="C97" s="1"/>
      <c r="D97" s="1"/>
      <c r="E97" s="1"/>
      <c r="F97" s="1"/>
      <c r="G97" s="17"/>
    </row>
    <row r="98" spans="1:7" x14ac:dyDescent="0.25">
      <c r="A98" s="8" t="s">
        <v>47</v>
      </c>
      <c r="B98" s="139" t="s">
        <v>137</v>
      </c>
      <c r="C98" s="149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9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ht="15.75" thickBot="1" x14ac:dyDescent="0.3">
      <c r="A105" s="8"/>
      <c r="B105" s="1"/>
      <c r="C105" s="1"/>
      <c r="D105" s="1"/>
      <c r="E105" s="1"/>
      <c r="F105" s="1"/>
      <c r="G105" s="17"/>
    </row>
    <row r="106" spans="1:7" x14ac:dyDescent="0.25">
      <c r="A106" s="44"/>
      <c r="B106" s="15"/>
      <c r="C106" s="15"/>
      <c r="D106" s="15"/>
      <c r="E106" s="15"/>
      <c r="F106" s="15"/>
      <c r="G106" s="16"/>
    </row>
    <row r="107" spans="1:7" ht="15.75" thickBot="1" x14ac:dyDescent="0.3">
      <c r="A107" s="303" t="s">
        <v>131</v>
      </c>
      <c r="B107" s="304"/>
      <c r="C107" s="304"/>
      <c r="D107" s="304"/>
      <c r="E107" s="304"/>
      <c r="F107" s="304"/>
      <c r="G107" s="305"/>
    </row>
    <row r="108" spans="1:7" ht="15.75" thickBot="1" x14ac:dyDescent="0.3">
      <c r="A108" s="306" t="s">
        <v>102</v>
      </c>
      <c r="B108" s="307"/>
      <c r="C108" s="307"/>
      <c r="D108" s="307"/>
      <c r="E108" s="307"/>
      <c r="F108" s="307"/>
      <c r="G108" s="308"/>
    </row>
  </sheetData>
  <mergeCells count="72">
    <mergeCell ref="A107:G107"/>
    <mergeCell ref="A108:G108"/>
    <mergeCell ref="F70:G70"/>
    <mergeCell ref="A86:G86"/>
    <mergeCell ref="A87:G87"/>
    <mergeCell ref="A88:G88"/>
    <mergeCell ref="A89:G89"/>
    <mergeCell ref="C92:D92"/>
    <mergeCell ref="A95:G96"/>
    <mergeCell ref="A80:G80"/>
    <mergeCell ref="A81:G81"/>
    <mergeCell ref="A82:G82"/>
    <mergeCell ref="A83:G83"/>
    <mergeCell ref="A84:G84"/>
    <mergeCell ref="A85:G85"/>
    <mergeCell ref="A71:E71"/>
    <mergeCell ref="A72:E72"/>
    <mergeCell ref="A76:G76"/>
    <mergeCell ref="A77:G77"/>
    <mergeCell ref="A78:G78"/>
    <mergeCell ref="A79:G79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54" orientation="portrait" r:id="rId1"/>
  <rowBreaks count="1" manualBreakCount="1">
    <brk id="7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9"/>
  <sheetViews>
    <sheetView view="pageBreakPreview" topLeftCell="B12" zoomScaleNormal="100" zoomScaleSheetLayoutView="100" workbookViewId="0">
      <selection activeCell="I28" sqref="I28:O28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140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144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7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0.5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141</v>
      </c>
      <c r="C26" s="142">
        <v>45969</v>
      </c>
      <c r="D26" s="143">
        <v>5003785248</v>
      </c>
      <c r="E26" s="144">
        <v>5145586.8899999997</v>
      </c>
      <c r="F26" s="150">
        <v>180421.51</v>
      </c>
      <c r="G26" s="151">
        <f>E26+F26</f>
        <v>5326008.3999999994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180421.51</v>
      </c>
      <c r="G27" s="118">
        <f>SUM(G26)</f>
        <v>5326008.3999999994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264</v>
      </c>
      <c r="J28" s="290" t="s">
        <v>234</v>
      </c>
      <c r="K28" s="290" t="s">
        <v>265</v>
      </c>
      <c r="L28" s="290" t="s">
        <v>266</v>
      </c>
      <c r="M28" s="291" t="s">
        <v>267</v>
      </c>
      <c r="N28" s="291" t="s">
        <v>268</v>
      </c>
      <c r="O28" s="291" t="s">
        <v>269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>
        <v>5467009.7999999998</v>
      </c>
      <c r="E45" s="128"/>
      <c r="F45" s="155"/>
      <c r="G45" s="128"/>
    </row>
    <row r="46" spans="1:7" x14ac:dyDescent="0.25">
      <c r="A46" s="99" t="s">
        <v>142</v>
      </c>
      <c r="B46" s="137"/>
      <c r="C46" s="91"/>
      <c r="D46" s="152"/>
      <c r="E46" s="128">
        <v>5145586.8899999997</v>
      </c>
      <c r="F46" s="155">
        <v>180421.51</v>
      </c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2">
        <f>SUM(D41:D45)</f>
        <v>40955018.899999991</v>
      </c>
      <c r="E49" s="159">
        <f>SUM(E40:E48)</f>
        <v>5145586.8899999997</v>
      </c>
      <c r="F49" s="82">
        <f>SUM(F40:F48)</f>
        <v>180421.51</v>
      </c>
      <c r="G49" s="53">
        <f>E49+F49</f>
        <v>5326008.3999999994</v>
      </c>
    </row>
    <row r="50" spans="1:7" ht="15.75" thickBot="1" x14ac:dyDescent="0.3">
      <c r="A50" s="313" t="s">
        <v>26</v>
      </c>
      <c r="B50" s="314"/>
      <c r="C50" s="83">
        <f>D49/C49</f>
        <v>0.72873699110320267</v>
      </c>
      <c r="D50" s="314" t="s">
        <v>27</v>
      </c>
      <c r="E50" s="314"/>
      <c r="F50" s="72"/>
      <c r="G50" s="29">
        <f>+G49/C49</f>
        <v>9.4768832740213513E-2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5326008.3999999994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17" t="s">
        <v>30</v>
      </c>
      <c r="E53" s="317"/>
      <c r="F53" s="76"/>
      <c r="G53" s="135">
        <f>G49</f>
        <v>5326008.3999999994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40955018.899999991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180421.51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9918972.7000000104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5326008.3999999994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 t="shared" ref="F66:F71" si="0"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 t="shared" si="0"/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 t="shared" si="0"/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 t="shared" si="0"/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 t="shared" si="0"/>
        <v>5467009.7999999998</v>
      </c>
      <c r="G70" s="401"/>
    </row>
    <row r="71" spans="1:7" ht="16.5" x14ac:dyDescent="0.25">
      <c r="A71" s="62">
        <v>6</v>
      </c>
      <c r="B71" s="130" t="s">
        <v>62</v>
      </c>
      <c r="C71" s="148" t="s">
        <v>146</v>
      </c>
      <c r="D71" s="132">
        <v>45954</v>
      </c>
      <c r="E71" s="133">
        <v>5326008.4000000004</v>
      </c>
      <c r="F71" s="309">
        <f t="shared" si="0"/>
        <v>5326008.4000000004</v>
      </c>
      <c r="G71" s="401"/>
    </row>
    <row r="72" spans="1:7" x14ac:dyDescent="0.25">
      <c r="A72" s="297" t="s">
        <v>40</v>
      </c>
      <c r="B72" s="297"/>
      <c r="C72" s="297"/>
      <c r="D72" s="297"/>
      <c r="E72" s="297"/>
      <c r="F72" s="73"/>
      <c r="G72" s="75">
        <f>F66+F67+F68+F69+F70+F71</f>
        <v>46281027.29999999</v>
      </c>
    </row>
    <row r="73" spans="1:7" x14ac:dyDescent="0.25">
      <c r="A73" s="297" t="s">
        <v>41</v>
      </c>
      <c r="B73" s="297"/>
      <c r="C73" s="297"/>
      <c r="D73" s="297"/>
      <c r="E73" s="297"/>
      <c r="F73" s="73"/>
      <c r="G73" s="51">
        <f>G49/C49</f>
        <v>9.4768832740213513E-2</v>
      </c>
    </row>
    <row r="74" spans="1:7" ht="15.75" thickBot="1" x14ac:dyDescent="0.3">
      <c r="A74" s="43"/>
      <c r="B74" s="26"/>
      <c r="C74" s="26"/>
      <c r="D74" s="26"/>
      <c r="E74" s="26"/>
      <c r="F74" s="26"/>
      <c r="G74" s="27"/>
    </row>
    <row r="75" spans="1:7" ht="15.75" thickBot="1" x14ac:dyDescent="0.3">
      <c r="A75" s="44"/>
      <c r="B75" s="15"/>
      <c r="C75" s="15"/>
      <c r="D75" s="15"/>
      <c r="E75" s="15"/>
      <c r="F75" s="15"/>
      <c r="G75" s="16"/>
    </row>
    <row r="76" spans="1:7" x14ac:dyDescent="0.25">
      <c r="A76" s="14" t="s">
        <v>42</v>
      </c>
      <c r="B76" s="15"/>
      <c r="C76" s="15"/>
      <c r="D76" s="15"/>
      <c r="E76" s="15"/>
      <c r="F76" s="15"/>
      <c r="G76" s="16"/>
    </row>
    <row r="77" spans="1:7" x14ac:dyDescent="0.25">
      <c r="A77" s="294" t="s">
        <v>92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93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94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48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95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96</v>
      </c>
      <c r="B82" s="295"/>
      <c r="C82" s="295"/>
      <c r="D82" s="295"/>
      <c r="E82" s="295"/>
      <c r="F82" s="295"/>
      <c r="G82" s="296"/>
    </row>
    <row r="83" spans="1:7" ht="32.25" customHeight="1" x14ac:dyDescent="0.25">
      <c r="A83" s="294" t="s">
        <v>49</v>
      </c>
      <c r="B83" s="295"/>
      <c r="C83" s="295"/>
      <c r="D83" s="295"/>
      <c r="E83" s="295"/>
      <c r="F83" s="295"/>
      <c r="G83" s="296"/>
    </row>
    <row r="84" spans="1:7" ht="45.75" customHeight="1" x14ac:dyDescent="0.25">
      <c r="A84" s="405" t="s">
        <v>97</v>
      </c>
      <c r="B84" s="406"/>
      <c r="C84" s="406"/>
      <c r="D84" s="406"/>
      <c r="E84" s="406"/>
      <c r="F84" s="406"/>
      <c r="G84" s="407"/>
    </row>
    <row r="85" spans="1:7" x14ac:dyDescent="0.25">
      <c r="A85" s="294" t="s">
        <v>50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98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51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99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52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143</v>
      </c>
      <c r="B90" s="295"/>
      <c r="C90" s="295"/>
      <c r="D90" s="295"/>
      <c r="E90" s="295"/>
      <c r="F90" s="295"/>
      <c r="G90" s="296"/>
    </row>
    <row r="91" spans="1:7" ht="15.75" thickBot="1" x14ac:dyDescent="0.3">
      <c r="A91" s="79"/>
      <c r="B91" s="80"/>
      <c r="C91" s="80"/>
      <c r="D91" s="80"/>
      <c r="E91" s="80"/>
      <c r="F91" s="80"/>
      <c r="G91" s="81"/>
    </row>
    <row r="92" spans="1:7" x14ac:dyDescent="0.25">
      <c r="A92" s="14" t="s">
        <v>43</v>
      </c>
      <c r="B92" s="15"/>
      <c r="C92" s="15"/>
      <c r="D92" s="15"/>
      <c r="E92" s="15"/>
      <c r="F92" s="15"/>
      <c r="G92" s="16"/>
    </row>
    <row r="93" spans="1:7" ht="15.75" thickBot="1" x14ac:dyDescent="0.3">
      <c r="A93" s="45" t="s">
        <v>44</v>
      </c>
      <c r="B93" s="46">
        <f>D49/C49</f>
        <v>0.72873699110320267</v>
      </c>
      <c r="C93" s="298" t="s">
        <v>45</v>
      </c>
      <c r="D93" s="299"/>
      <c r="E93" s="51">
        <f>G73</f>
        <v>9.4768832740213513E-2</v>
      </c>
      <c r="F93" s="51"/>
      <c r="G93" s="68"/>
    </row>
    <row r="94" spans="1:7" ht="15.75" thickBot="1" x14ac:dyDescent="0.3">
      <c r="A94" s="2"/>
      <c r="B94" s="1"/>
      <c r="C94" s="1"/>
      <c r="D94" s="1"/>
      <c r="E94" s="1"/>
      <c r="F94" s="1"/>
      <c r="G94" s="17"/>
    </row>
    <row r="95" spans="1:7" x14ac:dyDescent="0.25">
      <c r="A95" s="14" t="s">
        <v>46</v>
      </c>
      <c r="B95" s="15"/>
      <c r="C95" s="15"/>
      <c r="D95" s="15"/>
      <c r="E95" s="15"/>
      <c r="F95" s="15"/>
      <c r="G95" s="16"/>
    </row>
    <row r="96" spans="1:7" x14ac:dyDescent="0.25">
      <c r="A96" s="300"/>
      <c r="B96" s="301"/>
      <c r="C96" s="301"/>
      <c r="D96" s="301"/>
      <c r="E96" s="301"/>
      <c r="F96" s="301"/>
      <c r="G96" s="302"/>
    </row>
    <row r="97" spans="1:7" x14ac:dyDescent="0.25">
      <c r="A97" s="300"/>
      <c r="B97" s="301"/>
      <c r="C97" s="301"/>
      <c r="D97" s="301"/>
      <c r="E97" s="301"/>
      <c r="F97" s="301"/>
      <c r="G97" s="302"/>
    </row>
    <row r="98" spans="1:7" x14ac:dyDescent="0.25">
      <c r="A98" s="2"/>
      <c r="B98" s="1"/>
      <c r="C98" s="1"/>
      <c r="D98" s="1"/>
      <c r="E98" s="1"/>
      <c r="F98" s="1"/>
      <c r="G98" s="17"/>
    </row>
    <row r="99" spans="1:7" x14ac:dyDescent="0.25">
      <c r="A99" s="8" t="s">
        <v>47</v>
      </c>
      <c r="B99" s="139" t="s">
        <v>145</v>
      </c>
      <c r="C99" s="149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9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ht="15.75" thickBot="1" x14ac:dyDescent="0.3">
      <c r="A106" s="8"/>
      <c r="B106" s="1"/>
      <c r="C106" s="1"/>
      <c r="D106" s="1"/>
      <c r="E106" s="1"/>
      <c r="F106" s="1"/>
      <c r="G106" s="17"/>
    </row>
    <row r="107" spans="1:7" x14ac:dyDescent="0.25">
      <c r="A107" s="44"/>
      <c r="B107" s="15"/>
      <c r="C107" s="15"/>
      <c r="D107" s="15"/>
      <c r="E107" s="15"/>
      <c r="F107" s="15"/>
      <c r="G107" s="16"/>
    </row>
    <row r="108" spans="1:7" ht="15.75" thickBot="1" x14ac:dyDescent="0.3">
      <c r="A108" s="303" t="s">
        <v>131</v>
      </c>
      <c r="B108" s="304"/>
      <c r="C108" s="304"/>
      <c r="D108" s="304"/>
      <c r="E108" s="304"/>
      <c r="F108" s="304"/>
      <c r="G108" s="305"/>
    </row>
    <row r="109" spans="1:7" ht="15.75" thickBot="1" x14ac:dyDescent="0.3">
      <c r="A109" s="306" t="s">
        <v>102</v>
      </c>
      <c r="B109" s="307"/>
      <c r="C109" s="307"/>
      <c r="D109" s="307"/>
      <c r="E109" s="307"/>
      <c r="F109" s="307"/>
      <c r="G109" s="308"/>
    </row>
  </sheetData>
  <mergeCells count="73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A85:G85"/>
    <mergeCell ref="F70:G70"/>
    <mergeCell ref="A72:E72"/>
    <mergeCell ref="A73:E73"/>
    <mergeCell ref="A77:G77"/>
    <mergeCell ref="A78:G78"/>
    <mergeCell ref="A79:G79"/>
    <mergeCell ref="F71:G71"/>
    <mergeCell ref="A80:G80"/>
    <mergeCell ref="A81:G81"/>
    <mergeCell ref="A82:G82"/>
    <mergeCell ref="A83:G83"/>
    <mergeCell ref="A84:G84"/>
    <mergeCell ref="A96:G97"/>
    <mergeCell ref="A108:G108"/>
    <mergeCell ref="A109:G109"/>
    <mergeCell ref="A86:G86"/>
    <mergeCell ref="A87:G87"/>
    <mergeCell ref="A88:G88"/>
    <mergeCell ref="A89:G89"/>
    <mergeCell ref="A90:G90"/>
    <mergeCell ref="C93:D93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10"/>
  <sheetViews>
    <sheetView topLeftCell="A18" workbookViewId="0">
      <selection activeCell="I27" sqref="I27:O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147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148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6.25" customHeight="1" x14ac:dyDescent="0.25">
      <c r="A11" s="173" t="s">
        <v>3</v>
      </c>
      <c r="B11" s="388" t="s">
        <v>72</v>
      </c>
      <c r="C11" s="385"/>
      <c r="D11" s="172" t="s">
        <v>4</v>
      </c>
      <c r="E11" s="385" t="s">
        <v>73</v>
      </c>
      <c r="F11" s="385"/>
      <c r="G11" s="386"/>
    </row>
    <row r="12" spans="1:7" x14ac:dyDescent="0.25">
      <c r="A12" s="171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170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149</v>
      </c>
      <c r="C26" s="142">
        <v>45990</v>
      </c>
      <c r="D26" s="143">
        <v>5003801939</v>
      </c>
      <c r="E26" s="144">
        <v>4373631.03</v>
      </c>
      <c r="F26" s="150">
        <v>204369.89</v>
      </c>
      <c r="G26" s="151">
        <f>E26+F26</f>
        <v>4578000.92</v>
      </c>
    </row>
    <row r="27" spans="1:15" ht="15.75" thickBot="1" x14ac:dyDescent="0.3">
      <c r="A27" s="174"/>
      <c r="B27" s="114"/>
      <c r="C27" s="115"/>
      <c r="D27" s="116"/>
      <c r="E27" s="116"/>
      <c r="F27" s="117">
        <f>SUM(F26)</f>
        <v>204369.89</v>
      </c>
      <c r="G27" s="118">
        <f>SUM(G26)</f>
        <v>4578000.92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270</v>
      </c>
      <c r="J28" s="290" t="s">
        <v>234</v>
      </c>
      <c r="K28" s="290" t="s">
        <v>271</v>
      </c>
      <c r="L28" s="290" t="s">
        <v>272</v>
      </c>
      <c r="M28" s="291" t="s">
        <v>273</v>
      </c>
      <c r="N28" s="291" t="s">
        <v>274</v>
      </c>
      <c r="O28" s="291" t="s">
        <v>275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169" t="s">
        <v>17</v>
      </c>
      <c r="E32" s="347" t="s">
        <v>18</v>
      </c>
      <c r="F32" s="348"/>
      <c r="G32" s="169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187" t="s">
        <v>23</v>
      </c>
      <c r="E39" s="28" t="s">
        <v>81</v>
      </c>
      <c r="F39" s="18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53"/>
      <c r="E40" s="157"/>
      <c r="F40" s="154"/>
      <c r="G40" s="53"/>
    </row>
    <row r="41" spans="1:7" x14ac:dyDescent="0.25">
      <c r="A41" s="99" t="s">
        <v>88</v>
      </c>
      <c r="B41" s="99"/>
      <c r="C41" s="96"/>
      <c r="D41" s="56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56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56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189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53">
        <v>5467009.7999999998</v>
      </c>
      <c r="E45" s="128"/>
      <c r="F45" s="155"/>
      <c r="G45" s="128"/>
    </row>
    <row r="46" spans="1:7" x14ac:dyDescent="0.25">
      <c r="A46" s="99" t="s">
        <v>150</v>
      </c>
      <c r="B46" s="137"/>
      <c r="C46" s="91"/>
      <c r="D46" s="53">
        <v>5326008.4000000004</v>
      </c>
      <c r="E46" s="128"/>
      <c r="F46" s="155"/>
      <c r="G46" s="128"/>
    </row>
    <row r="47" spans="1:7" x14ac:dyDescent="0.25">
      <c r="A47" s="99" t="s">
        <v>151</v>
      </c>
      <c r="B47" s="137"/>
      <c r="C47" s="91"/>
      <c r="D47" s="53"/>
      <c r="E47" s="158">
        <v>4373631.03</v>
      </c>
      <c r="F47" s="156">
        <v>204369.89</v>
      </c>
      <c r="G47" s="128"/>
    </row>
    <row r="48" spans="1:7" ht="15.75" thickBot="1" x14ac:dyDescent="0.3">
      <c r="A48" s="100"/>
      <c r="B48" s="138"/>
      <c r="C48" s="97"/>
      <c r="D48" s="53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9">
        <f>SUM(D41:D46)</f>
        <v>46281027.29999999</v>
      </c>
      <c r="E49" s="159">
        <f>SUM(E40:E48)</f>
        <v>4373631.03</v>
      </c>
      <c r="F49" s="82">
        <f>SUM(F40:F48)</f>
        <v>204369.89</v>
      </c>
      <c r="G49" s="53">
        <f>E49+F49</f>
        <v>4578000.92</v>
      </c>
    </row>
    <row r="50" spans="1:7" ht="15.75" thickBot="1" x14ac:dyDescent="0.3">
      <c r="A50" s="313" t="s">
        <v>26</v>
      </c>
      <c r="B50" s="314"/>
      <c r="C50" s="83">
        <f>D49/C49</f>
        <v>0.8235058238434162</v>
      </c>
      <c r="D50" s="314" t="s">
        <v>27</v>
      </c>
      <c r="E50" s="314"/>
      <c r="F50" s="165"/>
      <c r="G50" s="29">
        <f>+G49/C49</f>
        <v>8.1459091103202846E-2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4578000.92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152</v>
      </c>
      <c r="C53" s="190">
        <v>46000</v>
      </c>
      <c r="D53" s="317" t="s">
        <v>30</v>
      </c>
      <c r="E53" s="317"/>
      <c r="F53" s="166"/>
      <c r="G53" s="135">
        <f>G49</f>
        <v>4578000.92</v>
      </c>
    </row>
    <row r="54" spans="1:7" ht="15.75" thickBot="1" x14ac:dyDescent="0.3">
      <c r="A54" s="37"/>
      <c r="B54" s="38"/>
      <c r="C54" s="38"/>
      <c r="D54" s="38"/>
      <c r="E54" s="167"/>
      <c r="F54" s="167"/>
      <c r="G54" s="168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46281027.29999999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204369.89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5340971.7800000105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4578000.92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 t="shared" ref="F66:F70" si="0"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 t="shared" si="0"/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 t="shared" si="0"/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 t="shared" si="0"/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 t="shared" si="0"/>
        <v>5467009.7999999998</v>
      </c>
      <c r="G70" s="401"/>
    </row>
    <row r="71" spans="1:7" ht="16.5" x14ac:dyDescent="0.25">
      <c r="A71" s="62">
        <v>6</v>
      </c>
      <c r="B71" s="130" t="s">
        <v>62</v>
      </c>
      <c r="C71" s="148" t="s">
        <v>153</v>
      </c>
      <c r="D71" s="132">
        <v>45985</v>
      </c>
      <c r="E71" s="133">
        <v>5326008.4000000004</v>
      </c>
      <c r="F71" s="309">
        <f>E71</f>
        <v>5326008.4000000004</v>
      </c>
      <c r="G71" s="401"/>
    </row>
    <row r="72" spans="1:7" ht="16.5" x14ac:dyDescent="0.25">
      <c r="A72" s="62">
        <v>7</v>
      </c>
      <c r="B72" s="130" t="s">
        <v>62</v>
      </c>
      <c r="C72" s="148" t="s">
        <v>156</v>
      </c>
      <c r="D72" s="132">
        <v>45993</v>
      </c>
      <c r="E72" s="133">
        <v>4578000.92</v>
      </c>
      <c r="F72" s="309">
        <f>E72</f>
        <v>4578000.92</v>
      </c>
      <c r="G72" s="401"/>
    </row>
    <row r="73" spans="1:7" x14ac:dyDescent="0.25">
      <c r="A73" s="297" t="s">
        <v>40</v>
      </c>
      <c r="B73" s="297"/>
      <c r="C73" s="297"/>
      <c r="D73" s="297"/>
      <c r="E73" s="297"/>
      <c r="F73" s="164"/>
      <c r="G73" s="75">
        <f>F66+F67+F68+F69+F70+F71</f>
        <v>46281027.29999999</v>
      </c>
    </row>
    <row r="74" spans="1:7" x14ac:dyDescent="0.25">
      <c r="A74" s="297" t="s">
        <v>41</v>
      </c>
      <c r="B74" s="297"/>
      <c r="C74" s="297"/>
      <c r="D74" s="297"/>
      <c r="E74" s="297"/>
      <c r="F74" s="164"/>
      <c r="G74" s="51">
        <f>G49/C49</f>
        <v>8.1459091103202846E-2</v>
      </c>
    </row>
    <row r="75" spans="1:7" ht="15.75" thickBot="1" x14ac:dyDescent="0.3">
      <c r="A75" s="43"/>
      <c r="B75" s="26"/>
      <c r="C75" s="26"/>
      <c r="D75" s="26"/>
      <c r="E75" s="26"/>
      <c r="F75" s="26"/>
      <c r="G75" s="27"/>
    </row>
    <row r="76" spans="1:7" ht="15.75" thickBot="1" x14ac:dyDescent="0.3">
      <c r="A76" s="44"/>
      <c r="B76" s="15"/>
      <c r="C76" s="15"/>
      <c r="D76" s="15"/>
      <c r="E76" s="15"/>
      <c r="F76" s="15"/>
      <c r="G76" s="16"/>
    </row>
    <row r="77" spans="1:7" x14ac:dyDescent="0.25">
      <c r="A77" s="14" t="s">
        <v>42</v>
      </c>
      <c r="B77" s="15"/>
      <c r="C77" s="15"/>
      <c r="D77" s="15"/>
      <c r="E77" s="15"/>
      <c r="F77" s="15"/>
      <c r="G77" s="16"/>
    </row>
    <row r="78" spans="1:7" x14ac:dyDescent="0.25">
      <c r="A78" s="294" t="s">
        <v>92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93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94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48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95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96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49</v>
      </c>
      <c r="B84" s="295"/>
      <c r="C84" s="295"/>
      <c r="D84" s="295"/>
      <c r="E84" s="295"/>
      <c r="F84" s="295"/>
      <c r="G84" s="296"/>
    </row>
    <row r="85" spans="1:7" x14ac:dyDescent="0.25">
      <c r="A85" s="405" t="s">
        <v>97</v>
      </c>
      <c r="B85" s="406"/>
      <c r="C85" s="406"/>
      <c r="D85" s="406"/>
      <c r="E85" s="406"/>
      <c r="F85" s="406"/>
      <c r="G85" s="407"/>
    </row>
    <row r="86" spans="1:7" x14ac:dyDescent="0.25">
      <c r="A86" s="294" t="s">
        <v>50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98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51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99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52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154</v>
      </c>
      <c r="B91" s="295"/>
      <c r="C91" s="295"/>
      <c r="D91" s="295"/>
      <c r="E91" s="295"/>
      <c r="F91" s="295"/>
      <c r="G91" s="296"/>
    </row>
    <row r="92" spans="1:7" ht="15.75" thickBot="1" x14ac:dyDescent="0.3">
      <c r="A92" s="161"/>
      <c r="B92" s="162"/>
      <c r="C92" s="162"/>
      <c r="D92" s="162"/>
      <c r="E92" s="162"/>
      <c r="F92" s="162"/>
      <c r="G92" s="163"/>
    </row>
    <row r="93" spans="1:7" x14ac:dyDescent="0.25">
      <c r="A93" s="14" t="s">
        <v>43</v>
      </c>
      <c r="B93" s="15"/>
      <c r="C93" s="15"/>
      <c r="D93" s="15"/>
      <c r="E93" s="15"/>
      <c r="F93" s="15"/>
      <c r="G93" s="16"/>
    </row>
    <row r="94" spans="1:7" ht="15.75" thickBot="1" x14ac:dyDescent="0.3">
      <c r="A94" s="45" t="s">
        <v>44</v>
      </c>
      <c r="B94" s="46">
        <f>D49/C49</f>
        <v>0.8235058238434162</v>
      </c>
      <c r="C94" s="298" t="s">
        <v>45</v>
      </c>
      <c r="D94" s="299"/>
      <c r="E94" s="51">
        <f>G74</f>
        <v>8.1459091103202846E-2</v>
      </c>
      <c r="F94" s="51"/>
      <c r="G94" s="68"/>
    </row>
    <row r="95" spans="1:7" ht="15.75" thickBot="1" x14ac:dyDescent="0.3">
      <c r="A95" s="2"/>
      <c r="B95" s="1"/>
      <c r="C95" s="1"/>
      <c r="D95" s="1"/>
      <c r="E95" s="1"/>
      <c r="F95" s="1"/>
      <c r="G95" s="17"/>
    </row>
    <row r="96" spans="1:7" x14ac:dyDescent="0.25">
      <c r="A96" s="14" t="s">
        <v>46</v>
      </c>
      <c r="B96" s="15"/>
      <c r="C96" s="15"/>
      <c r="D96" s="15"/>
      <c r="E96" s="15"/>
      <c r="F96" s="15"/>
      <c r="G96" s="16"/>
    </row>
    <row r="97" spans="1:7" x14ac:dyDescent="0.25">
      <c r="A97" s="300"/>
      <c r="B97" s="301"/>
      <c r="C97" s="301"/>
      <c r="D97" s="301"/>
      <c r="E97" s="301"/>
      <c r="F97" s="301"/>
      <c r="G97" s="302"/>
    </row>
    <row r="98" spans="1:7" x14ac:dyDescent="0.25">
      <c r="A98" s="300"/>
      <c r="B98" s="301"/>
      <c r="C98" s="301"/>
      <c r="D98" s="301"/>
      <c r="E98" s="301"/>
      <c r="F98" s="301"/>
      <c r="G98" s="302"/>
    </row>
    <row r="99" spans="1:7" x14ac:dyDescent="0.25">
      <c r="A99" s="2"/>
      <c r="B99" s="1"/>
      <c r="C99" s="1"/>
      <c r="D99" s="1"/>
      <c r="E99" s="1"/>
      <c r="F99" s="1"/>
      <c r="G99" s="17"/>
    </row>
    <row r="100" spans="1:7" x14ac:dyDescent="0.25">
      <c r="A100" s="8" t="s">
        <v>47</v>
      </c>
      <c r="B100" s="139" t="s">
        <v>155</v>
      </c>
      <c r="C100" s="149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9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ht="15.75" thickBot="1" x14ac:dyDescent="0.3">
      <c r="A107" s="8"/>
      <c r="B107" s="1"/>
      <c r="C107" s="1"/>
      <c r="D107" s="1"/>
      <c r="E107" s="1"/>
      <c r="F107" s="1"/>
      <c r="G107" s="17"/>
    </row>
    <row r="108" spans="1:7" x14ac:dyDescent="0.25">
      <c r="A108" s="44"/>
      <c r="B108" s="15"/>
      <c r="C108" s="15"/>
      <c r="D108" s="15"/>
      <c r="E108" s="15"/>
      <c r="F108" s="15"/>
      <c r="G108" s="16"/>
    </row>
    <row r="109" spans="1:7" ht="15.75" thickBot="1" x14ac:dyDescent="0.3">
      <c r="A109" s="303" t="s">
        <v>131</v>
      </c>
      <c r="B109" s="304"/>
      <c r="C109" s="304"/>
      <c r="D109" s="304"/>
      <c r="E109" s="304"/>
      <c r="F109" s="304"/>
      <c r="G109" s="305"/>
    </row>
    <row r="110" spans="1:7" ht="15.75" thickBot="1" x14ac:dyDescent="0.3">
      <c r="A110" s="306" t="s">
        <v>102</v>
      </c>
      <c r="B110" s="307"/>
      <c r="C110" s="307"/>
      <c r="D110" s="307"/>
      <c r="E110" s="307"/>
      <c r="F110" s="307"/>
      <c r="G110" s="308"/>
    </row>
  </sheetData>
  <mergeCells count="74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78:G78"/>
    <mergeCell ref="A61:B61"/>
    <mergeCell ref="F65:G65"/>
    <mergeCell ref="F66:G66"/>
    <mergeCell ref="F67:G67"/>
    <mergeCell ref="F68:G68"/>
    <mergeCell ref="F69:G69"/>
    <mergeCell ref="F70:G70"/>
    <mergeCell ref="F71:G71"/>
    <mergeCell ref="F72:G72"/>
    <mergeCell ref="A73:E73"/>
    <mergeCell ref="A74:E74"/>
    <mergeCell ref="A90:G90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1:G91"/>
    <mergeCell ref="C94:D94"/>
    <mergeCell ref="A97:G98"/>
    <mergeCell ref="A109:G109"/>
    <mergeCell ref="A110:G110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2"/>
  <sheetViews>
    <sheetView tabSelected="1" view="pageBreakPreview" topLeftCell="A19" zoomScaleNormal="100" zoomScaleSheetLayoutView="100" workbookViewId="0">
      <selection activeCell="G25" sqref="G25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4.5703125" customWidth="1"/>
    <col min="4" max="4" width="22.42578125" customWidth="1"/>
    <col min="5" max="5" width="23.425781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158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159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6.25" customHeight="1" x14ac:dyDescent="0.25">
      <c r="A11" s="207" t="s">
        <v>3</v>
      </c>
      <c r="B11" s="388" t="s">
        <v>72</v>
      </c>
      <c r="C11" s="385"/>
      <c r="D11" s="206" t="s">
        <v>4</v>
      </c>
      <c r="E11" s="385" t="s">
        <v>73</v>
      </c>
      <c r="F11" s="385"/>
      <c r="G11" s="386"/>
    </row>
    <row r="12" spans="1:7" x14ac:dyDescent="0.25">
      <c r="A12" s="2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204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thickBot="1" x14ac:dyDescent="0.3">
      <c r="A26" s="74">
        <v>1</v>
      </c>
      <c r="B26" s="106" t="s">
        <v>162</v>
      </c>
      <c r="C26" s="142">
        <v>46004</v>
      </c>
      <c r="D26" s="194">
        <v>5003812774</v>
      </c>
      <c r="E26" s="144">
        <v>2178168.11</v>
      </c>
      <c r="F26" s="150">
        <v>79831.929999999993</v>
      </c>
      <c r="G26" s="151">
        <f>E26+F26</f>
        <v>2258000.04</v>
      </c>
    </row>
    <row r="27" spans="1:15" x14ac:dyDescent="0.25">
      <c r="A27" s="74">
        <v>2</v>
      </c>
      <c r="B27" s="106" t="s">
        <v>157</v>
      </c>
      <c r="C27" s="142">
        <v>46009</v>
      </c>
      <c r="D27" s="194">
        <v>5003823723</v>
      </c>
      <c r="E27" s="144">
        <v>2983361.34</v>
      </c>
      <c r="F27" s="150">
        <v>76638.66</v>
      </c>
      <c r="G27" s="151">
        <f>E27+F27</f>
        <v>3060000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ht="15.75" thickBot="1" x14ac:dyDescent="0.3">
      <c r="A28" s="208"/>
      <c r="B28" s="114"/>
      <c r="C28" s="115"/>
      <c r="D28" s="116"/>
      <c r="E28" s="116">
        <f>E26+E27</f>
        <v>5161529.4499999993</v>
      </c>
      <c r="F28" s="117">
        <f>SUM(F26:F27)</f>
        <v>156470.59</v>
      </c>
      <c r="G28" s="118">
        <f>SUM(G26:G27)</f>
        <v>5318000.04</v>
      </c>
      <c r="I28" s="290" t="s">
        <v>276</v>
      </c>
      <c r="J28" s="290" t="s">
        <v>234</v>
      </c>
      <c r="K28" s="290" t="s">
        <v>277</v>
      </c>
      <c r="L28" s="290" t="s">
        <v>278</v>
      </c>
      <c r="M28" s="291" t="s">
        <v>279</v>
      </c>
      <c r="N28" s="291" t="s">
        <v>280</v>
      </c>
      <c r="O28" s="291" t="s">
        <v>281</v>
      </c>
    </row>
    <row r="29" spans="1:15" x14ac:dyDescent="0.25">
      <c r="A29" s="9" t="s">
        <v>14</v>
      </c>
      <c r="B29" s="1"/>
      <c r="C29" s="1"/>
      <c r="D29" s="1"/>
      <c r="E29" s="1"/>
      <c r="F29" s="1"/>
      <c r="G29" s="17"/>
    </row>
    <row r="30" spans="1:15" ht="15.75" thickBot="1" x14ac:dyDescent="0.3">
      <c r="A30" s="26"/>
      <c r="B30" s="26"/>
      <c r="C30" s="26"/>
      <c r="D30" s="26"/>
      <c r="E30" s="26"/>
      <c r="F30" s="26"/>
      <c r="G30" s="27"/>
    </row>
    <row r="31" spans="1:15" ht="15.75" thickBot="1" x14ac:dyDescent="0.3">
      <c r="A31" s="333" t="s">
        <v>83</v>
      </c>
      <c r="B31" s="333"/>
      <c r="C31" s="334"/>
      <c r="D31" s="337" t="s">
        <v>54</v>
      </c>
      <c r="E31" s="338"/>
      <c r="F31" s="339"/>
      <c r="G31" s="340"/>
    </row>
    <row r="32" spans="1:15" ht="15.75" thickBot="1" x14ac:dyDescent="0.3">
      <c r="A32" s="335"/>
      <c r="B32" s="335"/>
      <c r="C32" s="336"/>
      <c r="D32" s="341"/>
      <c r="E32" s="342"/>
      <c r="F32" s="343"/>
      <c r="G32" s="344"/>
    </row>
    <row r="33" spans="1:7" ht="15.75" thickBot="1" x14ac:dyDescent="0.3">
      <c r="A33" s="66" t="s">
        <v>15</v>
      </c>
      <c r="B33" s="345" t="s">
        <v>16</v>
      </c>
      <c r="C33" s="346"/>
      <c r="D33" s="203" t="s">
        <v>17</v>
      </c>
      <c r="E33" s="347" t="s">
        <v>18</v>
      </c>
      <c r="F33" s="348"/>
      <c r="G33" s="203" t="s">
        <v>19</v>
      </c>
    </row>
    <row r="34" spans="1:7" ht="15.75" thickBot="1" x14ac:dyDescent="0.3">
      <c r="A34" s="119" t="s">
        <v>84</v>
      </c>
      <c r="B34" s="66" t="s">
        <v>85</v>
      </c>
      <c r="C34" s="120" t="s">
        <v>85</v>
      </c>
      <c r="D34" s="121">
        <v>5620000</v>
      </c>
      <c r="E34" s="357">
        <v>45771</v>
      </c>
      <c r="F34" s="358"/>
      <c r="G34" s="123">
        <v>46193</v>
      </c>
    </row>
    <row r="35" spans="1:7" ht="15.75" thickBot="1" x14ac:dyDescent="0.3">
      <c r="A35" s="119" t="s">
        <v>86</v>
      </c>
      <c r="B35" s="66" t="s">
        <v>87</v>
      </c>
      <c r="C35" s="66" t="s">
        <v>87</v>
      </c>
      <c r="D35" s="122">
        <v>2810000</v>
      </c>
      <c r="E35" s="357">
        <v>45771</v>
      </c>
      <c r="F35" s="358"/>
      <c r="G35" s="123">
        <v>47107</v>
      </c>
    </row>
    <row r="36" spans="1:7" ht="15.75" thickBot="1" x14ac:dyDescent="0.3">
      <c r="A36" s="124" t="s">
        <v>63</v>
      </c>
      <c r="B36" s="126" t="s">
        <v>85</v>
      </c>
      <c r="C36" s="127" t="s">
        <v>85</v>
      </c>
      <c r="D36" s="121">
        <v>5620000</v>
      </c>
      <c r="E36" s="359">
        <v>45771</v>
      </c>
      <c r="F36" s="360"/>
      <c r="G36" s="125">
        <v>46132</v>
      </c>
    </row>
    <row r="37" spans="1:7" ht="15.75" thickBot="1" x14ac:dyDescent="0.3">
      <c r="A37" s="337" t="s">
        <v>55</v>
      </c>
      <c r="B37" s="338"/>
      <c r="C37" s="340"/>
      <c r="D37" s="349"/>
      <c r="E37" s="350"/>
      <c r="F37" s="351"/>
      <c r="G37" s="352"/>
    </row>
    <row r="38" spans="1:7" x14ac:dyDescent="0.25">
      <c r="A38" s="1"/>
      <c r="B38" s="1"/>
      <c r="C38" s="1"/>
      <c r="D38" s="1"/>
      <c r="E38" s="1"/>
      <c r="F38" s="1"/>
      <c r="G38" s="17"/>
    </row>
    <row r="39" spans="1:7" ht="15.75" thickBot="1" x14ac:dyDescent="0.3">
      <c r="A39" s="353" t="s">
        <v>20</v>
      </c>
      <c r="B39" s="354"/>
      <c r="C39" s="354"/>
      <c r="D39" s="354"/>
      <c r="E39" s="355"/>
      <c r="F39" s="355"/>
      <c r="G39" s="356"/>
    </row>
    <row r="40" spans="1:7" ht="15.75" thickBot="1" x14ac:dyDescent="0.3">
      <c r="A40" s="331" t="s">
        <v>21</v>
      </c>
      <c r="B40" s="332"/>
      <c r="C40" s="88" t="s">
        <v>22</v>
      </c>
      <c r="D40" s="187" t="s">
        <v>23</v>
      </c>
      <c r="E40" s="28" t="s">
        <v>81</v>
      </c>
      <c r="F40" s="188" t="s">
        <v>89</v>
      </c>
      <c r="G40" s="28" t="s">
        <v>24</v>
      </c>
    </row>
    <row r="41" spans="1:7" ht="15.75" thickBot="1" x14ac:dyDescent="0.3">
      <c r="A41" s="98" t="s">
        <v>22</v>
      </c>
      <c r="B41" s="98"/>
      <c r="C41" s="94">
        <v>56200000</v>
      </c>
      <c r="D41" s="53"/>
      <c r="E41" s="157"/>
      <c r="F41" s="154"/>
      <c r="G41" s="53"/>
    </row>
    <row r="42" spans="1:7" x14ac:dyDescent="0.25">
      <c r="A42" s="99" t="s">
        <v>88</v>
      </c>
      <c r="B42" s="99"/>
      <c r="C42" s="96"/>
      <c r="D42" s="191">
        <v>9838000.1899999995</v>
      </c>
      <c r="E42" s="128"/>
      <c r="F42" s="155"/>
      <c r="G42" s="128"/>
    </row>
    <row r="43" spans="1:7" x14ac:dyDescent="0.25">
      <c r="A43" s="99" t="s">
        <v>107</v>
      </c>
      <c r="B43" s="137"/>
      <c r="C43" s="64"/>
      <c r="D43" s="191">
        <v>9305000.1799999997</v>
      </c>
      <c r="E43" s="128"/>
      <c r="F43" s="155"/>
      <c r="G43" s="128"/>
    </row>
    <row r="44" spans="1:7" x14ac:dyDescent="0.25">
      <c r="A44" s="99" t="s">
        <v>121</v>
      </c>
      <c r="B44" s="137"/>
      <c r="C44" s="64"/>
      <c r="D44" s="191">
        <v>10945000.33</v>
      </c>
      <c r="E44" s="128"/>
      <c r="F44" s="155"/>
      <c r="G44" s="128"/>
    </row>
    <row r="45" spans="1:7" x14ac:dyDescent="0.25">
      <c r="A45" s="99" t="s">
        <v>125</v>
      </c>
      <c r="B45" s="137"/>
      <c r="C45" s="64"/>
      <c r="D45" s="192">
        <v>5400008.4000000004</v>
      </c>
      <c r="E45" s="158"/>
      <c r="F45" s="156"/>
      <c r="G45" s="128"/>
    </row>
    <row r="46" spans="1:7" x14ac:dyDescent="0.25">
      <c r="A46" s="99" t="s">
        <v>134</v>
      </c>
      <c r="B46" s="137"/>
      <c r="C46" s="64"/>
      <c r="D46" s="128">
        <v>5467009.7999999998</v>
      </c>
      <c r="E46" s="128"/>
      <c r="F46" s="155"/>
      <c r="G46" s="128"/>
    </row>
    <row r="47" spans="1:7" x14ac:dyDescent="0.25">
      <c r="A47" s="99" t="s">
        <v>150</v>
      </c>
      <c r="B47" s="137"/>
      <c r="C47" s="91"/>
      <c r="D47" s="128">
        <v>5326008.4000000004</v>
      </c>
      <c r="E47" s="128"/>
      <c r="F47" s="155"/>
      <c r="G47" s="128"/>
    </row>
    <row r="48" spans="1:7" x14ac:dyDescent="0.25">
      <c r="A48" s="99" t="s">
        <v>151</v>
      </c>
      <c r="B48" s="137"/>
      <c r="C48" s="91"/>
      <c r="D48" s="128">
        <v>4578000.92</v>
      </c>
      <c r="E48" s="158"/>
      <c r="F48" s="156"/>
      <c r="G48" s="128"/>
    </row>
    <row r="49" spans="1:7" ht="15.75" thickBot="1" x14ac:dyDescent="0.3">
      <c r="A49" s="99" t="s">
        <v>151</v>
      </c>
      <c r="B49" s="138"/>
      <c r="C49" s="97"/>
      <c r="D49" s="53"/>
      <c r="E49" s="128">
        <v>5161529.4499999993</v>
      </c>
      <c r="F49" s="155">
        <v>156470.59</v>
      </c>
      <c r="G49" s="128">
        <f>E49+F49</f>
        <v>5318000.0399999991</v>
      </c>
    </row>
    <row r="50" spans="1:7" ht="15.75" thickBot="1" x14ac:dyDescent="0.3">
      <c r="A50" s="311" t="s">
        <v>25</v>
      </c>
      <c r="B50" s="312"/>
      <c r="C50" s="95">
        <f>C41</f>
        <v>56200000</v>
      </c>
      <c r="D50" s="159">
        <f>SUM(D42:D49)</f>
        <v>50859028.219999991</v>
      </c>
      <c r="E50" s="159">
        <f t="shared" ref="E50:G50" si="0">SUM(E42:E49)</f>
        <v>5161529.4499999993</v>
      </c>
      <c r="F50" s="159">
        <f t="shared" si="0"/>
        <v>156470.59</v>
      </c>
      <c r="G50" s="159">
        <f t="shared" si="0"/>
        <v>5318000.0399999991</v>
      </c>
    </row>
    <row r="51" spans="1:7" ht="15.75" thickBot="1" x14ac:dyDescent="0.3">
      <c r="A51" s="313" t="s">
        <v>26</v>
      </c>
      <c r="B51" s="314"/>
      <c r="C51" s="83">
        <f>D50/C50</f>
        <v>0.90496491494661901</v>
      </c>
      <c r="D51" s="314" t="s">
        <v>27</v>
      </c>
      <c r="E51" s="314"/>
      <c r="F51" s="199"/>
      <c r="G51" s="29">
        <f>+G50/C50</f>
        <v>9.4626335231316708E-2</v>
      </c>
    </row>
    <row r="52" spans="1:7" ht="15.75" thickBot="1" x14ac:dyDescent="0.3">
      <c r="A52" s="30"/>
      <c r="B52" s="31"/>
      <c r="C52" s="31"/>
      <c r="D52" s="32"/>
      <c r="E52" s="33"/>
      <c r="F52" s="33"/>
      <c r="G52" s="147">
        <f>+G50</f>
        <v>5318000.0399999991</v>
      </c>
    </row>
    <row r="53" spans="1:7" x14ac:dyDescent="0.25">
      <c r="A53" s="34" t="s">
        <v>28</v>
      </c>
      <c r="B53" s="31"/>
      <c r="C53" s="31"/>
      <c r="D53" s="35"/>
      <c r="E53" s="36"/>
      <c r="F53" s="36"/>
      <c r="G53" s="47"/>
    </row>
    <row r="54" spans="1:7" x14ac:dyDescent="0.25">
      <c r="A54" s="69" t="s">
        <v>29</v>
      </c>
      <c r="B54" s="69" t="s">
        <v>152</v>
      </c>
      <c r="C54" s="190">
        <v>46014</v>
      </c>
      <c r="D54" s="317" t="s">
        <v>30</v>
      </c>
      <c r="E54" s="317"/>
      <c r="F54" s="200"/>
      <c r="G54" s="135">
        <f>G50</f>
        <v>5318000.0399999991</v>
      </c>
    </row>
    <row r="55" spans="1:7" ht="15.75" thickBot="1" x14ac:dyDescent="0.3">
      <c r="A55" s="37"/>
      <c r="B55" s="38"/>
      <c r="C55" s="38"/>
      <c r="D55" s="38"/>
      <c r="E55" s="201"/>
      <c r="F55" s="201"/>
      <c r="G55" s="202"/>
    </row>
    <row r="56" spans="1:7" ht="15.75" thickBot="1" x14ac:dyDescent="0.3">
      <c r="A56" s="318" t="s">
        <v>31</v>
      </c>
      <c r="B56" s="319"/>
      <c r="C56" s="319"/>
      <c r="D56" s="320"/>
      <c r="E56" s="39"/>
      <c r="F56" s="89"/>
      <c r="G56" s="17"/>
    </row>
    <row r="57" spans="1:7" x14ac:dyDescent="0.25">
      <c r="A57" s="321" t="s">
        <v>22</v>
      </c>
      <c r="B57" s="322"/>
      <c r="C57" s="65">
        <v>56200000</v>
      </c>
      <c r="D57" s="55"/>
      <c r="E57" s="40"/>
      <c r="F57" s="40"/>
      <c r="G57" s="17"/>
    </row>
    <row r="58" spans="1:7" x14ac:dyDescent="0.25">
      <c r="A58" s="323" t="s">
        <v>32</v>
      </c>
      <c r="B58" s="324"/>
      <c r="C58" s="56">
        <f>D50</f>
        <v>50859028.219999991</v>
      </c>
      <c r="D58" s="57"/>
      <c r="E58" s="41"/>
      <c r="F58" s="41"/>
      <c r="G58" s="17"/>
    </row>
    <row r="59" spans="1:7" x14ac:dyDescent="0.25">
      <c r="A59" s="325" t="s">
        <v>90</v>
      </c>
      <c r="B59" s="326"/>
      <c r="C59" s="56">
        <f>F50</f>
        <v>156470.59</v>
      </c>
      <c r="D59" s="56"/>
      <c r="E59" s="41"/>
      <c r="F59" s="41"/>
      <c r="G59" s="17"/>
    </row>
    <row r="60" spans="1:7" x14ac:dyDescent="0.25">
      <c r="A60" s="325" t="s">
        <v>33</v>
      </c>
      <c r="B60" s="326"/>
      <c r="C60" s="56">
        <f>+C57-C58-C61</f>
        <v>22971.740000009537</v>
      </c>
      <c r="D60" s="56"/>
      <c r="E60" s="41"/>
      <c r="F60" s="41"/>
      <c r="G60" s="17"/>
    </row>
    <row r="61" spans="1:7" ht="15.75" thickBot="1" x14ac:dyDescent="0.3">
      <c r="A61" s="327" t="s">
        <v>34</v>
      </c>
      <c r="B61" s="328"/>
      <c r="C61" s="52">
        <f>G50</f>
        <v>5318000.0399999991</v>
      </c>
      <c r="D61" s="58">
        <v>0</v>
      </c>
      <c r="E61" s="41"/>
      <c r="F61" s="41"/>
      <c r="G61" s="17"/>
    </row>
    <row r="62" spans="1:7" ht="15.75" thickBot="1" x14ac:dyDescent="0.3">
      <c r="A62" s="329" t="s">
        <v>35</v>
      </c>
      <c r="B62" s="330"/>
      <c r="C62" s="59">
        <f>C60+C58+C61</f>
        <v>56200000</v>
      </c>
      <c r="D62" s="60"/>
      <c r="E62" s="42"/>
      <c r="F62" s="33"/>
      <c r="G62" s="17"/>
    </row>
    <row r="63" spans="1:7" x14ac:dyDescent="0.25">
      <c r="A63" s="2"/>
      <c r="B63" s="1"/>
      <c r="C63" s="1"/>
      <c r="D63" s="1"/>
      <c r="E63" s="1"/>
      <c r="F63" s="1"/>
      <c r="G63" s="17"/>
    </row>
    <row r="64" spans="1:7" x14ac:dyDescent="0.25">
      <c r="A64" s="8" t="s">
        <v>36</v>
      </c>
      <c r="B64" s="1"/>
      <c r="C64" s="1"/>
      <c r="D64" s="1"/>
      <c r="E64" s="1"/>
      <c r="F64" s="1"/>
      <c r="G64" s="17"/>
    </row>
    <row r="65" spans="1:7" x14ac:dyDescent="0.25">
      <c r="A65" s="48"/>
      <c r="B65" s="49"/>
      <c r="C65" s="49"/>
      <c r="D65" s="49"/>
      <c r="E65" s="49"/>
      <c r="F65" s="49"/>
      <c r="G65" s="50"/>
    </row>
    <row r="66" spans="1:7" x14ac:dyDescent="0.25">
      <c r="A66" s="61" t="s">
        <v>12</v>
      </c>
      <c r="B66" s="61" t="s">
        <v>13</v>
      </c>
      <c r="C66" s="62" t="s">
        <v>37</v>
      </c>
      <c r="D66" s="61" t="s">
        <v>9</v>
      </c>
      <c r="E66" s="62" t="s">
        <v>38</v>
      </c>
      <c r="F66" s="315" t="s">
        <v>39</v>
      </c>
      <c r="G66" s="316"/>
    </row>
    <row r="67" spans="1:7" ht="16.5" x14ac:dyDescent="0.25">
      <c r="A67" s="62">
        <v>1</v>
      </c>
      <c r="B67" s="130" t="s">
        <v>62</v>
      </c>
      <c r="C67" s="131" t="s">
        <v>91</v>
      </c>
      <c r="D67" s="132">
        <v>45825</v>
      </c>
      <c r="E67" s="193">
        <v>9838000.1899999995</v>
      </c>
      <c r="F67" s="309">
        <f t="shared" ref="F67:F71" si="1">E67</f>
        <v>9838000.1899999995</v>
      </c>
      <c r="G67" s="310"/>
    </row>
    <row r="68" spans="1:7" ht="16.5" x14ac:dyDescent="0.25">
      <c r="A68" s="62">
        <v>2</v>
      </c>
      <c r="B68" s="130" t="s">
        <v>62</v>
      </c>
      <c r="C68" s="140" t="s">
        <v>113</v>
      </c>
      <c r="D68" s="132">
        <v>45845</v>
      </c>
      <c r="E68" s="193">
        <v>9305000.1799999997</v>
      </c>
      <c r="F68" s="309">
        <f t="shared" si="1"/>
        <v>9305000.1799999997</v>
      </c>
      <c r="G68" s="401"/>
    </row>
    <row r="69" spans="1:7" ht="16.5" x14ac:dyDescent="0.25">
      <c r="A69" s="62">
        <v>3</v>
      </c>
      <c r="B69" s="130" t="s">
        <v>62</v>
      </c>
      <c r="C69" s="148" t="s">
        <v>118</v>
      </c>
      <c r="D69" s="132">
        <v>45883</v>
      </c>
      <c r="E69" s="193">
        <v>10945000.33</v>
      </c>
      <c r="F69" s="309">
        <f t="shared" si="1"/>
        <v>10945000.33</v>
      </c>
      <c r="G69" s="401"/>
    </row>
    <row r="70" spans="1:7" ht="16.5" x14ac:dyDescent="0.25">
      <c r="A70" s="62">
        <v>4</v>
      </c>
      <c r="B70" s="130" t="s">
        <v>62</v>
      </c>
      <c r="C70" s="148" t="s">
        <v>128</v>
      </c>
      <c r="D70" s="132">
        <v>45918</v>
      </c>
      <c r="E70" s="193">
        <v>5400008.4000000004</v>
      </c>
      <c r="F70" s="309">
        <f t="shared" si="1"/>
        <v>5400008.4000000004</v>
      </c>
      <c r="G70" s="401"/>
    </row>
    <row r="71" spans="1:7" ht="16.5" x14ac:dyDescent="0.25">
      <c r="A71" s="62">
        <v>5</v>
      </c>
      <c r="B71" s="130" t="s">
        <v>62</v>
      </c>
      <c r="C71" s="148" t="s">
        <v>139</v>
      </c>
      <c r="D71" s="132">
        <v>45952</v>
      </c>
      <c r="E71" s="193">
        <v>5467009.7999999998</v>
      </c>
      <c r="F71" s="309">
        <f t="shared" si="1"/>
        <v>5467009.7999999998</v>
      </c>
      <c r="G71" s="401"/>
    </row>
    <row r="72" spans="1:7" ht="16.5" x14ac:dyDescent="0.25">
      <c r="A72" s="62">
        <v>6</v>
      </c>
      <c r="B72" s="130" t="s">
        <v>62</v>
      </c>
      <c r="C72" s="148" t="s">
        <v>153</v>
      </c>
      <c r="D72" s="132">
        <v>45985</v>
      </c>
      <c r="E72" s="193">
        <v>5326008.4000000004</v>
      </c>
      <c r="F72" s="309">
        <f>E72</f>
        <v>5326008.4000000004</v>
      </c>
      <c r="G72" s="401"/>
    </row>
    <row r="73" spans="1:7" ht="16.5" x14ac:dyDescent="0.25">
      <c r="A73" s="62">
        <v>7</v>
      </c>
      <c r="B73" s="130" t="s">
        <v>62</v>
      </c>
      <c r="C73" s="148" t="s">
        <v>156</v>
      </c>
      <c r="D73" s="132">
        <v>45993</v>
      </c>
      <c r="E73" s="193">
        <v>4578000.92</v>
      </c>
      <c r="F73" s="309">
        <f>E73</f>
        <v>4578000.92</v>
      </c>
      <c r="G73" s="401"/>
    </row>
    <row r="74" spans="1:7" ht="16.5" x14ac:dyDescent="0.25">
      <c r="A74" s="62">
        <v>8</v>
      </c>
      <c r="B74" s="130" t="s">
        <v>62</v>
      </c>
      <c r="C74" s="148" t="s">
        <v>160</v>
      </c>
      <c r="D74" s="132">
        <v>46014</v>
      </c>
      <c r="E74" s="193">
        <v>5318000.0399999991</v>
      </c>
      <c r="F74" s="309">
        <f>E74</f>
        <v>5318000.0399999991</v>
      </c>
      <c r="G74" s="401"/>
    </row>
    <row r="75" spans="1:7" x14ac:dyDescent="0.25">
      <c r="A75" s="297" t="s">
        <v>40</v>
      </c>
      <c r="B75" s="297"/>
      <c r="C75" s="297"/>
      <c r="D75" s="297"/>
      <c r="E75" s="297"/>
      <c r="F75" s="198"/>
      <c r="G75" s="75">
        <f>SUM(F67:G74)</f>
        <v>56177028.25999999</v>
      </c>
    </row>
    <row r="76" spans="1:7" x14ac:dyDescent="0.25">
      <c r="A76" s="297" t="s">
        <v>41</v>
      </c>
      <c r="B76" s="297"/>
      <c r="C76" s="297"/>
      <c r="D76" s="297"/>
      <c r="E76" s="297"/>
      <c r="F76" s="198"/>
      <c r="G76" s="51">
        <f>G50/C50</f>
        <v>9.4626335231316708E-2</v>
      </c>
    </row>
    <row r="77" spans="1:7" ht="15.75" thickBot="1" x14ac:dyDescent="0.3">
      <c r="A77" s="43"/>
      <c r="B77" s="26"/>
      <c r="C77" s="26"/>
      <c r="D77" s="26"/>
      <c r="E77" s="26"/>
      <c r="F77" s="26"/>
      <c r="G77" s="27"/>
    </row>
    <row r="78" spans="1:7" ht="15.75" thickBot="1" x14ac:dyDescent="0.3">
      <c r="A78" s="44"/>
      <c r="B78" s="15"/>
      <c r="C78" s="15"/>
      <c r="D78" s="15"/>
      <c r="E78" s="15"/>
      <c r="F78" s="15"/>
      <c r="G78" s="16"/>
    </row>
    <row r="79" spans="1:7" x14ac:dyDescent="0.25">
      <c r="A79" s="14" t="s">
        <v>42</v>
      </c>
      <c r="B79" s="15"/>
      <c r="C79" s="15"/>
      <c r="D79" s="15"/>
      <c r="E79" s="15"/>
      <c r="F79" s="15"/>
      <c r="G79" s="16"/>
    </row>
    <row r="80" spans="1:7" x14ac:dyDescent="0.25">
      <c r="A80" s="294" t="s">
        <v>92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93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94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48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95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96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49</v>
      </c>
      <c r="B86" s="295"/>
      <c r="C86" s="295"/>
      <c r="D86" s="295"/>
      <c r="E86" s="295"/>
      <c r="F86" s="295"/>
      <c r="G86" s="296"/>
    </row>
    <row r="87" spans="1:7" x14ac:dyDescent="0.25">
      <c r="A87" s="405" t="s">
        <v>97</v>
      </c>
      <c r="B87" s="406"/>
      <c r="C87" s="406"/>
      <c r="D87" s="406"/>
      <c r="E87" s="406"/>
      <c r="F87" s="406"/>
      <c r="G87" s="407"/>
    </row>
    <row r="88" spans="1:7" x14ac:dyDescent="0.25">
      <c r="A88" s="294" t="s">
        <v>50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98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51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99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52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163</v>
      </c>
      <c r="B93" s="295"/>
      <c r="C93" s="295"/>
      <c r="D93" s="295"/>
      <c r="E93" s="295"/>
      <c r="F93" s="295"/>
      <c r="G93" s="296"/>
    </row>
    <row r="94" spans="1:7" ht="15.75" thickBot="1" x14ac:dyDescent="0.3">
      <c r="A94" s="195"/>
      <c r="B94" s="196"/>
      <c r="C94" s="196"/>
      <c r="D94" s="196"/>
      <c r="E94" s="196"/>
      <c r="F94" s="196"/>
      <c r="G94" s="197"/>
    </row>
    <row r="95" spans="1:7" x14ac:dyDescent="0.25">
      <c r="A95" s="14" t="s">
        <v>43</v>
      </c>
      <c r="B95" s="15"/>
      <c r="C95" s="15"/>
      <c r="D95" s="15"/>
      <c r="E95" s="15"/>
      <c r="F95" s="15"/>
      <c r="G95" s="16"/>
    </row>
    <row r="96" spans="1:7" ht="15.75" thickBot="1" x14ac:dyDescent="0.3">
      <c r="A96" s="45" t="s">
        <v>44</v>
      </c>
      <c r="B96" s="46">
        <f>D50/C50</f>
        <v>0.90496491494661901</v>
      </c>
      <c r="C96" s="298" t="s">
        <v>45</v>
      </c>
      <c r="D96" s="299"/>
      <c r="E96" s="51">
        <f>G76</f>
        <v>9.4626335231316708E-2</v>
      </c>
      <c r="F96" s="51"/>
      <c r="G96" s="68"/>
    </row>
    <row r="97" spans="1:7" ht="15.75" thickBot="1" x14ac:dyDescent="0.3">
      <c r="A97" s="2"/>
      <c r="B97" s="1"/>
      <c r="C97" s="1"/>
      <c r="D97" s="1"/>
      <c r="E97" s="1"/>
      <c r="F97" s="1"/>
      <c r="G97" s="17"/>
    </row>
    <row r="98" spans="1:7" x14ac:dyDescent="0.25">
      <c r="A98" s="14" t="s">
        <v>46</v>
      </c>
      <c r="B98" s="15"/>
      <c r="C98" s="15"/>
      <c r="D98" s="15"/>
      <c r="E98" s="15"/>
      <c r="F98" s="15"/>
      <c r="G98" s="16"/>
    </row>
    <row r="99" spans="1:7" x14ac:dyDescent="0.25">
      <c r="A99" s="300"/>
      <c r="B99" s="301"/>
      <c r="C99" s="301"/>
      <c r="D99" s="301"/>
      <c r="E99" s="301"/>
      <c r="F99" s="301"/>
      <c r="G99" s="302"/>
    </row>
    <row r="100" spans="1:7" x14ac:dyDescent="0.25">
      <c r="A100" s="300"/>
      <c r="B100" s="301"/>
      <c r="C100" s="301"/>
      <c r="D100" s="301"/>
      <c r="E100" s="301"/>
      <c r="F100" s="301"/>
      <c r="G100" s="302"/>
    </row>
    <row r="101" spans="1:7" x14ac:dyDescent="0.25">
      <c r="A101" s="2"/>
      <c r="B101" s="1"/>
      <c r="C101" s="1"/>
      <c r="D101" s="1"/>
      <c r="E101" s="1"/>
      <c r="F101" s="1"/>
      <c r="G101" s="17"/>
    </row>
    <row r="102" spans="1:7" x14ac:dyDescent="0.25">
      <c r="A102" s="8" t="s">
        <v>47</v>
      </c>
      <c r="B102" s="139" t="s">
        <v>161</v>
      </c>
      <c r="C102" s="149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9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x14ac:dyDescent="0.25">
      <c r="A107" s="8"/>
      <c r="B107" s="1"/>
      <c r="C107" s="1"/>
      <c r="D107" s="1"/>
      <c r="E107" s="1"/>
      <c r="F107" s="1"/>
      <c r="G107" s="17"/>
    </row>
    <row r="108" spans="1:7" x14ac:dyDescent="0.25">
      <c r="A108" s="8"/>
      <c r="B108" s="1"/>
      <c r="C108" s="1"/>
      <c r="D108" s="1"/>
      <c r="E108" s="1"/>
      <c r="F108" s="1"/>
      <c r="G108" s="17"/>
    </row>
    <row r="109" spans="1:7" ht="15.75" thickBot="1" x14ac:dyDescent="0.3">
      <c r="A109" s="8"/>
      <c r="B109" s="1"/>
      <c r="C109" s="1"/>
      <c r="D109" s="1"/>
      <c r="E109" s="1"/>
      <c r="F109" s="1"/>
      <c r="G109" s="17"/>
    </row>
    <row r="110" spans="1:7" x14ac:dyDescent="0.25">
      <c r="A110" s="44"/>
      <c r="B110" s="15"/>
      <c r="C110" s="15"/>
      <c r="D110" s="15"/>
      <c r="E110" s="15"/>
      <c r="F110" s="15"/>
      <c r="G110" s="16"/>
    </row>
    <row r="111" spans="1:7" ht="15.75" thickBot="1" x14ac:dyDescent="0.3">
      <c r="A111" s="303" t="s">
        <v>131</v>
      </c>
      <c r="B111" s="304"/>
      <c r="C111" s="304"/>
      <c r="D111" s="304"/>
      <c r="E111" s="304"/>
      <c r="F111" s="304"/>
      <c r="G111" s="305"/>
    </row>
    <row r="112" spans="1:7" ht="15.75" thickBot="1" x14ac:dyDescent="0.3">
      <c r="A112" s="411" t="s">
        <v>102</v>
      </c>
      <c r="B112" s="307"/>
      <c r="C112" s="307"/>
      <c r="D112" s="307"/>
      <c r="E112" s="307"/>
      <c r="F112" s="307"/>
      <c r="G112" s="308"/>
    </row>
  </sheetData>
  <mergeCells count="75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1:C32"/>
    <mergeCell ref="D31:G31"/>
    <mergeCell ref="D32:G32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D54:E54"/>
    <mergeCell ref="B33:C33"/>
    <mergeCell ref="E33:F33"/>
    <mergeCell ref="E34:F34"/>
    <mergeCell ref="E35:F35"/>
    <mergeCell ref="E36:F36"/>
    <mergeCell ref="A37:C37"/>
    <mergeCell ref="D37:G37"/>
    <mergeCell ref="A39:G39"/>
    <mergeCell ref="A40:B40"/>
    <mergeCell ref="A50:B50"/>
    <mergeCell ref="A51:B51"/>
    <mergeCell ref="D51:E51"/>
    <mergeCell ref="F70:G70"/>
    <mergeCell ref="A56:D56"/>
    <mergeCell ref="A57:B57"/>
    <mergeCell ref="A58:B58"/>
    <mergeCell ref="A59:B59"/>
    <mergeCell ref="A60:B60"/>
    <mergeCell ref="A61:B61"/>
    <mergeCell ref="A62:B62"/>
    <mergeCell ref="F66:G66"/>
    <mergeCell ref="F67:G67"/>
    <mergeCell ref="F68:G68"/>
    <mergeCell ref="F69:G69"/>
    <mergeCell ref="A85:G85"/>
    <mergeCell ref="F71:G71"/>
    <mergeCell ref="F72:G72"/>
    <mergeCell ref="F73:G73"/>
    <mergeCell ref="F74:G74"/>
    <mergeCell ref="A75:E75"/>
    <mergeCell ref="A76:E76"/>
    <mergeCell ref="A80:G80"/>
    <mergeCell ref="A81:G81"/>
    <mergeCell ref="A82:G82"/>
    <mergeCell ref="A83:G83"/>
    <mergeCell ref="A84:G84"/>
    <mergeCell ref="A112:G112"/>
    <mergeCell ref="A86:G86"/>
    <mergeCell ref="A87:G87"/>
    <mergeCell ref="A88:G88"/>
    <mergeCell ref="A89:G89"/>
    <mergeCell ref="A90:G90"/>
    <mergeCell ref="A91:G91"/>
    <mergeCell ref="A92:G92"/>
    <mergeCell ref="A93:G93"/>
    <mergeCell ref="C96:D96"/>
    <mergeCell ref="A99:G100"/>
    <mergeCell ref="A111:G111"/>
  </mergeCells>
  <pageMargins left="0.23622047244094491" right="0.23622047244094491" top="0.74803149606299213" bottom="0.74803149606299213" header="0.31496062992125984" footer="0.31496062992125984"/>
  <pageSetup scale="36" fitToHeight="0" orientation="portrait" r:id="rId1"/>
  <rowBreaks count="1" manualBreakCount="1">
    <brk id="69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9"/>
  <sheetViews>
    <sheetView view="pageBreakPreview" topLeftCell="A22" zoomScale="85" zoomScaleNormal="100" zoomScaleSheetLayoutView="85" workbookViewId="0">
      <selection activeCell="I43" sqref="I43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  <col min="11" max="11" width="14.14062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179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180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177" t="s">
        <v>3</v>
      </c>
      <c r="B11" s="388" t="s">
        <v>72</v>
      </c>
      <c r="C11" s="385"/>
      <c r="D11" s="176" t="s">
        <v>4</v>
      </c>
      <c r="E11" s="385" t="s">
        <v>73</v>
      </c>
      <c r="F11" s="385"/>
      <c r="G11" s="386"/>
    </row>
    <row r="12" spans="1:7" x14ac:dyDescent="0.25">
      <c r="A12" s="178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48.75" customHeight="1" x14ac:dyDescent="0.25">
      <c r="A23" s="179" t="s">
        <v>168</v>
      </c>
      <c r="B23" s="77">
        <v>46003</v>
      </c>
      <c r="C23" s="367" t="s">
        <v>167</v>
      </c>
      <c r="D23" s="367"/>
      <c r="E23" s="367"/>
      <c r="F23" s="367"/>
      <c r="G23" s="367"/>
    </row>
    <row r="24" spans="1:15" x14ac:dyDescent="0.25">
      <c r="A24" s="22"/>
      <c r="B24" s="23"/>
      <c r="C24" s="24"/>
      <c r="D24" s="24"/>
      <c r="E24" s="24"/>
      <c r="F24" s="24"/>
      <c r="G24" s="25"/>
    </row>
    <row r="25" spans="1:15" x14ac:dyDescent="0.25">
      <c r="A25" s="9" t="s">
        <v>11</v>
      </c>
      <c r="B25" s="1"/>
      <c r="C25" s="1"/>
      <c r="D25" s="1"/>
      <c r="E25" s="1"/>
      <c r="F25" s="1"/>
      <c r="G25" s="17"/>
    </row>
    <row r="26" spans="1:15" x14ac:dyDescent="0.25">
      <c r="A26" s="22"/>
      <c r="B26" s="22"/>
      <c r="C26" s="22"/>
      <c r="D26" s="22"/>
      <c r="E26" s="1"/>
      <c r="F26" s="1"/>
      <c r="G26" s="17"/>
    </row>
    <row r="27" spans="1:15" ht="15.75" thickBot="1" x14ac:dyDescent="0.3">
      <c r="A27" s="74" t="s">
        <v>12</v>
      </c>
      <c r="B27" s="106" t="s">
        <v>60</v>
      </c>
      <c r="C27" s="106" t="s">
        <v>80</v>
      </c>
      <c r="D27" s="106" t="s">
        <v>61</v>
      </c>
      <c r="E27" s="106" t="s">
        <v>81</v>
      </c>
      <c r="F27" s="106" t="s">
        <v>59</v>
      </c>
      <c r="G27" s="107" t="s">
        <v>82</v>
      </c>
    </row>
    <row r="28" spans="1:15" x14ac:dyDescent="0.25">
      <c r="A28" s="74">
        <v>1</v>
      </c>
      <c r="B28" s="106" t="s">
        <v>171</v>
      </c>
      <c r="C28" s="142">
        <v>46052</v>
      </c>
      <c r="D28" s="194">
        <v>20263350069</v>
      </c>
      <c r="E28" s="144">
        <v>2228218.7000000002</v>
      </c>
      <c r="F28" s="150">
        <v>103781.55</v>
      </c>
      <c r="G28" s="151">
        <f>E28+F28</f>
        <v>2332000.25</v>
      </c>
      <c r="I28" s="289" t="s">
        <v>226</v>
      </c>
      <c r="J28" s="289" t="s">
        <v>227</v>
      </c>
      <c r="K28" s="292" t="s">
        <v>228</v>
      </c>
      <c r="L28" s="292" t="s">
        <v>229</v>
      </c>
      <c r="M28" s="292" t="s">
        <v>230</v>
      </c>
      <c r="N28" s="289" t="s">
        <v>231</v>
      </c>
      <c r="O28" s="289" t="s">
        <v>232</v>
      </c>
    </row>
    <row r="29" spans="1:15" ht="15.75" thickBot="1" x14ac:dyDescent="0.3">
      <c r="A29" s="175"/>
      <c r="B29" s="114"/>
      <c r="C29" s="115"/>
      <c r="D29" s="116"/>
      <c r="E29" s="116"/>
      <c r="F29" s="117">
        <f>SUM(F28:F28)</f>
        <v>103781.55</v>
      </c>
      <c r="G29" s="118">
        <f>SUM(G28:G28)</f>
        <v>2332000.25</v>
      </c>
      <c r="I29" s="290" t="s">
        <v>282</v>
      </c>
      <c r="J29" s="290" t="s">
        <v>234</v>
      </c>
      <c r="K29" s="292">
        <v>2332000.25</v>
      </c>
      <c r="L29" s="292">
        <v>80185</v>
      </c>
      <c r="M29" s="293">
        <v>2251815.25</v>
      </c>
      <c r="N29" s="291" t="s">
        <v>283</v>
      </c>
      <c r="O29" s="291" t="s">
        <v>284</v>
      </c>
    </row>
    <row r="30" spans="1:15" x14ac:dyDescent="0.25">
      <c r="A30" s="9" t="s">
        <v>14</v>
      </c>
      <c r="B30" s="1"/>
      <c r="C30" s="1"/>
      <c r="D30" s="1"/>
      <c r="E30" s="1"/>
      <c r="F30" s="1"/>
      <c r="G30" s="17"/>
    </row>
    <row r="31" spans="1:15" ht="15.75" thickBot="1" x14ac:dyDescent="0.3">
      <c r="A31" s="26"/>
      <c r="B31" s="26"/>
      <c r="C31" s="26"/>
      <c r="D31" s="26"/>
      <c r="E31" s="26"/>
      <c r="F31" s="26"/>
      <c r="G31" s="27"/>
    </row>
    <row r="32" spans="1:15" ht="15.75" thickBot="1" x14ac:dyDescent="0.3">
      <c r="A32" s="333" t="s">
        <v>83</v>
      </c>
      <c r="B32" s="333"/>
      <c r="C32" s="334"/>
      <c r="D32" s="337" t="s">
        <v>54</v>
      </c>
      <c r="E32" s="338"/>
      <c r="F32" s="339"/>
      <c r="G32" s="340"/>
    </row>
    <row r="33" spans="1:7" ht="15.75" thickBot="1" x14ac:dyDescent="0.3">
      <c r="A33" s="335"/>
      <c r="B33" s="335"/>
      <c r="C33" s="336"/>
      <c r="D33" s="341"/>
      <c r="E33" s="342"/>
      <c r="F33" s="343"/>
      <c r="G33" s="344"/>
    </row>
    <row r="34" spans="1:7" ht="15.75" thickBot="1" x14ac:dyDescent="0.3">
      <c r="A34" s="66" t="s">
        <v>15</v>
      </c>
      <c r="B34" s="345" t="s">
        <v>16</v>
      </c>
      <c r="C34" s="346"/>
      <c r="D34" s="182" t="s">
        <v>17</v>
      </c>
      <c r="E34" s="347" t="s">
        <v>18</v>
      </c>
      <c r="F34" s="348"/>
      <c r="G34" s="182" t="s">
        <v>19</v>
      </c>
    </row>
    <row r="35" spans="1:7" ht="15.75" thickBot="1" x14ac:dyDescent="0.3">
      <c r="A35" s="119" t="s">
        <v>84</v>
      </c>
      <c r="B35" s="215">
        <v>0.1</v>
      </c>
      <c r="C35" s="215">
        <v>0.1</v>
      </c>
      <c r="D35" s="121">
        <v>8420000</v>
      </c>
      <c r="E35" s="357">
        <v>46006</v>
      </c>
      <c r="F35" s="358"/>
      <c r="G35" s="123">
        <v>46386</v>
      </c>
    </row>
    <row r="36" spans="1:7" ht="15.75" thickBot="1" x14ac:dyDescent="0.3">
      <c r="A36" s="119" t="s">
        <v>86</v>
      </c>
      <c r="B36" s="215">
        <v>0.05</v>
      </c>
      <c r="C36" s="215">
        <v>0.05</v>
      </c>
      <c r="D36" s="122">
        <v>4210000</v>
      </c>
      <c r="E36" s="357">
        <v>46006</v>
      </c>
      <c r="F36" s="358"/>
      <c r="G36" s="123">
        <v>47299</v>
      </c>
    </row>
    <row r="37" spans="1:7" ht="15.75" thickBot="1" x14ac:dyDescent="0.3">
      <c r="A37" s="124" t="s">
        <v>63</v>
      </c>
      <c r="B37" s="216">
        <v>0.1</v>
      </c>
      <c r="C37" s="217">
        <v>0.1</v>
      </c>
      <c r="D37" s="121">
        <v>8420000</v>
      </c>
      <c r="E37" s="359">
        <v>45771</v>
      </c>
      <c r="F37" s="360"/>
      <c r="G37" s="125">
        <v>46325</v>
      </c>
    </row>
    <row r="38" spans="1:7" ht="15.75" thickBot="1" x14ac:dyDescent="0.3">
      <c r="A38" s="337" t="s">
        <v>55</v>
      </c>
      <c r="B38" s="338"/>
      <c r="C38" s="340"/>
      <c r="D38" s="349"/>
      <c r="E38" s="350"/>
      <c r="F38" s="351"/>
      <c r="G38" s="352"/>
    </row>
    <row r="39" spans="1:7" x14ac:dyDescent="0.25">
      <c r="A39" s="1"/>
      <c r="B39" s="1"/>
      <c r="C39" s="1"/>
      <c r="D39" s="1"/>
      <c r="E39" s="1"/>
      <c r="F39" s="1"/>
      <c r="G39" s="17"/>
    </row>
    <row r="40" spans="1:7" ht="15.75" thickBot="1" x14ac:dyDescent="0.3">
      <c r="A40" s="353" t="s">
        <v>20</v>
      </c>
      <c r="B40" s="354"/>
      <c r="C40" s="354"/>
      <c r="D40" s="354"/>
      <c r="E40" s="355"/>
      <c r="F40" s="355"/>
      <c r="G40" s="356"/>
    </row>
    <row r="41" spans="1:7" ht="15.75" thickBot="1" x14ac:dyDescent="0.3">
      <c r="A41" s="331" t="s">
        <v>21</v>
      </c>
      <c r="B41" s="332"/>
      <c r="C41" s="88" t="s">
        <v>22</v>
      </c>
      <c r="D41" s="187" t="s">
        <v>23</v>
      </c>
      <c r="E41" s="28" t="s">
        <v>24</v>
      </c>
      <c r="F41" s="188" t="s">
        <v>89</v>
      </c>
      <c r="G41" s="28" t="s">
        <v>81</v>
      </c>
    </row>
    <row r="42" spans="1:7" ht="15.75" thickBot="1" x14ac:dyDescent="0.3">
      <c r="A42" s="98" t="s">
        <v>22</v>
      </c>
      <c r="B42" s="98"/>
      <c r="C42" s="94">
        <v>56200000</v>
      </c>
      <c r="D42" s="53"/>
      <c r="E42" s="157"/>
      <c r="F42" s="154"/>
      <c r="G42" s="53"/>
    </row>
    <row r="43" spans="1:7" ht="15.75" thickBot="1" x14ac:dyDescent="0.3">
      <c r="A43" s="214" t="s">
        <v>182</v>
      </c>
      <c r="B43" s="214"/>
      <c r="C43" s="94">
        <v>-22971.74</v>
      </c>
      <c r="D43" s="53"/>
      <c r="E43" s="54"/>
      <c r="F43" s="154"/>
      <c r="G43" s="53"/>
    </row>
    <row r="44" spans="1:7" ht="15.75" thickBot="1" x14ac:dyDescent="0.3">
      <c r="A44" s="214" t="s">
        <v>170</v>
      </c>
      <c r="B44" s="214"/>
      <c r="C44" s="94">
        <v>28000000</v>
      </c>
      <c r="D44" s="53"/>
      <c r="E44" s="54"/>
      <c r="F44" s="154"/>
      <c r="G44" s="53"/>
    </row>
    <row r="45" spans="1:7" x14ac:dyDescent="0.25">
      <c r="A45" s="99" t="s">
        <v>88</v>
      </c>
      <c r="B45" s="99"/>
      <c r="C45" s="96"/>
      <c r="D45" s="191">
        <v>9838000.1899999995</v>
      </c>
      <c r="E45" s="128"/>
      <c r="F45" s="155"/>
      <c r="G45" s="128"/>
    </row>
    <row r="46" spans="1:7" x14ac:dyDescent="0.25">
      <c r="A46" s="99" t="s">
        <v>107</v>
      </c>
      <c r="B46" s="137"/>
      <c r="C46" s="64"/>
      <c r="D46" s="191">
        <v>9305000.1799999997</v>
      </c>
      <c r="E46" s="128"/>
      <c r="F46" s="155"/>
      <c r="G46" s="128"/>
    </row>
    <row r="47" spans="1:7" x14ac:dyDescent="0.25">
      <c r="A47" s="99" t="s">
        <v>121</v>
      </c>
      <c r="B47" s="137"/>
      <c r="C47" s="64"/>
      <c r="D47" s="191">
        <v>10945000.33</v>
      </c>
      <c r="E47" s="128"/>
      <c r="F47" s="155"/>
      <c r="G47" s="128"/>
    </row>
    <row r="48" spans="1:7" x14ac:dyDescent="0.25">
      <c r="A48" s="99" t="s">
        <v>125</v>
      </c>
      <c r="B48" s="137"/>
      <c r="C48" s="64"/>
      <c r="D48" s="192">
        <v>5400008.4000000004</v>
      </c>
      <c r="E48" s="158"/>
      <c r="F48" s="156"/>
      <c r="G48" s="128"/>
    </row>
    <row r="49" spans="1:7" x14ac:dyDescent="0.25">
      <c r="A49" s="99" t="s">
        <v>134</v>
      </c>
      <c r="B49" s="137"/>
      <c r="C49" s="64"/>
      <c r="D49" s="128">
        <v>5467009.7999999998</v>
      </c>
      <c r="E49" s="128"/>
      <c r="F49" s="155"/>
      <c r="G49" s="128"/>
    </row>
    <row r="50" spans="1:7" x14ac:dyDescent="0.25">
      <c r="A50" s="99" t="s">
        <v>150</v>
      </c>
      <c r="B50" s="137"/>
      <c r="C50" s="91"/>
      <c r="D50" s="128">
        <v>5326008.4000000004</v>
      </c>
      <c r="E50" s="128"/>
      <c r="F50" s="155"/>
      <c r="G50" s="128"/>
    </row>
    <row r="51" spans="1:7" x14ac:dyDescent="0.25">
      <c r="A51" s="99" t="s">
        <v>151</v>
      </c>
      <c r="B51" s="137"/>
      <c r="C51" s="91"/>
      <c r="D51" s="128">
        <v>4578000.92</v>
      </c>
      <c r="E51" s="158"/>
      <c r="F51" s="156"/>
      <c r="G51" s="128"/>
    </row>
    <row r="52" spans="1:7" x14ac:dyDescent="0.25">
      <c r="A52" s="212" t="s">
        <v>151</v>
      </c>
      <c r="B52" s="128"/>
      <c r="C52" s="156"/>
      <c r="D52" s="128">
        <v>5318000.0399999991</v>
      </c>
      <c r="E52" s="128"/>
      <c r="F52" s="155"/>
      <c r="G52" s="128"/>
    </row>
    <row r="53" spans="1:7" x14ac:dyDescent="0.25">
      <c r="A53" s="213" t="s">
        <v>169</v>
      </c>
      <c r="B53" s="128"/>
      <c r="C53" s="155"/>
      <c r="D53" s="210"/>
      <c r="E53" s="210">
        <v>2332000.25</v>
      </c>
      <c r="F53" s="211">
        <v>103781.55</v>
      </c>
      <c r="G53" s="210">
        <v>2228218.7000000002</v>
      </c>
    </row>
    <row r="54" spans="1:7" x14ac:dyDescent="0.25">
      <c r="A54" s="211"/>
      <c r="B54" s="210"/>
      <c r="C54" s="211"/>
      <c r="D54" s="210"/>
      <c r="E54" s="210"/>
      <c r="F54" s="211"/>
      <c r="G54" s="210"/>
    </row>
    <row r="55" spans="1:7" x14ac:dyDescent="0.25">
      <c r="A55" s="211"/>
      <c r="B55" s="210"/>
      <c r="C55" s="211"/>
      <c r="D55" s="210"/>
      <c r="E55" s="210"/>
      <c r="F55" s="211"/>
      <c r="G55" s="210"/>
    </row>
    <row r="56" spans="1:7" ht="15.75" thickBot="1" x14ac:dyDescent="0.3">
      <c r="A56" s="156" t="s">
        <v>25</v>
      </c>
      <c r="B56" s="128"/>
      <c r="C56" s="156">
        <f>SUM(C42:C55)</f>
        <v>84177028.25999999</v>
      </c>
      <c r="D56" s="159">
        <f>SUM(D45:D55)</f>
        <v>56177028.25999999</v>
      </c>
      <c r="E56" s="159">
        <f t="shared" ref="E56:G56" si="0">SUM(E45:E55)</f>
        <v>2332000.25</v>
      </c>
      <c r="F56" s="159">
        <f t="shared" si="0"/>
        <v>103781.55</v>
      </c>
      <c r="G56" s="159">
        <f t="shared" si="0"/>
        <v>2228218.7000000002</v>
      </c>
    </row>
    <row r="57" spans="1:7" ht="15.75" thickBot="1" x14ac:dyDescent="0.3">
      <c r="A57" s="313" t="s">
        <v>26</v>
      </c>
      <c r="B57" s="314"/>
      <c r="C57" s="83">
        <f>D56/C56</f>
        <v>0.66736768238579769</v>
      </c>
      <c r="D57" s="314" t="s">
        <v>27</v>
      </c>
      <c r="E57" s="314"/>
      <c r="F57" s="186"/>
      <c r="G57" s="29">
        <f>+G56/C56</f>
        <v>2.6470626797582324E-2</v>
      </c>
    </row>
    <row r="58" spans="1:7" ht="15.75" thickBot="1" x14ac:dyDescent="0.3">
      <c r="A58" s="30"/>
      <c r="B58" s="31"/>
      <c r="C58" s="31"/>
      <c r="D58" s="32"/>
      <c r="E58" s="33"/>
      <c r="F58" s="33"/>
      <c r="G58" s="147">
        <f>E56</f>
        <v>2332000.25</v>
      </c>
    </row>
    <row r="59" spans="1:7" x14ac:dyDescent="0.25">
      <c r="A59" s="34" t="s">
        <v>28</v>
      </c>
      <c r="B59" s="31"/>
      <c r="C59" s="31"/>
      <c r="D59" s="35"/>
      <c r="E59" s="36"/>
      <c r="F59" s="36"/>
      <c r="G59" s="47"/>
    </row>
    <row r="60" spans="1:7" x14ac:dyDescent="0.25">
      <c r="A60" s="69" t="s">
        <v>29</v>
      </c>
      <c r="B60" s="69" t="s">
        <v>181</v>
      </c>
      <c r="C60" s="190">
        <v>46063</v>
      </c>
      <c r="D60" s="317" t="s">
        <v>30</v>
      </c>
      <c r="E60" s="317"/>
      <c r="F60" s="412">
        <f>G58</f>
        <v>2332000.25</v>
      </c>
      <c r="G60" s="413"/>
    </row>
    <row r="61" spans="1:7" ht="15.75" thickBot="1" x14ac:dyDescent="0.3">
      <c r="A61" s="37"/>
      <c r="B61" s="38"/>
      <c r="C61" s="38"/>
      <c r="D61" s="38"/>
      <c r="E61" s="180"/>
      <c r="F61" s="180"/>
      <c r="G61" s="181"/>
    </row>
    <row r="62" spans="1:7" ht="15.75" thickBot="1" x14ac:dyDescent="0.3">
      <c r="A62" s="318" t="s">
        <v>31</v>
      </c>
      <c r="B62" s="319"/>
      <c r="C62" s="319"/>
      <c r="D62" s="320"/>
      <c r="E62" s="39"/>
      <c r="F62" s="89"/>
      <c r="G62" s="17"/>
    </row>
    <row r="63" spans="1:7" x14ac:dyDescent="0.25">
      <c r="A63" s="321" t="s">
        <v>22</v>
      </c>
      <c r="B63" s="322"/>
      <c r="C63" s="65">
        <f>C56</f>
        <v>84177028.25999999</v>
      </c>
      <c r="D63" s="55"/>
      <c r="E63" s="40"/>
      <c r="F63" s="40"/>
      <c r="G63" s="17"/>
    </row>
    <row r="64" spans="1:7" x14ac:dyDescent="0.25">
      <c r="A64" s="323" t="s">
        <v>32</v>
      </c>
      <c r="B64" s="324"/>
      <c r="C64" s="56">
        <f>D56</f>
        <v>56177028.25999999</v>
      </c>
      <c r="D64" s="57"/>
      <c r="E64" s="41"/>
      <c r="F64" s="41"/>
      <c r="G64" s="17"/>
    </row>
    <row r="65" spans="1:7" x14ac:dyDescent="0.25">
      <c r="A65" s="325" t="s">
        <v>90</v>
      </c>
      <c r="B65" s="326"/>
      <c r="C65" s="56">
        <f>F56</f>
        <v>103781.55</v>
      </c>
      <c r="D65" s="56"/>
      <c r="E65" s="41"/>
      <c r="F65" s="41"/>
      <c r="G65" s="17"/>
    </row>
    <row r="66" spans="1:7" x14ac:dyDescent="0.25">
      <c r="A66" s="325" t="s">
        <v>33</v>
      </c>
      <c r="B66" s="326"/>
      <c r="C66" s="56">
        <f>C63-C64-C67</f>
        <v>25667999.75</v>
      </c>
      <c r="D66" s="56"/>
      <c r="E66" s="41"/>
      <c r="F66" s="41"/>
      <c r="G66" s="17"/>
    </row>
    <row r="67" spans="1:7" ht="15.75" thickBot="1" x14ac:dyDescent="0.3">
      <c r="A67" s="327" t="s">
        <v>34</v>
      </c>
      <c r="B67" s="328"/>
      <c r="C67" s="52">
        <f>F60</f>
        <v>2332000.25</v>
      </c>
      <c r="D67" s="58">
        <v>0</v>
      </c>
      <c r="E67" s="41"/>
      <c r="F67" s="41"/>
      <c r="G67" s="17"/>
    </row>
    <row r="68" spans="1:7" ht="15.75" thickBot="1" x14ac:dyDescent="0.3">
      <c r="A68" s="329" t="s">
        <v>35</v>
      </c>
      <c r="B68" s="330"/>
      <c r="C68" s="59">
        <f>C66+C64+C67</f>
        <v>84177028.25999999</v>
      </c>
      <c r="D68" s="60"/>
      <c r="E68" s="42"/>
      <c r="F68" s="33"/>
      <c r="G68" s="17"/>
    </row>
    <row r="69" spans="1:7" x14ac:dyDescent="0.25">
      <c r="A69" s="2"/>
      <c r="B69" s="1"/>
      <c r="C69" s="1"/>
      <c r="D69" s="1"/>
      <c r="E69" s="1"/>
      <c r="F69" s="1"/>
      <c r="G69" s="17"/>
    </row>
    <row r="70" spans="1:7" x14ac:dyDescent="0.25">
      <c r="A70" s="8" t="s">
        <v>36</v>
      </c>
      <c r="B70" s="1"/>
      <c r="C70" s="1"/>
      <c r="D70" s="1"/>
      <c r="E70" s="1"/>
      <c r="F70" s="1"/>
      <c r="G70" s="17"/>
    </row>
    <row r="71" spans="1:7" x14ac:dyDescent="0.25">
      <c r="A71" s="48"/>
      <c r="B71" s="49"/>
      <c r="C71" s="49"/>
      <c r="D71" s="49"/>
      <c r="E71" s="49"/>
      <c r="F71" s="49"/>
      <c r="G71" s="50"/>
    </row>
    <row r="72" spans="1:7" x14ac:dyDescent="0.25">
      <c r="A72" s="61" t="s">
        <v>12</v>
      </c>
      <c r="B72" s="61" t="s">
        <v>13</v>
      </c>
      <c r="C72" s="62" t="s">
        <v>37</v>
      </c>
      <c r="D72" s="61" t="s">
        <v>9</v>
      </c>
      <c r="E72" s="62" t="s">
        <v>38</v>
      </c>
      <c r="F72" s="315" t="s">
        <v>39</v>
      </c>
      <c r="G72" s="316"/>
    </row>
    <row r="73" spans="1:7" ht="16.5" x14ac:dyDescent="0.25">
      <c r="A73" s="62">
        <v>1</v>
      </c>
      <c r="B73" s="130" t="s">
        <v>62</v>
      </c>
      <c r="C73" s="131" t="s">
        <v>91</v>
      </c>
      <c r="D73" s="132">
        <v>45825</v>
      </c>
      <c r="E73" s="193">
        <v>9838000.1899999995</v>
      </c>
      <c r="F73" s="309">
        <f t="shared" ref="F73:F77" si="1">E73</f>
        <v>9838000.1899999995</v>
      </c>
      <c r="G73" s="310"/>
    </row>
    <row r="74" spans="1:7" ht="16.5" x14ac:dyDescent="0.25">
      <c r="A74" s="62">
        <v>2</v>
      </c>
      <c r="B74" s="130" t="s">
        <v>62</v>
      </c>
      <c r="C74" s="140" t="s">
        <v>113</v>
      </c>
      <c r="D74" s="132">
        <v>45845</v>
      </c>
      <c r="E74" s="193">
        <v>9305000.1799999997</v>
      </c>
      <c r="F74" s="309">
        <f t="shared" si="1"/>
        <v>9305000.1799999997</v>
      </c>
      <c r="G74" s="401"/>
    </row>
    <row r="75" spans="1:7" ht="16.5" x14ac:dyDescent="0.25">
      <c r="A75" s="62">
        <v>3</v>
      </c>
      <c r="B75" s="130" t="s">
        <v>62</v>
      </c>
      <c r="C75" s="148" t="s">
        <v>118</v>
      </c>
      <c r="D75" s="132">
        <v>45883</v>
      </c>
      <c r="E75" s="193">
        <v>10945000.33</v>
      </c>
      <c r="F75" s="309">
        <f t="shared" si="1"/>
        <v>10945000.33</v>
      </c>
      <c r="G75" s="401"/>
    </row>
    <row r="76" spans="1:7" ht="16.5" x14ac:dyDescent="0.25">
      <c r="A76" s="62">
        <v>4</v>
      </c>
      <c r="B76" s="130" t="s">
        <v>62</v>
      </c>
      <c r="C76" s="148" t="s">
        <v>128</v>
      </c>
      <c r="D76" s="132">
        <v>45918</v>
      </c>
      <c r="E76" s="193">
        <v>5400008.4000000004</v>
      </c>
      <c r="F76" s="309">
        <f t="shared" si="1"/>
        <v>5400008.4000000004</v>
      </c>
      <c r="G76" s="401"/>
    </row>
    <row r="77" spans="1:7" ht="16.5" x14ac:dyDescent="0.25">
      <c r="A77" s="62">
        <v>5</v>
      </c>
      <c r="B77" s="130" t="s">
        <v>62</v>
      </c>
      <c r="C77" s="148" t="s">
        <v>139</v>
      </c>
      <c r="D77" s="132">
        <v>45952</v>
      </c>
      <c r="E77" s="193">
        <v>5467009.7999999998</v>
      </c>
      <c r="F77" s="309">
        <f t="shared" si="1"/>
        <v>5467009.7999999998</v>
      </c>
      <c r="G77" s="401"/>
    </row>
    <row r="78" spans="1:7" ht="16.5" x14ac:dyDescent="0.25">
      <c r="A78" s="62">
        <v>6</v>
      </c>
      <c r="B78" s="130" t="s">
        <v>62</v>
      </c>
      <c r="C78" s="148" t="s">
        <v>153</v>
      </c>
      <c r="D78" s="132">
        <v>45985</v>
      </c>
      <c r="E78" s="193">
        <v>5326008.4000000004</v>
      </c>
      <c r="F78" s="309">
        <f>E78</f>
        <v>5326008.4000000004</v>
      </c>
      <c r="G78" s="401"/>
    </row>
    <row r="79" spans="1:7" ht="16.5" x14ac:dyDescent="0.25">
      <c r="A79" s="62">
        <v>7</v>
      </c>
      <c r="B79" s="130" t="s">
        <v>62</v>
      </c>
      <c r="C79" s="148" t="s">
        <v>156</v>
      </c>
      <c r="D79" s="132">
        <v>45993</v>
      </c>
      <c r="E79" s="193">
        <v>4578000.92</v>
      </c>
      <c r="F79" s="309">
        <f>E79</f>
        <v>4578000.92</v>
      </c>
      <c r="G79" s="401"/>
    </row>
    <row r="80" spans="1:7" ht="16.5" x14ac:dyDescent="0.25">
      <c r="A80" s="62">
        <v>8</v>
      </c>
      <c r="B80" s="130" t="s">
        <v>62</v>
      </c>
      <c r="C80" s="148" t="s">
        <v>160</v>
      </c>
      <c r="D80" s="132">
        <v>46014</v>
      </c>
      <c r="E80" s="193">
        <v>5318000.0399999991</v>
      </c>
      <c r="F80" s="309">
        <f>E80</f>
        <v>5318000.0399999991</v>
      </c>
      <c r="G80" s="401"/>
    </row>
    <row r="81" spans="1:7" ht="16.5" x14ac:dyDescent="0.25">
      <c r="A81" s="62">
        <v>9</v>
      </c>
      <c r="B81" s="130" t="s">
        <v>62</v>
      </c>
      <c r="C81" s="218" t="s">
        <v>174</v>
      </c>
      <c r="D81" s="132">
        <v>46063</v>
      </c>
      <c r="E81" s="193">
        <v>2332000.25</v>
      </c>
      <c r="F81" s="309">
        <f>E81</f>
        <v>2332000.25</v>
      </c>
      <c r="G81" s="401"/>
    </row>
    <row r="82" spans="1:7" x14ac:dyDescent="0.25">
      <c r="A82" s="297" t="s">
        <v>40</v>
      </c>
      <c r="B82" s="297"/>
      <c r="C82" s="297"/>
      <c r="D82" s="297"/>
      <c r="E82" s="297"/>
      <c r="F82" s="219">
        <f>G82/C68</f>
        <v>0.69507120552274049</v>
      </c>
      <c r="G82" s="75">
        <f>SUM(F73:G81)</f>
        <v>58509028.50999999</v>
      </c>
    </row>
    <row r="83" spans="1:7" x14ac:dyDescent="0.25">
      <c r="A83" s="297" t="s">
        <v>41</v>
      </c>
      <c r="B83" s="297"/>
      <c r="C83" s="297"/>
      <c r="D83" s="297"/>
      <c r="E83" s="297"/>
      <c r="F83" s="219">
        <f>F81/C68</f>
        <v>2.7703523136942829E-2</v>
      </c>
      <c r="G83" s="51"/>
    </row>
    <row r="84" spans="1:7" ht="15.75" thickBot="1" x14ac:dyDescent="0.3">
      <c r="A84" s="43"/>
      <c r="B84" s="26"/>
      <c r="C84" s="26"/>
      <c r="D84" s="26"/>
      <c r="E84" s="26"/>
      <c r="F84" s="26"/>
      <c r="G84" s="27"/>
    </row>
    <row r="85" spans="1:7" ht="15.75" thickBot="1" x14ac:dyDescent="0.3">
      <c r="A85" s="44"/>
      <c r="B85" s="15"/>
      <c r="C85" s="15"/>
      <c r="D85" s="15"/>
      <c r="E85" s="15"/>
      <c r="F85" s="15"/>
      <c r="G85" s="16"/>
    </row>
    <row r="86" spans="1:7" x14ac:dyDescent="0.25">
      <c r="A86" s="14" t="s">
        <v>42</v>
      </c>
      <c r="B86" s="15"/>
      <c r="C86" s="15"/>
      <c r="D86" s="15"/>
      <c r="E86" s="15"/>
      <c r="F86" s="15"/>
      <c r="G86" s="16"/>
    </row>
    <row r="87" spans="1:7" x14ac:dyDescent="0.25">
      <c r="A87" s="294" t="s">
        <v>92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93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94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48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95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96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49</v>
      </c>
      <c r="B93" s="295"/>
      <c r="C93" s="295"/>
      <c r="D93" s="295"/>
      <c r="E93" s="295"/>
      <c r="F93" s="295"/>
      <c r="G93" s="296"/>
    </row>
    <row r="94" spans="1:7" x14ac:dyDescent="0.25">
      <c r="A94" s="405" t="s">
        <v>97</v>
      </c>
      <c r="B94" s="406"/>
      <c r="C94" s="406"/>
      <c r="D94" s="406"/>
      <c r="E94" s="406"/>
      <c r="F94" s="406"/>
      <c r="G94" s="407"/>
    </row>
    <row r="95" spans="1:7" x14ac:dyDescent="0.25">
      <c r="A95" s="294" t="s">
        <v>50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98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51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172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52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173</v>
      </c>
      <c r="B100" s="295"/>
      <c r="C100" s="295"/>
      <c r="D100" s="295"/>
      <c r="E100" s="295"/>
      <c r="F100" s="295"/>
      <c r="G100" s="296"/>
    </row>
    <row r="101" spans="1:7" ht="15.75" thickBot="1" x14ac:dyDescent="0.3">
      <c r="A101" s="183"/>
      <c r="B101" s="184"/>
      <c r="C101" s="184"/>
      <c r="D101" s="184"/>
      <c r="E101" s="184"/>
      <c r="F101" s="184"/>
      <c r="G101" s="185"/>
    </row>
    <row r="102" spans="1:7" x14ac:dyDescent="0.25">
      <c r="A102" s="14" t="s">
        <v>43</v>
      </c>
      <c r="B102" s="15"/>
      <c r="C102" s="15"/>
      <c r="D102" s="15"/>
      <c r="E102" s="15"/>
      <c r="F102" s="15"/>
      <c r="G102" s="16"/>
    </row>
    <row r="103" spans="1:7" ht="15.75" thickBot="1" x14ac:dyDescent="0.3">
      <c r="A103" s="45" t="s">
        <v>44</v>
      </c>
      <c r="B103" s="46">
        <f>D56/C56</f>
        <v>0.66736768238579769</v>
      </c>
      <c r="C103" s="298" t="s">
        <v>45</v>
      </c>
      <c r="D103" s="299"/>
      <c r="E103" s="51">
        <f>G83</f>
        <v>0</v>
      </c>
      <c r="F103" s="51"/>
      <c r="G103" s="68"/>
    </row>
    <row r="104" spans="1:7" ht="15.75" thickBot="1" x14ac:dyDescent="0.3">
      <c r="A104" s="2"/>
      <c r="B104" s="1"/>
      <c r="C104" s="1"/>
      <c r="D104" s="1"/>
      <c r="E104" s="1"/>
      <c r="F104" s="1"/>
      <c r="G104" s="17"/>
    </row>
    <row r="105" spans="1:7" x14ac:dyDescent="0.25">
      <c r="A105" s="14" t="s">
        <v>46</v>
      </c>
      <c r="B105" s="15"/>
      <c r="C105" s="15"/>
      <c r="D105" s="15"/>
      <c r="E105" s="15"/>
      <c r="F105" s="15"/>
      <c r="G105" s="16"/>
    </row>
    <row r="106" spans="1:7" x14ac:dyDescent="0.25">
      <c r="A106" s="300"/>
      <c r="B106" s="301"/>
      <c r="C106" s="301"/>
      <c r="D106" s="301"/>
      <c r="E106" s="301"/>
      <c r="F106" s="301"/>
      <c r="G106" s="302"/>
    </row>
    <row r="107" spans="1:7" x14ac:dyDescent="0.25">
      <c r="A107" s="300"/>
      <c r="B107" s="301"/>
      <c r="C107" s="301"/>
      <c r="D107" s="301"/>
      <c r="E107" s="301"/>
      <c r="F107" s="301"/>
      <c r="G107" s="302"/>
    </row>
    <row r="108" spans="1:7" x14ac:dyDescent="0.25">
      <c r="A108" s="2"/>
      <c r="B108" s="1"/>
      <c r="C108" s="1"/>
      <c r="D108" s="1"/>
      <c r="E108" s="1"/>
      <c r="F108" s="1"/>
      <c r="G108" s="17"/>
    </row>
    <row r="109" spans="1:7" x14ac:dyDescent="0.25">
      <c r="A109" s="8" t="s">
        <v>47</v>
      </c>
      <c r="B109" s="139" t="s">
        <v>175</v>
      </c>
      <c r="C109" s="149"/>
      <c r="D109" s="1"/>
      <c r="E109" s="1"/>
      <c r="F109" s="1"/>
      <c r="G109" s="17"/>
    </row>
    <row r="110" spans="1:7" x14ac:dyDescent="0.25">
      <c r="A110" s="8"/>
      <c r="B110" s="1"/>
      <c r="C110" s="1"/>
      <c r="D110" s="1"/>
      <c r="E110" s="1"/>
      <c r="F110" s="1"/>
      <c r="G110" s="17"/>
    </row>
    <row r="111" spans="1:7" x14ac:dyDescent="0.25">
      <c r="A111" s="9"/>
      <c r="C111" s="1"/>
      <c r="D111" s="1"/>
      <c r="E111" s="1"/>
      <c r="F111" s="1"/>
      <c r="G111" s="17"/>
    </row>
    <row r="112" spans="1:7" x14ac:dyDescent="0.25">
      <c r="A112" s="8"/>
      <c r="B112" s="1"/>
      <c r="C112" s="1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8"/>
      <c r="B114" s="1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ht="15.75" thickBot="1" x14ac:dyDescent="0.3">
      <c r="A116" s="8"/>
      <c r="B116" s="1"/>
      <c r="C116" s="1"/>
      <c r="D116" s="1"/>
      <c r="E116" s="1"/>
      <c r="F116" s="1"/>
      <c r="G116" s="17"/>
    </row>
    <row r="117" spans="1:7" x14ac:dyDescent="0.25">
      <c r="A117" s="44"/>
      <c r="B117" s="15"/>
      <c r="C117" s="15"/>
      <c r="D117" s="15"/>
      <c r="E117" s="15"/>
      <c r="F117" s="15"/>
      <c r="G117" s="16"/>
    </row>
    <row r="118" spans="1:7" ht="15.75" thickBot="1" x14ac:dyDescent="0.3">
      <c r="A118" s="303" t="s">
        <v>176</v>
      </c>
      <c r="B118" s="304"/>
      <c r="C118" s="304"/>
      <c r="D118" s="304"/>
      <c r="E118" s="304"/>
      <c r="F118" s="304"/>
      <c r="G118" s="305"/>
    </row>
    <row r="119" spans="1:7" ht="15.75" thickBot="1" x14ac:dyDescent="0.3">
      <c r="A119" s="411" t="s">
        <v>177</v>
      </c>
      <c r="B119" s="307"/>
      <c r="C119" s="307"/>
      <c r="D119" s="307"/>
      <c r="E119" s="307"/>
      <c r="F119" s="307"/>
      <c r="G119" s="308"/>
    </row>
  </sheetData>
  <mergeCells count="82">
    <mergeCell ref="A119:G119"/>
    <mergeCell ref="A87:G87"/>
    <mergeCell ref="A100:G100"/>
    <mergeCell ref="C103:D103"/>
    <mergeCell ref="A106:G107"/>
    <mergeCell ref="A118:G118"/>
    <mergeCell ref="A98:G98"/>
    <mergeCell ref="A99:G99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F77:G77"/>
    <mergeCell ref="F78:G78"/>
    <mergeCell ref="F79:G79"/>
    <mergeCell ref="A82:E82"/>
    <mergeCell ref="A83:E83"/>
    <mergeCell ref="F80:G80"/>
    <mergeCell ref="F81:G81"/>
    <mergeCell ref="F76:G76"/>
    <mergeCell ref="A62:D62"/>
    <mergeCell ref="A63:B63"/>
    <mergeCell ref="A64:B64"/>
    <mergeCell ref="A65:B65"/>
    <mergeCell ref="A66:B66"/>
    <mergeCell ref="A67:B67"/>
    <mergeCell ref="A68:B68"/>
    <mergeCell ref="F72:G72"/>
    <mergeCell ref="F73:G73"/>
    <mergeCell ref="F74:G74"/>
    <mergeCell ref="F75:G75"/>
    <mergeCell ref="A17:B17"/>
    <mergeCell ref="C17:D17"/>
    <mergeCell ref="E17:G17"/>
    <mergeCell ref="C22:G22"/>
    <mergeCell ref="C23:G23"/>
    <mergeCell ref="A18:B18"/>
    <mergeCell ref="C18:D18"/>
    <mergeCell ref="A19:B19"/>
    <mergeCell ref="C19:D19"/>
    <mergeCell ref="E18:G18"/>
    <mergeCell ref="E19:G19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  <mergeCell ref="F60:G60"/>
    <mergeCell ref="A32:C33"/>
    <mergeCell ref="D32:G32"/>
    <mergeCell ref="D33:G33"/>
    <mergeCell ref="D60:E60"/>
    <mergeCell ref="B34:C34"/>
    <mergeCell ref="E34:F34"/>
    <mergeCell ref="E35:F35"/>
    <mergeCell ref="E36:F36"/>
    <mergeCell ref="E37:F37"/>
    <mergeCell ref="A38:C38"/>
    <mergeCell ref="D38:G38"/>
    <mergeCell ref="A40:G40"/>
    <mergeCell ref="A41:B41"/>
    <mergeCell ref="A57:B57"/>
    <mergeCell ref="D57:E57"/>
  </mergeCells>
  <pageMargins left="0.23622047244094491" right="0.23622047244094491" top="0.74803149606299213" bottom="0.74803149606299213" header="0.31496062992125984" footer="0.31496062992125984"/>
  <pageSetup scale="38" fitToHeight="0" orientation="portrait" r:id="rId1"/>
  <rowBreaks count="1" manualBreakCount="1">
    <brk id="60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2"/>
  <sheetViews>
    <sheetView view="pageBreakPreview" topLeftCell="A19" zoomScale="85" zoomScaleNormal="100" zoomScaleSheetLayoutView="85" workbookViewId="0">
      <selection activeCell="I32" sqref="I32:O32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192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193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30" t="s">
        <v>3</v>
      </c>
      <c r="B11" s="388" t="s">
        <v>72</v>
      </c>
      <c r="C11" s="385"/>
      <c r="D11" s="229" t="s">
        <v>4</v>
      </c>
      <c r="E11" s="385" t="s">
        <v>73</v>
      </c>
      <c r="F11" s="385"/>
      <c r="G11" s="386"/>
    </row>
    <row r="12" spans="1:7" x14ac:dyDescent="0.25">
      <c r="A12" s="228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106" t="s">
        <v>184</v>
      </c>
      <c r="B23" s="77">
        <v>45742</v>
      </c>
      <c r="C23" s="415" t="s">
        <v>183</v>
      </c>
      <c r="D23" s="416"/>
      <c r="E23" s="416"/>
      <c r="F23" s="416"/>
      <c r="G23" s="417"/>
    </row>
    <row r="24" spans="1:15" ht="63" customHeight="1" x14ac:dyDescent="0.25">
      <c r="A24" s="227" t="s">
        <v>168</v>
      </c>
      <c r="B24" s="77">
        <v>46003</v>
      </c>
      <c r="C24" s="367" t="s">
        <v>167</v>
      </c>
      <c r="D24" s="367"/>
      <c r="E24" s="367"/>
      <c r="F24" s="367"/>
      <c r="G24" s="367"/>
    </row>
    <row r="25" spans="1:15" ht="48" customHeight="1" x14ac:dyDescent="0.25">
      <c r="A25" s="106" t="s">
        <v>186</v>
      </c>
      <c r="B25" s="77">
        <v>46015</v>
      </c>
      <c r="C25" s="415" t="s">
        <v>185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187</v>
      </c>
      <c r="C30" s="142">
        <v>46088</v>
      </c>
      <c r="D30" s="194">
        <v>20263350168</v>
      </c>
      <c r="E30" s="144">
        <v>1031680.71</v>
      </c>
      <c r="F30" s="150">
        <v>38319.339999999997</v>
      </c>
      <c r="G30" s="151">
        <f>E30+F30</f>
        <v>1070000.05</v>
      </c>
    </row>
    <row r="31" spans="1:15" ht="15.75" thickBot="1" x14ac:dyDescent="0.3">
      <c r="A31" s="231"/>
      <c r="B31" s="114"/>
      <c r="C31" s="115"/>
      <c r="D31" s="116"/>
      <c r="E31" s="116"/>
      <c r="F31" s="117">
        <f>SUM(F30:F30)</f>
        <v>38319.339999999997</v>
      </c>
      <c r="G31" s="118">
        <f>SUM(G30:G30)</f>
        <v>1070000.05</v>
      </c>
      <c r="I31" s="289" t="s">
        <v>226</v>
      </c>
      <c r="J31" s="289" t="s">
        <v>227</v>
      </c>
      <c r="K31" s="292" t="s">
        <v>228</v>
      </c>
      <c r="L31" s="292" t="s">
        <v>229</v>
      </c>
      <c r="M31" s="292" t="s">
        <v>230</v>
      </c>
      <c r="N31" s="289" t="s">
        <v>231</v>
      </c>
      <c r="O31" s="289" t="s">
        <v>232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  <c r="I32" s="290" t="s">
        <v>285</v>
      </c>
      <c r="J32" s="290" t="s">
        <v>234</v>
      </c>
      <c r="K32" s="292">
        <v>1070000.05</v>
      </c>
      <c r="L32" s="292">
        <v>0</v>
      </c>
      <c r="M32" s="293">
        <v>1070000.05</v>
      </c>
      <c r="N32" s="291" t="s">
        <v>286</v>
      </c>
      <c r="O32" s="291" t="s">
        <v>287</v>
      </c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26" t="s">
        <v>17</v>
      </c>
      <c r="E36" s="347" t="s">
        <v>18</v>
      </c>
      <c r="F36" s="348"/>
      <c r="G36" s="226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98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14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14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99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99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99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99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99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99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99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12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13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11"/>
      <c r="B56" s="210"/>
      <c r="C56" s="211"/>
      <c r="D56" s="210"/>
      <c r="E56" s="210">
        <v>1070000.05</v>
      </c>
      <c r="F56" s="211">
        <v>38319.339999999997</v>
      </c>
      <c r="G56" s="210">
        <v>1031680.71</v>
      </c>
    </row>
    <row r="57" spans="1:7" x14ac:dyDescent="0.25">
      <c r="A57" s="211"/>
      <c r="B57" s="210"/>
      <c r="C57" s="211"/>
      <c r="D57" s="210"/>
      <c r="E57" s="210"/>
      <c r="F57" s="211"/>
      <c r="G57" s="210"/>
    </row>
    <row r="58" spans="1:7" ht="15.75" thickBot="1" x14ac:dyDescent="0.3">
      <c r="A58" s="156" t="s">
        <v>25</v>
      </c>
      <c r="B58" s="128"/>
      <c r="C58" s="156">
        <f>SUM(C44:C57)</f>
        <v>84177028.25999999</v>
      </c>
      <c r="D58" s="159">
        <f>SUM(D47:D57)</f>
        <v>58509028.50999999</v>
      </c>
      <c r="E58" s="159">
        <f t="shared" ref="E58:G58" si="0">SUM(E47:E57)</f>
        <v>1070000.05</v>
      </c>
      <c r="F58" s="159">
        <f t="shared" si="0"/>
        <v>38319.339999999997</v>
      </c>
      <c r="G58" s="159">
        <f t="shared" si="0"/>
        <v>1031680.71</v>
      </c>
    </row>
    <row r="59" spans="1:7" ht="15.75" thickBot="1" x14ac:dyDescent="0.3">
      <c r="A59" s="313" t="s">
        <v>26</v>
      </c>
      <c r="B59" s="314"/>
      <c r="C59" s="83">
        <f>D58/C58</f>
        <v>0.69507120552274049</v>
      </c>
      <c r="D59" s="314" t="s">
        <v>27</v>
      </c>
      <c r="E59" s="314"/>
      <c r="F59" s="223"/>
      <c r="G59" s="29">
        <f>+G58/C58</f>
        <v>1.2256083771613061E-2</v>
      </c>
    </row>
    <row r="60" spans="1:7" ht="15.75" thickBot="1" x14ac:dyDescent="0.3">
      <c r="A60" s="30"/>
      <c r="B60" s="31"/>
      <c r="C60" s="31"/>
      <c r="D60" s="32"/>
      <c r="E60" s="33"/>
      <c r="F60" s="33"/>
      <c r="G60" s="147">
        <f>E58</f>
        <v>1070000.05</v>
      </c>
    </row>
    <row r="61" spans="1:7" x14ac:dyDescent="0.25">
      <c r="A61" s="34" t="s">
        <v>28</v>
      </c>
      <c r="B61" s="31"/>
      <c r="C61" s="31"/>
      <c r="D61" s="35"/>
      <c r="E61" s="36"/>
      <c r="F61" s="36"/>
      <c r="G61" s="47"/>
    </row>
    <row r="62" spans="1:7" x14ac:dyDescent="0.25">
      <c r="A62" s="69" t="s">
        <v>29</v>
      </c>
      <c r="B62" s="243" t="s">
        <v>188</v>
      </c>
      <c r="C62" s="190">
        <v>46092</v>
      </c>
      <c r="D62" s="317" t="s">
        <v>30</v>
      </c>
      <c r="E62" s="317"/>
      <c r="F62" s="412">
        <f>G60</f>
        <v>1070000.05</v>
      </c>
      <c r="G62" s="413"/>
    </row>
    <row r="63" spans="1:7" ht="15.75" thickBot="1" x14ac:dyDescent="0.3">
      <c r="A63" s="37"/>
      <c r="B63" s="38"/>
      <c r="C63" s="38"/>
      <c r="D63" s="38"/>
      <c r="E63" s="224"/>
      <c r="F63" s="224"/>
      <c r="G63" s="225"/>
    </row>
    <row r="64" spans="1:7" ht="15.75" thickBot="1" x14ac:dyDescent="0.3">
      <c r="A64" s="318" t="s">
        <v>31</v>
      </c>
      <c r="B64" s="319"/>
      <c r="C64" s="319"/>
      <c r="D64" s="320"/>
      <c r="E64" s="39"/>
      <c r="F64" s="89"/>
      <c r="G64" s="17"/>
    </row>
    <row r="65" spans="1:7" x14ac:dyDescent="0.25">
      <c r="A65" s="321" t="s">
        <v>22</v>
      </c>
      <c r="B65" s="322"/>
      <c r="C65" s="65">
        <f>C58</f>
        <v>84177028.25999999</v>
      </c>
      <c r="D65" s="55"/>
      <c r="E65" s="40"/>
      <c r="F65" s="40"/>
      <c r="G65" s="17"/>
    </row>
    <row r="66" spans="1:7" x14ac:dyDescent="0.25">
      <c r="A66" s="323" t="s">
        <v>32</v>
      </c>
      <c r="B66" s="324"/>
      <c r="C66" s="56">
        <f>D58</f>
        <v>58509028.50999999</v>
      </c>
      <c r="D66" s="57"/>
      <c r="E66" s="41"/>
      <c r="F66" s="41"/>
      <c r="G66" s="17"/>
    </row>
    <row r="67" spans="1:7" x14ac:dyDescent="0.25">
      <c r="A67" s="325" t="s">
        <v>90</v>
      </c>
      <c r="B67" s="326"/>
      <c r="C67" s="56">
        <f>F58</f>
        <v>38319.339999999997</v>
      </c>
      <c r="D67" s="56"/>
      <c r="E67" s="41"/>
      <c r="F67" s="41"/>
      <c r="G67" s="17"/>
    </row>
    <row r="68" spans="1:7" x14ac:dyDescent="0.25">
      <c r="A68" s="325" t="s">
        <v>33</v>
      </c>
      <c r="B68" s="326"/>
      <c r="C68" s="56">
        <f>C65-C66-C69</f>
        <v>24597999.699999999</v>
      </c>
      <c r="D68" s="56"/>
      <c r="E68" s="41"/>
      <c r="F68" s="41"/>
      <c r="G68" s="17"/>
    </row>
    <row r="69" spans="1:7" ht="15.75" thickBot="1" x14ac:dyDescent="0.3">
      <c r="A69" s="327" t="s">
        <v>34</v>
      </c>
      <c r="B69" s="328"/>
      <c r="C69" s="52">
        <f>F62</f>
        <v>1070000.05</v>
      </c>
      <c r="D69" s="58">
        <v>0</v>
      </c>
      <c r="E69" s="41"/>
      <c r="F69" s="41"/>
      <c r="G69" s="17"/>
    </row>
    <row r="70" spans="1:7" ht="15.75" thickBot="1" x14ac:dyDescent="0.3">
      <c r="A70" s="329" t="s">
        <v>35</v>
      </c>
      <c r="B70" s="330"/>
      <c r="C70" s="59">
        <f>C68+C66+C69</f>
        <v>84177028.25999999</v>
      </c>
      <c r="D70" s="60"/>
      <c r="E70" s="42"/>
      <c r="F70" s="33"/>
      <c r="G70" s="17"/>
    </row>
    <row r="71" spans="1:7" x14ac:dyDescent="0.25">
      <c r="A71" s="2"/>
      <c r="B71" s="1"/>
      <c r="C71" s="1"/>
      <c r="D71" s="1"/>
      <c r="E71" s="1"/>
      <c r="F71" s="1"/>
      <c r="G71" s="17"/>
    </row>
    <row r="72" spans="1:7" x14ac:dyDescent="0.25">
      <c r="A72" s="8" t="s">
        <v>36</v>
      </c>
      <c r="B72" s="1"/>
      <c r="C72" s="1"/>
      <c r="D72" s="1"/>
      <c r="E72" s="1"/>
      <c r="F72" s="1"/>
      <c r="G72" s="17"/>
    </row>
    <row r="73" spans="1:7" x14ac:dyDescent="0.25">
      <c r="A73" s="48"/>
      <c r="B73" s="49"/>
      <c r="C73" s="49"/>
      <c r="D73" s="49"/>
      <c r="E73" s="49"/>
      <c r="F73" s="49"/>
      <c r="G73" s="50"/>
    </row>
    <row r="74" spans="1:7" x14ac:dyDescent="0.25">
      <c r="A74" s="61" t="s">
        <v>12</v>
      </c>
      <c r="B74" s="61" t="s">
        <v>13</v>
      </c>
      <c r="C74" s="62" t="s">
        <v>37</v>
      </c>
      <c r="D74" s="61" t="s">
        <v>9</v>
      </c>
      <c r="E74" s="62" t="s">
        <v>38</v>
      </c>
      <c r="F74" s="315" t="s">
        <v>39</v>
      </c>
      <c r="G74" s="316"/>
    </row>
    <row r="75" spans="1:7" ht="16.5" x14ac:dyDescent="0.25">
      <c r="A75" s="62">
        <v>1</v>
      </c>
      <c r="B75" s="130" t="s">
        <v>62</v>
      </c>
      <c r="C75" s="131" t="s">
        <v>91</v>
      </c>
      <c r="D75" s="132">
        <v>45825</v>
      </c>
      <c r="E75" s="193">
        <v>9838000.1899999995</v>
      </c>
      <c r="F75" s="309">
        <f t="shared" ref="F75:F79" si="1">E75</f>
        <v>9838000.1899999995</v>
      </c>
      <c r="G75" s="310"/>
    </row>
    <row r="76" spans="1:7" ht="16.5" x14ac:dyDescent="0.25">
      <c r="A76" s="62">
        <v>2</v>
      </c>
      <c r="B76" s="130" t="s">
        <v>62</v>
      </c>
      <c r="C76" s="140" t="s">
        <v>113</v>
      </c>
      <c r="D76" s="132">
        <v>45845</v>
      </c>
      <c r="E76" s="193">
        <v>9305000.1799999997</v>
      </c>
      <c r="F76" s="309">
        <f t="shared" si="1"/>
        <v>9305000.1799999997</v>
      </c>
      <c r="G76" s="401"/>
    </row>
    <row r="77" spans="1:7" ht="16.5" x14ac:dyDescent="0.25">
      <c r="A77" s="62">
        <v>3</v>
      </c>
      <c r="B77" s="130" t="s">
        <v>62</v>
      </c>
      <c r="C77" s="148" t="s">
        <v>118</v>
      </c>
      <c r="D77" s="132">
        <v>45883</v>
      </c>
      <c r="E77" s="193">
        <v>10945000.33</v>
      </c>
      <c r="F77" s="309">
        <f t="shared" si="1"/>
        <v>10945000.33</v>
      </c>
      <c r="G77" s="401"/>
    </row>
    <row r="78" spans="1:7" ht="16.5" x14ac:dyDescent="0.25">
      <c r="A78" s="62">
        <v>4</v>
      </c>
      <c r="B78" s="130" t="s">
        <v>62</v>
      </c>
      <c r="C78" s="148" t="s">
        <v>128</v>
      </c>
      <c r="D78" s="132">
        <v>45918</v>
      </c>
      <c r="E78" s="193">
        <v>5400008.4000000004</v>
      </c>
      <c r="F78" s="309">
        <f t="shared" si="1"/>
        <v>5400008.4000000004</v>
      </c>
      <c r="G78" s="401"/>
    </row>
    <row r="79" spans="1:7" ht="16.5" x14ac:dyDescent="0.25">
      <c r="A79" s="62">
        <v>5</v>
      </c>
      <c r="B79" s="130" t="s">
        <v>62</v>
      </c>
      <c r="C79" s="148" t="s">
        <v>139</v>
      </c>
      <c r="D79" s="132">
        <v>45952</v>
      </c>
      <c r="E79" s="193">
        <v>5467009.7999999998</v>
      </c>
      <c r="F79" s="309">
        <f t="shared" si="1"/>
        <v>5467009.7999999998</v>
      </c>
      <c r="G79" s="401"/>
    </row>
    <row r="80" spans="1:7" ht="16.5" x14ac:dyDescent="0.25">
      <c r="A80" s="62">
        <v>6</v>
      </c>
      <c r="B80" s="130" t="s">
        <v>62</v>
      </c>
      <c r="C80" s="148" t="s">
        <v>153</v>
      </c>
      <c r="D80" s="132">
        <v>45985</v>
      </c>
      <c r="E80" s="193">
        <v>5326008.4000000004</v>
      </c>
      <c r="F80" s="309">
        <f>E80</f>
        <v>5326008.4000000004</v>
      </c>
      <c r="G80" s="401"/>
    </row>
    <row r="81" spans="1:7" ht="16.5" x14ac:dyDescent="0.25">
      <c r="A81" s="62">
        <v>7</v>
      </c>
      <c r="B81" s="130" t="s">
        <v>62</v>
      </c>
      <c r="C81" s="148" t="s">
        <v>156</v>
      </c>
      <c r="D81" s="132">
        <v>45993</v>
      </c>
      <c r="E81" s="193">
        <v>4578000.92</v>
      </c>
      <c r="F81" s="309">
        <f>E81</f>
        <v>4578000.92</v>
      </c>
      <c r="G81" s="401"/>
    </row>
    <row r="82" spans="1:7" ht="16.5" x14ac:dyDescent="0.25">
      <c r="A82" s="62">
        <v>8</v>
      </c>
      <c r="B82" s="130" t="s">
        <v>62</v>
      </c>
      <c r="C82" s="148" t="s">
        <v>160</v>
      </c>
      <c r="D82" s="132">
        <v>46014</v>
      </c>
      <c r="E82" s="193">
        <v>5318000.0399999991</v>
      </c>
      <c r="F82" s="309">
        <f>E82</f>
        <v>5318000.0399999991</v>
      </c>
      <c r="G82" s="401"/>
    </row>
    <row r="83" spans="1:7" ht="16.5" x14ac:dyDescent="0.25">
      <c r="A83" s="62">
        <v>9</v>
      </c>
      <c r="B83" s="130" t="s">
        <v>62</v>
      </c>
      <c r="C83" s="218" t="s">
        <v>174</v>
      </c>
      <c r="D83" s="132">
        <v>46063</v>
      </c>
      <c r="E83" s="193">
        <v>2332000.25</v>
      </c>
      <c r="F83" s="309">
        <f>E83</f>
        <v>2332000.25</v>
      </c>
      <c r="G83" s="401"/>
    </row>
    <row r="84" spans="1:7" ht="16.5" x14ac:dyDescent="0.25">
      <c r="A84" s="62">
        <v>10</v>
      </c>
      <c r="B84" s="130" t="s">
        <v>62</v>
      </c>
      <c r="C84" s="218" t="s">
        <v>189</v>
      </c>
      <c r="D84" s="132">
        <v>46091</v>
      </c>
      <c r="E84" s="193">
        <v>1070000.05</v>
      </c>
      <c r="F84" s="309">
        <f>E84</f>
        <v>1070000.05</v>
      </c>
      <c r="G84" s="401"/>
    </row>
    <row r="85" spans="1:7" x14ac:dyDescent="0.25">
      <c r="A85" s="297" t="s">
        <v>40</v>
      </c>
      <c r="B85" s="297"/>
      <c r="C85" s="297"/>
      <c r="D85" s="297"/>
      <c r="E85" s="297"/>
      <c r="F85" s="219">
        <f>G85/C70</f>
        <v>0.70778251253984092</v>
      </c>
      <c r="G85" s="75">
        <f>SUM(F75:G84)</f>
        <v>59579028.559999987</v>
      </c>
    </row>
    <row r="86" spans="1:7" x14ac:dyDescent="0.25">
      <c r="A86" s="297" t="s">
        <v>41</v>
      </c>
      <c r="B86" s="297"/>
      <c r="C86" s="297"/>
      <c r="D86" s="297"/>
      <c r="E86" s="297"/>
      <c r="F86" s="219">
        <f>F83/C70</f>
        <v>2.7703523136942829E-2</v>
      </c>
      <c r="G86" s="51"/>
    </row>
    <row r="87" spans="1:7" ht="15.75" thickBot="1" x14ac:dyDescent="0.3">
      <c r="A87" s="43"/>
      <c r="B87" s="26"/>
      <c r="C87" s="26"/>
      <c r="D87" s="26"/>
      <c r="E87" s="26"/>
      <c r="F87" s="26"/>
      <c r="G87" s="27"/>
    </row>
    <row r="88" spans="1:7" ht="15.75" thickBot="1" x14ac:dyDescent="0.3">
      <c r="A88" s="44"/>
      <c r="B88" s="15"/>
      <c r="C88" s="15"/>
      <c r="D88" s="15"/>
      <c r="E88" s="15"/>
      <c r="F88" s="15"/>
      <c r="G88" s="16"/>
    </row>
    <row r="89" spans="1:7" x14ac:dyDescent="0.25">
      <c r="A89" s="14" t="s">
        <v>42</v>
      </c>
      <c r="B89" s="15"/>
      <c r="C89" s="15"/>
      <c r="D89" s="15"/>
      <c r="E89" s="15"/>
      <c r="F89" s="15"/>
      <c r="G89" s="16"/>
    </row>
    <row r="90" spans="1:7" x14ac:dyDescent="0.25">
      <c r="A90" s="294" t="s">
        <v>92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93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94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48</v>
      </c>
      <c r="B93" s="295"/>
      <c r="C93" s="295"/>
      <c r="D93" s="295"/>
      <c r="E93" s="295"/>
      <c r="F93" s="295"/>
      <c r="G93" s="296"/>
    </row>
    <row r="94" spans="1:7" x14ac:dyDescent="0.25">
      <c r="A94" s="294" t="s">
        <v>95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96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49</v>
      </c>
      <c r="B96" s="295"/>
      <c r="C96" s="295"/>
      <c r="D96" s="295"/>
      <c r="E96" s="295"/>
      <c r="F96" s="295"/>
      <c r="G96" s="296"/>
    </row>
    <row r="97" spans="1:7" x14ac:dyDescent="0.25">
      <c r="A97" s="405" t="s">
        <v>97</v>
      </c>
      <c r="B97" s="406"/>
      <c r="C97" s="406"/>
      <c r="D97" s="406"/>
      <c r="E97" s="406"/>
      <c r="F97" s="406"/>
      <c r="G97" s="407"/>
    </row>
    <row r="98" spans="1:7" x14ac:dyDescent="0.25">
      <c r="A98" s="294" t="s">
        <v>50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98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51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172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52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190</v>
      </c>
      <c r="B103" s="295"/>
      <c r="C103" s="295"/>
      <c r="D103" s="295"/>
      <c r="E103" s="295"/>
      <c r="F103" s="295"/>
      <c r="G103" s="296"/>
    </row>
    <row r="104" spans="1:7" ht="15.75" thickBot="1" x14ac:dyDescent="0.3">
      <c r="A104" s="220"/>
      <c r="B104" s="221"/>
      <c r="C104" s="221"/>
      <c r="D104" s="221"/>
      <c r="E104" s="221"/>
      <c r="F104" s="221"/>
      <c r="G104" s="222"/>
    </row>
    <row r="105" spans="1:7" x14ac:dyDescent="0.25">
      <c r="A105" s="14" t="s">
        <v>43</v>
      </c>
      <c r="B105" s="15"/>
      <c r="C105" s="15"/>
      <c r="D105" s="15"/>
      <c r="E105" s="15"/>
      <c r="F105" s="15"/>
      <c r="G105" s="16"/>
    </row>
    <row r="106" spans="1:7" ht="15.75" thickBot="1" x14ac:dyDescent="0.3">
      <c r="A106" s="45" t="s">
        <v>44</v>
      </c>
      <c r="B106" s="46">
        <f>D58/C58</f>
        <v>0.69507120552274049</v>
      </c>
      <c r="C106" s="298" t="s">
        <v>45</v>
      </c>
      <c r="D106" s="299"/>
      <c r="E106" s="51">
        <f>G86</f>
        <v>0</v>
      </c>
      <c r="F106" s="51"/>
      <c r="G106" s="68"/>
    </row>
    <row r="107" spans="1:7" ht="15.75" thickBot="1" x14ac:dyDescent="0.3">
      <c r="A107" s="2"/>
      <c r="B107" s="1"/>
      <c r="C107" s="1"/>
      <c r="D107" s="1"/>
      <c r="E107" s="1"/>
      <c r="F107" s="1"/>
      <c r="G107" s="17"/>
    </row>
    <row r="108" spans="1:7" x14ac:dyDescent="0.25">
      <c r="A108" s="14" t="s">
        <v>46</v>
      </c>
      <c r="B108" s="15"/>
      <c r="C108" s="15"/>
      <c r="D108" s="15"/>
      <c r="E108" s="15"/>
      <c r="F108" s="15"/>
      <c r="G108" s="16"/>
    </row>
    <row r="109" spans="1:7" x14ac:dyDescent="0.25">
      <c r="A109" s="300"/>
      <c r="B109" s="301"/>
      <c r="C109" s="301"/>
      <c r="D109" s="301"/>
      <c r="E109" s="301"/>
      <c r="F109" s="301"/>
      <c r="G109" s="302"/>
    </row>
    <row r="110" spans="1:7" x14ac:dyDescent="0.25">
      <c r="A110" s="300"/>
      <c r="B110" s="301"/>
      <c r="C110" s="301"/>
      <c r="D110" s="301"/>
      <c r="E110" s="301"/>
      <c r="F110" s="301"/>
      <c r="G110" s="302"/>
    </row>
    <row r="111" spans="1:7" x14ac:dyDescent="0.25">
      <c r="A111" s="2"/>
      <c r="B111" s="1"/>
      <c r="C111" s="1"/>
      <c r="D111" s="1"/>
      <c r="E111" s="1"/>
      <c r="F111" s="1"/>
      <c r="G111" s="17"/>
    </row>
    <row r="112" spans="1:7" x14ac:dyDescent="0.25">
      <c r="A112" s="8" t="s">
        <v>47</v>
      </c>
      <c r="B112" s="139" t="s">
        <v>191</v>
      </c>
      <c r="C112" s="149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9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8"/>
      <c r="B116" s="1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ht="15.75" thickBot="1" x14ac:dyDescent="0.3">
      <c r="A119" s="8"/>
      <c r="B119" s="1"/>
      <c r="C119" s="1"/>
      <c r="D119" s="1"/>
      <c r="E119" s="1"/>
      <c r="F119" s="1"/>
      <c r="G119" s="17"/>
    </row>
    <row r="120" spans="1:7" x14ac:dyDescent="0.25">
      <c r="A120" s="44"/>
      <c r="B120" s="15"/>
      <c r="C120" s="15"/>
      <c r="D120" s="15"/>
      <c r="E120" s="15"/>
      <c r="F120" s="15"/>
      <c r="G120" s="16"/>
    </row>
    <row r="121" spans="1:7" ht="15.75" thickBot="1" x14ac:dyDescent="0.3">
      <c r="A121" s="303" t="s">
        <v>176</v>
      </c>
      <c r="B121" s="304"/>
      <c r="C121" s="304"/>
      <c r="D121" s="304"/>
      <c r="E121" s="304"/>
      <c r="F121" s="304"/>
      <c r="G121" s="305"/>
    </row>
    <row r="122" spans="1:7" ht="15.75" thickBot="1" x14ac:dyDescent="0.3">
      <c r="A122" s="411" t="s">
        <v>177</v>
      </c>
      <c r="B122" s="307"/>
      <c r="C122" s="307"/>
      <c r="D122" s="307"/>
      <c r="E122" s="307"/>
      <c r="F122" s="307"/>
      <c r="G122" s="308"/>
    </row>
  </sheetData>
  <mergeCells count="85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A18:B18"/>
    <mergeCell ref="C18:D18"/>
    <mergeCell ref="E18:G18"/>
    <mergeCell ref="A40:C40"/>
    <mergeCell ref="D40:G40"/>
    <mergeCell ref="A19:B19"/>
    <mergeCell ref="C19:D19"/>
    <mergeCell ref="E19:G19"/>
    <mergeCell ref="C22:G22"/>
    <mergeCell ref="A34:C35"/>
    <mergeCell ref="D34:G34"/>
    <mergeCell ref="D35:G35"/>
    <mergeCell ref="B36:C36"/>
    <mergeCell ref="E36:F36"/>
    <mergeCell ref="E37:F37"/>
    <mergeCell ref="E38:F38"/>
    <mergeCell ref="E39:F39"/>
    <mergeCell ref="A69:B69"/>
    <mergeCell ref="A42:G42"/>
    <mergeCell ref="A43:B43"/>
    <mergeCell ref="A59:B59"/>
    <mergeCell ref="D59:E59"/>
    <mergeCell ref="D62:E62"/>
    <mergeCell ref="F62:G62"/>
    <mergeCell ref="A64:D64"/>
    <mergeCell ref="A65:B65"/>
    <mergeCell ref="A66:B66"/>
    <mergeCell ref="A67:B67"/>
    <mergeCell ref="A68:B68"/>
    <mergeCell ref="A85:E85"/>
    <mergeCell ref="A70:B70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A100:G100"/>
    <mergeCell ref="A86:E86"/>
    <mergeCell ref="A90:G90"/>
    <mergeCell ref="A91:G91"/>
    <mergeCell ref="A92:G92"/>
    <mergeCell ref="A93:G93"/>
    <mergeCell ref="A94:G94"/>
    <mergeCell ref="A122:G122"/>
    <mergeCell ref="C23:G23"/>
    <mergeCell ref="C25:G25"/>
    <mergeCell ref="C24:G24"/>
    <mergeCell ref="F84:G84"/>
    <mergeCell ref="A101:G101"/>
    <mergeCell ref="A102:G102"/>
    <mergeCell ref="A103:G103"/>
    <mergeCell ref="C106:D106"/>
    <mergeCell ref="A109:G110"/>
    <mergeCell ref="A121:G121"/>
    <mergeCell ref="A95:G95"/>
    <mergeCell ref="A96:G96"/>
    <mergeCell ref="A97:G97"/>
    <mergeCell ref="A98:G98"/>
    <mergeCell ref="A99:G99"/>
  </mergeCells>
  <pageMargins left="0.23622047244094491" right="0.23622047244094491" top="0.74803149606299213" bottom="0.74803149606299213" header="0.31496062992125984" footer="0.31496062992125984"/>
  <pageSetup scale="38" fitToHeight="0" orientation="portrait" r:id="rId1"/>
  <rowBreaks count="1" manualBreakCount="1">
    <brk id="54" max="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4"/>
  <sheetViews>
    <sheetView view="pageBreakPreview" topLeftCell="A22" zoomScaleNormal="100" zoomScaleSheetLayoutView="100" workbookViewId="0">
      <selection activeCell="G31" sqref="G31"/>
    </sheetView>
  </sheetViews>
  <sheetFormatPr baseColWidth="10" defaultRowHeight="15" x14ac:dyDescent="0.25"/>
  <cols>
    <col min="1" max="1" width="27.8554687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204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34" t="s">
        <v>3</v>
      </c>
      <c r="B11" s="388" t="s">
        <v>195</v>
      </c>
      <c r="C11" s="385"/>
      <c r="D11" s="233" t="s">
        <v>4</v>
      </c>
      <c r="E11" s="385" t="s">
        <v>73</v>
      </c>
      <c r="F11" s="385"/>
      <c r="G11" s="386"/>
    </row>
    <row r="12" spans="1:7" x14ac:dyDescent="0.25">
      <c r="A12" s="235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44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  <c r="I29" s="289" t="s">
        <v>226</v>
      </c>
      <c r="J29" s="289" t="s">
        <v>227</v>
      </c>
      <c r="K29" s="292" t="s">
        <v>228</v>
      </c>
      <c r="L29" s="292" t="s">
        <v>229</v>
      </c>
      <c r="M29" s="292" t="s">
        <v>230</v>
      </c>
      <c r="N29" s="289" t="s">
        <v>231</v>
      </c>
      <c r="O29" s="289" t="s">
        <v>232</v>
      </c>
    </row>
    <row r="30" spans="1:15" x14ac:dyDescent="0.25">
      <c r="A30" s="74">
        <v>1</v>
      </c>
      <c r="B30" s="106" t="s">
        <v>199</v>
      </c>
      <c r="C30" s="142">
        <v>46118</v>
      </c>
      <c r="D30" s="251">
        <v>2026335010999790</v>
      </c>
      <c r="E30" s="144">
        <v>1602100.9</v>
      </c>
      <c r="F30" s="150">
        <v>47899.17</v>
      </c>
      <c r="G30" s="151">
        <f>E30+F30</f>
        <v>1650000.0699999998</v>
      </c>
      <c r="I30" s="290" t="s">
        <v>288</v>
      </c>
      <c r="J30" s="290" t="s">
        <v>234</v>
      </c>
      <c r="K30" s="292">
        <v>1650000.07</v>
      </c>
      <c r="L30" s="292">
        <v>0</v>
      </c>
      <c r="M30" s="293">
        <v>1650000.07</v>
      </c>
      <c r="N30" s="291" t="s">
        <v>289</v>
      </c>
      <c r="O30" s="291" t="s">
        <v>290</v>
      </c>
    </row>
    <row r="31" spans="1:15" ht="15.75" thickBot="1" x14ac:dyDescent="0.3">
      <c r="A31" s="232"/>
      <c r="B31" s="114"/>
      <c r="C31" s="115"/>
      <c r="D31" s="116"/>
      <c r="E31" s="116"/>
      <c r="F31" s="117">
        <f>SUM(F30:F30)</f>
        <v>47899.17</v>
      </c>
      <c r="G31" s="118">
        <f>SUM(G30:G30)</f>
        <v>1650000.0699999998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38" t="s">
        <v>17</v>
      </c>
      <c r="E36" s="347" t="s">
        <v>18</v>
      </c>
      <c r="F36" s="348"/>
      <c r="G36" s="238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47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48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49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49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49" t="s">
        <v>198</v>
      </c>
      <c r="B57" s="210"/>
      <c r="C57" s="211"/>
      <c r="D57" s="210"/>
      <c r="E57" s="210">
        <v>1650000.0699999998</v>
      </c>
      <c r="F57" s="211">
        <v>47899.17</v>
      </c>
      <c r="G57" s="210">
        <v>1602100.9</v>
      </c>
    </row>
    <row r="58" spans="1:7" x14ac:dyDescent="0.25">
      <c r="A58" s="211"/>
      <c r="B58" s="210"/>
      <c r="C58" s="211"/>
      <c r="D58" s="210"/>
      <c r="E58" s="210"/>
      <c r="F58" s="211"/>
      <c r="G58" s="210"/>
    </row>
    <row r="59" spans="1:7" ht="15.75" thickBot="1" x14ac:dyDescent="0.3">
      <c r="A59" s="156" t="s">
        <v>25</v>
      </c>
      <c r="B59" s="128"/>
      <c r="C59" s="156">
        <f>SUM(C44:C58)</f>
        <v>84177028.25999999</v>
      </c>
      <c r="D59" s="159">
        <f>SUM(D47:D58)</f>
        <v>59579028.559999987</v>
      </c>
      <c r="E59" s="159">
        <f t="shared" ref="E59:G59" si="0">SUM(E47:E58)</f>
        <v>1650000.0699999998</v>
      </c>
      <c r="F59" s="159">
        <f t="shared" si="0"/>
        <v>47899.17</v>
      </c>
      <c r="G59" s="159">
        <f t="shared" si="0"/>
        <v>1602100.9</v>
      </c>
    </row>
    <row r="60" spans="1:7" ht="15.75" thickBot="1" x14ac:dyDescent="0.3">
      <c r="A60" s="313" t="s">
        <v>26</v>
      </c>
      <c r="B60" s="314"/>
      <c r="C60" s="83">
        <f>D59/C59</f>
        <v>0.70778251253984092</v>
      </c>
      <c r="D60" s="314" t="s">
        <v>27</v>
      </c>
      <c r="E60" s="314"/>
      <c r="F60" s="242"/>
      <c r="G60" s="29">
        <f>+G59/C59</f>
        <v>1.9032519122099977E-2</v>
      </c>
    </row>
    <row r="61" spans="1:7" ht="15.75" thickBot="1" x14ac:dyDescent="0.3">
      <c r="A61" s="30"/>
      <c r="B61" s="31"/>
      <c r="C61" s="31"/>
      <c r="D61" s="32"/>
      <c r="E61" s="33"/>
      <c r="F61" s="33"/>
      <c r="G61" s="147">
        <f>E59</f>
        <v>1650000.0699999998</v>
      </c>
    </row>
    <row r="62" spans="1:7" x14ac:dyDescent="0.25">
      <c r="A62" s="34" t="s">
        <v>28</v>
      </c>
      <c r="B62" s="31"/>
      <c r="C62" s="31"/>
      <c r="D62" s="35"/>
      <c r="E62" s="36"/>
      <c r="F62" s="36"/>
      <c r="G62" s="47"/>
    </row>
    <row r="63" spans="1:7" x14ac:dyDescent="0.25">
      <c r="A63" s="69" t="s">
        <v>29</v>
      </c>
      <c r="B63" s="243" t="s">
        <v>201</v>
      </c>
      <c r="C63" s="250">
        <v>46125</v>
      </c>
      <c r="D63" s="317" t="s">
        <v>30</v>
      </c>
      <c r="E63" s="317"/>
      <c r="F63" s="421">
        <f>G61</f>
        <v>1650000.0699999998</v>
      </c>
      <c r="G63" s="422"/>
    </row>
    <row r="64" spans="1:7" ht="15.75" thickBot="1" x14ac:dyDescent="0.3">
      <c r="A64" s="37"/>
      <c r="B64" s="38"/>
      <c r="C64" s="38"/>
      <c r="D64" s="38"/>
      <c r="E64" s="236"/>
      <c r="F64" s="236"/>
      <c r="G64" s="237"/>
    </row>
    <row r="65" spans="1:7" ht="15.75" thickBot="1" x14ac:dyDescent="0.3">
      <c r="A65" s="318" t="s">
        <v>31</v>
      </c>
      <c r="B65" s="319"/>
      <c r="C65" s="319"/>
      <c r="D65" s="320"/>
      <c r="E65" s="39"/>
      <c r="F65" s="89"/>
      <c r="G65" s="17"/>
    </row>
    <row r="66" spans="1:7" x14ac:dyDescent="0.25">
      <c r="A66" s="321" t="s">
        <v>22</v>
      </c>
      <c r="B66" s="322"/>
      <c r="C66" s="65">
        <f>C59</f>
        <v>84177028.25999999</v>
      </c>
      <c r="D66" s="55"/>
      <c r="E66" s="40"/>
      <c r="F66" s="40"/>
      <c r="G66" s="17"/>
    </row>
    <row r="67" spans="1:7" x14ac:dyDescent="0.25">
      <c r="A67" s="323" t="s">
        <v>32</v>
      </c>
      <c r="B67" s="324"/>
      <c r="C67" s="56">
        <f>D59</f>
        <v>59579028.559999987</v>
      </c>
      <c r="D67" s="57"/>
      <c r="E67" s="41"/>
      <c r="F67" s="41"/>
      <c r="G67" s="17"/>
    </row>
    <row r="68" spans="1:7" x14ac:dyDescent="0.25">
      <c r="A68" s="325" t="s">
        <v>90</v>
      </c>
      <c r="B68" s="326"/>
      <c r="C68" s="56">
        <f>F59</f>
        <v>47899.17</v>
      </c>
      <c r="D68" s="56"/>
      <c r="E68" s="41"/>
      <c r="F68" s="41"/>
      <c r="G68" s="17"/>
    </row>
    <row r="69" spans="1:7" x14ac:dyDescent="0.25">
      <c r="A69" s="325" t="s">
        <v>33</v>
      </c>
      <c r="B69" s="326"/>
      <c r="C69" s="56">
        <f>C66-C67-C70</f>
        <v>22947999.630000003</v>
      </c>
      <c r="D69" s="56"/>
      <c r="E69" s="41"/>
      <c r="F69" s="41"/>
      <c r="G69" s="17"/>
    </row>
    <row r="70" spans="1:7" ht="15.75" thickBot="1" x14ac:dyDescent="0.3">
      <c r="A70" s="327" t="s">
        <v>34</v>
      </c>
      <c r="B70" s="328"/>
      <c r="C70" s="52">
        <f>F63</f>
        <v>1650000.0699999998</v>
      </c>
      <c r="D70" s="58">
        <v>0</v>
      </c>
      <c r="E70" s="41"/>
      <c r="F70" s="41"/>
      <c r="G70" s="17"/>
    </row>
    <row r="71" spans="1:7" ht="15.75" thickBot="1" x14ac:dyDescent="0.3">
      <c r="A71" s="329" t="s">
        <v>35</v>
      </c>
      <c r="B71" s="330"/>
      <c r="C71" s="59">
        <f>C69+C67+C70</f>
        <v>84177028.25999999</v>
      </c>
      <c r="D71" s="60"/>
      <c r="E71" s="42"/>
      <c r="F71" s="33"/>
      <c r="G71" s="17"/>
    </row>
    <row r="72" spans="1:7" x14ac:dyDescent="0.25">
      <c r="A72" s="2"/>
      <c r="B72" s="1"/>
      <c r="C72" s="1"/>
      <c r="D72" s="1"/>
      <c r="E72" s="1"/>
      <c r="F72" s="1"/>
      <c r="G72" s="17"/>
    </row>
    <row r="73" spans="1:7" x14ac:dyDescent="0.25">
      <c r="A73" s="8" t="s">
        <v>36</v>
      </c>
      <c r="B73" s="1"/>
      <c r="C73" s="1"/>
      <c r="D73" s="1"/>
      <c r="E73" s="1"/>
      <c r="F73" s="1"/>
      <c r="G73" s="17"/>
    </row>
    <row r="74" spans="1:7" x14ac:dyDescent="0.25">
      <c r="A74" s="48"/>
      <c r="B74" s="49"/>
      <c r="C74" s="49"/>
      <c r="D74" s="49"/>
      <c r="E74" s="49"/>
      <c r="F74" s="49"/>
      <c r="G74" s="50"/>
    </row>
    <row r="75" spans="1:7" ht="27" x14ac:dyDescent="0.25">
      <c r="A75" s="61" t="s">
        <v>12</v>
      </c>
      <c r="B75" s="61" t="s">
        <v>13</v>
      </c>
      <c r="C75" s="62" t="s">
        <v>37</v>
      </c>
      <c r="D75" s="61" t="s">
        <v>9</v>
      </c>
      <c r="E75" s="62" t="s">
        <v>38</v>
      </c>
      <c r="F75" s="315" t="s">
        <v>39</v>
      </c>
      <c r="G75" s="316"/>
    </row>
    <row r="76" spans="1:7" ht="16.5" x14ac:dyDescent="0.25">
      <c r="A76" s="62">
        <v>1</v>
      </c>
      <c r="B76" s="130" t="s">
        <v>62</v>
      </c>
      <c r="C76" s="131" t="s">
        <v>91</v>
      </c>
      <c r="D76" s="132">
        <v>45825</v>
      </c>
      <c r="E76" s="193">
        <v>9838000.1899999995</v>
      </c>
      <c r="F76" s="309">
        <f t="shared" ref="F76:F80" si="1">E76</f>
        <v>9838000.1899999995</v>
      </c>
      <c r="G76" s="310"/>
    </row>
    <row r="77" spans="1:7" ht="16.5" x14ac:dyDescent="0.25">
      <c r="A77" s="62">
        <v>2</v>
      </c>
      <c r="B77" s="130" t="s">
        <v>62</v>
      </c>
      <c r="C77" s="140" t="s">
        <v>113</v>
      </c>
      <c r="D77" s="132">
        <v>45845</v>
      </c>
      <c r="E77" s="193">
        <v>9305000.1799999997</v>
      </c>
      <c r="F77" s="309">
        <f t="shared" si="1"/>
        <v>9305000.1799999997</v>
      </c>
      <c r="G77" s="401"/>
    </row>
    <row r="78" spans="1:7" ht="16.5" x14ac:dyDescent="0.25">
      <c r="A78" s="62">
        <v>3</v>
      </c>
      <c r="B78" s="130" t="s">
        <v>62</v>
      </c>
      <c r="C78" s="148" t="s">
        <v>118</v>
      </c>
      <c r="D78" s="132">
        <v>45883</v>
      </c>
      <c r="E78" s="193">
        <v>10945000.33</v>
      </c>
      <c r="F78" s="309">
        <f t="shared" si="1"/>
        <v>10945000.33</v>
      </c>
      <c r="G78" s="401"/>
    </row>
    <row r="79" spans="1:7" ht="16.5" x14ac:dyDescent="0.25">
      <c r="A79" s="62">
        <v>4</v>
      </c>
      <c r="B79" s="130" t="s">
        <v>62</v>
      </c>
      <c r="C79" s="148" t="s">
        <v>128</v>
      </c>
      <c r="D79" s="132">
        <v>45918</v>
      </c>
      <c r="E79" s="193">
        <v>5400008.4000000004</v>
      </c>
      <c r="F79" s="309">
        <f t="shared" si="1"/>
        <v>5400008.4000000004</v>
      </c>
      <c r="G79" s="401"/>
    </row>
    <row r="80" spans="1:7" ht="16.5" x14ac:dyDescent="0.25">
      <c r="A80" s="62">
        <v>5</v>
      </c>
      <c r="B80" s="130" t="s">
        <v>62</v>
      </c>
      <c r="C80" s="148" t="s">
        <v>139</v>
      </c>
      <c r="D80" s="132">
        <v>45952</v>
      </c>
      <c r="E80" s="193">
        <v>5467009.7999999998</v>
      </c>
      <c r="F80" s="309">
        <f t="shared" si="1"/>
        <v>5467009.7999999998</v>
      </c>
      <c r="G80" s="401"/>
    </row>
    <row r="81" spans="1:7" ht="16.5" x14ac:dyDescent="0.25">
      <c r="A81" s="62">
        <v>6</v>
      </c>
      <c r="B81" s="130" t="s">
        <v>62</v>
      </c>
      <c r="C81" s="148" t="s">
        <v>153</v>
      </c>
      <c r="D81" s="132">
        <v>45985</v>
      </c>
      <c r="E81" s="193">
        <v>5326008.4000000004</v>
      </c>
      <c r="F81" s="309">
        <f t="shared" ref="F81:F86" si="2">E81</f>
        <v>5326008.4000000004</v>
      </c>
      <c r="G81" s="401"/>
    </row>
    <row r="82" spans="1:7" ht="16.5" x14ac:dyDescent="0.25">
      <c r="A82" s="62">
        <v>7</v>
      </c>
      <c r="B82" s="130" t="s">
        <v>62</v>
      </c>
      <c r="C82" s="148" t="s">
        <v>156</v>
      </c>
      <c r="D82" s="132">
        <v>45993</v>
      </c>
      <c r="E82" s="193">
        <v>4578000.92</v>
      </c>
      <c r="F82" s="309">
        <f t="shared" si="2"/>
        <v>4578000.92</v>
      </c>
      <c r="G82" s="401"/>
    </row>
    <row r="83" spans="1:7" ht="16.5" x14ac:dyDescent="0.25">
      <c r="A83" s="62">
        <v>8</v>
      </c>
      <c r="B83" s="130" t="s">
        <v>62</v>
      </c>
      <c r="C83" s="148" t="s">
        <v>160</v>
      </c>
      <c r="D83" s="132">
        <v>46014</v>
      </c>
      <c r="E83" s="193">
        <v>5318000.0399999991</v>
      </c>
      <c r="F83" s="309">
        <f t="shared" si="2"/>
        <v>5318000.0399999991</v>
      </c>
      <c r="G83" s="401"/>
    </row>
    <row r="84" spans="1:7" ht="16.5" x14ac:dyDescent="0.25">
      <c r="A84" s="62">
        <v>9</v>
      </c>
      <c r="B84" s="130" t="s">
        <v>62</v>
      </c>
      <c r="C84" s="218" t="s">
        <v>174</v>
      </c>
      <c r="D84" s="132">
        <v>46063</v>
      </c>
      <c r="E84" s="193">
        <v>2332000.25</v>
      </c>
      <c r="F84" s="309">
        <f t="shared" si="2"/>
        <v>2332000.25</v>
      </c>
      <c r="G84" s="401"/>
    </row>
    <row r="85" spans="1:7" ht="16.5" x14ac:dyDescent="0.25">
      <c r="A85" s="62">
        <v>10</v>
      </c>
      <c r="B85" s="130" t="s">
        <v>62</v>
      </c>
      <c r="C85" s="218" t="s">
        <v>189</v>
      </c>
      <c r="D85" s="132">
        <v>46091</v>
      </c>
      <c r="E85" s="193">
        <v>1070000.05</v>
      </c>
      <c r="F85" s="309">
        <f t="shared" si="2"/>
        <v>1070000.05</v>
      </c>
      <c r="G85" s="401"/>
    </row>
    <row r="86" spans="1:7" ht="16.5" x14ac:dyDescent="0.25">
      <c r="A86" s="62">
        <v>11</v>
      </c>
      <c r="B86" s="130" t="s">
        <v>62</v>
      </c>
      <c r="C86" s="218" t="s">
        <v>205</v>
      </c>
      <c r="D86" s="132">
        <v>46122</v>
      </c>
      <c r="E86" s="193">
        <v>1650000.07</v>
      </c>
      <c r="F86" s="309">
        <f t="shared" si="2"/>
        <v>1650000.07</v>
      </c>
      <c r="G86" s="401"/>
    </row>
    <row r="87" spans="1:7" x14ac:dyDescent="0.25">
      <c r="A87" s="297" t="s">
        <v>40</v>
      </c>
      <c r="B87" s="297"/>
      <c r="C87" s="297"/>
      <c r="D87" s="297"/>
      <c r="E87" s="297"/>
      <c r="F87" s="219">
        <f>G87/C71</f>
        <v>0.72738406065940153</v>
      </c>
      <c r="G87" s="75">
        <f>SUM(F76:G86)</f>
        <v>61229028.629999988</v>
      </c>
    </row>
    <row r="88" spans="1:7" x14ac:dyDescent="0.25">
      <c r="A88" s="297" t="s">
        <v>41</v>
      </c>
      <c r="B88" s="297"/>
      <c r="C88" s="297"/>
      <c r="D88" s="297"/>
      <c r="E88" s="297"/>
      <c r="F88" s="423">
        <f>F84/C71</f>
        <v>2.7703523136942829E-2</v>
      </c>
      <c r="G88" s="424"/>
    </row>
    <row r="89" spans="1:7" ht="15.75" thickBot="1" x14ac:dyDescent="0.3">
      <c r="A89" s="43"/>
      <c r="B89" s="26"/>
      <c r="C89" s="26"/>
      <c r="D89" s="26"/>
      <c r="E89" s="26"/>
      <c r="F89" s="26"/>
      <c r="G89" s="27"/>
    </row>
    <row r="90" spans="1:7" ht="15.75" thickBot="1" x14ac:dyDescent="0.3">
      <c r="A90" s="44"/>
      <c r="B90" s="15"/>
      <c r="C90" s="15"/>
      <c r="D90" s="15"/>
      <c r="E90" s="15"/>
      <c r="F90" s="15"/>
      <c r="G90" s="16"/>
    </row>
    <row r="91" spans="1:7" x14ac:dyDescent="0.25">
      <c r="A91" s="14" t="s">
        <v>42</v>
      </c>
      <c r="B91" s="15"/>
      <c r="C91" s="15"/>
      <c r="D91" s="15"/>
      <c r="E91" s="15"/>
      <c r="F91" s="15"/>
      <c r="G91" s="16"/>
    </row>
    <row r="92" spans="1:7" x14ac:dyDescent="0.25">
      <c r="A92" s="294" t="s">
        <v>92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93</v>
      </c>
      <c r="B93" s="295"/>
      <c r="C93" s="295"/>
      <c r="D93" s="295"/>
      <c r="E93" s="295"/>
      <c r="F93" s="295"/>
      <c r="G93" s="296"/>
    </row>
    <row r="94" spans="1:7" x14ac:dyDescent="0.25">
      <c r="A94" s="294" t="s">
        <v>94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48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95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96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49</v>
      </c>
      <c r="B98" s="295"/>
      <c r="C98" s="295"/>
      <c r="D98" s="295"/>
      <c r="E98" s="295"/>
      <c r="F98" s="295"/>
      <c r="G98" s="296"/>
    </row>
    <row r="99" spans="1:7" x14ac:dyDescent="0.25">
      <c r="A99" s="405" t="s">
        <v>97</v>
      </c>
      <c r="B99" s="406"/>
      <c r="C99" s="406"/>
      <c r="D99" s="406"/>
      <c r="E99" s="406"/>
      <c r="F99" s="406"/>
      <c r="G99" s="407"/>
    </row>
    <row r="100" spans="1:7" x14ac:dyDescent="0.25">
      <c r="A100" s="294" t="s">
        <v>50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98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51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172</v>
      </c>
      <c r="B103" s="295"/>
      <c r="C103" s="295"/>
      <c r="D103" s="295"/>
      <c r="E103" s="295"/>
      <c r="F103" s="295"/>
      <c r="G103" s="296"/>
    </row>
    <row r="104" spans="1:7" x14ac:dyDescent="0.25">
      <c r="A104" s="294" t="s">
        <v>52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202</v>
      </c>
      <c r="B105" s="295"/>
      <c r="C105" s="295"/>
      <c r="D105" s="295"/>
      <c r="E105" s="295"/>
      <c r="F105" s="295"/>
      <c r="G105" s="296"/>
    </row>
    <row r="106" spans="1:7" ht="15.75" thickBot="1" x14ac:dyDescent="0.3">
      <c r="A106" s="239"/>
      <c r="B106" s="240"/>
      <c r="C106" s="240"/>
      <c r="D106" s="240"/>
      <c r="E106" s="240"/>
      <c r="F106" s="240"/>
      <c r="G106" s="241"/>
    </row>
    <row r="107" spans="1:7" x14ac:dyDescent="0.25">
      <c r="A107" s="14" t="s">
        <v>43</v>
      </c>
      <c r="B107" s="15"/>
      <c r="C107" s="15"/>
      <c r="D107" s="15"/>
      <c r="E107" s="15"/>
      <c r="F107" s="15"/>
      <c r="G107" s="16"/>
    </row>
    <row r="108" spans="1:7" ht="15.75" thickBot="1" x14ac:dyDescent="0.3">
      <c r="A108" s="45" t="s">
        <v>44</v>
      </c>
      <c r="B108" s="46">
        <f>D59/C59</f>
        <v>0.70778251253984092</v>
      </c>
      <c r="C108" s="298" t="s">
        <v>45</v>
      </c>
      <c r="D108" s="299"/>
      <c r="E108" s="51">
        <f>F88</f>
        <v>2.7703523136942829E-2</v>
      </c>
      <c r="F108" s="51"/>
      <c r="G108" s="68"/>
    </row>
    <row r="109" spans="1:7" ht="15.75" thickBot="1" x14ac:dyDescent="0.3">
      <c r="A109" s="2"/>
      <c r="B109" s="1"/>
      <c r="C109" s="1"/>
      <c r="D109" s="1"/>
      <c r="E109" s="1"/>
      <c r="F109" s="1"/>
      <c r="G109" s="17"/>
    </row>
    <row r="110" spans="1:7" x14ac:dyDescent="0.25">
      <c r="A110" s="14" t="s">
        <v>46</v>
      </c>
      <c r="B110" s="15"/>
      <c r="C110" s="15"/>
      <c r="D110" s="15"/>
      <c r="E110" s="15"/>
      <c r="F110" s="15"/>
      <c r="G110" s="16"/>
    </row>
    <row r="111" spans="1:7" x14ac:dyDescent="0.25">
      <c r="A111" s="300"/>
      <c r="B111" s="301"/>
      <c r="C111" s="301"/>
      <c r="D111" s="301"/>
      <c r="E111" s="301"/>
      <c r="F111" s="301"/>
      <c r="G111" s="302"/>
    </row>
    <row r="112" spans="1:7" x14ac:dyDescent="0.25">
      <c r="A112" s="300"/>
      <c r="B112" s="301"/>
      <c r="C112" s="301"/>
      <c r="D112" s="301"/>
      <c r="E112" s="301"/>
      <c r="F112" s="301"/>
      <c r="G112" s="302"/>
    </row>
    <row r="113" spans="1:7" x14ac:dyDescent="0.25">
      <c r="A113" s="2"/>
      <c r="B113" s="1"/>
      <c r="C113" s="1"/>
      <c r="D113" s="1"/>
      <c r="E113" s="1"/>
      <c r="F113" s="1"/>
      <c r="G113" s="17"/>
    </row>
    <row r="114" spans="1:7" x14ac:dyDescent="0.25">
      <c r="A114" s="8" t="s">
        <v>47</v>
      </c>
      <c r="B114" s="264" t="s">
        <v>206</v>
      </c>
      <c r="C114" s="265"/>
      <c r="D114" s="265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9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ht="15.75" thickBot="1" x14ac:dyDescent="0.3">
      <c r="A121" s="8"/>
      <c r="B121" s="1"/>
      <c r="C121" s="1"/>
      <c r="D121" s="1"/>
      <c r="E121" s="1"/>
      <c r="F121" s="1"/>
      <c r="G121" s="17"/>
    </row>
    <row r="122" spans="1:7" x14ac:dyDescent="0.25">
      <c r="A122" s="44"/>
      <c r="B122" s="15"/>
      <c r="C122" s="15"/>
      <c r="D122" s="15"/>
      <c r="E122" s="15"/>
      <c r="F122" s="15"/>
      <c r="G122" s="16"/>
    </row>
    <row r="123" spans="1:7" ht="15.75" thickBot="1" x14ac:dyDescent="0.3">
      <c r="A123" s="303" t="s">
        <v>200</v>
      </c>
      <c r="B123" s="304"/>
      <c r="C123" s="304"/>
      <c r="D123" s="304"/>
      <c r="E123" s="304"/>
      <c r="F123" s="304"/>
      <c r="G123" s="305"/>
    </row>
    <row r="124" spans="1:7" ht="15.75" thickBot="1" x14ac:dyDescent="0.3">
      <c r="A124" s="411" t="s">
        <v>177</v>
      </c>
      <c r="B124" s="307"/>
      <c r="C124" s="307"/>
      <c r="D124" s="307"/>
      <c r="E124" s="307"/>
      <c r="F124" s="307"/>
      <c r="G124" s="308"/>
    </row>
  </sheetData>
  <mergeCells count="87">
    <mergeCell ref="A124:G124"/>
    <mergeCell ref="F86:G86"/>
    <mergeCell ref="F88:G88"/>
    <mergeCell ref="A103:G103"/>
    <mergeCell ref="A104:G104"/>
    <mergeCell ref="A105:G105"/>
    <mergeCell ref="C108:D108"/>
    <mergeCell ref="A111:G112"/>
    <mergeCell ref="A123:G123"/>
    <mergeCell ref="A97:G97"/>
    <mergeCell ref="A98:G98"/>
    <mergeCell ref="A99:G99"/>
    <mergeCell ref="A100:G100"/>
    <mergeCell ref="A101:G101"/>
    <mergeCell ref="A102:G102"/>
    <mergeCell ref="A88:E88"/>
    <mergeCell ref="A92:G92"/>
    <mergeCell ref="A93:G93"/>
    <mergeCell ref="A94:G94"/>
    <mergeCell ref="A95:G95"/>
    <mergeCell ref="A96:G96"/>
    <mergeCell ref="A87:E87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A71:B71"/>
    <mergeCell ref="A43:B43"/>
    <mergeCell ref="A60:B60"/>
    <mergeCell ref="D60:E60"/>
    <mergeCell ref="D63:E63"/>
    <mergeCell ref="A66:B66"/>
    <mergeCell ref="A67:B67"/>
    <mergeCell ref="A68:B68"/>
    <mergeCell ref="A69:B69"/>
    <mergeCell ref="A70:B70"/>
    <mergeCell ref="F63:G63"/>
    <mergeCell ref="A65:D65"/>
    <mergeCell ref="E37:F37"/>
    <mergeCell ref="E38:F38"/>
    <mergeCell ref="E39:F39"/>
    <mergeCell ref="A40:C40"/>
    <mergeCell ref="D40:G40"/>
    <mergeCell ref="A42:G42"/>
    <mergeCell ref="C25:G25"/>
    <mergeCell ref="A34:C35"/>
    <mergeCell ref="D34:G34"/>
    <mergeCell ref="D35:G35"/>
    <mergeCell ref="B36:C36"/>
    <mergeCell ref="E36:F3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41" fitToHeight="0" orientation="portrait" r:id="rId1"/>
  <rowBreaks count="1" manualBreakCount="1">
    <brk id="46" max="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6"/>
  <sheetViews>
    <sheetView view="pageBreakPreview" topLeftCell="A18" zoomScale="85" zoomScaleNormal="100" zoomScaleSheetLayoutView="85" workbookViewId="0">
      <selection activeCell="C25" sqref="C25:G25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140625" bestFit="1" customWidth="1"/>
    <col min="13" max="13" width="14.14062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207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208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54" t="s">
        <v>3</v>
      </c>
      <c r="B11" s="388" t="s">
        <v>195</v>
      </c>
      <c r="C11" s="385"/>
      <c r="D11" s="253" t="s">
        <v>4</v>
      </c>
      <c r="E11" s="385" t="s">
        <v>73</v>
      </c>
      <c r="F11" s="385"/>
      <c r="G11" s="386"/>
    </row>
    <row r="12" spans="1:7" x14ac:dyDescent="0.25">
      <c r="A12" s="255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56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209</v>
      </c>
      <c r="C30" s="142">
        <v>46148</v>
      </c>
      <c r="D30" s="251">
        <v>5003907429</v>
      </c>
      <c r="E30" s="144">
        <v>1990302.52</v>
      </c>
      <c r="F30" s="150">
        <v>143697.48000000001</v>
      </c>
      <c r="G30" s="151">
        <f>E30+F30</f>
        <v>2134000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ht="15.75" thickBot="1" x14ac:dyDescent="0.3">
      <c r="A31" s="252"/>
      <c r="B31" s="114"/>
      <c r="C31" s="115"/>
      <c r="D31" s="116"/>
      <c r="E31" s="116"/>
      <c r="F31" s="117">
        <f>SUM(F30:F30)</f>
        <v>143697.48000000001</v>
      </c>
      <c r="G31" s="118">
        <f>SUM(G30:G30)</f>
        <v>2134000</v>
      </c>
      <c r="I31" s="290" t="s">
        <v>291</v>
      </c>
      <c r="J31" s="290" t="s">
        <v>234</v>
      </c>
      <c r="K31" s="292">
        <v>2134000</v>
      </c>
      <c r="L31" s="292">
        <v>0</v>
      </c>
      <c r="M31" s="293">
        <v>2134000</v>
      </c>
      <c r="N31" s="291" t="s">
        <v>292</v>
      </c>
      <c r="O31" s="291" t="s">
        <v>293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59" t="s">
        <v>17</v>
      </c>
      <c r="E36" s="347" t="s">
        <v>18</v>
      </c>
      <c r="F36" s="348"/>
      <c r="G36" s="259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212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213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66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67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68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68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68" t="s">
        <v>198</v>
      </c>
      <c r="B57" s="210"/>
      <c r="C57" s="211"/>
      <c r="D57" s="210">
        <v>1650000.0699999998</v>
      </c>
      <c r="E57" s="210"/>
      <c r="F57" s="211"/>
      <c r="G57" s="210"/>
    </row>
    <row r="58" spans="1:7" x14ac:dyDescent="0.25">
      <c r="A58" s="269"/>
      <c r="B58" s="210"/>
      <c r="C58" s="211"/>
      <c r="D58" s="210"/>
      <c r="E58" s="210">
        <v>1990302.52</v>
      </c>
      <c r="F58" s="211">
        <v>143697.48000000001</v>
      </c>
      <c r="G58" s="210">
        <v>2134000</v>
      </c>
    </row>
    <row r="59" spans="1:7" x14ac:dyDescent="0.25">
      <c r="A59" s="211"/>
      <c r="B59" s="210"/>
      <c r="C59" s="211"/>
      <c r="D59" s="210"/>
      <c r="E59" s="210"/>
      <c r="F59" s="211"/>
      <c r="G59" s="210"/>
    </row>
    <row r="60" spans="1:7" ht="15.75" thickBot="1" x14ac:dyDescent="0.3">
      <c r="A60" s="156" t="s">
        <v>25</v>
      </c>
      <c r="B60" s="128"/>
      <c r="C60" s="156">
        <f>SUM(C44:C59)</f>
        <v>84177028.25999999</v>
      </c>
      <c r="D60" s="270">
        <f>SUM(D47:D59)</f>
        <v>61229028.629999988</v>
      </c>
      <c r="E60" s="270">
        <f t="shared" ref="E60:G60" si="0">SUM(E47:E59)</f>
        <v>1990302.52</v>
      </c>
      <c r="F60" s="270">
        <f t="shared" si="0"/>
        <v>143697.48000000001</v>
      </c>
      <c r="G60" s="270">
        <f t="shared" si="0"/>
        <v>2134000</v>
      </c>
    </row>
    <row r="61" spans="1:7" ht="15.75" thickBot="1" x14ac:dyDescent="0.3">
      <c r="A61" s="313" t="s">
        <v>26</v>
      </c>
      <c r="B61" s="314"/>
      <c r="C61" s="83">
        <f>D60/C60</f>
        <v>0.72738406065940153</v>
      </c>
      <c r="D61" s="314" t="s">
        <v>27</v>
      </c>
      <c r="E61" s="314"/>
      <c r="F61" s="263"/>
      <c r="G61" s="29">
        <f>+G60/C60</f>
        <v>2.5351334492453848E-2</v>
      </c>
    </row>
    <row r="62" spans="1:7" ht="15.75" thickBot="1" x14ac:dyDescent="0.3">
      <c r="A62" s="30"/>
      <c r="B62" s="31"/>
      <c r="C62" s="31"/>
      <c r="D62" s="32"/>
      <c r="E62" s="33"/>
      <c r="F62" s="33"/>
      <c r="G62" s="147"/>
    </row>
    <row r="63" spans="1:7" x14ac:dyDescent="0.25">
      <c r="A63" s="34" t="s">
        <v>28</v>
      </c>
      <c r="B63" s="31"/>
      <c r="C63" s="31"/>
      <c r="D63" s="35"/>
      <c r="E63" s="36"/>
      <c r="F63" s="36"/>
      <c r="G63" s="47"/>
    </row>
    <row r="64" spans="1:7" x14ac:dyDescent="0.25">
      <c r="A64" s="69" t="s">
        <v>29</v>
      </c>
      <c r="B64" s="243" t="s">
        <v>201</v>
      </c>
      <c r="C64" s="250">
        <v>46125</v>
      </c>
      <c r="D64" s="317" t="s">
        <v>30</v>
      </c>
      <c r="E64" s="317"/>
      <c r="F64" s="421">
        <f>G60</f>
        <v>2134000</v>
      </c>
      <c r="G64" s="422"/>
    </row>
    <row r="65" spans="1:7" ht="15.75" thickBot="1" x14ac:dyDescent="0.3">
      <c r="A65" s="37"/>
      <c r="B65" s="38"/>
      <c r="C65" s="38"/>
      <c r="D65" s="38"/>
      <c r="E65" s="257"/>
      <c r="F65" s="257" t="s">
        <v>210</v>
      </c>
      <c r="G65" s="258"/>
    </row>
    <row r="66" spans="1:7" ht="15.75" thickBot="1" x14ac:dyDescent="0.3">
      <c r="A66" s="318" t="s">
        <v>31</v>
      </c>
      <c r="B66" s="319"/>
      <c r="C66" s="319"/>
      <c r="D66" s="320"/>
      <c r="E66" s="39"/>
      <c r="F66" s="89"/>
      <c r="G66" s="17"/>
    </row>
    <row r="67" spans="1:7" x14ac:dyDescent="0.25">
      <c r="A67" s="321" t="s">
        <v>22</v>
      </c>
      <c r="B67" s="322"/>
      <c r="C67" s="283">
        <f>C60</f>
        <v>84177028.25999999</v>
      </c>
      <c r="D67" s="55"/>
      <c r="E67" s="40"/>
      <c r="F67" s="40"/>
      <c r="G67" s="17"/>
    </row>
    <row r="68" spans="1:7" x14ac:dyDescent="0.25">
      <c r="A68" s="323" t="s">
        <v>32</v>
      </c>
      <c r="B68" s="324"/>
      <c r="C68" s="191">
        <f>D60</f>
        <v>61229028.629999988</v>
      </c>
      <c r="D68" s="57"/>
      <c r="E68" s="41"/>
      <c r="F68" s="41"/>
      <c r="G68" s="17"/>
    </row>
    <row r="69" spans="1:7" x14ac:dyDescent="0.25">
      <c r="A69" s="325" t="s">
        <v>90</v>
      </c>
      <c r="B69" s="326"/>
      <c r="C69" s="191">
        <f>F60</f>
        <v>143697.48000000001</v>
      </c>
      <c r="D69" s="56"/>
      <c r="E69" s="41"/>
      <c r="F69" s="41"/>
      <c r="G69" s="17"/>
    </row>
    <row r="70" spans="1:7" x14ac:dyDescent="0.25">
      <c r="A70" s="325" t="s">
        <v>33</v>
      </c>
      <c r="B70" s="326"/>
      <c r="C70" s="191">
        <f>C67-C68-C71</f>
        <v>20813999.630000003</v>
      </c>
      <c r="D70" s="56"/>
      <c r="E70" s="41"/>
      <c r="F70" s="41"/>
      <c r="G70" s="17"/>
    </row>
    <row r="71" spans="1:7" ht="15.75" thickBot="1" x14ac:dyDescent="0.3">
      <c r="A71" s="327" t="s">
        <v>34</v>
      </c>
      <c r="B71" s="328"/>
      <c r="C71" s="284">
        <f>F64</f>
        <v>2134000</v>
      </c>
      <c r="D71" s="58">
        <v>0</v>
      </c>
      <c r="E71" s="41"/>
      <c r="F71" s="41"/>
      <c r="G71" s="17"/>
    </row>
    <row r="72" spans="1:7" ht="15.75" thickBot="1" x14ac:dyDescent="0.3">
      <c r="A72" s="329" t="s">
        <v>35</v>
      </c>
      <c r="B72" s="330"/>
      <c r="C72" s="285">
        <f>C70+C68+C71</f>
        <v>84177028.25999999</v>
      </c>
      <c r="D72" s="60"/>
      <c r="E72" s="42"/>
      <c r="F72" s="33"/>
      <c r="G72" s="17"/>
    </row>
    <row r="73" spans="1:7" x14ac:dyDescent="0.25">
      <c r="A73" s="2"/>
      <c r="B73" s="1"/>
      <c r="C73" s="1"/>
      <c r="D73" s="1"/>
      <c r="E73" s="1"/>
      <c r="F73" s="1"/>
      <c r="G73" s="17"/>
    </row>
    <row r="74" spans="1:7" x14ac:dyDescent="0.25">
      <c r="A74" s="8" t="s">
        <v>36</v>
      </c>
      <c r="B74" s="1"/>
      <c r="C74" s="1"/>
      <c r="D74" s="1"/>
      <c r="E74" s="1"/>
      <c r="F74" s="1"/>
      <c r="G74" s="17"/>
    </row>
    <row r="75" spans="1:7" x14ac:dyDescent="0.25">
      <c r="A75" s="48"/>
      <c r="B75" s="49"/>
      <c r="C75" s="49"/>
      <c r="D75" s="49"/>
      <c r="E75" s="49"/>
      <c r="F75" s="49"/>
      <c r="G75" s="50"/>
    </row>
    <row r="76" spans="1:7" ht="27" x14ac:dyDescent="0.25">
      <c r="A76" s="61" t="s">
        <v>12</v>
      </c>
      <c r="B76" s="61" t="s">
        <v>13</v>
      </c>
      <c r="C76" s="62" t="s">
        <v>37</v>
      </c>
      <c r="D76" s="61" t="s">
        <v>9</v>
      </c>
      <c r="E76" s="62" t="s">
        <v>38</v>
      </c>
      <c r="F76" s="315" t="s">
        <v>39</v>
      </c>
      <c r="G76" s="316"/>
    </row>
    <row r="77" spans="1:7" ht="16.5" x14ac:dyDescent="0.25">
      <c r="A77" s="62">
        <v>1</v>
      </c>
      <c r="B77" s="130" t="s">
        <v>62</v>
      </c>
      <c r="C77" s="131" t="s">
        <v>91</v>
      </c>
      <c r="D77" s="132">
        <v>45825</v>
      </c>
      <c r="E77" s="193">
        <v>9838000.1899999995</v>
      </c>
      <c r="F77" s="309">
        <f t="shared" ref="F77:F87" si="1">E77</f>
        <v>9838000.1899999995</v>
      </c>
      <c r="G77" s="310"/>
    </row>
    <row r="78" spans="1:7" ht="16.5" x14ac:dyDescent="0.25">
      <c r="A78" s="62">
        <v>2</v>
      </c>
      <c r="B78" s="130" t="s">
        <v>62</v>
      </c>
      <c r="C78" s="140" t="s">
        <v>113</v>
      </c>
      <c r="D78" s="132">
        <v>45845</v>
      </c>
      <c r="E78" s="193">
        <v>9305000.1799999997</v>
      </c>
      <c r="F78" s="309">
        <f t="shared" si="1"/>
        <v>9305000.1799999997</v>
      </c>
      <c r="G78" s="401"/>
    </row>
    <row r="79" spans="1:7" ht="16.5" x14ac:dyDescent="0.25">
      <c r="A79" s="62">
        <v>3</v>
      </c>
      <c r="B79" s="130" t="s">
        <v>62</v>
      </c>
      <c r="C79" s="148" t="s">
        <v>118</v>
      </c>
      <c r="D79" s="132">
        <v>45883</v>
      </c>
      <c r="E79" s="193">
        <v>10945000.33</v>
      </c>
      <c r="F79" s="309">
        <f t="shared" si="1"/>
        <v>10945000.33</v>
      </c>
      <c r="G79" s="401"/>
    </row>
    <row r="80" spans="1:7" ht="16.5" x14ac:dyDescent="0.25">
      <c r="A80" s="62">
        <v>4</v>
      </c>
      <c r="B80" s="130" t="s">
        <v>62</v>
      </c>
      <c r="C80" s="148" t="s">
        <v>128</v>
      </c>
      <c r="D80" s="132">
        <v>45918</v>
      </c>
      <c r="E80" s="193">
        <v>5400008.4000000004</v>
      </c>
      <c r="F80" s="309">
        <f t="shared" si="1"/>
        <v>5400008.4000000004</v>
      </c>
      <c r="G80" s="401"/>
    </row>
    <row r="81" spans="1:7" ht="16.5" x14ac:dyDescent="0.25">
      <c r="A81" s="62">
        <v>5</v>
      </c>
      <c r="B81" s="130" t="s">
        <v>62</v>
      </c>
      <c r="C81" s="148" t="s">
        <v>139</v>
      </c>
      <c r="D81" s="132">
        <v>45952</v>
      </c>
      <c r="E81" s="193">
        <v>5467009.7999999998</v>
      </c>
      <c r="F81" s="309">
        <f t="shared" si="1"/>
        <v>5467009.7999999998</v>
      </c>
      <c r="G81" s="401"/>
    </row>
    <row r="82" spans="1:7" ht="16.5" x14ac:dyDescent="0.25">
      <c r="A82" s="62">
        <v>6</v>
      </c>
      <c r="B82" s="130" t="s">
        <v>62</v>
      </c>
      <c r="C82" s="148" t="s">
        <v>153</v>
      </c>
      <c r="D82" s="132">
        <v>45985</v>
      </c>
      <c r="E82" s="193">
        <v>5326008.4000000004</v>
      </c>
      <c r="F82" s="309">
        <f t="shared" si="1"/>
        <v>5326008.4000000004</v>
      </c>
      <c r="G82" s="401"/>
    </row>
    <row r="83" spans="1:7" ht="16.5" x14ac:dyDescent="0.25">
      <c r="A83" s="62">
        <v>7</v>
      </c>
      <c r="B83" s="130" t="s">
        <v>62</v>
      </c>
      <c r="C83" s="148" t="s">
        <v>156</v>
      </c>
      <c r="D83" s="132">
        <v>45993</v>
      </c>
      <c r="E83" s="193">
        <v>4578000.92</v>
      </c>
      <c r="F83" s="309">
        <f t="shared" si="1"/>
        <v>4578000.92</v>
      </c>
      <c r="G83" s="401"/>
    </row>
    <row r="84" spans="1:7" ht="16.5" x14ac:dyDescent="0.25">
      <c r="A84" s="62">
        <v>8</v>
      </c>
      <c r="B84" s="130" t="s">
        <v>62</v>
      </c>
      <c r="C84" s="148" t="s">
        <v>160</v>
      </c>
      <c r="D84" s="132">
        <v>46014</v>
      </c>
      <c r="E84" s="193">
        <v>5318000.0399999991</v>
      </c>
      <c r="F84" s="309">
        <f t="shared" si="1"/>
        <v>5318000.0399999991</v>
      </c>
      <c r="G84" s="401"/>
    </row>
    <row r="85" spans="1:7" ht="16.5" x14ac:dyDescent="0.25">
      <c r="A85" s="62">
        <v>9</v>
      </c>
      <c r="B85" s="130" t="s">
        <v>62</v>
      </c>
      <c r="C85" s="218" t="s">
        <v>174</v>
      </c>
      <c r="D85" s="132">
        <v>46063</v>
      </c>
      <c r="E85" s="193">
        <v>2332000.25</v>
      </c>
      <c r="F85" s="309">
        <f t="shared" si="1"/>
        <v>2332000.25</v>
      </c>
      <c r="G85" s="401"/>
    </row>
    <row r="86" spans="1:7" ht="16.5" x14ac:dyDescent="0.25">
      <c r="A86" s="62">
        <v>10</v>
      </c>
      <c r="B86" s="130" t="s">
        <v>62</v>
      </c>
      <c r="C86" s="218" t="s">
        <v>189</v>
      </c>
      <c r="D86" s="132">
        <v>46091</v>
      </c>
      <c r="E86" s="193">
        <v>1070000.05</v>
      </c>
      <c r="F86" s="309">
        <f t="shared" si="1"/>
        <v>1070000.05</v>
      </c>
      <c r="G86" s="401"/>
    </row>
    <row r="87" spans="1:7" ht="16.5" x14ac:dyDescent="0.25">
      <c r="A87" s="62">
        <v>11</v>
      </c>
      <c r="B87" s="130" t="s">
        <v>62</v>
      </c>
      <c r="C87" s="218" t="s">
        <v>205</v>
      </c>
      <c r="D87" s="132">
        <v>46122</v>
      </c>
      <c r="E87" s="193">
        <v>1650000.07</v>
      </c>
      <c r="F87" s="309">
        <f t="shared" si="1"/>
        <v>1650000.07</v>
      </c>
      <c r="G87" s="401"/>
    </row>
    <row r="88" spans="1:7" ht="16.5" x14ac:dyDescent="0.25">
      <c r="A88" s="62">
        <v>12</v>
      </c>
      <c r="B88" s="130" t="s">
        <v>62</v>
      </c>
      <c r="C88" s="218" t="s">
        <v>214</v>
      </c>
      <c r="D88" s="132">
        <v>46155</v>
      </c>
      <c r="E88" s="193">
        <v>2134000</v>
      </c>
      <c r="F88" s="309">
        <f t="shared" ref="F88" si="2">E88</f>
        <v>2134000</v>
      </c>
      <c r="G88" s="401"/>
    </row>
    <row r="89" spans="1:7" x14ac:dyDescent="0.25">
      <c r="A89" s="297" t="s">
        <v>40</v>
      </c>
      <c r="B89" s="297"/>
      <c r="C89" s="297"/>
      <c r="D89" s="297"/>
      <c r="E89" s="297"/>
      <c r="F89" s="427">
        <f>SUM(F77:G88)</f>
        <v>63363028.629999988</v>
      </c>
      <c r="G89" s="428"/>
    </row>
    <row r="90" spans="1:7" x14ac:dyDescent="0.25">
      <c r="A90" s="297" t="s">
        <v>41</v>
      </c>
      <c r="B90" s="297"/>
      <c r="C90" s="297"/>
      <c r="D90" s="297"/>
      <c r="E90" s="297"/>
      <c r="F90" s="425">
        <f>F85/C72</f>
        <v>2.7703523136942829E-2</v>
      </c>
      <c r="G90" s="426"/>
    </row>
    <row r="91" spans="1:7" ht="15.75" thickBot="1" x14ac:dyDescent="0.3">
      <c r="A91" s="43"/>
      <c r="B91" s="26"/>
      <c r="C91" s="26"/>
      <c r="D91" s="26"/>
      <c r="E91" s="26"/>
      <c r="F91" s="26"/>
      <c r="G91" s="27"/>
    </row>
    <row r="92" spans="1:7" ht="15.75" thickBot="1" x14ac:dyDescent="0.3">
      <c r="A92" s="44"/>
      <c r="B92" s="15"/>
      <c r="C92" s="15"/>
      <c r="D92" s="15"/>
      <c r="E92" s="15"/>
      <c r="F92" s="15"/>
      <c r="G92" s="16"/>
    </row>
    <row r="93" spans="1:7" x14ac:dyDescent="0.25">
      <c r="A93" s="14" t="s">
        <v>42</v>
      </c>
      <c r="B93" s="15"/>
      <c r="C93" s="15"/>
      <c r="D93" s="15"/>
      <c r="E93" s="15"/>
      <c r="F93" s="15"/>
      <c r="G93" s="16"/>
    </row>
    <row r="94" spans="1:7" x14ac:dyDescent="0.25">
      <c r="A94" s="294" t="s">
        <v>92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93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94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48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95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96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49</v>
      </c>
      <c r="B100" s="295"/>
      <c r="C100" s="295"/>
      <c r="D100" s="295"/>
      <c r="E100" s="295"/>
      <c r="F100" s="295"/>
      <c r="G100" s="296"/>
    </row>
    <row r="101" spans="1:7" x14ac:dyDescent="0.25">
      <c r="A101" s="405" t="s">
        <v>97</v>
      </c>
      <c r="B101" s="406"/>
      <c r="C101" s="406"/>
      <c r="D101" s="406"/>
      <c r="E101" s="406"/>
      <c r="F101" s="406"/>
      <c r="G101" s="407"/>
    </row>
    <row r="102" spans="1:7" x14ac:dyDescent="0.25">
      <c r="A102" s="294" t="s">
        <v>50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98</v>
      </c>
      <c r="B103" s="295"/>
      <c r="C103" s="295"/>
      <c r="D103" s="295"/>
      <c r="E103" s="295"/>
      <c r="F103" s="295"/>
      <c r="G103" s="296"/>
    </row>
    <row r="104" spans="1:7" x14ac:dyDescent="0.25">
      <c r="A104" s="294" t="s">
        <v>51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172</v>
      </c>
      <c r="B105" s="295"/>
      <c r="C105" s="295"/>
      <c r="D105" s="295"/>
      <c r="E105" s="295"/>
      <c r="F105" s="295"/>
      <c r="G105" s="296"/>
    </row>
    <row r="106" spans="1:7" x14ac:dyDescent="0.25">
      <c r="A106" s="294" t="s">
        <v>52</v>
      </c>
      <c r="B106" s="295"/>
      <c r="C106" s="295"/>
      <c r="D106" s="295"/>
      <c r="E106" s="295"/>
      <c r="F106" s="295"/>
      <c r="G106" s="296"/>
    </row>
    <row r="107" spans="1:7" x14ac:dyDescent="0.25">
      <c r="A107" s="294" t="s">
        <v>211</v>
      </c>
      <c r="B107" s="295"/>
      <c r="C107" s="295"/>
      <c r="D107" s="295"/>
      <c r="E107" s="295"/>
      <c r="F107" s="295"/>
      <c r="G107" s="296"/>
    </row>
    <row r="108" spans="1:7" ht="15.75" thickBot="1" x14ac:dyDescent="0.3">
      <c r="A108" s="260"/>
      <c r="B108" s="261"/>
      <c r="C108" s="261"/>
      <c r="D108" s="261"/>
      <c r="E108" s="261"/>
      <c r="F108" s="261"/>
      <c r="G108" s="262"/>
    </row>
    <row r="109" spans="1:7" x14ac:dyDescent="0.25">
      <c r="A109" s="14" t="s">
        <v>43</v>
      </c>
      <c r="B109" s="15"/>
      <c r="C109" s="15"/>
      <c r="D109" s="15"/>
      <c r="E109" s="15"/>
      <c r="F109" s="15"/>
      <c r="G109" s="16"/>
    </row>
    <row r="110" spans="1:7" ht="15.75" thickBot="1" x14ac:dyDescent="0.3">
      <c r="A110" s="45" t="s">
        <v>44</v>
      </c>
      <c r="B110" s="46">
        <f>D60/C60</f>
        <v>0.72738406065940153</v>
      </c>
      <c r="C110" s="298" t="s">
        <v>45</v>
      </c>
      <c r="D110" s="299"/>
      <c r="E110" s="51">
        <f>F90</f>
        <v>2.7703523136942829E-2</v>
      </c>
      <c r="F110" s="51"/>
      <c r="G110" s="68"/>
    </row>
    <row r="111" spans="1:7" ht="15.75" thickBot="1" x14ac:dyDescent="0.3">
      <c r="A111" s="2"/>
      <c r="B111" s="1"/>
      <c r="C111" s="1"/>
      <c r="D111" s="1"/>
      <c r="E111" s="1"/>
      <c r="F111" s="1"/>
      <c r="G111" s="17"/>
    </row>
    <row r="112" spans="1:7" x14ac:dyDescent="0.25">
      <c r="A112" s="14" t="s">
        <v>46</v>
      </c>
      <c r="B112" s="15"/>
      <c r="C112" s="15"/>
      <c r="D112" s="15"/>
      <c r="E112" s="15"/>
      <c r="F112" s="15"/>
      <c r="G112" s="16"/>
    </row>
    <row r="113" spans="1:7" x14ac:dyDescent="0.25">
      <c r="A113" s="300"/>
      <c r="B113" s="301"/>
      <c r="C113" s="301"/>
      <c r="D113" s="301"/>
      <c r="E113" s="301"/>
      <c r="F113" s="301"/>
      <c r="G113" s="302"/>
    </row>
    <row r="114" spans="1:7" x14ac:dyDescent="0.25">
      <c r="A114" s="300"/>
      <c r="B114" s="301"/>
      <c r="C114" s="301"/>
      <c r="D114" s="301"/>
      <c r="E114" s="301"/>
      <c r="F114" s="301"/>
      <c r="G114" s="302"/>
    </row>
    <row r="115" spans="1:7" x14ac:dyDescent="0.25">
      <c r="A115" s="2"/>
      <c r="B115" s="1"/>
      <c r="C115" s="1"/>
      <c r="D115" s="1"/>
      <c r="E115" s="1"/>
      <c r="F115" s="1"/>
      <c r="G115" s="17"/>
    </row>
    <row r="116" spans="1:7" x14ac:dyDescent="0.25">
      <c r="A116" s="8" t="s">
        <v>47</v>
      </c>
      <c r="B116" s="264" t="s">
        <v>215</v>
      </c>
      <c r="C116" s="265"/>
      <c r="D116" s="265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9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ht="15.75" thickBot="1" x14ac:dyDescent="0.3">
      <c r="A123" s="8"/>
      <c r="B123" s="1"/>
      <c r="C123" s="1"/>
      <c r="D123" s="1"/>
      <c r="E123" s="1"/>
      <c r="F123" s="1"/>
      <c r="G123" s="17"/>
    </row>
    <row r="124" spans="1:7" x14ac:dyDescent="0.25">
      <c r="A124" s="44"/>
      <c r="B124" s="15"/>
      <c r="C124" s="15"/>
      <c r="D124" s="15"/>
      <c r="E124" s="15"/>
      <c r="F124" s="15"/>
      <c r="G124" s="16"/>
    </row>
    <row r="125" spans="1:7" ht="15.75" thickBot="1" x14ac:dyDescent="0.3">
      <c r="A125" s="303" t="s">
        <v>200</v>
      </c>
      <c r="B125" s="304"/>
      <c r="C125" s="304"/>
      <c r="D125" s="304"/>
      <c r="E125" s="304"/>
      <c r="F125" s="304"/>
      <c r="G125" s="305"/>
    </row>
    <row r="126" spans="1:7" ht="15.75" thickBot="1" x14ac:dyDescent="0.3">
      <c r="A126" s="411" t="s">
        <v>177</v>
      </c>
      <c r="B126" s="307"/>
      <c r="C126" s="307"/>
      <c r="D126" s="307"/>
      <c r="E126" s="307"/>
      <c r="F126" s="307"/>
      <c r="G126" s="308"/>
    </row>
  </sheetData>
  <mergeCells count="89">
    <mergeCell ref="A113:G114"/>
    <mergeCell ref="A125:G125"/>
    <mergeCell ref="A126:G126"/>
    <mergeCell ref="F88:G88"/>
    <mergeCell ref="F89:G89"/>
    <mergeCell ref="A103:G103"/>
    <mergeCell ref="A104:G104"/>
    <mergeCell ref="A105:G105"/>
    <mergeCell ref="A106:G106"/>
    <mergeCell ref="A107:G107"/>
    <mergeCell ref="C110:D110"/>
    <mergeCell ref="A97:G97"/>
    <mergeCell ref="A98:G98"/>
    <mergeCell ref="A99:G99"/>
    <mergeCell ref="A100:G100"/>
    <mergeCell ref="A101:G101"/>
    <mergeCell ref="A102:G102"/>
    <mergeCell ref="A89:E89"/>
    <mergeCell ref="A90:E90"/>
    <mergeCell ref="F90:G90"/>
    <mergeCell ref="A94:G94"/>
    <mergeCell ref="A95:G95"/>
    <mergeCell ref="A96:G96"/>
    <mergeCell ref="F87:G87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A72:B72"/>
    <mergeCell ref="A43:B43"/>
    <mergeCell ref="A61:B61"/>
    <mergeCell ref="D61:E61"/>
    <mergeCell ref="D64:E64"/>
    <mergeCell ref="A67:B67"/>
    <mergeCell ref="A68:B68"/>
    <mergeCell ref="A69:B69"/>
    <mergeCell ref="A70:B70"/>
    <mergeCell ref="A71:B71"/>
    <mergeCell ref="F64:G64"/>
    <mergeCell ref="A66:D66"/>
    <mergeCell ref="E37:F37"/>
    <mergeCell ref="E38:F38"/>
    <mergeCell ref="E39:F39"/>
    <mergeCell ref="A40:C40"/>
    <mergeCell ref="D40:G40"/>
    <mergeCell ref="A42:G42"/>
    <mergeCell ref="C25:G25"/>
    <mergeCell ref="A34:C35"/>
    <mergeCell ref="D34:G34"/>
    <mergeCell ref="D35:G35"/>
    <mergeCell ref="B36:C36"/>
    <mergeCell ref="E36:F3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1" manualBreakCount="1">
    <brk id="4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8"/>
  <sheetViews>
    <sheetView view="pageBreakPreview" topLeftCell="A19" zoomScaleNormal="100" zoomScaleSheetLayoutView="100" workbookViewId="0">
      <selection activeCell="F27" sqref="F27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8554687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216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223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81" t="s">
        <v>3</v>
      </c>
      <c r="B11" s="388" t="s">
        <v>195</v>
      </c>
      <c r="C11" s="385"/>
      <c r="D11" s="280" t="s">
        <v>4</v>
      </c>
      <c r="E11" s="385" t="s">
        <v>73</v>
      </c>
      <c r="F11" s="385"/>
      <c r="G11" s="386"/>
    </row>
    <row r="12" spans="1:7" x14ac:dyDescent="0.25">
      <c r="A12" s="279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78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ht="15.75" thickBot="1" x14ac:dyDescent="0.3">
      <c r="A30" s="74">
        <v>1</v>
      </c>
      <c r="B30" s="106" t="s">
        <v>217</v>
      </c>
      <c r="C30" s="142">
        <v>46183</v>
      </c>
      <c r="D30" s="251">
        <v>5003947123</v>
      </c>
      <c r="E30" s="144">
        <v>4926605.04</v>
      </c>
      <c r="F30" s="150">
        <v>287394.96000000002</v>
      </c>
      <c r="G30" s="151">
        <f>E30+F30</f>
        <v>5214000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x14ac:dyDescent="0.25">
      <c r="A31" s="74">
        <v>2</v>
      </c>
      <c r="B31" s="106" t="s">
        <v>218</v>
      </c>
      <c r="C31" s="142">
        <v>46198</v>
      </c>
      <c r="D31" s="251">
        <v>5003947143</v>
      </c>
      <c r="E31" s="144">
        <v>12910840.34</v>
      </c>
      <c r="F31" s="150">
        <v>399159.66</v>
      </c>
      <c r="G31" s="151">
        <f>E31+F31</f>
        <v>13310000</v>
      </c>
      <c r="I31" s="290" t="s">
        <v>294</v>
      </c>
      <c r="J31" s="290" t="s">
        <v>234</v>
      </c>
      <c r="K31" s="292">
        <v>18524000</v>
      </c>
      <c r="L31" s="292">
        <v>0</v>
      </c>
      <c r="M31" s="293">
        <v>18524000</v>
      </c>
      <c r="N31" s="291" t="s">
        <v>295</v>
      </c>
      <c r="O31" s="291" t="s">
        <v>296</v>
      </c>
    </row>
    <row r="32" spans="1:15" x14ac:dyDescent="0.25">
      <c r="A32" s="282"/>
      <c r="B32" s="114"/>
      <c r="C32" s="115"/>
      <c r="D32" s="116"/>
      <c r="E32" s="286">
        <f>SUM(E30:E31)</f>
        <v>17837445.379999999</v>
      </c>
      <c r="F32" s="286">
        <f t="shared" ref="F32:G32" si="0">SUM(F30:F31)</f>
        <v>686554.62</v>
      </c>
      <c r="G32" s="286">
        <f t="shared" si="0"/>
        <v>18524000</v>
      </c>
    </row>
    <row r="33" spans="1:7" x14ac:dyDescent="0.25">
      <c r="A33" s="9" t="s">
        <v>14</v>
      </c>
      <c r="B33" s="1"/>
      <c r="C33" s="1"/>
      <c r="D33" s="1"/>
      <c r="E33" s="1"/>
      <c r="F33" s="1"/>
      <c r="G33" s="17"/>
    </row>
    <row r="34" spans="1:7" ht="15.75" thickBot="1" x14ac:dyDescent="0.3">
      <c r="A34" s="26"/>
      <c r="B34" s="26"/>
      <c r="C34" s="26"/>
      <c r="D34" s="26"/>
      <c r="E34" s="26"/>
      <c r="F34" s="26"/>
      <c r="G34" s="27"/>
    </row>
    <row r="35" spans="1:7" ht="15.75" thickBot="1" x14ac:dyDescent="0.3">
      <c r="A35" s="333" t="s">
        <v>83</v>
      </c>
      <c r="B35" s="333"/>
      <c r="C35" s="334"/>
      <c r="D35" s="337" t="s">
        <v>54</v>
      </c>
      <c r="E35" s="338"/>
      <c r="F35" s="339"/>
      <c r="G35" s="340"/>
    </row>
    <row r="36" spans="1:7" ht="15.75" thickBot="1" x14ac:dyDescent="0.3">
      <c r="A36" s="335"/>
      <c r="B36" s="335"/>
      <c r="C36" s="336"/>
      <c r="D36" s="341"/>
      <c r="E36" s="342"/>
      <c r="F36" s="343"/>
      <c r="G36" s="344"/>
    </row>
    <row r="37" spans="1:7" ht="15.75" thickBot="1" x14ac:dyDescent="0.3">
      <c r="A37" s="66" t="s">
        <v>15</v>
      </c>
      <c r="B37" s="345" t="s">
        <v>16</v>
      </c>
      <c r="C37" s="346"/>
      <c r="D37" s="277" t="s">
        <v>17</v>
      </c>
      <c r="E37" s="347" t="s">
        <v>18</v>
      </c>
      <c r="F37" s="348"/>
      <c r="G37" s="277" t="s">
        <v>19</v>
      </c>
    </row>
    <row r="38" spans="1:7" ht="15.75" thickBot="1" x14ac:dyDescent="0.3">
      <c r="A38" s="119" t="s">
        <v>84</v>
      </c>
      <c r="B38" s="215">
        <v>0.1</v>
      </c>
      <c r="C38" s="215">
        <v>0.1</v>
      </c>
      <c r="D38" s="121">
        <v>8420000</v>
      </c>
      <c r="E38" s="357">
        <v>46006</v>
      </c>
      <c r="F38" s="358"/>
      <c r="G38" s="123">
        <v>46386</v>
      </c>
    </row>
    <row r="39" spans="1:7" ht="15.75" thickBot="1" x14ac:dyDescent="0.3">
      <c r="A39" s="119" t="s">
        <v>86</v>
      </c>
      <c r="B39" s="215">
        <v>0.05</v>
      </c>
      <c r="C39" s="215">
        <v>0.05</v>
      </c>
      <c r="D39" s="122">
        <v>4210000</v>
      </c>
      <c r="E39" s="357">
        <v>46006</v>
      </c>
      <c r="F39" s="358"/>
      <c r="G39" s="123">
        <v>47299</v>
      </c>
    </row>
    <row r="40" spans="1:7" ht="15.75" thickBot="1" x14ac:dyDescent="0.3">
      <c r="A40" s="124" t="s">
        <v>63</v>
      </c>
      <c r="B40" s="216">
        <v>0.1</v>
      </c>
      <c r="C40" s="217">
        <v>0.1</v>
      </c>
      <c r="D40" s="121">
        <v>8420000</v>
      </c>
      <c r="E40" s="359">
        <v>45771</v>
      </c>
      <c r="F40" s="360"/>
      <c r="G40" s="125">
        <v>46325</v>
      </c>
    </row>
    <row r="41" spans="1:7" ht="15.75" thickBot="1" x14ac:dyDescent="0.3">
      <c r="A41" s="337" t="s">
        <v>55</v>
      </c>
      <c r="B41" s="338"/>
      <c r="C41" s="340"/>
      <c r="D41" s="349"/>
      <c r="E41" s="350"/>
      <c r="F41" s="351"/>
      <c r="G41" s="352"/>
    </row>
    <row r="42" spans="1:7" x14ac:dyDescent="0.25">
      <c r="A42" s="1"/>
      <c r="B42" s="1"/>
      <c r="C42" s="1"/>
      <c r="D42" s="1"/>
      <c r="E42" s="1"/>
      <c r="F42" s="1"/>
      <c r="G42" s="17"/>
    </row>
    <row r="43" spans="1:7" ht="15.75" thickBot="1" x14ac:dyDescent="0.3">
      <c r="A43" s="353" t="s">
        <v>20</v>
      </c>
      <c r="B43" s="354"/>
      <c r="C43" s="354"/>
      <c r="D43" s="354"/>
      <c r="E43" s="355"/>
      <c r="F43" s="355"/>
      <c r="G43" s="356"/>
    </row>
    <row r="44" spans="1:7" ht="15.75" thickBot="1" x14ac:dyDescent="0.3">
      <c r="A44" s="331" t="s">
        <v>21</v>
      </c>
      <c r="B44" s="332"/>
      <c r="C44" s="88" t="s">
        <v>22</v>
      </c>
      <c r="D44" s="187" t="s">
        <v>23</v>
      </c>
      <c r="E44" s="28" t="s">
        <v>24</v>
      </c>
      <c r="F44" s="188" t="s">
        <v>89</v>
      </c>
      <c r="G44" s="28" t="s">
        <v>81</v>
      </c>
    </row>
    <row r="45" spans="1:7" ht="15.75" thickBot="1" x14ac:dyDescent="0.3">
      <c r="A45" s="245" t="s">
        <v>22</v>
      </c>
      <c r="B45" s="98"/>
      <c r="C45" s="94">
        <v>56200000</v>
      </c>
      <c r="D45" s="53"/>
      <c r="E45" s="157"/>
      <c r="F45" s="154"/>
      <c r="G45" s="53"/>
    </row>
    <row r="46" spans="1:7" ht="15.75" thickBot="1" x14ac:dyDescent="0.3">
      <c r="A46" s="246" t="s">
        <v>212</v>
      </c>
      <c r="B46" s="214"/>
      <c r="C46" s="94">
        <v>-22971.74</v>
      </c>
      <c r="D46" s="53"/>
      <c r="E46" s="54"/>
      <c r="F46" s="154"/>
      <c r="G46" s="53"/>
    </row>
    <row r="47" spans="1:7" ht="15.75" thickBot="1" x14ac:dyDescent="0.3">
      <c r="A47" s="246" t="s">
        <v>213</v>
      </c>
      <c r="B47" s="214"/>
      <c r="C47" s="94">
        <v>28000000</v>
      </c>
      <c r="D47" s="53"/>
      <c r="E47" s="54"/>
      <c r="F47" s="154"/>
      <c r="G47" s="53"/>
    </row>
    <row r="48" spans="1:7" x14ac:dyDescent="0.25">
      <c r="A48" s="247" t="s">
        <v>88</v>
      </c>
      <c r="B48" s="99"/>
      <c r="C48" s="96"/>
      <c r="D48" s="191">
        <v>9838000.1899999995</v>
      </c>
      <c r="E48" s="128"/>
      <c r="F48" s="155"/>
      <c r="G48" s="128"/>
    </row>
    <row r="49" spans="1:7" x14ac:dyDescent="0.25">
      <c r="A49" s="247" t="s">
        <v>107</v>
      </c>
      <c r="B49" s="137"/>
      <c r="C49" s="64"/>
      <c r="D49" s="191">
        <v>9305000.1799999997</v>
      </c>
      <c r="E49" s="128"/>
      <c r="F49" s="155"/>
      <c r="G49" s="128"/>
    </row>
    <row r="50" spans="1:7" x14ac:dyDescent="0.25">
      <c r="A50" s="247" t="s">
        <v>121</v>
      </c>
      <c r="B50" s="137"/>
      <c r="C50" s="64"/>
      <c r="D50" s="191">
        <v>10945000.33</v>
      </c>
      <c r="E50" s="128"/>
      <c r="F50" s="155"/>
      <c r="G50" s="128"/>
    </row>
    <row r="51" spans="1:7" x14ac:dyDescent="0.25">
      <c r="A51" s="247" t="s">
        <v>125</v>
      </c>
      <c r="B51" s="137"/>
      <c r="C51" s="64"/>
      <c r="D51" s="192">
        <v>5400008.4000000004</v>
      </c>
      <c r="E51" s="158"/>
      <c r="F51" s="156"/>
      <c r="G51" s="128"/>
    </row>
    <row r="52" spans="1:7" x14ac:dyDescent="0.25">
      <c r="A52" s="247" t="s">
        <v>134</v>
      </c>
      <c r="B52" s="137"/>
      <c r="C52" s="64"/>
      <c r="D52" s="128">
        <v>5467009.7999999998</v>
      </c>
      <c r="E52" s="128"/>
      <c r="F52" s="155"/>
      <c r="G52" s="128"/>
    </row>
    <row r="53" spans="1:7" x14ac:dyDescent="0.25">
      <c r="A53" s="247" t="s">
        <v>150</v>
      </c>
      <c r="B53" s="137"/>
      <c r="C53" s="91"/>
      <c r="D53" s="128">
        <v>5326008.4000000004</v>
      </c>
      <c r="E53" s="128"/>
      <c r="F53" s="155"/>
      <c r="G53" s="128"/>
    </row>
    <row r="54" spans="1:7" x14ac:dyDescent="0.25">
      <c r="A54" s="266" t="s">
        <v>151</v>
      </c>
      <c r="B54" s="137"/>
      <c r="C54" s="91"/>
      <c r="D54" s="128">
        <v>4578000.92</v>
      </c>
      <c r="E54" s="158"/>
      <c r="F54" s="156"/>
      <c r="G54" s="128"/>
    </row>
    <row r="55" spans="1:7" x14ac:dyDescent="0.25">
      <c r="A55" s="267" t="s">
        <v>151</v>
      </c>
      <c r="B55" s="128"/>
      <c r="C55" s="156"/>
      <c r="D55" s="128">
        <v>5318000.0399999991</v>
      </c>
      <c r="E55" s="128"/>
      <c r="F55" s="155"/>
      <c r="G55" s="128"/>
    </row>
    <row r="56" spans="1:7" x14ac:dyDescent="0.25">
      <c r="A56" s="268" t="s">
        <v>169</v>
      </c>
      <c r="B56" s="128"/>
      <c r="C56" s="155"/>
      <c r="D56" s="210">
        <v>2332000.25</v>
      </c>
      <c r="E56" s="210"/>
      <c r="F56" s="211"/>
      <c r="G56" s="210"/>
    </row>
    <row r="57" spans="1:7" x14ac:dyDescent="0.25">
      <c r="A57" s="268" t="s">
        <v>197</v>
      </c>
      <c r="B57" s="210"/>
      <c r="C57" s="211"/>
      <c r="D57" s="210">
        <v>1070000.05</v>
      </c>
      <c r="E57" s="210"/>
      <c r="F57" s="211"/>
      <c r="G57" s="210"/>
    </row>
    <row r="58" spans="1:7" x14ac:dyDescent="0.25">
      <c r="A58" s="268" t="s">
        <v>198</v>
      </c>
      <c r="B58" s="210"/>
      <c r="C58" s="211"/>
      <c r="D58" s="210">
        <v>1650000.0699999998</v>
      </c>
      <c r="E58" s="210"/>
      <c r="F58" s="211"/>
      <c r="G58" s="210"/>
    </row>
    <row r="59" spans="1:7" x14ac:dyDescent="0.25">
      <c r="A59" s="268" t="s">
        <v>219</v>
      </c>
      <c r="B59" s="210"/>
      <c r="C59" s="211"/>
      <c r="D59" s="210">
        <v>2134000</v>
      </c>
      <c r="E59" s="210"/>
      <c r="F59" s="211"/>
      <c r="G59" s="210"/>
    </row>
    <row r="60" spans="1:7" x14ac:dyDescent="0.25">
      <c r="A60" s="268" t="s">
        <v>220</v>
      </c>
      <c r="B60" s="210"/>
      <c r="C60" s="211"/>
      <c r="D60" s="210"/>
      <c r="E60" s="210">
        <v>18524000</v>
      </c>
      <c r="F60" s="211">
        <v>686554.62</v>
      </c>
      <c r="G60" s="210">
        <v>17837445.379999999</v>
      </c>
    </row>
    <row r="61" spans="1:7" ht="15.75" thickBot="1" x14ac:dyDescent="0.3">
      <c r="A61" s="156" t="s">
        <v>25</v>
      </c>
      <c r="B61" s="128"/>
      <c r="C61" s="156">
        <f>SUM(C45:C60)</f>
        <v>84177028.25999999</v>
      </c>
      <c r="D61" s="270">
        <f>SUM(D48:D60)</f>
        <v>63363028.629999988</v>
      </c>
      <c r="E61" s="270">
        <f t="shared" ref="E61:G61" si="1">SUM(E48:E60)</f>
        <v>18524000</v>
      </c>
      <c r="F61" s="270">
        <f t="shared" si="1"/>
        <v>686554.62</v>
      </c>
      <c r="G61" s="270">
        <f t="shared" si="1"/>
        <v>17837445.379999999</v>
      </c>
    </row>
    <row r="62" spans="1:7" ht="15.75" thickBot="1" x14ac:dyDescent="0.3">
      <c r="A62" s="313" t="s">
        <v>26</v>
      </c>
      <c r="B62" s="314"/>
      <c r="C62" s="83">
        <f>D61/C61</f>
        <v>0.75273539515185539</v>
      </c>
      <c r="D62" s="314" t="s">
        <v>27</v>
      </c>
      <c r="E62" s="314"/>
      <c r="F62" s="274"/>
      <c r="G62" s="29">
        <f>+G61/C61</f>
        <v>0.2119039570380766</v>
      </c>
    </row>
    <row r="63" spans="1:7" ht="15.75" thickBot="1" x14ac:dyDescent="0.3">
      <c r="A63" s="30"/>
      <c r="B63" s="31"/>
      <c r="C63" s="31"/>
      <c r="D63" s="32"/>
      <c r="E63" s="33"/>
      <c r="F63" s="33"/>
      <c r="G63" s="147"/>
    </row>
    <row r="64" spans="1:7" x14ac:dyDescent="0.25">
      <c r="A64" s="34" t="s">
        <v>28</v>
      </c>
      <c r="B64" s="31"/>
      <c r="C64" s="31"/>
      <c r="D64" s="35"/>
      <c r="E64" s="36"/>
      <c r="F64" s="36"/>
      <c r="G64" s="47"/>
    </row>
    <row r="65" spans="1:7" x14ac:dyDescent="0.25">
      <c r="A65" s="69" t="s">
        <v>29</v>
      </c>
      <c r="B65" s="243" t="s">
        <v>221</v>
      </c>
      <c r="C65" s="250">
        <v>46208</v>
      </c>
      <c r="D65" s="317" t="s">
        <v>30</v>
      </c>
      <c r="E65" s="317"/>
      <c r="F65" s="421">
        <f>E61</f>
        <v>18524000</v>
      </c>
      <c r="G65" s="422"/>
    </row>
    <row r="66" spans="1:7" ht="15.75" thickBot="1" x14ac:dyDescent="0.3">
      <c r="A66" s="37"/>
      <c r="B66" s="38"/>
      <c r="C66" s="38"/>
      <c r="D66" s="38"/>
      <c r="E66" s="275"/>
      <c r="F66" s="275" t="s">
        <v>210</v>
      </c>
      <c r="G66" s="276"/>
    </row>
    <row r="67" spans="1:7" ht="15.75" thickBot="1" x14ac:dyDescent="0.3">
      <c r="A67" s="318" t="s">
        <v>31</v>
      </c>
      <c r="B67" s="319"/>
      <c r="C67" s="319"/>
      <c r="D67" s="320"/>
      <c r="E67" s="39"/>
      <c r="F67" s="89"/>
      <c r="G67" s="17"/>
    </row>
    <row r="68" spans="1:7" x14ac:dyDescent="0.25">
      <c r="A68" s="321" t="s">
        <v>22</v>
      </c>
      <c r="B68" s="322"/>
      <c r="C68" s="283">
        <f>C61</f>
        <v>84177028.25999999</v>
      </c>
      <c r="D68" s="55"/>
      <c r="E68" s="40"/>
      <c r="F68" s="40"/>
      <c r="G68" s="17"/>
    </row>
    <row r="69" spans="1:7" x14ac:dyDescent="0.25">
      <c r="A69" s="323" t="s">
        <v>32</v>
      </c>
      <c r="B69" s="324"/>
      <c r="C69" s="191">
        <f>D61</f>
        <v>63363028.629999988</v>
      </c>
      <c r="D69" s="57"/>
      <c r="E69" s="41"/>
      <c r="F69" s="41"/>
      <c r="G69" s="17"/>
    </row>
    <row r="70" spans="1:7" x14ac:dyDescent="0.25">
      <c r="A70" s="325" t="s">
        <v>90</v>
      </c>
      <c r="B70" s="326"/>
      <c r="C70" s="191">
        <f>F61</f>
        <v>686554.62</v>
      </c>
      <c r="D70" s="56"/>
      <c r="E70" s="41"/>
      <c r="F70" s="41"/>
      <c r="G70" s="17"/>
    </row>
    <row r="71" spans="1:7" x14ac:dyDescent="0.25">
      <c r="A71" s="325" t="s">
        <v>33</v>
      </c>
      <c r="B71" s="326"/>
      <c r="C71" s="191">
        <f>C68-C69-C72</f>
        <v>2289999.6300000027</v>
      </c>
      <c r="D71" s="56"/>
      <c r="E71" s="41"/>
      <c r="F71" s="41"/>
      <c r="G71" s="17"/>
    </row>
    <row r="72" spans="1:7" ht="15.75" thickBot="1" x14ac:dyDescent="0.3">
      <c r="A72" s="327" t="s">
        <v>34</v>
      </c>
      <c r="B72" s="328"/>
      <c r="C72" s="284">
        <f>F65</f>
        <v>18524000</v>
      </c>
      <c r="D72" s="58">
        <v>0</v>
      </c>
      <c r="E72" s="41"/>
      <c r="F72" s="41"/>
      <c r="G72" s="17"/>
    </row>
    <row r="73" spans="1:7" ht="15.75" thickBot="1" x14ac:dyDescent="0.3">
      <c r="A73" s="329" t="s">
        <v>35</v>
      </c>
      <c r="B73" s="330"/>
      <c r="C73" s="285">
        <f>C71+C69+C72</f>
        <v>84177028.25999999</v>
      </c>
      <c r="D73" s="60"/>
      <c r="E73" s="42"/>
      <c r="F73" s="33"/>
      <c r="G73" s="17"/>
    </row>
    <row r="74" spans="1:7" x14ac:dyDescent="0.25">
      <c r="A74" s="2"/>
      <c r="B74" s="1"/>
      <c r="C74" s="1"/>
      <c r="D74" s="1"/>
      <c r="E74" s="1"/>
      <c r="F74" s="1"/>
      <c r="G74" s="17"/>
    </row>
    <row r="75" spans="1:7" x14ac:dyDescent="0.25">
      <c r="A75" s="8" t="s">
        <v>36</v>
      </c>
      <c r="B75" s="1"/>
      <c r="C75" s="1"/>
      <c r="D75" s="1"/>
      <c r="E75" s="1"/>
      <c r="F75" s="1"/>
      <c r="G75" s="17"/>
    </row>
    <row r="76" spans="1:7" x14ac:dyDescent="0.25">
      <c r="A76" s="48"/>
      <c r="B76" s="49"/>
      <c r="C76" s="49"/>
      <c r="D76" s="49"/>
      <c r="E76" s="49"/>
      <c r="F76" s="49"/>
      <c r="G76" s="50"/>
    </row>
    <row r="77" spans="1:7" ht="27" x14ac:dyDescent="0.25">
      <c r="A77" s="61" t="s">
        <v>12</v>
      </c>
      <c r="B77" s="61" t="s">
        <v>13</v>
      </c>
      <c r="C77" s="62" t="s">
        <v>37</v>
      </c>
      <c r="D77" s="61" t="s">
        <v>9</v>
      </c>
      <c r="E77" s="62" t="s">
        <v>38</v>
      </c>
      <c r="F77" s="315" t="s">
        <v>39</v>
      </c>
      <c r="G77" s="316"/>
    </row>
    <row r="78" spans="1:7" ht="16.5" x14ac:dyDescent="0.25">
      <c r="A78" s="62">
        <v>1</v>
      </c>
      <c r="B78" s="130" t="s">
        <v>62</v>
      </c>
      <c r="C78" s="131" t="s">
        <v>91</v>
      </c>
      <c r="D78" s="132">
        <v>45825</v>
      </c>
      <c r="E78" s="193">
        <v>9838000.1899999995</v>
      </c>
      <c r="F78" s="309">
        <f t="shared" ref="F78:F89" si="2">E78</f>
        <v>9838000.1899999995</v>
      </c>
      <c r="G78" s="310"/>
    </row>
    <row r="79" spans="1:7" ht="16.5" x14ac:dyDescent="0.25">
      <c r="A79" s="62">
        <v>2</v>
      </c>
      <c r="B79" s="130" t="s">
        <v>62</v>
      </c>
      <c r="C79" s="140" t="s">
        <v>113</v>
      </c>
      <c r="D79" s="132">
        <v>45845</v>
      </c>
      <c r="E79" s="193">
        <v>9305000.1799999997</v>
      </c>
      <c r="F79" s="309">
        <f t="shared" si="2"/>
        <v>9305000.1799999997</v>
      </c>
      <c r="G79" s="401"/>
    </row>
    <row r="80" spans="1:7" ht="16.5" x14ac:dyDescent="0.25">
      <c r="A80" s="62">
        <v>3</v>
      </c>
      <c r="B80" s="130" t="s">
        <v>62</v>
      </c>
      <c r="C80" s="148" t="s">
        <v>118</v>
      </c>
      <c r="D80" s="132">
        <v>45883</v>
      </c>
      <c r="E80" s="193">
        <v>10945000.33</v>
      </c>
      <c r="F80" s="309">
        <f t="shared" si="2"/>
        <v>10945000.33</v>
      </c>
      <c r="G80" s="401"/>
    </row>
    <row r="81" spans="1:7" ht="16.5" x14ac:dyDescent="0.25">
      <c r="A81" s="62">
        <v>4</v>
      </c>
      <c r="B81" s="130" t="s">
        <v>62</v>
      </c>
      <c r="C81" s="148" t="s">
        <v>128</v>
      </c>
      <c r="D81" s="132">
        <v>45918</v>
      </c>
      <c r="E81" s="193">
        <v>5400008.4000000004</v>
      </c>
      <c r="F81" s="309">
        <f t="shared" si="2"/>
        <v>5400008.4000000004</v>
      </c>
      <c r="G81" s="401"/>
    </row>
    <row r="82" spans="1:7" ht="16.5" x14ac:dyDescent="0.25">
      <c r="A82" s="62">
        <v>5</v>
      </c>
      <c r="B82" s="130" t="s">
        <v>62</v>
      </c>
      <c r="C82" s="148" t="s">
        <v>139</v>
      </c>
      <c r="D82" s="132">
        <v>45952</v>
      </c>
      <c r="E82" s="193">
        <v>5467009.7999999998</v>
      </c>
      <c r="F82" s="309">
        <f t="shared" si="2"/>
        <v>5467009.7999999998</v>
      </c>
      <c r="G82" s="401"/>
    </row>
    <row r="83" spans="1:7" ht="16.5" x14ac:dyDescent="0.25">
      <c r="A83" s="62">
        <v>6</v>
      </c>
      <c r="B83" s="130" t="s">
        <v>62</v>
      </c>
      <c r="C83" s="148" t="s">
        <v>153</v>
      </c>
      <c r="D83" s="132">
        <v>45985</v>
      </c>
      <c r="E83" s="193">
        <v>5326008.4000000004</v>
      </c>
      <c r="F83" s="309">
        <f t="shared" si="2"/>
        <v>5326008.4000000004</v>
      </c>
      <c r="G83" s="401"/>
    </row>
    <row r="84" spans="1:7" ht="16.5" x14ac:dyDescent="0.25">
      <c r="A84" s="62">
        <v>7</v>
      </c>
      <c r="B84" s="130" t="s">
        <v>62</v>
      </c>
      <c r="C84" s="148" t="s">
        <v>156</v>
      </c>
      <c r="D84" s="132">
        <v>45993</v>
      </c>
      <c r="E84" s="193">
        <v>4578000.92</v>
      </c>
      <c r="F84" s="309">
        <f t="shared" si="2"/>
        <v>4578000.92</v>
      </c>
      <c r="G84" s="401"/>
    </row>
    <row r="85" spans="1:7" ht="16.5" x14ac:dyDescent="0.25">
      <c r="A85" s="62">
        <v>8</v>
      </c>
      <c r="B85" s="130" t="s">
        <v>62</v>
      </c>
      <c r="C85" s="148" t="s">
        <v>160</v>
      </c>
      <c r="D85" s="132">
        <v>46014</v>
      </c>
      <c r="E85" s="193">
        <v>5318000.0399999991</v>
      </c>
      <c r="F85" s="309">
        <f t="shared" si="2"/>
        <v>5318000.0399999991</v>
      </c>
      <c r="G85" s="401"/>
    </row>
    <row r="86" spans="1:7" ht="16.5" x14ac:dyDescent="0.25">
      <c r="A86" s="62">
        <v>9</v>
      </c>
      <c r="B86" s="130" t="s">
        <v>62</v>
      </c>
      <c r="C86" s="218" t="s">
        <v>174</v>
      </c>
      <c r="D86" s="132">
        <v>46063</v>
      </c>
      <c r="E86" s="193">
        <v>2332000.25</v>
      </c>
      <c r="F86" s="309">
        <f t="shared" si="2"/>
        <v>2332000.25</v>
      </c>
      <c r="G86" s="401"/>
    </row>
    <row r="87" spans="1:7" ht="16.5" x14ac:dyDescent="0.25">
      <c r="A87" s="62">
        <v>10</v>
      </c>
      <c r="B87" s="130" t="s">
        <v>62</v>
      </c>
      <c r="C87" s="218" t="s">
        <v>189</v>
      </c>
      <c r="D87" s="132">
        <v>46091</v>
      </c>
      <c r="E87" s="193">
        <v>1070000.05</v>
      </c>
      <c r="F87" s="309">
        <f t="shared" si="2"/>
        <v>1070000.05</v>
      </c>
      <c r="G87" s="401"/>
    </row>
    <row r="88" spans="1:7" ht="16.5" x14ac:dyDescent="0.25">
      <c r="A88" s="62">
        <v>11</v>
      </c>
      <c r="B88" s="130" t="s">
        <v>62</v>
      </c>
      <c r="C88" s="218" t="s">
        <v>205</v>
      </c>
      <c r="D88" s="132">
        <v>46122</v>
      </c>
      <c r="E88" s="193">
        <v>1650000.07</v>
      </c>
      <c r="F88" s="309">
        <f t="shared" si="2"/>
        <v>1650000.07</v>
      </c>
      <c r="G88" s="401"/>
    </row>
    <row r="89" spans="1:7" ht="16.5" x14ac:dyDescent="0.25">
      <c r="A89" s="62">
        <v>12</v>
      </c>
      <c r="B89" s="130" t="s">
        <v>62</v>
      </c>
      <c r="C89" s="218" t="s">
        <v>214</v>
      </c>
      <c r="D89" s="132">
        <v>46155</v>
      </c>
      <c r="E89" s="193">
        <v>2134000</v>
      </c>
      <c r="F89" s="309">
        <f t="shared" si="2"/>
        <v>2134000</v>
      </c>
      <c r="G89" s="401"/>
    </row>
    <row r="90" spans="1:7" ht="16.5" x14ac:dyDescent="0.25">
      <c r="A90" s="62">
        <v>13</v>
      </c>
      <c r="B90" s="130" t="s">
        <v>62</v>
      </c>
      <c r="C90" s="218" t="s">
        <v>224</v>
      </c>
      <c r="D90" s="132">
        <v>46209</v>
      </c>
      <c r="E90" s="193">
        <v>18524000</v>
      </c>
      <c r="F90" s="309">
        <f t="shared" ref="F90" si="3">E90</f>
        <v>18524000</v>
      </c>
      <c r="G90" s="401"/>
    </row>
    <row r="91" spans="1:7" x14ac:dyDescent="0.25">
      <c r="A91" s="297" t="s">
        <v>40</v>
      </c>
      <c r="B91" s="297"/>
      <c r="C91" s="297"/>
      <c r="D91" s="297"/>
      <c r="E91" s="297"/>
      <c r="F91" s="427">
        <f>SUM(F78:G90)</f>
        <v>81887028.629999995</v>
      </c>
      <c r="G91" s="428"/>
    </row>
    <row r="92" spans="1:7" x14ac:dyDescent="0.25">
      <c r="A92" s="297" t="s">
        <v>41</v>
      </c>
      <c r="B92" s="297"/>
      <c r="C92" s="297"/>
      <c r="D92" s="297"/>
      <c r="E92" s="297"/>
      <c r="F92" s="425">
        <f>F90/C73</f>
        <v>0.22006003755305298</v>
      </c>
      <c r="G92" s="426"/>
    </row>
    <row r="93" spans="1:7" ht="15.75" thickBot="1" x14ac:dyDescent="0.3">
      <c r="A93" s="43"/>
      <c r="B93" s="26"/>
      <c r="C93" s="26"/>
      <c r="D93" s="26"/>
      <c r="E93" s="26"/>
      <c r="F93" s="26"/>
      <c r="G93" s="27"/>
    </row>
    <row r="94" spans="1:7" ht="15.75" thickBot="1" x14ac:dyDescent="0.3">
      <c r="A94" s="44"/>
      <c r="B94" s="15"/>
      <c r="C94" s="15"/>
      <c r="D94" s="15"/>
      <c r="E94" s="15"/>
      <c r="F94" s="15"/>
      <c r="G94" s="16"/>
    </row>
    <row r="95" spans="1:7" x14ac:dyDescent="0.25">
      <c r="A95" s="14" t="s">
        <v>42</v>
      </c>
      <c r="B95" s="15"/>
      <c r="C95" s="15"/>
      <c r="D95" s="15"/>
      <c r="E95" s="15"/>
      <c r="F95" s="15"/>
      <c r="G95" s="16"/>
    </row>
    <row r="96" spans="1:7" x14ac:dyDescent="0.25">
      <c r="A96" s="294" t="s">
        <v>92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93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94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48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95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96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49</v>
      </c>
      <c r="B102" s="295"/>
      <c r="C102" s="295"/>
      <c r="D102" s="295"/>
      <c r="E102" s="295"/>
      <c r="F102" s="295"/>
      <c r="G102" s="296"/>
    </row>
    <row r="103" spans="1:7" x14ac:dyDescent="0.25">
      <c r="A103" s="405" t="s">
        <v>97</v>
      </c>
      <c r="B103" s="406"/>
      <c r="C103" s="406"/>
      <c r="D103" s="406"/>
      <c r="E103" s="406"/>
      <c r="F103" s="406"/>
      <c r="G103" s="407"/>
    </row>
    <row r="104" spans="1:7" x14ac:dyDescent="0.25">
      <c r="A104" s="294" t="s">
        <v>50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98</v>
      </c>
      <c r="B105" s="295"/>
      <c r="C105" s="295"/>
      <c r="D105" s="295"/>
      <c r="E105" s="295"/>
      <c r="F105" s="295"/>
      <c r="G105" s="296"/>
    </row>
    <row r="106" spans="1:7" x14ac:dyDescent="0.25">
      <c r="A106" s="294" t="s">
        <v>51</v>
      </c>
      <c r="B106" s="295"/>
      <c r="C106" s="295"/>
      <c r="D106" s="295"/>
      <c r="E106" s="295"/>
      <c r="F106" s="295"/>
      <c r="G106" s="296"/>
    </row>
    <row r="107" spans="1:7" x14ac:dyDescent="0.25">
      <c r="A107" s="294" t="s">
        <v>172</v>
      </c>
      <c r="B107" s="295"/>
      <c r="C107" s="295"/>
      <c r="D107" s="295"/>
      <c r="E107" s="295"/>
      <c r="F107" s="295"/>
      <c r="G107" s="296"/>
    </row>
    <row r="108" spans="1:7" x14ac:dyDescent="0.25">
      <c r="A108" s="294" t="s">
        <v>52</v>
      </c>
      <c r="B108" s="295"/>
      <c r="C108" s="295"/>
      <c r="D108" s="295"/>
      <c r="E108" s="295"/>
      <c r="F108" s="295"/>
      <c r="G108" s="296"/>
    </row>
    <row r="109" spans="1:7" x14ac:dyDescent="0.25">
      <c r="A109" s="294" t="s">
        <v>222</v>
      </c>
      <c r="B109" s="295"/>
      <c r="C109" s="295"/>
      <c r="D109" s="295"/>
      <c r="E109" s="295"/>
      <c r="F109" s="295"/>
      <c r="G109" s="296"/>
    </row>
    <row r="110" spans="1:7" ht="15.75" thickBot="1" x14ac:dyDescent="0.3">
      <c r="A110" s="271"/>
      <c r="B110" s="272"/>
      <c r="C110" s="272"/>
      <c r="D110" s="272"/>
      <c r="E110" s="272"/>
      <c r="F110" s="272"/>
      <c r="G110" s="273"/>
    </row>
    <row r="111" spans="1:7" x14ac:dyDescent="0.25">
      <c r="A111" s="14" t="s">
        <v>43</v>
      </c>
      <c r="B111" s="15"/>
      <c r="C111" s="15"/>
      <c r="D111" s="15"/>
      <c r="E111" s="15"/>
      <c r="F111" s="15"/>
      <c r="G111" s="16"/>
    </row>
    <row r="112" spans="1:7" ht="15.75" thickBot="1" x14ac:dyDescent="0.3">
      <c r="A112" s="45" t="s">
        <v>44</v>
      </c>
      <c r="B112" s="287">
        <f>D61/C61</f>
        <v>0.75273539515185539</v>
      </c>
      <c r="C112" s="298" t="s">
        <v>45</v>
      </c>
      <c r="D112" s="299"/>
      <c r="E112" s="288">
        <f>F92</f>
        <v>0.22006003755305298</v>
      </c>
      <c r="F112" s="51"/>
      <c r="G112" s="68"/>
    </row>
    <row r="113" spans="1:7" ht="15.75" thickBot="1" x14ac:dyDescent="0.3">
      <c r="A113" s="2"/>
      <c r="B113" s="1"/>
      <c r="C113" s="1"/>
      <c r="D113" s="1"/>
      <c r="E113" s="1"/>
      <c r="F113" s="1"/>
      <c r="G113" s="17"/>
    </row>
    <row r="114" spans="1:7" x14ac:dyDescent="0.25">
      <c r="A114" s="14" t="s">
        <v>46</v>
      </c>
      <c r="B114" s="15"/>
      <c r="C114" s="15"/>
      <c r="D114" s="15"/>
      <c r="E114" s="15"/>
      <c r="F114" s="15"/>
      <c r="G114" s="16"/>
    </row>
    <row r="115" spans="1:7" x14ac:dyDescent="0.25">
      <c r="A115" s="300"/>
      <c r="B115" s="301"/>
      <c r="C115" s="301"/>
      <c r="D115" s="301"/>
      <c r="E115" s="301"/>
      <c r="F115" s="301"/>
      <c r="G115" s="302"/>
    </row>
    <row r="116" spans="1:7" x14ac:dyDescent="0.25">
      <c r="A116" s="300"/>
      <c r="B116" s="301"/>
      <c r="C116" s="301"/>
      <c r="D116" s="301"/>
      <c r="E116" s="301"/>
      <c r="F116" s="301"/>
      <c r="G116" s="302"/>
    </row>
    <row r="117" spans="1:7" x14ac:dyDescent="0.25">
      <c r="A117" s="2"/>
      <c r="B117" s="1"/>
      <c r="C117" s="1"/>
      <c r="D117" s="1"/>
      <c r="E117" s="1"/>
      <c r="F117" s="1"/>
      <c r="G117" s="17"/>
    </row>
    <row r="118" spans="1:7" x14ac:dyDescent="0.25">
      <c r="A118" s="8" t="s">
        <v>47</v>
      </c>
      <c r="B118" s="264" t="s">
        <v>225</v>
      </c>
      <c r="C118" s="265"/>
      <c r="D118" s="265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9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x14ac:dyDescent="0.25">
      <c r="A123" s="8"/>
      <c r="B123" s="1"/>
      <c r="C123" s="1"/>
      <c r="D123" s="1"/>
      <c r="E123" s="1"/>
      <c r="F123" s="1"/>
      <c r="G123" s="17"/>
    </row>
    <row r="124" spans="1:7" x14ac:dyDescent="0.25">
      <c r="A124" s="8"/>
      <c r="B124" s="1"/>
      <c r="C124" s="1"/>
      <c r="D124" s="1"/>
      <c r="E124" s="1"/>
      <c r="F124" s="1"/>
      <c r="G124" s="17"/>
    </row>
    <row r="125" spans="1:7" ht="15.75" thickBot="1" x14ac:dyDescent="0.3">
      <c r="A125" s="8"/>
      <c r="B125" s="1"/>
      <c r="C125" s="1"/>
      <c r="D125" s="1"/>
      <c r="E125" s="1"/>
      <c r="F125" s="1"/>
      <c r="G125" s="17"/>
    </row>
    <row r="126" spans="1:7" x14ac:dyDescent="0.25">
      <c r="A126" s="44"/>
      <c r="B126" s="15"/>
      <c r="C126" s="15"/>
      <c r="D126" s="15"/>
      <c r="E126" s="15"/>
      <c r="F126" s="15"/>
      <c r="G126" s="16"/>
    </row>
    <row r="127" spans="1:7" ht="15.75" thickBot="1" x14ac:dyDescent="0.3">
      <c r="A127" s="303" t="s">
        <v>200</v>
      </c>
      <c r="B127" s="304"/>
      <c r="C127" s="304"/>
      <c r="D127" s="304"/>
      <c r="E127" s="304"/>
      <c r="F127" s="304"/>
      <c r="G127" s="305"/>
    </row>
    <row r="128" spans="1:7" ht="15.75" thickBot="1" x14ac:dyDescent="0.3">
      <c r="A128" s="411" t="s">
        <v>177</v>
      </c>
      <c r="B128" s="307"/>
      <c r="C128" s="307"/>
      <c r="D128" s="307"/>
      <c r="E128" s="307"/>
      <c r="F128" s="307"/>
      <c r="G128" s="308"/>
    </row>
  </sheetData>
  <mergeCells count="90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C25:G25"/>
    <mergeCell ref="A35:C36"/>
    <mergeCell ref="D35:G35"/>
    <mergeCell ref="D36:G36"/>
    <mergeCell ref="B37:C37"/>
    <mergeCell ref="E37:F37"/>
    <mergeCell ref="F65:G65"/>
    <mergeCell ref="A67:D67"/>
    <mergeCell ref="E38:F38"/>
    <mergeCell ref="E39:F39"/>
    <mergeCell ref="E40:F40"/>
    <mergeCell ref="A41:C41"/>
    <mergeCell ref="D41:G41"/>
    <mergeCell ref="A43:G43"/>
    <mergeCell ref="A73:B73"/>
    <mergeCell ref="A44:B44"/>
    <mergeCell ref="A62:B62"/>
    <mergeCell ref="D62:E62"/>
    <mergeCell ref="D65:E65"/>
    <mergeCell ref="A68:B68"/>
    <mergeCell ref="A69:B69"/>
    <mergeCell ref="A70:B70"/>
    <mergeCell ref="A71:B71"/>
    <mergeCell ref="A72:B72"/>
    <mergeCell ref="F88:G88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A105:G105"/>
    <mergeCell ref="A106:G106"/>
    <mergeCell ref="F89:G89"/>
    <mergeCell ref="A91:E91"/>
    <mergeCell ref="F91:G91"/>
    <mergeCell ref="A92:E92"/>
    <mergeCell ref="F92:G92"/>
    <mergeCell ref="F90:G90"/>
    <mergeCell ref="A128:G128"/>
    <mergeCell ref="A96:G96"/>
    <mergeCell ref="A109:G109"/>
    <mergeCell ref="C112:D112"/>
    <mergeCell ref="A115:G116"/>
    <mergeCell ref="A127:G127"/>
    <mergeCell ref="A107:G107"/>
    <mergeCell ref="A108:G108"/>
    <mergeCell ref="A97:G97"/>
    <mergeCell ref="A98:G98"/>
    <mergeCell ref="A99:G99"/>
    <mergeCell ref="A100:G100"/>
    <mergeCell ref="A101:G101"/>
    <mergeCell ref="A102:G102"/>
    <mergeCell ref="A103:G103"/>
    <mergeCell ref="A104:G104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2" manualBreakCount="2">
    <brk id="44" max="6" man="1"/>
    <brk id="10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INF 01</vt:lpstr>
      <vt:lpstr>INF 2</vt:lpstr>
      <vt:lpstr>INF 3</vt:lpstr>
      <vt:lpstr>INF 4</vt:lpstr>
      <vt:lpstr>INF 5</vt:lpstr>
      <vt:lpstr>INF 6</vt:lpstr>
      <vt:lpstr>INF 7</vt:lpstr>
      <vt:lpstr>INF 8 </vt:lpstr>
      <vt:lpstr>INF 9 VF</vt:lpstr>
      <vt:lpstr>INF 10 VF </vt:lpstr>
      <vt:lpstr>INF 11 VF </vt:lpstr>
      <vt:lpstr>INF 12 VF</vt:lpstr>
      <vt:lpstr>INF 13 VF</vt:lpstr>
      <vt:lpstr>'INF 01'!Área_de_impresión</vt:lpstr>
      <vt:lpstr>'INF 12 VF'!Área_de_impresión</vt:lpstr>
      <vt:lpstr>'INF 13 VF'!Área_de_impresión</vt:lpstr>
      <vt:lpstr>'INF 2'!Área_de_impresión</vt:lpstr>
      <vt:lpstr>'INF 4'!Área_de_impresión</vt:lpstr>
    </vt:vector>
  </TitlesOfParts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PS. ERIKA RINCON</cp:lastModifiedBy>
  <cp:revision/>
  <cp:lastPrinted>2026-07-06T15:54:35Z</cp:lastPrinted>
  <dcterms:created xsi:type="dcterms:W3CDTF">2014-04-16T15:00:44Z</dcterms:created>
  <dcterms:modified xsi:type="dcterms:W3CDTF">2026-08-13T13:35:41Z</dcterms:modified>
  <cp:contentStatus/>
</cp:coreProperties>
</file>