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.alpala\Documents\98 VACACIONES VICTORIA 2026\ANALISIS DEL SECTOR\JUAN CARLOS\01 COMBUSTIBLE FARALLONES\"/>
    </mc:Choice>
  </mc:AlternateContent>
  <xr:revisionPtr revIDLastSave="0" documentId="13_ncr:1_{6941BB71-8929-41FB-9BF5-FFFADA85E440}" xr6:coauthVersionLast="47" xr6:coauthVersionMax="47" xr10:uidLastSave="{00000000-0000-0000-0000-000000000000}"/>
  <bookViews>
    <workbookView xWindow="-120" yWindow="-120" windowWidth="29040" windowHeight="15720" xr2:uid="{2BA50576-02E3-40C1-921D-9DCCD76718CC}"/>
  </bookViews>
  <sheets>
    <sheet name="PRECIO DE REFERENCI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5" l="1"/>
  <c r="H4" i="5"/>
  <c r="I4" i="5"/>
  <c r="J4" i="5"/>
  <c r="G5" i="5"/>
  <c r="H5" i="5"/>
  <c r="I5" i="5"/>
  <c r="J5" i="5"/>
  <c r="K4" i="5" l="1"/>
  <c r="L4" i="5" s="1"/>
  <c r="M4" i="5" s="1"/>
  <c r="K5" i="5"/>
  <c r="L5" i="5" s="1"/>
  <c r="N4" i="5" l="1"/>
  <c r="N5" i="5"/>
  <c r="M5" i="5"/>
</calcChain>
</file>

<file path=xl/sharedStrings.xml><?xml version="1.0" encoding="utf-8"?>
<sst xmlns="http://schemas.openxmlformats.org/spreadsheetml/2006/main" count="21" uniqueCount="18">
  <si>
    <t xml:space="preserve">MENOR VALOR </t>
  </si>
  <si>
    <t xml:space="preserve">MEDIANA </t>
  </si>
  <si>
    <t>CANTIDAD</t>
  </si>
  <si>
    <t>UNIDAD DE MEDIDA</t>
  </si>
  <si>
    <t xml:space="preserve">PRECIO DE REFERENCIA UNITARIO </t>
  </si>
  <si>
    <t>DESCRIPCIÓN</t>
  </si>
  <si>
    <t>PRECIO UNITARIO INCLUIDO IVA</t>
  </si>
  <si>
    <t>Gasolina Corriente</t>
  </si>
  <si>
    <t>DISTRACOM SA</t>
  </si>
  <si>
    <t>GLOBOLLANTAS SAS</t>
  </si>
  <si>
    <t>Diesel</t>
  </si>
  <si>
    <t xml:space="preserve">ANEXO - ESTUDIO DE COTIZACIONES (PRECIO DE REFERENCIA) </t>
  </si>
  <si>
    <t>ÍTEM</t>
  </si>
  <si>
    <t xml:space="preserve">MEDIA ARITMÉTICA </t>
  </si>
  <si>
    <t xml:space="preserve">DESVIACIÓN ESTÁNDAR </t>
  </si>
  <si>
    <t xml:space="preserve">COEFICIENTE 
DE VARIACIÓN </t>
  </si>
  <si>
    <t xml:space="preserve">MÉTRICA UTILIZADA </t>
  </si>
  <si>
    <t>GALÓN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</si>
</sst>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\ #,##0"/>
    <numFmt numFmtId="166" formatCode="&quot;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color theme="1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47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1" applyNumberFormat="1" applyFont="1" applyBorder="1" applyAlignment="1" applyProtection="1">
      <alignment horizontal="center" vertical="center" wrapText="1"/>
    </xf>
    <xf numFmtId="9" fontId="3" fillId="0" borderId="1" xfId="3" applyFont="1" applyBorder="1" applyAlignment="1" applyProtection="1">
      <alignment horizontal="center" vertical="center" wrapText="1"/>
    </xf>
    <xf numFmtId="165" fontId="3" fillId="5" borderId="1" xfId="2" applyNumberFormat="1" applyFont="1" applyFill="1" applyBorder="1" applyAlignment="1" applyProtection="1">
      <alignment horizontal="center" vertical="center" wrapText="1"/>
    </xf>
    <xf numFmtId="17" fontId="4" fillId="7" borderId="1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166" fontId="3" fillId="0" borderId="2" xfId="2" applyNumberFormat="1" applyFont="1" applyBorder="1" applyAlignment="1" applyProtection="1">
      <alignment horizontal="right" vertical="center" wrapText="1"/>
    </xf>
    <xf numFmtId="6" fontId="3" fillId="0" borderId="1" xfId="2" applyNumberFormat="1" applyFont="1" applyBorder="1" applyAlignment="1" applyProtection="1">
      <alignment horizontal="right" vertical="center" wrapText="1"/>
    </xf>
    <xf numFmtId="165" fontId="3" fillId="0" borderId="1" xfId="2" applyNumberFormat="1" applyFont="1" applyBorder="1" applyAlignment="1" applyProtection="1">
      <alignment horizontal="right" vertical="center" wrapText="1"/>
    </xf>
    <xf numFmtId="165" fontId="3" fillId="5" borderId="1" xfId="2" applyNumberFormat="1" applyFont="1" applyFill="1" applyBorder="1" applyAlignment="1" applyProtection="1">
      <alignment horizontal="right" vertical="center" wrapText="1"/>
    </xf>
  </cellXfs>
  <cellStyles count="4">
    <cellStyle name="Millares 2" xfId="1" xr:uid="{9F9C1794-FE5E-4C72-9C2D-59C6A477913A}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7712C-B4AB-47EA-9739-7F8F29C4B7DB}">
  <dimension ref="A1:N5"/>
  <sheetViews>
    <sheetView tabSelected="1" zoomScale="88" zoomScaleNormal="88" workbookViewId="0">
      <selection activeCell="Q29" sqref="Q29"/>
    </sheetView>
  </sheetViews>
  <sheetFormatPr baseColWidth="10" defaultColWidth="13.85546875" defaultRowHeight="12.75" x14ac:dyDescent="0.2"/>
  <cols>
    <col min="1" max="1" width="6.85546875" style="2" bestFit="1" customWidth="1"/>
    <col min="2" max="2" width="20.28515625" style="2" bestFit="1" customWidth="1"/>
    <col min="3" max="3" width="12.5703125" style="2" bestFit="1" customWidth="1"/>
    <col min="4" max="4" width="13" style="2" bestFit="1" customWidth="1"/>
    <col min="5" max="6" width="19.7109375" style="1" hidden="1" customWidth="1"/>
    <col min="7" max="7" width="14.7109375" style="1" hidden="1" customWidth="1"/>
    <col min="8" max="8" width="15.85546875" style="1" hidden="1" customWidth="1"/>
    <col min="9" max="9" width="14.7109375" style="1" hidden="1" customWidth="1"/>
    <col min="10" max="10" width="15.5703125" style="1" hidden="1" customWidth="1"/>
    <col min="11" max="11" width="17.7109375" style="1" hidden="1" customWidth="1"/>
    <col min="12" max="12" width="27.28515625" style="1" hidden="1" customWidth="1"/>
    <col min="13" max="13" width="15.140625" style="1" bestFit="1" customWidth="1"/>
    <col min="14" max="14" width="24" style="1" customWidth="1"/>
    <col min="15" max="16384" width="13.85546875" style="1"/>
  </cols>
  <sheetData>
    <row r="1" spans="1:14" x14ac:dyDescent="0.2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46.15" customHeight="1" x14ac:dyDescent="0.2">
      <c r="A2" s="15" t="s">
        <v>12</v>
      </c>
      <c r="B2" s="15" t="s">
        <v>5</v>
      </c>
      <c r="C2" s="15" t="s">
        <v>3</v>
      </c>
      <c r="D2" s="15" t="s">
        <v>2</v>
      </c>
      <c r="E2" s="3" t="s">
        <v>8</v>
      </c>
      <c r="F2" s="9" t="s">
        <v>9</v>
      </c>
      <c r="G2" s="14" t="s">
        <v>0</v>
      </c>
      <c r="H2" s="14" t="s">
        <v>13</v>
      </c>
      <c r="I2" s="14" t="s">
        <v>1</v>
      </c>
      <c r="J2" s="14" t="s">
        <v>14</v>
      </c>
      <c r="K2" s="14" t="s">
        <v>15</v>
      </c>
      <c r="L2" s="12" t="s">
        <v>4</v>
      </c>
      <c r="M2" s="12" t="s">
        <v>4</v>
      </c>
      <c r="N2" s="14" t="s">
        <v>16</v>
      </c>
    </row>
    <row r="3" spans="1:14" ht="39.75" customHeight="1" x14ac:dyDescent="0.2">
      <c r="A3" s="15"/>
      <c r="B3" s="15"/>
      <c r="C3" s="15"/>
      <c r="D3" s="15"/>
      <c r="E3" s="3" t="s">
        <v>6</v>
      </c>
      <c r="F3" s="4" t="s">
        <v>6</v>
      </c>
      <c r="G3" s="14"/>
      <c r="H3" s="14"/>
      <c r="I3" s="14"/>
      <c r="J3" s="14"/>
      <c r="K3" s="14"/>
      <c r="L3" s="12"/>
      <c r="M3" s="12"/>
      <c r="N3" s="14"/>
    </row>
    <row r="4" spans="1:14" x14ac:dyDescent="0.2">
      <c r="A4" s="16">
        <v>1</v>
      </c>
      <c r="B4" s="10" t="s">
        <v>7</v>
      </c>
      <c r="C4" s="11" t="s">
        <v>17</v>
      </c>
      <c r="D4" s="18">
        <v>1</v>
      </c>
      <c r="E4" s="19">
        <v>16300</v>
      </c>
      <c r="F4" s="20">
        <v>16330</v>
      </c>
      <c r="G4" s="21">
        <f>+MIN(E4:F4)</f>
        <v>16300</v>
      </c>
      <c r="H4" s="21">
        <f>+AVERAGE(E4:F4)</f>
        <v>16315</v>
      </c>
      <c r="I4" s="21">
        <f>+MEDIAN(E4:F4)</f>
        <v>16315</v>
      </c>
      <c r="J4" s="6">
        <f>_xlfn.STDEV.P(E4:F4)</f>
        <v>15</v>
      </c>
      <c r="K4" s="7">
        <f t="shared" ref="K4:K5" si="0">+J4/H4</f>
        <v>9.1939932577382772E-4</v>
      </c>
      <c r="L4" s="8">
        <f>IF(K4&lt;=0.15,H4,IF(AND(K4&gt;0.15,K4&lt;=0.49),I4,G4))</f>
        <v>16315</v>
      </c>
      <c r="M4" s="22">
        <f>+ROUND(L4,0)</f>
        <v>16315</v>
      </c>
      <c r="N4" s="5" t="str">
        <f t="shared" ref="N4:N5" si="1">IF(L4=G4, "MENOR VALOR", IF(L4=H4,"MEDIA ARITMETICA", IF(L4=I4,"MEDIANA")))</f>
        <v>MEDIA ARITMETICA</v>
      </c>
    </row>
    <row r="5" spans="1:14" x14ac:dyDescent="0.2">
      <c r="A5" s="17">
        <v>2</v>
      </c>
      <c r="B5" s="10" t="s">
        <v>10</v>
      </c>
      <c r="C5" s="11" t="s">
        <v>17</v>
      </c>
      <c r="D5" s="18">
        <v>1</v>
      </c>
      <c r="E5" s="19">
        <v>11724</v>
      </c>
      <c r="F5" s="20">
        <v>11760</v>
      </c>
      <c r="G5" s="21">
        <f>+MIN(E5:F5)</f>
        <v>11724</v>
      </c>
      <c r="H5" s="21">
        <f>+AVERAGE(E5:F5)</f>
        <v>11742</v>
      </c>
      <c r="I5" s="21">
        <f>+MEDIAN(E5:F5)</f>
        <v>11742</v>
      </c>
      <c r="J5" s="6">
        <f>_xlfn.STDEV.P(E5:F5)</f>
        <v>18</v>
      </c>
      <c r="K5" s="7">
        <f t="shared" si="0"/>
        <v>1.5329586101175269E-3</v>
      </c>
      <c r="L5" s="8">
        <f t="shared" ref="L5" si="2">IF(K5&lt;=0.15,H5,IF(AND(K5&gt;0.15,K5&lt;=0.49),I5,G5))</f>
        <v>11742</v>
      </c>
      <c r="M5" s="22">
        <f t="shared" ref="M5" si="3">+ROUND(L5,0)</f>
        <v>11742</v>
      </c>
      <c r="N5" s="5" t="str">
        <f t="shared" si="1"/>
        <v>MEDIA ARITMETICA</v>
      </c>
    </row>
  </sheetData>
  <mergeCells count="13">
    <mergeCell ref="M2:M3"/>
    <mergeCell ref="A1:N1"/>
    <mergeCell ref="K2:K3"/>
    <mergeCell ref="A2:A3"/>
    <mergeCell ref="B2:B3"/>
    <mergeCell ref="C2:C3"/>
    <mergeCell ref="D2:D3"/>
    <mergeCell ref="G2:G3"/>
    <mergeCell ref="H2:H3"/>
    <mergeCell ref="I2:I3"/>
    <mergeCell ref="J2:J3"/>
    <mergeCell ref="L2:L3"/>
    <mergeCell ref="N2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JUAN CARLOS ALPALA BURBANO</cp:lastModifiedBy>
  <dcterms:created xsi:type="dcterms:W3CDTF">2023-04-24T16:43:36Z</dcterms:created>
  <dcterms:modified xsi:type="dcterms:W3CDTF">2026-08-12T20:56:40Z</dcterms:modified>
</cp:coreProperties>
</file>