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ttps://d.docs.live.net/f1debb54bf07b51c/Desktop/"/>
    </mc:Choice>
  </mc:AlternateContent>
  <xr:revisionPtr revIDLastSave="0" documentId="8_{28BA2998-D5A3-4DC7-AA43-5AE01B1D5218}" xr6:coauthVersionLast="47" xr6:coauthVersionMax="47" xr10:uidLastSave="{00000000-0000-0000-0000-000000000000}"/>
  <bookViews>
    <workbookView xWindow="-108" yWindow="-108" windowWidth="23256" windowHeight="12456" tabRatio="775" activeTab="2" xr2:uid="{00000000-000D-0000-FFFF-FFFF00000000}"/>
  </bookViews>
  <sheets>
    <sheet name="COTIZACIONES" sheetId="1" r:id="rId1"/>
    <sheet name="MATRIZ DE INSUMOS" sheetId="2" r:id="rId2"/>
    <sheet name="MATRIZ DE INVERSION" sheetId="3" r:id="rId3"/>
  </sheets>
  <definedNames>
    <definedName name="_xlnm._FilterDatabase" localSheetId="0" hidden="1">COTIZACIONES!$B$1:$L$15</definedName>
    <definedName name="_xlnm.Print_Area" localSheetId="0">COTIZACIONES!$A$1:$L$15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6" i="3" l="1"/>
  <c r="G37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4" i="3"/>
  <c r="F13" i="3"/>
  <c r="F17" i="3"/>
  <c r="F36" i="3"/>
  <c r="E4" i="3"/>
  <c r="F4" i="3" s="1"/>
  <c r="G4" i="2"/>
  <c r="K4" i="1"/>
  <c r="J4" i="1"/>
  <c r="D4" i="2" s="1"/>
  <c r="J5" i="1"/>
  <c r="L5" i="1" s="1"/>
  <c r="K5" i="1"/>
  <c r="J6" i="1"/>
  <c r="L6" i="1" s="1"/>
  <c r="K6" i="1"/>
  <c r="J7" i="1"/>
  <c r="L7" i="1" s="1"/>
  <c r="K7" i="1"/>
  <c r="J8" i="1"/>
  <c r="D6" i="2" s="1"/>
  <c r="K8" i="1"/>
  <c r="J9" i="1"/>
  <c r="E6" i="2" s="1"/>
  <c r="K9" i="1"/>
  <c r="J10" i="1"/>
  <c r="D7" i="2" s="1"/>
  <c r="K10" i="1"/>
  <c r="J11" i="1"/>
  <c r="E7" i="2" s="1"/>
  <c r="K11" i="1"/>
  <c r="J12" i="1"/>
  <c r="D8" i="2" s="1"/>
  <c r="K12" i="1"/>
  <c r="J13" i="1"/>
  <c r="E8" i="2" s="1"/>
  <c r="K13" i="1"/>
  <c r="J14" i="1"/>
  <c r="D9" i="2" s="1"/>
  <c r="K14" i="1"/>
  <c r="J15" i="1"/>
  <c r="E9" i="2" s="1"/>
  <c r="K15" i="1"/>
  <c r="J16" i="1"/>
  <c r="D10" i="2" s="1"/>
  <c r="K16" i="1"/>
  <c r="J17" i="1"/>
  <c r="E10" i="2" s="1"/>
  <c r="K17" i="1"/>
  <c r="J18" i="1"/>
  <c r="D11" i="2" s="1"/>
  <c r="K18" i="1"/>
  <c r="J19" i="1"/>
  <c r="E11" i="2" s="1"/>
  <c r="K19" i="1"/>
  <c r="J20" i="1"/>
  <c r="D12" i="2" s="1"/>
  <c r="K20" i="1"/>
  <c r="J21" i="1"/>
  <c r="E12" i="2" s="1"/>
  <c r="K21" i="1"/>
  <c r="J22" i="1"/>
  <c r="D13" i="2" s="1"/>
  <c r="K22" i="1"/>
  <c r="J23" i="1"/>
  <c r="E13" i="2" s="1"/>
  <c r="K23" i="1"/>
  <c r="J24" i="1"/>
  <c r="D14" i="2" s="1"/>
  <c r="K24" i="1"/>
  <c r="J25" i="1"/>
  <c r="E14" i="2" s="1"/>
  <c r="K25" i="1"/>
  <c r="J26" i="1"/>
  <c r="D15" i="2" s="1"/>
  <c r="K26" i="1"/>
  <c r="J27" i="1"/>
  <c r="E15" i="2" s="1"/>
  <c r="K27" i="1"/>
  <c r="L27" i="1"/>
  <c r="J28" i="1"/>
  <c r="D16" i="2" s="1"/>
  <c r="K28" i="1"/>
  <c r="J29" i="1"/>
  <c r="E16" i="2" s="1"/>
  <c r="K29" i="1"/>
  <c r="J30" i="1"/>
  <c r="D17" i="2" s="1"/>
  <c r="K30" i="1"/>
  <c r="J31" i="1"/>
  <c r="E17" i="2" s="1"/>
  <c r="G17" i="2" s="1"/>
  <c r="E17" i="3" s="1"/>
  <c r="K31" i="1"/>
  <c r="J32" i="1"/>
  <c r="D18" i="2" s="1"/>
  <c r="K32" i="1"/>
  <c r="J33" i="1"/>
  <c r="E18" i="2" s="1"/>
  <c r="K33" i="1"/>
  <c r="J34" i="1"/>
  <c r="D19" i="2" s="1"/>
  <c r="K34" i="1"/>
  <c r="J35" i="1"/>
  <c r="E19" i="2" s="1"/>
  <c r="K35" i="1"/>
  <c r="J36" i="1"/>
  <c r="D20" i="2" s="1"/>
  <c r="K36" i="1"/>
  <c r="L36" i="1"/>
  <c r="J37" i="1"/>
  <c r="E20" i="2" s="1"/>
  <c r="K37" i="1"/>
  <c r="J38" i="1"/>
  <c r="D21" i="2" s="1"/>
  <c r="K38" i="1"/>
  <c r="J39" i="1"/>
  <c r="E21" i="2" s="1"/>
  <c r="K39" i="1"/>
  <c r="J40" i="1"/>
  <c r="D22" i="2" s="1"/>
  <c r="K40" i="1"/>
  <c r="J41" i="1"/>
  <c r="E22" i="2" s="1"/>
  <c r="K41" i="1"/>
  <c r="J42" i="1"/>
  <c r="D23" i="2" s="1"/>
  <c r="K42" i="1"/>
  <c r="J43" i="1"/>
  <c r="L43" i="1" s="1"/>
  <c r="K43" i="1"/>
  <c r="J44" i="1"/>
  <c r="D24" i="2" s="1"/>
  <c r="K44" i="1"/>
  <c r="J45" i="1"/>
  <c r="E24" i="2" s="1"/>
  <c r="G24" i="2" s="1"/>
  <c r="E24" i="3" s="1"/>
  <c r="K45" i="1"/>
  <c r="J46" i="1"/>
  <c r="D25" i="2" s="1"/>
  <c r="K46" i="1"/>
  <c r="J47" i="1"/>
  <c r="E25" i="2" s="1"/>
  <c r="K47" i="1"/>
  <c r="J48" i="1"/>
  <c r="D26" i="2" s="1"/>
  <c r="G26" i="2" s="1"/>
  <c r="E26" i="3" s="1"/>
  <c r="K48" i="1"/>
  <c r="L48" i="1"/>
  <c r="J49" i="1"/>
  <c r="E26" i="2" s="1"/>
  <c r="K49" i="1"/>
  <c r="J50" i="1"/>
  <c r="D27" i="2" s="1"/>
  <c r="K50" i="1"/>
  <c r="J51" i="1"/>
  <c r="E27" i="2" s="1"/>
  <c r="G27" i="2" s="1"/>
  <c r="E27" i="3" s="1"/>
  <c r="K51" i="1"/>
  <c r="L51" i="1"/>
  <c r="J52" i="1"/>
  <c r="D28" i="2" s="1"/>
  <c r="K52" i="1"/>
  <c r="J53" i="1"/>
  <c r="L53" i="1" s="1"/>
  <c r="K53" i="1"/>
  <c r="J54" i="1"/>
  <c r="D29" i="2" s="1"/>
  <c r="K54" i="1"/>
  <c r="J55" i="1"/>
  <c r="E29" i="2" s="1"/>
  <c r="K55" i="1"/>
  <c r="J56" i="1"/>
  <c r="D30" i="2" s="1"/>
  <c r="K56" i="1"/>
  <c r="J57" i="1"/>
  <c r="E30" i="2" s="1"/>
  <c r="K57" i="1"/>
  <c r="J58" i="1"/>
  <c r="D31" i="2" s="1"/>
  <c r="K58" i="1"/>
  <c r="J59" i="1"/>
  <c r="E31" i="2" s="1"/>
  <c r="K59" i="1"/>
  <c r="J60" i="1"/>
  <c r="D32" i="2" s="1"/>
  <c r="K60" i="1"/>
  <c r="J61" i="1"/>
  <c r="E32" i="2" s="1"/>
  <c r="K61" i="1"/>
  <c r="J62" i="1"/>
  <c r="D33" i="2" s="1"/>
  <c r="K62" i="1"/>
  <c r="J63" i="1"/>
  <c r="E33" i="2" s="1"/>
  <c r="K63" i="1"/>
  <c r="J64" i="1"/>
  <c r="D34" i="2" s="1"/>
  <c r="K64" i="1"/>
  <c r="J65" i="1"/>
  <c r="E34" i="2" s="1"/>
  <c r="K65" i="1"/>
  <c r="J66" i="1"/>
  <c r="D35" i="2" s="1"/>
  <c r="K66" i="1"/>
  <c r="J67" i="1"/>
  <c r="E35" i="2" s="1"/>
  <c r="K67" i="1"/>
  <c r="L67" i="1"/>
  <c r="E5" i="2"/>
  <c r="G13" i="2"/>
  <c r="E13" i="3" s="1"/>
  <c r="D5" i="2"/>
  <c r="F27" i="3" l="1"/>
  <c r="F26" i="3"/>
  <c r="F24" i="3"/>
  <c r="G21" i="2"/>
  <c r="E21" i="3" s="1"/>
  <c r="G25" i="2"/>
  <c r="E25" i="3" s="1"/>
  <c r="G30" i="2"/>
  <c r="E30" i="3" s="1"/>
  <c r="L56" i="1"/>
  <c r="G32" i="2"/>
  <c r="E32" i="3" s="1"/>
  <c r="G34" i="2"/>
  <c r="E34" i="3" s="1"/>
  <c r="L10" i="1"/>
  <c r="G29" i="2"/>
  <c r="E29" i="3" s="1"/>
  <c r="L17" i="1"/>
  <c r="L59" i="1"/>
  <c r="L52" i="1"/>
  <c r="L49" i="1"/>
  <c r="G18" i="2"/>
  <c r="E18" i="3" s="1"/>
  <c r="L24" i="1"/>
  <c r="L9" i="1"/>
  <c r="G14" i="2"/>
  <c r="E14" i="3" s="1"/>
  <c r="G31" i="2"/>
  <c r="E31" i="3" s="1"/>
  <c r="G22" i="2"/>
  <c r="E22" i="3" s="1"/>
  <c r="L64" i="1"/>
  <c r="L40" i="1"/>
  <c r="G20" i="2"/>
  <c r="E20" i="3" s="1"/>
  <c r="L33" i="1"/>
  <c r="G19" i="2"/>
  <c r="E19" i="3" s="1"/>
  <c r="G35" i="2"/>
  <c r="E35" i="3" s="1"/>
  <c r="L32" i="1"/>
  <c r="G16" i="2"/>
  <c r="E16" i="3" s="1"/>
  <c r="G15" i="2"/>
  <c r="E15" i="3" s="1"/>
  <c r="G33" i="2"/>
  <c r="E33" i="3" s="1"/>
  <c r="L35" i="1"/>
  <c r="L65" i="1"/>
  <c r="L28" i="1"/>
  <c r="L25" i="1"/>
  <c r="E4" i="2"/>
  <c r="L19" i="1"/>
  <c r="L16" i="1"/>
  <c r="L60" i="1"/>
  <c r="L57" i="1"/>
  <c r="L44" i="1"/>
  <c r="L41" i="1"/>
  <c r="L11" i="1"/>
  <c r="L8" i="1"/>
  <c r="L61" i="1"/>
  <c r="L45" i="1"/>
  <c r="L37" i="1"/>
  <c r="L29" i="1"/>
  <c r="L21" i="1"/>
  <c r="L13" i="1"/>
  <c r="L66" i="1"/>
  <c r="L58" i="1"/>
  <c r="L50" i="1"/>
  <c r="L42" i="1"/>
  <c r="L34" i="1"/>
  <c r="L26" i="1"/>
  <c r="L18" i="1"/>
  <c r="L63" i="1"/>
  <c r="L55" i="1"/>
  <c r="L47" i="1"/>
  <c r="L39" i="1"/>
  <c r="L31" i="1"/>
  <c r="L23" i="1"/>
  <c r="L15" i="1"/>
  <c r="L20" i="1"/>
  <c r="L12" i="1"/>
  <c r="L62" i="1"/>
  <c r="L54" i="1"/>
  <c r="L46" i="1"/>
  <c r="L38" i="1"/>
  <c r="L30" i="1"/>
  <c r="L22" i="1"/>
  <c r="L14" i="1"/>
  <c r="E28" i="2"/>
  <c r="G28" i="2" s="1"/>
  <c r="E28" i="3" s="1"/>
  <c r="E23" i="2"/>
  <c r="G23" i="2" s="1"/>
  <c r="E23" i="3" s="1"/>
  <c r="G9" i="2"/>
  <c r="E9" i="3" s="1"/>
  <c r="L4" i="1"/>
  <c r="N4" i="1"/>
  <c r="N8" i="1"/>
  <c r="N14" i="1"/>
  <c r="F33" i="3" l="1"/>
  <c r="F35" i="3"/>
  <c r="F32" i="3"/>
  <c r="F30" i="3"/>
  <c r="F31" i="3"/>
  <c r="F18" i="3"/>
  <c r="F15" i="3"/>
  <c r="F16" i="3"/>
  <c r="F29" i="3"/>
  <c r="F19" i="3"/>
  <c r="F25" i="3"/>
  <c r="F9" i="3"/>
  <c r="F21" i="3"/>
  <c r="F23" i="3"/>
  <c r="F28" i="3"/>
  <c r="F14" i="3"/>
  <c r="F34" i="3"/>
  <c r="F20" i="3"/>
  <c r="F22" i="3"/>
  <c r="G12" i="2"/>
  <c r="E12" i="3" s="1"/>
  <c r="G11" i="2"/>
  <c r="E11" i="3" s="1"/>
  <c r="G8" i="2"/>
  <c r="E8" i="3" s="1"/>
  <c r="F8" i="3" s="1"/>
  <c r="G7" i="2"/>
  <c r="E7" i="3" s="1"/>
  <c r="G5" i="2"/>
  <c r="E5" i="3" s="1"/>
  <c r="G10" i="2"/>
  <c r="E10" i="3" s="1"/>
  <c r="G6" i="2"/>
  <c r="E6" i="3" s="1"/>
  <c r="F6" i="3" s="1"/>
  <c r="F5" i="3" l="1"/>
  <c r="F10" i="3"/>
  <c r="F7" i="3"/>
  <c r="F11" i="3"/>
  <c r="F12" i="3"/>
  <c r="G37" i="2"/>
  <c r="F37" i="3" l="1"/>
  <c r="E37" i="3"/>
</calcChain>
</file>

<file path=xl/sharedStrings.xml><?xml version="1.0" encoding="utf-8"?>
<sst xmlns="http://schemas.openxmlformats.org/spreadsheetml/2006/main" count="394" uniqueCount="153">
  <si>
    <t>ITEM</t>
  </si>
  <si>
    <t>PRESUPUESTO OFICIAL</t>
  </si>
  <si>
    <t>VALOR UNITARIO</t>
  </si>
  <si>
    <t>COSTO FINAL</t>
  </si>
  <si>
    <t>DETALLE</t>
  </si>
  <si>
    <t>UNIDAD MEDIDA</t>
  </si>
  <si>
    <t>CANT.</t>
  </si>
  <si>
    <t>VALOR UNITARIO
BRUTO</t>
  </si>
  <si>
    <t xml:space="preserve"> % IVA</t>
  </si>
  <si>
    <t>VALOR UNITARIO INCLUIDO IVA</t>
  </si>
  <si>
    <t>SUBTOTAL ANTES IVA</t>
  </si>
  <si>
    <t>COSTO TOTAL INCLUÍDO IVA</t>
  </si>
  <si>
    <t>VALOR UNITARIO INCLUÍDO IVA</t>
  </si>
  <si>
    <t>MEDIDA ESTADÍSTICA SELECCIONADA</t>
  </si>
  <si>
    <t xml:space="preserve">VALOR UNITARIO </t>
  </si>
  <si>
    <t>Proveedor 1</t>
  </si>
  <si>
    <t>Proveedor 2</t>
  </si>
  <si>
    <t>UNIDAD</t>
  </si>
  <si>
    <t>CANTIDAD</t>
  </si>
  <si>
    <t>Promedio</t>
  </si>
  <si>
    <t>MATRIZ DE INSUMOS</t>
  </si>
  <si>
    <t>COTIZACIÓN</t>
  </si>
  <si>
    <t>FECHA</t>
  </si>
  <si>
    <t>MUNICIPIO</t>
  </si>
  <si>
    <t>REGISTRO WEB</t>
  </si>
  <si>
    <t>Ebéjico</t>
  </si>
  <si>
    <t>Lidocaina al 2% sin epinefrina Frasco por 50 mL</t>
  </si>
  <si>
    <t>Alcohol antiséptico x galón</t>
  </si>
  <si>
    <t>Agua oxigenada</t>
  </si>
  <si>
    <t>Aguja desechable calibre 23 de una pulgada (23 x 1")</t>
  </si>
  <si>
    <t>Cuchillas de bisturí número 20</t>
  </si>
  <si>
    <t>Ketoprofeno inyectable frasco por 50 mL</t>
  </si>
  <si>
    <t>Ácido tranexámico</t>
  </si>
  <si>
    <t>Quercetol frasco por 50 ml</t>
  </si>
  <si>
    <t xml:space="preserve">Toalla desechable de papel en rollo </t>
  </si>
  <si>
    <t>Venocatéter (azul)</t>
  </si>
  <si>
    <t>Venocatéter (amarillo)</t>
  </si>
  <si>
    <t>Venocatéter (rosado)</t>
  </si>
  <si>
    <t>Frascos</t>
  </si>
  <si>
    <t>Unidades</t>
  </si>
  <si>
    <t>Rollos</t>
  </si>
  <si>
    <t xml:space="preserve">Guantes desechables de látex talla M </t>
  </si>
  <si>
    <t>Cajas x 100 unidades</t>
  </si>
  <si>
    <t>Trasporte</t>
  </si>
  <si>
    <t xml:space="preserve"> Galon</t>
  </si>
  <si>
    <t>Jeringa desechable de 50 ml</t>
  </si>
  <si>
    <t>Jeringa desechable de 50  ml</t>
  </si>
  <si>
    <t>Cajas por 100 unidades</t>
  </si>
  <si>
    <t>Dipirona en solución inyectable 50 mL</t>
  </si>
  <si>
    <t>Adrenalina x 20 mL</t>
  </si>
  <si>
    <t>Resupram x 20 mL</t>
  </si>
  <si>
    <t>Resupram x20mL</t>
  </si>
  <si>
    <t>Cerenia  inyectable frasco por 20 ml</t>
  </si>
  <si>
    <t>Caja x 100 unidades</t>
  </si>
  <si>
    <t>Caja por 100 unidades</t>
  </si>
  <si>
    <t xml:space="preserve"> </t>
  </si>
  <si>
    <t>Guantes desechables de látex talla s</t>
  </si>
  <si>
    <t xml:space="preserve"> Frascos x 50 ml</t>
  </si>
  <si>
    <t>Caja x 24 unidades</t>
  </si>
  <si>
    <t xml:space="preserve"> Sutura quirúrgica Cat Gut crómico 2-0 40 mm, 75 cm CC20MR40R     </t>
  </si>
  <si>
    <t xml:space="preserve">Sutura quirúrgica   Simple 2-0 con aguja MR40 (medio círculo, redonda) </t>
  </si>
  <si>
    <t>Frasco x 50 ml</t>
  </si>
  <si>
    <t>Sutura quirúrgica multifilamento, sintética y reabsorbible violeta: ácido poliglicólico o de poliglactina = Vicryl® 2-0 (doble cero) MR40 aguja medio circulo redonda</t>
  </si>
  <si>
    <t>Caja x 12 unidades</t>
  </si>
  <si>
    <t>Sutura quirúrgica multifilamento, sintética y reabsorbible violeta: ácido poliglicólico o de poliglactina = Vicryl® 3-0 (tres cero) MR40 aguja medio circulo redonda</t>
  </si>
  <si>
    <t>Sutura quirúrgica multifilamento, sintética y reabsorbible violeta: ácido poliglicólico o de poliglactina = Vicryl 1® (número uno) MR40 aguja medio circulo redonda</t>
  </si>
  <si>
    <t>Unitral® L.A.  inyectable (Amoxicilina 15%)</t>
  </si>
  <si>
    <t>Frascos x 50 ml</t>
  </si>
  <si>
    <t xml:space="preserve"> Frascos x 20 ml</t>
  </si>
  <si>
    <t>Frascos   x 50 ml</t>
  </si>
  <si>
    <t xml:space="preserve">Flumixin meglumine.  </t>
  </si>
  <si>
    <t>Meloxicam solución inyectable (15 mg/mL)</t>
  </si>
  <si>
    <t>Ketoprofeno inyectable</t>
  </si>
  <si>
    <t>Jeringa desechable de 100 UI, con aguja calibre 23 de una pulgada (23 x 1")</t>
  </si>
  <si>
    <t>Caja</t>
  </si>
  <si>
    <t>https://n9.cl/snubx</t>
  </si>
  <si>
    <t>https://n9.cl/nx28i</t>
  </si>
  <si>
    <t xml:space="preserve"> https://n9.cl/8thrdl</t>
  </si>
  <si>
    <t xml:space="preserve"> https://n9.cl/ojs73f</t>
  </si>
  <si>
    <t xml:space="preserve"> https://n9.cl/abnoy</t>
  </si>
  <si>
    <t xml:space="preserve"> https://n9.cl/rho0wm</t>
  </si>
  <si>
    <t xml:space="preserve"> https://n9.cl/yapxh</t>
  </si>
  <si>
    <t xml:space="preserve"> https://n9.cl/ilopl</t>
  </si>
  <si>
    <t xml:space="preserve">Iodiger (yodopovidona) espuma </t>
  </si>
  <si>
    <t xml:space="preserve">Iodiger  (yodopovidona) espuma  </t>
  </si>
  <si>
    <t xml:space="preserve"> https://n9.cl/buwpy</t>
  </si>
  <si>
    <t xml:space="preserve"> https://n9.cl/2ovnh</t>
  </si>
  <si>
    <t xml:space="preserve"> https://n9.cl/8b8eol</t>
  </si>
  <si>
    <t xml:space="preserve"> https://n9.cl/v4oba</t>
  </si>
  <si>
    <t xml:space="preserve"> https://n9.cl/8hq9c</t>
  </si>
  <si>
    <t xml:space="preserve"> https://n9.cl/23h7c</t>
  </si>
  <si>
    <t xml:space="preserve"> https://n9.cl/imz9w</t>
  </si>
  <si>
    <t xml:space="preserve"> https://n9.cl/zf7iz</t>
  </si>
  <si>
    <t xml:space="preserve"> https://n9.cl/bnf99m</t>
  </si>
  <si>
    <t xml:space="preserve"> https://n9.cl/womrlz</t>
  </si>
  <si>
    <t xml:space="preserve"> https://n9.cl/nrax7</t>
  </si>
  <si>
    <t xml:space="preserve"> https://n9.cl/xlkez</t>
  </si>
  <si>
    <t xml:space="preserve"> https://n9.cl/s303cl</t>
  </si>
  <si>
    <t xml:space="preserve"> https://n9.cl/0gv4zk</t>
  </si>
  <si>
    <t xml:space="preserve"> https://n9.cl/hqkwz</t>
  </si>
  <si>
    <t xml:space="preserve"> https://n9.cl/ghjfc</t>
  </si>
  <si>
    <t xml:space="preserve"> https://n9.cl/0m1k9</t>
  </si>
  <si>
    <t>https://n9.cl/mmm9xe</t>
  </si>
  <si>
    <t xml:space="preserve"> https://n9.cl/vk6mn</t>
  </si>
  <si>
    <t>https://n9.cl/ry1hdy</t>
  </si>
  <si>
    <t xml:space="preserve"> https://n9.cl/1myky</t>
  </si>
  <si>
    <t>https://n9.cl/o8cys</t>
  </si>
  <si>
    <t>https://n9.cl/yqvi0</t>
  </si>
  <si>
    <t xml:space="preserve"> https://n9.cl/xvo0h</t>
  </si>
  <si>
    <t>https://n9.cl/zvkpfw</t>
  </si>
  <si>
    <t>https://n9.cl/narwa</t>
  </si>
  <si>
    <t>Frasco x100 ml</t>
  </si>
  <si>
    <t>Frasco x 100 ml</t>
  </si>
  <si>
    <t xml:space="preserve"> https://n9.cl/32bk9</t>
  </si>
  <si>
    <t xml:space="preserve"> https://n9.cl/22uew</t>
  </si>
  <si>
    <t xml:space="preserve"> https://n9.cl/pgld1</t>
  </si>
  <si>
    <t xml:space="preserve"> https://n9.cl/zm28sf</t>
  </si>
  <si>
    <t>https://n9.cl/zyjje</t>
  </si>
  <si>
    <t xml:space="preserve"> https://n9.cl/34iax</t>
  </si>
  <si>
    <t xml:space="preserve"> https://n9.cl/oynzxy</t>
  </si>
  <si>
    <t xml:space="preserve"> https://n9.cl/o899r</t>
  </si>
  <si>
    <t xml:space="preserve"> https://n9.cl/8fk3x6</t>
  </si>
  <si>
    <t xml:space="preserve"> https://n9.cl/aut32s</t>
  </si>
  <si>
    <t xml:space="preserve"> https://n9.cl/eq8in</t>
  </si>
  <si>
    <t xml:space="preserve"> https://n9.cl/cgkcv</t>
  </si>
  <si>
    <t xml:space="preserve"> https://n9.cl/7wb7x</t>
  </si>
  <si>
    <t xml:space="preserve"> https://n9.cl/3ue6iw</t>
  </si>
  <si>
    <t xml:space="preserve"> https://n9.cl/g9trk</t>
  </si>
  <si>
    <t xml:space="preserve"> https://n9.cl/wpy2ap</t>
  </si>
  <si>
    <t xml:space="preserve">Micropore Blanco 1" x 10 YDS  </t>
  </si>
  <si>
    <t>https://n9.cl/m8scf</t>
  </si>
  <si>
    <t xml:space="preserve"> https://n9.cl/grypi2</t>
  </si>
  <si>
    <t xml:space="preserve"> https://n9.cl/mxngav</t>
  </si>
  <si>
    <t>https://n9.cl/520lzs</t>
  </si>
  <si>
    <t>Frascos x 50  ml</t>
  </si>
  <si>
    <t xml:space="preserve"> https://n9.cl/h2n9bw</t>
  </si>
  <si>
    <t>https://n9.cl/fpr5f</t>
  </si>
  <si>
    <t>https://n9.cl/hzbac0</t>
  </si>
  <si>
    <t>https://n9.cl/1nkgtr</t>
  </si>
  <si>
    <t>https://n9.cl/pat1tq</t>
  </si>
  <si>
    <t xml:space="preserve"> https://n9.cl/7fajd</t>
  </si>
  <si>
    <t xml:space="preserve"> https://n9.cl/55wqf</t>
  </si>
  <si>
    <t>Frasco x 1000ml</t>
  </si>
  <si>
    <t>https://n9.cl/k8p2w</t>
  </si>
  <si>
    <t xml:space="preserve"> https://n9.cl/12m9e</t>
  </si>
  <si>
    <t xml:space="preserve"> Thanesia Solución inyectable, con fecha de vencimiento o caducidad para el año 2028</t>
  </si>
  <si>
    <t xml:space="preserve">  ThanesiaSolución inyectable, con fecha de vencimiento o caducidad para el año 2028</t>
  </si>
  <si>
    <t>VALOR UNITARIO, TOMADO DEL PROMEDIO (SUMA Y DIVISIÓN) DEL VALOR UNITARIO DE CADA PRODUCTO, DE LA PESTAÑA DE "COTIZACIONES"</t>
  </si>
  <si>
    <t xml:space="preserve">VALOR TOTAL: </t>
  </si>
  <si>
    <t>VALOR TOTAL</t>
  </si>
  <si>
    <t>Global</t>
  </si>
  <si>
    <t>Iodiger (yodopovidona) espuma x 1000 ml</t>
  </si>
  <si>
    <t>VALOR UNITARIO + CARGA TRIBUTARIA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</si>
</sst>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;[Red]\-&quot;$&quot;#,##0"/>
    <numFmt numFmtId="165" formatCode="_-&quot;$&quot;* #,##0.00_-;\-&quot;$&quot;* #,##0.00_-;_-&quot;$&quot;* &quot;-&quot;??_-;_-@_-"/>
    <numFmt numFmtId="166" formatCode="_(&quot;$&quot;\ * #,##0_);_(&quot;$&quot;\ * \(#,##0\);_(&quot;$&quot;\ * &quot;-&quot;_);_(@_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_-* #,##0.00\ _€_-;\-* #,##0.00\ _€_-;_-* &quot;-&quot;??\ _€_-;_-@_-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_-* #,##0\ _P_t_a_-;\-* #,##0\ _P_t_a_-;_-* &quot;-&quot;\ _P_t_a_-;_-@_-"/>
    <numFmt numFmtId="173" formatCode="_(&quot;$&quot;\ * #,##0_);_(&quot;$&quot;\ * \(#,##0\);_(&quot;$&quot;\ * &quot;-&quot;??_);_(@_)"/>
    <numFmt numFmtId="174" formatCode="_(* #,##0_);_(* \(#,##0\);_(* &quot;-&quot;??_);_(@_)"/>
    <numFmt numFmtId="175" formatCode="_-* #,##0.00\ _P_t_s_-;\-* #,##0.00\ _P_t_s_-;_-* &quot;-&quot;??\ _P_t_s_-;_-@_-"/>
    <numFmt numFmtId="176" formatCode="_ [$€-2]\ * #,##0.00_ ;_ [$€-2]\ * \-#,##0.00_ ;_ [$€-2]\ * &quot;-&quot;??_ "/>
    <numFmt numFmtId="177" formatCode="_-&quot;$&quot;\ * #,##0_-;\-&quot;$&quot;\ * #,##0_-;_-&quot;$&quot;\ * &quot;-&quot;??_-;_-@_-"/>
    <numFmt numFmtId="178" formatCode="_ &quot;$&quot;\ * #,##0_ ;_ &quot;$&quot;\ * \-#,##0_ ;_ &quot;$&quot;\ * &quot;-&quot;??_ ;_ @_ 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1"/>
      <color rgb="FF000000"/>
      <name val="Calibri"/>
      <family val="2"/>
      <charset val="1"/>
    </font>
    <font>
      <sz val="11"/>
      <color rgb="FFFFFFFF"/>
      <name val="Calibri"/>
      <family val="2"/>
      <charset val="1"/>
    </font>
    <font>
      <b/>
      <sz val="11"/>
      <color indexed="8"/>
      <name val="Calibri"/>
      <family val="2"/>
    </font>
    <font>
      <sz val="8"/>
      <color theme="1"/>
      <name val="Arial Narrow"/>
      <family val="2"/>
    </font>
    <font>
      <sz val="10"/>
      <color theme="1"/>
      <name val="Arial"/>
      <family val="2"/>
    </font>
    <font>
      <sz val="8"/>
      <name val="Calibri"/>
      <family val="2"/>
      <scheme val="minor"/>
    </font>
    <font>
      <sz val="12"/>
      <color theme="1"/>
      <name val="Arial"/>
      <family val="2"/>
    </font>
    <font>
      <b/>
      <sz val="8"/>
      <color theme="1"/>
      <name val="Montserrat"/>
    </font>
    <font>
      <sz val="8"/>
      <color theme="1"/>
      <name val="Montserrat"/>
    </font>
    <font>
      <b/>
      <sz val="8"/>
      <name val="Montserrat"/>
    </font>
    <font>
      <sz val="8"/>
      <name val="Montserrat"/>
    </font>
    <font>
      <sz val="11"/>
      <color theme="1"/>
      <name val="Montserrat"/>
    </font>
    <font>
      <sz val="11"/>
      <name val="Montserrat"/>
    </font>
    <font>
      <b/>
      <sz val="11"/>
      <name val="Montserrat"/>
    </font>
    <font>
      <u/>
      <sz val="11"/>
      <color theme="10"/>
      <name val="Montserrat"/>
    </font>
    <font>
      <sz val="11"/>
      <color rgb="FF000000"/>
      <name val="Montserrat"/>
    </font>
    <font>
      <b/>
      <sz val="12"/>
      <name val="Montserrat"/>
    </font>
    <font>
      <sz val="12"/>
      <name val="Montserrat"/>
    </font>
    <font>
      <sz val="10"/>
      <color theme="1"/>
      <name val="Montserrat"/>
    </font>
    <font>
      <b/>
      <sz val="11"/>
      <color theme="1"/>
      <name val="Montserrat"/>
    </font>
    <font>
      <b/>
      <sz val="18"/>
      <color theme="1"/>
      <name val="Montserrat"/>
    </font>
    <font>
      <b/>
      <sz val="9"/>
      <name val="Montserrat"/>
    </font>
    <font>
      <b/>
      <sz val="12"/>
      <color theme="1"/>
      <name val="Montserrat"/>
    </font>
  </fonts>
  <fills count="31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6600"/>
        <bgColor rgb="FFFF9900"/>
      </patternFill>
    </fill>
    <fill>
      <patternFill patternType="solid">
        <fgColor theme="7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02">
    <xf numFmtId="0" fontId="0" fillId="0" borderId="0"/>
    <xf numFmtId="0" fontId="2" fillId="0" borderId="0"/>
    <xf numFmtId="171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" fillId="0" borderId="0"/>
    <xf numFmtId="0" fontId="6" fillId="0" borderId="0" applyNumberFormat="0" applyFill="0" applyBorder="0" applyAlignment="0" applyProtection="0"/>
    <xf numFmtId="172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7" fillId="0" borderId="0" applyNumberForma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72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6" fillId="0" borderId="0" applyNumberForma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3" fillId="0" borderId="0" applyFont="0" applyFill="0" applyBorder="0" applyAlignment="0" applyProtection="0"/>
    <xf numFmtId="0" fontId="8" fillId="0" borderId="0"/>
    <xf numFmtId="167" fontId="3" fillId="0" borderId="0" applyBorder="0" applyAlignment="0" applyProtection="0"/>
    <xf numFmtId="0" fontId="9" fillId="11" borderId="0" applyBorder="0" applyProtection="0"/>
    <xf numFmtId="167" fontId="3" fillId="0" borderId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167" fontId="3" fillId="0" borderId="0" applyBorder="0" applyAlignment="0" applyProtection="0"/>
    <xf numFmtId="0" fontId="3" fillId="0" borderId="0"/>
    <xf numFmtId="0" fontId="3" fillId="0" borderId="0"/>
    <xf numFmtId="0" fontId="3" fillId="0" borderId="0"/>
    <xf numFmtId="175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68" fontId="1" fillId="0" borderId="0" applyFont="0" applyFill="0" applyBorder="0" applyAlignment="0" applyProtection="0"/>
    <xf numFmtId="17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1" fillId="0" borderId="0" applyFont="0" applyFill="0" applyBorder="0" applyAlignment="0" applyProtection="0"/>
    <xf numFmtId="17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4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1" fillId="0" borderId="0"/>
    <xf numFmtId="0" fontId="10" fillId="0" borderId="0"/>
    <xf numFmtId="0" fontId="1" fillId="0" borderId="0"/>
    <xf numFmtId="0" fontId="3" fillId="0" borderId="0"/>
    <xf numFmtId="176" fontId="1" fillId="0" borderId="0"/>
    <xf numFmtId="176" fontId="3" fillId="0" borderId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3" fillId="0" borderId="0" applyBorder="0" applyAlignment="0" applyProtection="0"/>
    <xf numFmtId="167" fontId="3" fillId="0" borderId="0" applyBorder="0" applyAlignment="0" applyProtection="0"/>
    <xf numFmtId="167" fontId="3" fillId="0" borderId="0" applyBorder="0" applyAlignment="0" applyProtection="0"/>
    <xf numFmtId="167" fontId="3" fillId="0" borderId="0" applyBorder="0" applyAlignment="0" applyProtection="0"/>
    <xf numFmtId="167" fontId="3" fillId="0" borderId="0" applyBorder="0" applyAlignment="0" applyProtection="0"/>
    <xf numFmtId="167" fontId="3" fillId="0" borderId="0" applyBorder="0" applyAlignment="0" applyProtection="0"/>
    <xf numFmtId="167" fontId="3" fillId="0" borderId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3" fillId="0" borderId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3" fillId="0" borderId="0"/>
    <xf numFmtId="171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68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29">
    <xf numFmtId="0" fontId="0" fillId="0" borderId="0" xfId="0"/>
    <xf numFmtId="0" fontId="11" fillId="0" borderId="0" xfId="0" applyFont="1"/>
    <xf numFmtId="168" fontId="11" fillId="0" borderId="0" xfId="0" applyNumberFormat="1" applyFont="1"/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2" fillId="0" borderId="0" xfId="0" applyFont="1"/>
    <xf numFmtId="44" fontId="11" fillId="0" borderId="0" xfId="301" applyFont="1"/>
    <xf numFmtId="174" fontId="11" fillId="0" borderId="0" xfId="300" applyNumberFormat="1" applyFont="1" applyAlignment="1">
      <alignment horizontal="center" vertical="center"/>
    </xf>
    <xf numFmtId="0" fontId="14" fillId="0" borderId="0" xfId="0" applyFont="1"/>
    <xf numFmtId="168" fontId="14" fillId="0" borderId="0" xfId="300" applyFont="1"/>
    <xf numFmtId="0" fontId="16" fillId="0" borderId="0" xfId="0" applyFont="1"/>
    <xf numFmtId="0" fontId="16" fillId="0" borderId="0" xfId="0" applyFont="1" applyAlignment="1">
      <alignment horizontal="center"/>
    </xf>
    <xf numFmtId="0" fontId="20" fillId="10" borderId="1" xfId="1" applyFont="1" applyFill="1" applyBorder="1" applyAlignment="1">
      <alignment horizontal="center" vertical="center" wrapText="1"/>
    </xf>
    <xf numFmtId="0" fontId="19" fillId="0" borderId="1" xfId="0" applyFont="1" applyBorder="1"/>
    <xf numFmtId="0" fontId="20" fillId="0" borderId="1" xfId="0" applyFont="1" applyBorder="1" applyAlignment="1">
      <alignment horizontal="left" vertical="top" wrapText="1"/>
    </xf>
    <xf numFmtId="0" fontId="20" fillId="0" borderId="1" xfId="0" applyFont="1" applyBorder="1" applyAlignment="1">
      <alignment horizontal="left" vertical="top"/>
    </xf>
    <xf numFmtId="0" fontId="21" fillId="7" borderId="1" xfId="1" applyFont="1" applyFill="1" applyBorder="1" applyAlignment="1">
      <alignment horizontal="center" vertical="center" wrapText="1"/>
    </xf>
    <xf numFmtId="174" fontId="20" fillId="0" borderId="1" xfId="300" applyNumberFormat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wrapText="1"/>
    </xf>
    <xf numFmtId="0" fontId="14" fillId="0" borderId="2" xfId="0" applyFont="1" applyBorder="1"/>
    <xf numFmtId="164" fontId="19" fillId="0" borderId="1" xfId="0" applyNumberFormat="1" applyFont="1" applyBorder="1"/>
    <xf numFmtId="174" fontId="20" fillId="0" borderId="1" xfId="300" applyNumberFormat="1" applyFont="1" applyBorder="1" applyAlignment="1">
      <alignment horizontal="center" vertical="center"/>
    </xf>
    <xf numFmtId="0" fontId="21" fillId="5" borderId="1" xfId="1" applyFont="1" applyFill="1" applyBorder="1" applyAlignment="1">
      <alignment horizontal="center" vertical="center" wrapText="1"/>
    </xf>
    <xf numFmtId="174" fontId="16" fillId="0" borderId="0" xfId="300" applyNumberFormat="1" applyFont="1" applyAlignment="1">
      <alignment horizontal="center" vertical="center"/>
    </xf>
    <xf numFmtId="0" fontId="25" fillId="0" borderId="1" xfId="1" applyFont="1" applyBorder="1" applyAlignment="1">
      <alignment horizontal="center" vertical="center" wrapText="1"/>
    </xf>
    <xf numFmtId="0" fontId="22" fillId="0" borderId="1" xfId="27" applyFont="1" applyFill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top" wrapText="1"/>
    </xf>
    <xf numFmtId="0" fontId="22" fillId="0" borderId="1" xfId="27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 vertical="top" wrapText="1"/>
    </xf>
    <xf numFmtId="0" fontId="16" fillId="0" borderId="0" xfId="0" applyFont="1" applyAlignment="1">
      <alignment horizontal="center" wrapText="1"/>
    </xf>
    <xf numFmtId="0" fontId="26" fillId="0" borderId="0" xfId="0" applyFont="1" applyAlignment="1">
      <alignment horizontal="center"/>
    </xf>
    <xf numFmtId="44" fontId="16" fillId="0" borderId="0" xfId="301" applyFont="1" applyAlignment="1">
      <alignment horizontal="center"/>
    </xf>
    <xf numFmtId="0" fontId="20" fillId="12" borderId="1" xfId="0" applyFont="1" applyFill="1" applyBorder="1" applyAlignment="1">
      <alignment horizontal="center" vertical="top" wrapText="1"/>
    </xf>
    <xf numFmtId="0" fontId="20" fillId="13" borderId="1" xfId="0" applyFont="1" applyFill="1" applyBorder="1" applyAlignment="1">
      <alignment horizontal="center" vertical="top" wrapText="1"/>
    </xf>
    <xf numFmtId="0" fontId="20" fillId="14" borderId="1" xfId="0" applyFont="1" applyFill="1" applyBorder="1" applyAlignment="1">
      <alignment horizontal="center" vertical="top" wrapText="1"/>
    </xf>
    <xf numFmtId="0" fontId="20" fillId="15" borderId="1" xfId="0" applyFont="1" applyFill="1" applyBorder="1" applyAlignment="1">
      <alignment horizontal="center" vertical="top" wrapText="1"/>
    </xf>
    <xf numFmtId="0" fontId="20" fillId="16" borderId="1" xfId="0" applyFont="1" applyFill="1" applyBorder="1" applyAlignment="1">
      <alignment horizontal="center" vertical="top" wrapText="1"/>
    </xf>
    <xf numFmtId="0" fontId="20" fillId="17" borderId="1" xfId="0" applyFont="1" applyFill="1" applyBorder="1" applyAlignment="1">
      <alignment horizontal="center" vertical="top" wrapText="1"/>
    </xf>
    <xf numFmtId="0" fontId="20" fillId="18" borderId="1" xfId="0" applyFont="1" applyFill="1" applyBorder="1" applyAlignment="1">
      <alignment horizontal="center" vertical="top" wrapText="1"/>
    </xf>
    <xf numFmtId="0" fontId="20" fillId="19" borderId="1" xfId="0" applyFont="1" applyFill="1" applyBorder="1" applyAlignment="1">
      <alignment horizontal="center" vertical="top" wrapText="1"/>
    </xf>
    <xf numFmtId="0" fontId="20" fillId="20" borderId="1" xfId="0" applyFont="1" applyFill="1" applyBorder="1" applyAlignment="1">
      <alignment horizontal="center" vertical="top" wrapText="1"/>
    </xf>
    <xf numFmtId="0" fontId="20" fillId="21" borderId="1" xfId="0" applyFont="1" applyFill="1" applyBorder="1" applyAlignment="1">
      <alignment horizontal="center" vertical="top" wrapText="1"/>
    </xf>
    <xf numFmtId="0" fontId="20" fillId="22" borderId="1" xfId="0" applyFont="1" applyFill="1" applyBorder="1" applyAlignment="1">
      <alignment horizontal="center" vertical="top" wrapText="1"/>
    </xf>
    <xf numFmtId="0" fontId="20" fillId="3" borderId="1" xfId="0" applyFont="1" applyFill="1" applyBorder="1" applyAlignment="1">
      <alignment horizontal="center" vertical="top" wrapText="1"/>
    </xf>
    <xf numFmtId="0" fontId="23" fillId="23" borderId="0" xfId="0" applyFont="1" applyFill="1" applyAlignment="1">
      <alignment horizontal="center" vertical="top" wrapText="1"/>
    </xf>
    <xf numFmtId="0" fontId="20" fillId="23" borderId="1" xfId="0" applyFont="1" applyFill="1" applyBorder="1" applyAlignment="1">
      <alignment horizontal="center" vertical="top" wrapText="1"/>
    </xf>
    <xf numFmtId="0" fontId="20" fillId="24" borderId="1" xfId="0" applyFont="1" applyFill="1" applyBorder="1" applyAlignment="1">
      <alignment horizontal="center" vertical="top" wrapText="1"/>
    </xf>
    <xf numFmtId="0" fontId="20" fillId="25" borderId="1" xfId="0" applyFont="1" applyFill="1" applyBorder="1" applyAlignment="1">
      <alignment horizontal="center" vertical="top" wrapText="1"/>
    </xf>
    <xf numFmtId="0" fontId="20" fillId="26" borderId="1" xfId="0" applyFont="1" applyFill="1" applyBorder="1" applyAlignment="1">
      <alignment horizontal="center" vertical="top" wrapText="1"/>
    </xf>
    <xf numFmtId="0" fontId="20" fillId="7" borderId="1" xfId="0" applyFont="1" applyFill="1" applyBorder="1" applyAlignment="1">
      <alignment horizontal="center" vertical="top" wrapText="1"/>
    </xf>
    <xf numFmtId="0" fontId="20" fillId="27" borderId="1" xfId="0" applyFont="1" applyFill="1" applyBorder="1" applyAlignment="1">
      <alignment horizontal="center" vertical="top" wrapText="1"/>
    </xf>
    <xf numFmtId="0" fontId="20" fillId="28" borderId="1" xfId="0" applyFont="1" applyFill="1" applyBorder="1" applyAlignment="1">
      <alignment horizontal="center" vertical="top" wrapText="1"/>
    </xf>
    <xf numFmtId="0" fontId="20" fillId="29" borderId="1" xfId="0" applyFont="1" applyFill="1" applyBorder="1" applyAlignment="1">
      <alignment horizontal="center" vertical="top" wrapText="1"/>
    </xf>
    <xf numFmtId="44" fontId="21" fillId="4" borderId="1" xfId="301" applyFont="1" applyFill="1" applyBorder="1" applyAlignment="1">
      <alignment horizontal="center" vertical="center" wrapText="1"/>
    </xf>
    <xf numFmtId="0" fontId="20" fillId="0" borderId="1" xfId="1" applyFont="1" applyBorder="1" applyAlignment="1">
      <alignment horizontal="center" vertical="top" wrapText="1"/>
    </xf>
    <xf numFmtId="0" fontId="19" fillId="0" borderId="1" xfId="0" applyFont="1" applyBorder="1" applyAlignment="1">
      <alignment horizontal="center" wrapText="1"/>
    </xf>
    <xf numFmtId="0" fontId="19" fillId="10" borderId="1" xfId="0" applyFont="1" applyFill="1" applyBorder="1" applyAlignment="1">
      <alignment vertical="center" wrapText="1"/>
    </xf>
    <xf numFmtId="0" fontId="19" fillId="10" borderId="1" xfId="0" applyFont="1" applyFill="1" applyBorder="1" applyAlignment="1">
      <alignment vertical="center"/>
    </xf>
    <xf numFmtId="0" fontId="19" fillId="10" borderId="1" xfId="0" applyFont="1" applyFill="1" applyBorder="1" applyAlignment="1">
      <alignment horizontal="center" vertical="center"/>
    </xf>
    <xf numFmtId="0" fontId="19" fillId="10" borderId="1" xfId="0" applyFont="1" applyFill="1" applyBorder="1" applyAlignment="1">
      <alignment wrapText="1"/>
    </xf>
    <xf numFmtId="6" fontId="19" fillId="10" borderId="1" xfId="0" applyNumberFormat="1" applyFont="1" applyFill="1" applyBorder="1"/>
    <xf numFmtId="0" fontId="19" fillId="10" borderId="1" xfId="0" applyFont="1" applyFill="1" applyBorder="1" applyAlignment="1">
      <alignment horizontal="center"/>
    </xf>
    <xf numFmtId="0" fontId="19" fillId="10" borderId="1" xfId="0" applyFont="1" applyFill="1" applyBorder="1"/>
    <xf numFmtId="177" fontId="27" fillId="0" borderId="1" xfId="301" applyNumberFormat="1" applyFont="1" applyBorder="1"/>
    <xf numFmtId="177" fontId="27" fillId="10" borderId="1" xfId="301" applyNumberFormat="1" applyFont="1" applyFill="1" applyBorder="1" applyAlignment="1">
      <alignment horizontal="center" vertical="center" wrapText="1"/>
    </xf>
    <xf numFmtId="177" fontId="19" fillId="10" borderId="1" xfId="301" applyNumberFormat="1" applyFont="1" applyFill="1" applyBorder="1" applyAlignment="1">
      <alignment vertical="center"/>
    </xf>
    <xf numFmtId="177" fontId="21" fillId="10" borderId="1" xfId="301" applyNumberFormat="1" applyFont="1" applyFill="1" applyBorder="1" applyAlignment="1">
      <alignment horizontal="center" vertical="center" wrapText="1"/>
    </xf>
    <xf numFmtId="177" fontId="21" fillId="0" borderId="1" xfId="301" applyNumberFormat="1" applyFont="1" applyFill="1" applyBorder="1" applyAlignment="1">
      <alignment horizontal="center" vertical="center" wrapText="1"/>
    </xf>
    <xf numFmtId="177" fontId="27" fillId="0" borderId="1" xfId="0" applyNumberFormat="1" applyFont="1" applyBorder="1"/>
    <xf numFmtId="0" fontId="19" fillId="10" borderId="1" xfId="0" applyFont="1" applyFill="1" applyBorder="1" applyAlignment="1">
      <alignment horizontal="center" wrapText="1"/>
    </xf>
    <xf numFmtId="177" fontId="20" fillId="0" borderId="1" xfId="301" applyNumberFormat="1" applyFont="1" applyBorder="1" applyAlignment="1">
      <alignment horizontal="left" vertical="top"/>
    </xf>
    <xf numFmtId="177" fontId="20" fillId="0" borderId="1" xfId="301" applyNumberFormat="1" applyFont="1" applyFill="1" applyBorder="1" applyAlignment="1">
      <alignment horizontal="left" vertical="top"/>
    </xf>
    <xf numFmtId="177" fontId="19" fillId="0" borderId="1" xfId="0" applyNumberFormat="1" applyFont="1" applyBorder="1"/>
    <xf numFmtId="177" fontId="20" fillId="0" borderId="1" xfId="301" applyNumberFormat="1" applyFont="1" applyFill="1" applyBorder="1" applyAlignment="1">
      <alignment horizontal="left" vertical="top" wrapText="1"/>
    </xf>
    <xf numFmtId="177" fontId="21" fillId="4" borderId="1" xfId="301" applyNumberFormat="1" applyFont="1" applyFill="1" applyBorder="1" applyAlignment="1">
      <alignment horizontal="center" vertical="center" wrapText="1"/>
    </xf>
    <xf numFmtId="177" fontId="20" fillId="8" borderId="1" xfId="301" applyNumberFormat="1" applyFont="1" applyFill="1" applyBorder="1" applyAlignment="1">
      <alignment horizontal="center" vertical="center" wrapText="1"/>
    </xf>
    <xf numFmtId="177" fontId="16" fillId="0" borderId="0" xfId="301" applyNumberFormat="1" applyFont="1" applyAlignment="1">
      <alignment horizontal="center"/>
    </xf>
    <xf numFmtId="177" fontId="11" fillId="0" borderId="0" xfId="301" applyNumberFormat="1" applyFont="1"/>
    <xf numFmtId="178" fontId="20" fillId="0" borderId="1" xfId="7" applyNumberFormat="1" applyFont="1" applyFill="1" applyBorder="1" applyAlignment="1">
      <alignment horizontal="center" vertical="center" wrapText="1"/>
    </xf>
    <xf numFmtId="177" fontId="20" fillId="6" borderId="1" xfId="301" applyNumberFormat="1" applyFont="1" applyFill="1" applyBorder="1" applyAlignment="1">
      <alignment horizontal="center" vertical="center" wrapText="1"/>
    </xf>
    <xf numFmtId="177" fontId="27" fillId="5" borderId="1" xfId="0" applyNumberFormat="1" applyFont="1" applyFill="1" applyBorder="1"/>
    <xf numFmtId="14" fontId="25" fillId="10" borderId="1" xfId="1" applyNumberFormat="1" applyFont="1" applyFill="1" applyBorder="1" applyAlignment="1">
      <alignment horizontal="center" vertical="center" wrapText="1"/>
    </xf>
    <xf numFmtId="0" fontId="16" fillId="10" borderId="1" xfId="0" applyFont="1" applyFill="1" applyBorder="1" applyAlignment="1">
      <alignment horizontal="center"/>
    </xf>
    <xf numFmtId="0" fontId="16" fillId="10" borderId="0" xfId="0" applyFont="1" applyFill="1" applyAlignment="1">
      <alignment horizontal="center"/>
    </xf>
    <xf numFmtId="0" fontId="11" fillId="10" borderId="0" xfId="0" applyFont="1" applyFill="1" applyAlignment="1">
      <alignment horizontal="left"/>
    </xf>
    <xf numFmtId="0" fontId="18" fillId="0" borderId="0" xfId="1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9" fillId="0" borderId="0" xfId="0" applyFont="1"/>
    <xf numFmtId="0" fontId="21" fillId="15" borderId="1" xfId="1" applyFont="1" applyFill="1" applyBorder="1" applyAlignment="1">
      <alignment horizontal="center" vertical="center" wrapText="1"/>
    </xf>
    <xf numFmtId="0" fontId="21" fillId="30" borderId="1" xfId="1" applyFont="1" applyFill="1" applyBorder="1" applyAlignment="1">
      <alignment horizontal="center" vertical="center" wrapText="1"/>
    </xf>
    <xf numFmtId="177" fontId="30" fillId="0" borderId="1" xfId="0" applyNumberFormat="1" applyFont="1" applyBorder="1"/>
    <xf numFmtId="0" fontId="20" fillId="10" borderId="1" xfId="0" applyFont="1" applyFill="1" applyBorder="1" applyAlignment="1">
      <alignment wrapText="1"/>
    </xf>
    <xf numFmtId="0" fontId="21" fillId="10" borderId="1" xfId="1" applyFont="1" applyFill="1" applyBorder="1" applyAlignment="1">
      <alignment horizontal="center" vertical="center" wrapText="1"/>
    </xf>
    <xf numFmtId="9" fontId="20" fillId="10" borderId="1" xfId="22" applyFont="1" applyFill="1" applyBorder="1" applyAlignment="1">
      <alignment horizontal="center" vertical="center" wrapText="1"/>
    </xf>
    <xf numFmtId="0" fontId="11" fillId="10" borderId="0" xfId="0" applyFont="1" applyFill="1"/>
    <xf numFmtId="177" fontId="16" fillId="0" borderId="0" xfId="0" applyNumberFormat="1" applyFont="1"/>
    <xf numFmtId="0" fontId="27" fillId="5" borderId="2" xfId="0" applyFont="1" applyFill="1" applyBorder="1" applyAlignment="1">
      <alignment horizontal="center"/>
    </xf>
    <xf numFmtId="0" fontId="27" fillId="5" borderId="6" xfId="0" applyFont="1" applyFill="1" applyBorder="1" applyAlignment="1">
      <alignment horizontal="center"/>
    </xf>
    <xf numFmtId="0" fontId="27" fillId="5" borderId="7" xfId="0" applyFont="1" applyFill="1" applyBorder="1" applyAlignment="1">
      <alignment horizontal="center"/>
    </xf>
    <xf numFmtId="0" fontId="28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7" fillId="9" borderId="1" xfId="1" applyFont="1" applyFill="1" applyBorder="1" applyAlignment="1">
      <alignment horizontal="center" vertical="center" wrapText="1"/>
    </xf>
    <xf numFmtId="0" fontId="17" fillId="9" borderId="3" xfId="1" applyFont="1" applyFill="1" applyBorder="1" applyAlignment="1">
      <alignment horizontal="center" vertical="center" wrapText="1"/>
    </xf>
    <xf numFmtId="171" fontId="17" fillId="9" borderId="1" xfId="299" applyFont="1" applyFill="1" applyBorder="1" applyAlignment="1">
      <alignment horizontal="center" vertical="center" wrapText="1"/>
    </xf>
    <xf numFmtId="171" fontId="17" fillId="9" borderId="3" xfId="299" applyFont="1" applyFill="1" applyBorder="1" applyAlignment="1">
      <alignment horizontal="center" vertical="center" wrapText="1"/>
    </xf>
    <xf numFmtId="0" fontId="17" fillId="9" borderId="5" xfId="1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21" fillId="0" borderId="1" xfId="1" applyFont="1" applyBorder="1" applyAlignment="1">
      <alignment horizontal="center" vertical="center" wrapText="1"/>
    </xf>
    <xf numFmtId="0" fontId="21" fillId="3" borderId="1" xfId="1" applyFont="1" applyFill="1" applyBorder="1" applyAlignment="1">
      <alignment horizontal="center" vertical="center" wrapText="1"/>
    </xf>
    <xf numFmtId="0" fontId="21" fillId="2" borderId="1" xfId="1" applyFont="1" applyFill="1" applyBorder="1" applyAlignment="1">
      <alignment horizontal="center" vertical="center" wrapText="1"/>
    </xf>
    <xf numFmtId="44" fontId="21" fillId="2" borderId="1" xfId="301" applyFont="1" applyFill="1" applyBorder="1" applyAlignment="1">
      <alignment horizontal="center" vertical="center" wrapText="1"/>
    </xf>
    <xf numFmtId="0" fontId="24" fillId="10" borderId="1" xfId="1" applyFont="1" applyFill="1" applyBorder="1" applyAlignment="1">
      <alignment horizontal="center" vertical="center" wrapText="1"/>
    </xf>
    <xf numFmtId="0" fontId="24" fillId="0" borderId="1" xfId="1" applyFont="1" applyBorder="1" applyAlignment="1">
      <alignment horizontal="center" vertical="center" wrapText="1"/>
    </xf>
    <xf numFmtId="0" fontId="30" fillId="12" borderId="2" xfId="0" applyFont="1" applyFill="1" applyBorder="1" applyAlignment="1">
      <alignment horizontal="center"/>
    </xf>
    <xf numFmtId="0" fontId="30" fillId="12" borderId="6" xfId="0" applyFont="1" applyFill="1" applyBorder="1" applyAlignment="1">
      <alignment horizontal="center"/>
    </xf>
    <xf numFmtId="0" fontId="30" fillId="12" borderId="7" xfId="0" applyFont="1" applyFill="1" applyBorder="1" applyAlignment="1">
      <alignment horizontal="center"/>
    </xf>
    <xf numFmtId="0" fontId="27" fillId="0" borderId="1" xfId="0" applyFont="1" applyBorder="1" applyAlignment="1">
      <alignment horizontal="center" vertical="center"/>
    </xf>
    <xf numFmtId="0" fontId="17" fillId="0" borderId="0" xfId="1" applyFont="1" applyAlignment="1">
      <alignment horizontal="center" vertical="center" wrapText="1"/>
    </xf>
    <xf numFmtId="0" fontId="21" fillId="4" borderId="5" xfId="1" applyFont="1" applyFill="1" applyBorder="1" applyAlignment="1">
      <alignment horizontal="center" vertical="center" wrapText="1"/>
    </xf>
    <xf numFmtId="0" fontId="21" fillId="4" borderId="1" xfId="1" applyFont="1" applyFill="1" applyBorder="1" applyAlignment="1">
      <alignment horizontal="center" vertical="center" wrapText="1"/>
    </xf>
    <xf numFmtId="0" fontId="29" fillId="4" borderId="5" xfId="1" applyFont="1" applyFill="1" applyBorder="1" applyAlignment="1">
      <alignment horizontal="center" vertical="center" wrapText="1"/>
    </xf>
    <xf numFmtId="0" fontId="29" fillId="4" borderId="1" xfId="1" applyFont="1" applyFill="1" applyBorder="1" applyAlignment="1">
      <alignment horizontal="center" vertical="center" wrapText="1"/>
    </xf>
    <xf numFmtId="0" fontId="21" fillId="8" borderId="1" xfId="1" applyFont="1" applyFill="1" applyBorder="1" applyAlignment="1">
      <alignment horizontal="center" vertical="center" wrapText="1"/>
    </xf>
    <xf numFmtId="0" fontId="21" fillId="5" borderId="5" xfId="1" applyFont="1" applyFill="1" applyBorder="1" applyAlignment="1">
      <alignment horizontal="center" vertical="center" wrapText="1"/>
    </xf>
  </cellXfs>
  <cellStyles count="302">
    <cellStyle name="Diseño" xfId="280" xr:uid="{00000000-0005-0000-0000-000000000000}"/>
    <cellStyle name="Euro" xfId="245" xr:uid="{00000000-0005-0000-0000-000001000000}"/>
    <cellStyle name="Hipervínculo" xfId="27" builtinId="8"/>
    <cellStyle name="Hipervínculo 2" xfId="207" xr:uid="{00000000-0005-0000-0000-000003000000}"/>
    <cellStyle name="Hipervínculo 3" xfId="46" xr:uid="{00000000-0005-0000-0000-000004000000}"/>
    <cellStyle name="Millares" xfId="300" builtinId="3"/>
    <cellStyle name="Millares [0] 2" xfId="3" xr:uid="{00000000-0005-0000-0000-000006000000}"/>
    <cellStyle name="Millares [0] 2 2" xfId="60" xr:uid="{00000000-0005-0000-0000-000007000000}"/>
    <cellStyle name="Millares [0] 2 3" xfId="28" xr:uid="{00000000-0005-0000-0000-000008000000}"/>
    <cellStyle name="Millares 10" xfId="140" xr:uid="{00000000-0005-0000-0000-000009000000}"/>
    <cellStyle name="Millares 11" xfId="141" xr:uid="{00000000-0005-0000-0000-00000A000000}"/>
    <cellStyle name="Millares 12" xfId="142" xr:uid="{00000000-0005-0000-0000-00000B000000}"/>
    <cellStyle name="Millares 13" xfId="277" xr:uid="{00000000-0005-0000-0000-00000C000000}"/>
    <cellStyle name="Millares 14" xfId="281" xr:uid="{00000000-0005-0000-0000-00000D000000}"/>
    <cellStyle name="Millares 15" xfId="282" xr:uid="{00000000-0005-0000-0000-00000E000000}"/>
    <cellStyle name="Millares 16" xfId="2" xr:uid="{00000000-0005-0000-0000-00000F000000}"/>
    <cellStyle name="Millares 17" xfId="294" xr:uid="{00000000-0005-0000-0000-000010000000}"/>
    <cellStyle name="Millares 18" xfId="299" xr:uid="{00000000-0005-0000-0000-000011000000}"/>
    <cellStyle name="Millares 19" xfId="297" xr:uid="{00000000-0005-0000-0000-000012000000}"/>
    <cellStyle name="Millares 2" xfId="48" xr:uid="{00000000-0005-0000-0000-000013000000}"/>
    <cellStyle name="Millares 2 10" xfId="4" xr:uid="{00000000-0005-0000-0000-000014000000}"/>
    <cellStyle name="Millares 2 10 2" xfId="61" xr:uid="{00000000-0005-0000-0000-000015000000}"/>
    <cellStyle name="Millares 2 10 3" xfId="29" xr:uid="{00000000-0005-0000-0000-000016000000}"/>
    <cellStyle name="Millares 2 2" xfId="79" xr:uid="{00000000-0005-0000-0000-000017000000}"/>
    <cellStyle name="Millares 2 2 2" xfId="123" xr:uid="{00000000-0005-0000-0000-000018000000}"/>
    <cellStyle name="Millares 2 2 3" xfId="176" xr:uid="{00000000-0005-0000-0000-000019000000}"/>
    <cellStyle name="Millares 2 2 4" xfId="247" xr:uid="{00000000-0005-0000-0000-00001A000000}"/>
    <cellStyle name="Millares 2 3" xfId="101" xr:uid="{00000000-0005-0000-0000-00001B000000}"/>
    <cellStyle name="Millares 2 3 2" xfId="248" xr:uid="{00000000-0005-0000-0000-00001C000000}"/>
    <cellStyle name="Millares 2 4" xfId="154" xr:uid="{00000000-0005-0000-0000-00001D000000}"/>
    <cellStyle name="Millares 2 4 2" xfId="246" xr:uid="{00000000-0005-0000-0000-00001E000000}"/>
    <cellStyle name="Millares 2 5" xfId="241" xr:uid="{00000000-0005-0000-0000-00001F000000}"/>
    <cellStyle name="Millares 2 6" xfId="279" xr:uid="{00000000-0005-0000-0000-000020000000}"/>
    <cellStyle name="Millares 3" xfId="53" xr:uid="{00000000-0005-0000-0000-000021000000}"/>
    <cellStyle name="Millares 3 2" xfId="83" xr:uid="{00000000-0005-0000-0000-000022000000}"/>
    <cellStyle name="Millares 3 2 2" xfId="127" xr:uid="{00000000-0005-0000-0000-000023000000}"/>
    <cellStyle name="Millares 3 2 3" xfId="180" xr:uid="{00000000-0005-0000-0000-000024000000}"/>
    <cellStyle name="Millares 3 3" xfId="105" xr:uid="{00000000-0005-0000-0000-000025000000}"/>
    <cellStyle name="Millares 3 4" xfId="158" xr:uid="{00000000-0005-0000-0000-000026000000}"/>
    <cellStyle name="Millares 3 5" xfId="249" xr:uid="{00000000-0005-0000-0000-000027000000}"/>
    <cellStyle name="Millares 33" xfId="5" xr:uid="{00000000-0005-0000-0000-000028000000}"/>
    <cellStyle name="Millares 33 2" xfId="62" xr:uid="{00000000-0005-0000-0000-000029000000}"/>
    <cellStyle name="Millares 33 2 2" xfId="112" xr:uid="{00000000-0005-0000-0000-00002A000000}"/>
    <cellStyle name="Millares 33 2 3" xfId="165" xr:uid="{00000000-0005-0000-0000-00002B000000}"/>
    <cellStyle name="Millares 33 3" xfId="90" xr:uid="{00000000-0005-0000-0000-00002C000000}"/>
    <cellStyle name="Millares 33 3 2" xfId="187" xr:uid="{00000000-0005-0000-0000-00002D000000}"/>
    <cellStyle name="Millares 33 4" xfId="143" xr:uid="{00000000-0005-0000-0000-00002E000000}"/>
    <cellStyle name="Millares 33 5" xfId="197" xr:uid="{00000000-0005-0000-0000-00002F000000}"/>
    <cellStyle name="Millares 33 6" xfId="208" xr:uid="{00000000-0005-0000-0000-000030000000}"/>
    <cellStyle name="Millares 33 7" xfId="30" xr:uid="{00000000-0005-0000-0000-000031000000}"/>
    <cellStyle name="Millares 33 8" xfId="226" xr:uid="{00000000-0005-0000-0000-000032000000}"/>
    <cellStyle name="Millares 33 9" xfId="283" xr:uid="{00000000-0005-0000-0000-000033000000}"/>
    <cellStyle name="Millares 34" xfId="6" xr:uid="{00000000-0005-0000-0000-000034000000}"/>
    <cellStyle name="Millares 34 2" xfId="63" xr:uid="{00000000-0005-0000-0000-000035000000}"/>
    <cellStyle name="Millares 34 2 2" xfId="113" xr:uid="{00000000-0005-0000-0000-000036000000}"/>
    <cellStyle name="Millares 34 2 3" xfId="166" xr:uid="{00000000-0005-0000-0000-000037000000}"/>
    <cellStyle name="Millares 34 3" xfId="91" xr:uid="{00000000-0005-0000-0000-000038000000}"/>
    <cellStyle name="Millares 34 3 2" xfId="188" xr:uid="{00000000-0005-0000-0000-000039000000}"/>
    <cellStyle name="Millares 34 4" xfId="144" xr:uid="{00000000-0005-0000-0000-00003A000000}"/>
    <cellStyle name="Millares 34 5" xfId="198" xr:uid="{00000000-0005-0000-0000-00003B000000}"/>
    <cellStyle name="Millares 34 6" xfId="209" xr:uid="{00000000-0005-0000-0000-00003C000000}"/>
    <cellStyle name="Millares 34 7" xfId="31" xr:uid="{00000000-0005-0000-0000-00003D000000}"/>
    <cellStyle name="Millares 34 8" xfId="227" xr:uid="{00000000-0005-0000-0000-00003E000000}"/>
    <cellStyle name="Millares 34 9" xfId="284" xr:uid="{00000000-0005-0000-0000-00003F000000}"/>
    <cellStyle name="Millares 4" xfId="57" xr:uid="{00000000-0005-0000-0000-000040000000}"/>
    <cellStyle name="Millares 4 2" xfId="87" xr:uid="{00000000-0005-0000-0000-000041000000}"/>
    <cellStyle name="Millares 4 2 2" xfId="131" xr:uid="{00000000-0005-0000-0000-000042000000}"/>
    <cellStyle name="Millares 4 2 3" xfId="184" xr:uid="{00000000-0005-0000-0000-000043000000}"/>
    <cellStyle name="Millares 4 3" xfId="109" xr:uid="{00000000-0005-0000-0000-000044000000}"/>
    <cellStyle name="Millares 4 4" xfId="162" xr:uid="{00000000-0005-0000-0000-000045000000}"/>
    <cellStyle name="Millares 4 5" xfId="250" xr:uid="{00000000-0005-0000-0000-000046000000}"/>
    <cellStyle name="Millares 5" xfId="59" xr:uid="{00000000-0005-0000-0000-000047000000}"/>
    <cellStyle name="Millares 5 2" xfId="89" xr:uid="{00000000-0005-0000-0000-000048000000}"/>
    <cellStyle name="Millares 5 2 2" xfId="133" xr:uid="{00000000-0005-0000-0000-000049000000}"/>
    <cellStyle name="Millares 5 2 3" xfId="186" xr:uid="{00000000-0005-0000-0000-00004A000000}"/>
    <cellStyle name="Millares 5 3" xfId="111" xr:uid="{00000000-0005-0000-0000-00004B000000}"/>
    <cellStyle name="Millares 5 4" xfId="164" xr:uid="{00000000-0005-0000-0000-00004C000000}"/>
    <cellStyle name="Millares 5 5" xfId="251" xr:uid="{00000000-0005-0000-0000-00004D000000}"/>
    <cellStyle name="Millares 6" xfId="135" xr:uid="{00000000-0005-0000-0000-00004E000000}"/>
    <cellStyle name="Millares 6 2" xfId="252" xr:uid="{00000000-0005-0000-0000-00004F000000}"/>
    <cellStyle name="Millares 7" xfId="137" xr:uid="{00000000-0005-0000-0000-000050000000}"/>
    <cellStyle name="Millares 7 2" xfId="253" xr:uid="{00000000-0005-0000-0000-000051000000}"/>
    <cellStyle name="Millares 8" xfId="138" xr:uid="{00000000-0005-0000-0000-000052000000}"/>
    <cellStyle name="Millares 9" xfId="139" xr:uid="{00000000-0005-0000-0000-000053000000}"/>
    <cellStyle name="Moneda" xfId="301" builtinId="4"/>
    <cellStyle name="Moneda [0] 2" xfId="218" xr:uid="{00000000-0005-0000-0000-000055000000}"/>
    <cellStyle name="Moneda 10" xfId="270" xr:uid="{00000000-0005-0000-0000-000056000000}"/>
    <cellStyle name="Moneda 11" xfId="269" xr:uid="{00000000-0005-0000-0000-000057000000}"/>
    <cellStyle name="Moneda 12" xfId="271" xr:uid="{00000000-0005-0000-0000-000058000000}"/>
    <cellStyle name="Moneda 13" xfId="273" xr:uid="{00000000-0005-0000-0000-000059000000}"/>
    <cellStyle name="Moneda 14" xfId="272" xr:uid="{00000000-0005-0000-0000-00005A000000}"/>
    <cellStyle name="Moneda 15" xfId="274" xr:uid="{00000000-0005-0000-0000-00005B000000}"/>
    <cellStyle name="Moneda 16" xfId="275" xr:uid="{00000000-0005-0000-0000-00005C000000}"/>
    <cellStyle name="Moneda 17" xfId="7" xr:uid="{00000000-0005-0000-0000-00005D000000}"/>
    <cellStyle name="Moneda 18" xfId="295" xr:uid="{00000000-0005-0000-0000-00005E000000}"/>
    <cellStyle name="Moneda 19" xfId="296" xr:uid="{00000000-0005-0000-0000-00005F000000}"/>
    <cellStyle name="Moneda 2" xfId="8" xr:uid="{00000000-0005-0000-0000-000060000000}"/>
    <cellStyle name="Moneda 2 2" xfId="64" xr:uid="{00000000-0005-0000-0000-000061000000}"/>
    <cellStyle name="Moneda 2 2 2" xfId="114" xr:uid="{00000000-0005-0000-0000-000062000000}"/>
    <cellStyle name="Moneda 2 2 3" xfId="167" xr:uid="{00000000-0005-0000-0000-000063000000}"/>
    <cellStyle name="Moneda 2 2 4" xfId="242" xr:uid="{00000000-0005-0000-0000-000064000000}"/>
    <cellStyle name="Moneda 2 3" xfId="92" xr:uid="{00000000-0005-0000-0000-000065000000}"/>
    <cellStyle name="Moneda 2 3 2" xfId="189" xr:uid="{00000000-0005-0000-0000-000066000000}"/>
    <cellStyle name="Moneda 2 3 3" xfId="254" xr:uid="{00000000-0005-0000-0000-000067000000}"/>
    <cellStyle name="Moneda 2 4" xfId="145" xr:uid="{00000000-0005-0000-0000-000068000000}"/>
    <cellStyle name="Moneda 2 5" xfId="199" xr:uid="{00000000-0005-0000-0000-000069000000}"/>
    <cellStyle name="Moneda 2 6" xfId="210" xr:uid="{00000000-0005-0000-0000-00006A000000}"/>
    <cellStyle name="Moneda 2 7" xfId="32" xr:uid="{00000000-0005-0000-0000-00006B000000}"/>
    <cellStyle name="Moneda 2 8" xfId="228" xr:uid="{00000000-0005-0000-0000-00006C000000}"/>
    <cellStyle name="Moneda 2 9" xfId="285" xr:uid="{00000000-0005-0000-0000-00006D000000}"/>
    <cellStyle name="Moneda 20" xfId="298" xr:uid="{00000000-0005-0000-0000-00006E000000}"/>
    <cellStyle name="Moneda 3" xfId="49" xr:uid="{00000000-0005-0000-0000-00006F000000}"/>
    <cellStyle name="Moneda 3 2" xfId="80" xr:uid="{00000000-0005-0000-0000-000070000000}"/>
    <cellStyle name="Moneda 3 2 2" xfId="124" xr:uid="{00000000-0005-0000-0000-000071000000}"/>
    <cellStyle name="Moneda 3 2 3" xfId="177" xr:uid="{00000000-0005-0000-0000-000072000000}"/>
    <cellStyle name="Moneda 3 3" xfId="102" xr:uid="{00000000-0005-0000-0000-000073000000}"/>
    <cellStyle name="Moneda 3 4" xfId="155" xr:uid="{00000000-0005-0000-0000-000074000000}"/>
    <cellStyle name="Moneda 3 5" xfId="255" xr:uid="{00000000-0005-0000-0000-000075000000}"/>
    <cellStyle name="Moneda 33" xfId="9" xr:uid="{00000000-0005-0000-0000-000076000000}"/>
    <cellStyle name="Moneda 33 2" xfId="65" xr:uid="{00000000-0005-0000-0000-000077000000}"/>
    <cellStyle name="Moneda 33 2 2" xfId="115" xr:uid="{00000000-0005-0000-0000-000078000000}"/>
    <cellStyle name="Moneda 33 2 3" xfId="168" xr:uid="{00000000-0005-0000-0000-000079000000}"/>
    <cellStyle name="Moneda 33 3" xfId="93" xr:uid="{00000000-0005-0000-0000-00007A000000}"/>
    <cellStyle name="Moneda 33 3 2" xfId="190" xr:uid="{00000000-0005-0000-0000-00007B000000}"/>
    <cellStyle name="Moneda 33 4" xfId="146" xr:uid="{00000000-0005-0000-0000-00007C000000}"/>
    <cellStyle name="Moneda 33 5" xfId="200" xr:uid="{00000000-0005-0000-0000-00007D000000}"/>
    <cellStyle name="Moneda 33 6" xfId="211" xr:uid="{00000000-0005-0000-0000-00007E000000}"/>
    <cellStyle name="Moneda 33 7" xfId="33" xr:uid="{00000000-0005-0000-0000-00007F000000}"/>
    <cellStyle name="Moneda 33 8" xfId="229" xr:uid="{00000000-0005-0000-0000-000080000000}"/>
    <cellStyle name="Moneda 33 9" xfId="286" xr:uid="{00000000-0005-0000-0000-000081000000}"/>
    <cellStyle name="Moneda 4" xfId="54" xr:uid="{00000000-0005-0000-0000-000082000000}"/>
    <cellStyle name="Moneda 4 2" xfId="84" xr:uid="{00000000-0005-0000-0000-000083000000}"/>
    <cellStyle name="Moneda 4 2 2" xfId="128" xr:uid="{00000000-0005-0000-0000-000084000000}"/>
    <cellStyle name="Moneda 4 2 3" xfId="181" xr:uid="{00000000-0005-0000-0000-000085000000}"/>
    <cellStyle name="Moneda 4 3" xfId="106" xr:uid="{00000000-0005-0000-0000-000086000000}"/>
    <cellStyle name="Moneda 4 4" xfId="159" xr:uid="{00000000-0005-0000-0000-000087000000}"/>
    <cellStyle name="Moneda 4 5" xfId="256" xr:uid="{00000000-0005-0000-0000-000088000000}"/>
    <cellStyle name="Moneda 5" xfId="220" xr:uid="{00000000-0005-0000-0000-000089000000}"/>
    <cellStyle name="Moneda 5 2" xfId="257" xr:uid="{00000000-0005-0000-0000-00008A000000}"/>
    <cellStyle name="Moneda 6" xfId="222" xr:uid="{00000000-0005-0000-0000-00008B000000}"/>
    <cellStyle name="Moneda 6 2" xfId="258" xr:uid="{00000000-0005-0000-0000-00008C000000}"/>
    <cellStyle name="Moneda 7" xfId="224" xr:uid="{00000000-0005-0000-0000-00008D000000}"/>
    <cellStyle name="Moneda 7 2" xfId="10" xr:uid="{00000000-0005-0000-0000-00008E000000}"/>
    <cellStyle name="Moneda 7 3" xfId="259" xr:uid="{00000000-0005-0000-0000-00008F000000}"/>
    <cellStyle name="Moneda 8" xfId="225" xr:uid="{00000000-0005-0000-0000-000090000000}"/>
    <cellStyle name="Moneda 8 2" xfId="260" xr:uid="{00000000-0005-0000-0000-000091000000}"/>
    <cellStyle name="Moneda 9" xfId="237" xr:uid="{00000000-0005-0000-0000-000092000000}"/>
    <cellStyle name="Normal" xfId="0" builtinId="0"/>
    <cellStyle name="Normal 10" xfId="136" xr:uid="{00000000-0005-0000-0000-000094000000}"/>
    <cellStyle name="Normal 11" xfId="219" xr:uid="{00000000-0005-0000-0000-000095000000}"/>
    <cellStyle name="Normal 12" xfId="223" xr:uid="{00000000-0005-0000-0000-000096000000}"/>
    <cellStyle name="Normal 13" xfId="276" xr:uid="{00000000-0005-0000-0000-000097000000}"/>
    <cellStyle name="Normal 14" xfId="293" xr:uid="{00000000-0005-0000-0000-000098000000}"/>
    <cellStyle name="Normal 15" xfId="1" xr:uid="{00000000-0005-0000-0000-000099000000}"/>
    <cellStyle name="Normal 2" xfId="11" xr:uid="{00000000-0005-0000-0000-00009A000000}"/>
    <cellStyle name="Normal 2 10" xfId="12" xr:uid="{00000000-0005-0000-0000-00009B000000}"/>
    <cellStyle name="Normal 2 10 2" xfId="67" xr:uid="{00000000-0005-0000-0000-00009C000000}"/>
    <cellStyle name="Normal 2 10 3" xfId="35" xr:uid="{00000000-0005-0000-0000-00009D000000}"/>
    <cellStyle name="Normal 2 2" xfId="66" xr:uid="{00000000-0005-0000-0000-00009E000000}"/>
    <cellStyle name="Normal 2 2 2" xfId="262" xr:uid="{00000000-0005-0000-0000-00009F000000}"/>
    <cellStyle name="Normal 2 2 5" xfId="13" xr:uid="{00000000-0005-0000-0000-0000A0000000}"/>
    <cellStyle name="Normal 2 2 5 2" xfId="68" xr:uid="{00000000-0005-0000-0000-0000A1000000}"/>
    <cellStyle name="Normal 2 2 5 3" xfId="36" xr:uid="{00000000-0005-0000-0000-0000A2000000}"/>
    <cellStyle name="Normal 2 3" xfId="34" xr:uid="{00000000-0005-0000-0000-0000A3000000}"/>
    <cellStyle name="Normal 2 3 2" xfId="261" xr:uid="{00000000-0005-0000-0000-0000A4000000}"/>
    <cellStyle name="Normal 2 52" xfId="14" xr:uid="{00000000-0005-0000-0000-0000A5000000}"/>
    <cellStyle name="Normal 2 52 2" xfId="69" xr:uid="{00000000-0005-0000-0000-0000A6000000}"/>
    <cellStyle name="Normal 2 52 3" xfId="37" xr:uid="{00000000-0005-0000-0000-0000A7000000}"/>
    <cellStyle name="Normal 3" xfId="26" xr:uid="{00000000-0005-0000-0000-0000A8000000}"/>
    <cellStyle name="Normal 3 2" xfId="77" xr:uid="{00000000-0005-0000-0000-0000A9000000}"/>
    <cellStyle name="Normal 3 2 2" xfId="121" xr:uid="{00000000-0005-0000-0000-0000AA000000}"/>
    <cellStyle name="Normal 3 2 3" xfId="174" xr:uid="{00000000-0005-0000-0000-0000AB000000}"/>
    <cellStyle name="Normal 3 2 4" xfId="240" xr:uid="{00000000-0005-0000-0000-0000AC000000}"/>
    <cellStyle name="Normal 3 3" xfId="99" xr:uid="{00000000-0005-0000-0000-0000AD000000}"/>
    <cellStyle name="Normal 3 3 14" xfId="15" xr:uid="{00000000-0005-0000-0000-0000AE000000}"/>
    <cellStyle name="Normal 3 3 14 2" xfId="70" xr:uid="{00000000-0005-0000-0000-0000AF000000}"/>
    <cellStyle name="Normal 3 3 14 3" xfId="38" xr:uid="{00000000-0005-0000-0000-0000B0000000}"/>
    <cellStyle name="Normal 3 3 2" xfId="196" xr:uid="{00000000-0005-0000-0000-0000B1000000}"/>
    <cellStyle name="Normal 3 3 3" xfId="263" xr:uid="{00000000-0005-0000-0000-0000B2000000}"/>
    <cellStyle name="Normal 3 4" xfId="152" xr:uid="{00000000-0005-0000-0000-0000B3000000}"/>
    <cellStyle name="Normal 3 5" xfId="206" xr:uid="{00000000-0005-0000-0000-0000B4000000}"/>
    <cellStyle name="Normal 3 6" xfId="217" xr:uid="{00000000-0005-0000-0000-0000B5000000}"/>
    <cellStyle name="Normal 3 7" xfId="45" xr:uid="{00000000-0005-0000-0000-0000B6000000}"/>
    <cellStyle name="Normal 3 8" xfId="235" xr:uid="{00000000-0005-0000-0000-0000B7000000}"/>
    <cellStyle name="Normal 3 9" xfId="292" xr:uid="{00000000-0005-0000-0000-0000B8000000}"/>
    <cellStyle name="Normal 3_INVERSION AMBIENTAL PLIEGOS MANTENIMIENTO SIF-mod" xfId="16" xr:uid="{00000000-0005-0000-0000-0000B9000000}"/>
    <cellStyle name="Normal 4" xfId="47" xr:uid="{00000000-0005-0000-0000-0000BA000000}"/>
    <cellStyle name="Normal 4 2" xfId="78" xr:uid="{00000000-0005-0000-0000-0000BB000000}"/>
    <cellStyle name="Normal 4 2 2" xfId="122" xr:uid="{00000000-0005-0000-0000-0000BC000000}"/>
    <cellStyle name="Normal 4 2 3" xfId="175" xr:uid="{00000000-0005-0000-0000-0000BD000000}"/>
    <cellStyle name="Normal 4 2 4" xfId="264" xr:uid="{00000000-0005-0000-0000-0000BE000000}"/>
    <cellStyle name="Normal 4 2 7 2" xfId="17" xr:uid="{00000000-0005-0000-0000-0000BF000000}"/>
    <cellStyle name="Normal 4 3" xfId="100" xr:uid="{00000000-0005-0000-0000-0000C0000000}"/>
    <cellStyle name="Normal 4 4" xfId="153" xr:uid="{00000000-0005-0000-0000-0000C1000000}"/>
    <cellStyle name="Normal 4 5" xfId="236" xr:uid="{00000000-0005-0000-0000-0000C2000000}"/>
    <cellStyle name="Normal 5" xfId="52" xr:uid="{00000000-0005-0000-0000-0000C3000000}"/>
    <cellStyle name="Normal 5 2" xfId="82" xr:uid="{00000000-0005-0000-0000-0000C4000000}"/>
    <cellStyle name="Normal 5 2 2" xfId="126" xr:uid="{00000000-0005-0000-0000-0000C5000000}"/>
    <cellStyle name="Normal 5 2 3" xfId="179" xr:uid="{00000000-0005-0000-0000-0000C6000000}"/>
    <cellStyle name="Normal 5 2 4" xfId="265" xr:uid="{00000000-0005-0000-0000-0000C7000000}"/>
    <cellStyle name="Normal 5 3" xfId="104" xr:uid="{00000000-0005-0000-0000-0000C8000000}"/>
    <cellStyle name="Normal 5 4" xfId="157" xr:uid="{00000000-0005-0000-0000-0000C9000000}"/>
    <cellStyle name="Normal 5 5" xfId="243" xr:uid="{00000000-0005-0000-0000-0000CA000000}"/>
    <cellStyle name="Normal 6" xfId="56" xr:uid="{00000000-0005-0000-0000-0000CB000000}"/>
    <cellStyle name="Normal 6 2" xfId="86" xr:uid="{00000000-0005-0000-0000-0000CC000000}"/>
    <cellStyle name="Normal 6 2 2" xfId="130" xr:uid="{00000000-0005-0000-0000-0000CD000000}"/>
    <cellStyle name="Normal 6 2 3" xfId="183" xr:uid="{00000000-0005-0000-0000-0000CE000000}"/>
    <cellStyle name="Normal 6 3" xfId="108" xr:uid="{00000000-0005-0000-0000-0000CF000000}"/>
    <cellStyle name="Normal 6 4" xfId="161" xr:uid="{00000000-0005-0000-0000-0000D0000000}"/>
    <cellStyle name="Normal 6 5" xfId="244" xr:uid="{00000000-0005-0000-0000-0000D1000000}"/>
    <cellStyle name="Normal 7" xfId="58" xr:uid="{00000000-0005-0000-0000-0000D2000000}"/>
    <cellStyle name="Normal 7 2" xfId="88" xr:uid="{00000000-0005-0000-0000-0000D3000000}"/>
    <cellStyle name="Normal 7 2 2" xfId="132" xr:uid="{00000000-0005-0000-0000-0000D4000000}"/>
    <cellStyle name="Normal 7 2 3" xfId="185" xr:uid="{00000000-0005-0000-0000-0000D5000000}"/>
    <cellStyle name="Normal 7 2 4" xfId="239" xr:uid="{00000000-0005-0000-0000-0000D6000000}"/>
    <cellStyle name="Normal 7 3" xfId="110" xr:uid="{00000000-0005-0000-0000-0000D7000000}"/>
    <cellStyle name="Normal 7 4" xfId="163" xr:uid="{00000000-0005-0000-0000-0000D8000000}"/>
    <cellStyle name="Normal 7 5" xfId="238" xr:uid="{00000000-0005-0000-0000-0000D9000000}"/>
    <cellStyle name="Normal 70" xfId="18" xr:uid="{00000000-0005-0000-0000-0000DA000000}"/>
    <cellStyle name="Normal 70 2" xfId="71" xr:uid="{00000000-0005-0000-0000-0000DB000000}"/>
    <cellStyle name="Normal 70 2 2" xfId="116" xr:uid="{00000000-0005-0000-0000-0000DC000000}"/>
    <cellStyle name="Normal 70 2 3" xfId="169" xr:uid="{00000000-0005-0000-0000-0000DD000000}"/>
    <cellStyle name="Normal 70 3" xfId="94" xr:uid="{00000000-0005-0000-0000-0000DE000000}"/>
    <cellStyle name="Normal 70 3 2" xfId="191" xr:uid="{00000000-0005-0000-0000-0000DF000000}"/>
    <cellStyle name="Normal 70 4" xfId="147" xr:uid="{00000000-0005-0000-0000-0000E0000000}"/>
    <cellStyle name="Normal 70 5" xfId="201" xr:uid="{00000000-0005-0000-0000-0000E1000000}"/>
    <cellStyle name="Normal 70 6" xfId="212" xr:uid="{00000000-0005-0000-0000-0000E2000000}"/>
    <cellStyle name="Normal 70 7" xfId="39" xr:uid="{00000000-0005-0000-0000-0000E3000000}"/>
    <cellStyle name="Normal 70 8" xfId="230" xr:uid="{00000000-0005-0000-0000-0000E4000000}"/>
    <cellStyle name="Normal 70 9" xfId="287" xr:uid="{00000000-0005-0000-0000-0000E5000000}"/>
    <cellStyle name="Normal 72" xfId="19" xr:uid="{00000000-0005-0000-0000-0000E6000000}"/>
    <cellStyle name="Normal 72 2" xfId="72" xr:uid="{00000000-0005-0000-0000-0000E7000000}"/>
    <cellStyle name="Normal 72 2 2" xfId="117" xr:uid="{00000000-0005-0000-0000-0000E8000000}"/>
    <cellStyle name="Normal 72 2 3" xfId="170" xr:uid="{00000000-0005-0000-0000-0000E9000000}"/>
    <cellStyle name="Normal 72 3" xfId="95" xr:uid="{00000000-0005-0000-0000-0000EA000000}"/>
    <cellStyle name="Normal 72 3 2" xfId="192" xr:uid="{00000000-0005-0000-0000-0000EB000000}"/>
    <cellStyle name="Normal 72 4" xfId="148" xr:uid="{00000000-0005-0000-0000-0000EC000000}"/>
    <cellStyle name="Normal 72 5" xfId="202" xr:uid="{00000000-0005-0000-0000-0000ED000000}"/>
    <cellStyle name="Normal 72 6" xfId="213" xr:uid="{00000000-0005-0000-0000-0000EE000000}"/>
    <cellStyle name="Normal 72 7" xfId="40" xr:uid="{00000000-0005-0000-0000-0000EF000000}"/>
    <cellStyle name="Normal 72 8" xfId="231" xr:uid="{00000000-0005-0000-0000-0000F0000000}"/>
    <cellStyle name="Normal 72 9" xfId="288" xr:uid="{00000000-0005-0000-0000-0000F1000000}"/>
    <cellStyle name="Normal 73" xfId="20" xr:uid="{00000000-0005-0000-0000-0000F2000000}"/>
    <cellStyle name="Normal 73 2" xfId="73" xr:uid="{00000000-0005-0000-0000-0000F3000000}"/>
    <cellStyle name="Normal 73 2 2" xfId="118" xr:uid="{00000000-0005-0000-0000-0000F4000000}"/>
    <cellStyle name="Normal 73 2 3" xfId="171" xr:uid="{00000000-0005-0000-0000-0000F5000000}"/>
    <cellStyle name="Normal 73 3" xfId="96" xr:uid="{00000000-0005-0000-0000-0000F6000000}"/>
    <cellStyle name="Normal 73 3 2" xfId="193" xr:uid="{00000000-0005-0000-0000-0000F7000000}"/>
    <cellStyle name="Normal 73 4" xfId="149" xr:uid="{00000000-0005-0000-0000-0000F8000000}"/>
    <cellStyle name="Normal 73 5" xfId="203" xr:uid="{00000000-0005-0000-0000-0000F9000000}"/>
    <cellStyle name="Normal 73 6" xfId="214" xr:uid="{00000000-0005-0000-0000-0000FA000000}"/>
    <cellStyle name="Normal 73 7" xfId="41" xr:uid="{00000000-0005-0000-0000-0000FB000000}"/>
    <cellStyle name="Normal 73 8" xfId="232" xr:uid="{00000000-0005-0000-0000-0000FC000000}"/>
    <cellStyle name="Normal 73 9" xfId="289" xr:uid="{00000000-0005-0000-0000-0000FD000000}"/>
    <cellStyle name="Normal 8" xfId="51" xr:uid="{00000000-0005-0000-0000-0000FE000000}"/>
    <cellStyle name="Normal 8 2" xfId="266" xr:uid="{00000000-0005-0000-0000-0000FF000000}"/>
    <cellStyle name="Normal 9" xfId="134" xr:uid="{00000000-0005-0000-0000-000000010000}"/>
    <cellStyle name="Porcentaje 2" xfId="50" xr:uid="{00000000-0005-0000-0000-000001010000}"/>
    <cellStyle name="Porcentaje 2 2" xfId="81" xr:uid="{00000000-0005-0000-0000-000002010000}"/>
    <cellStyle name="Porcentaje 2 2 2" xfId="125" xr:uid="{00000000-0005-0000-0000-000003010000}"/>
    <cellStyle name="Porcentaje 2 2 3" xfId="178" xr:uid="{00000000-0005-0000-0000-000004010000}"/>
    <cellStyle name="Porcentaje 2 3" xfId="103" xr:uid="{00000000-0005-0000-0000-000005010000}"/>
    <cellStyle name="Porcentaje 2 4" xfId="156" xr:uid="{00000000-0005-0000-0000-000006010000}"/>
    <cellStyle name="Porcentaje 2 5" xfId="267" xr:uid="{00000000-0005-0000-0000-000007010000}"/>
    <cellStyle name="Porcentaje 3" xfId="55" xr:uid="{00000000-0005-0000-0000-000008010000}"/>
    <cellStyle name="Porcentaje 3 2" xfId="85" xr:uid="{00000000-0005-0000-0000-000009010000}"/>
    <cellStyle name="Porcentaje 3 2 2" xfId="129" xr:uid="{00000000-0005-0000-0000-00000A010000}"/>
    <cellStyle name="Porcentaje 3 2 3" xfId="182" xr:uid="{00000000-0005-0000-0000-00000B010000}"/>
    <cellStyle name="Porcentaje 3 3" xfId="107" xr:uid="{00000000-0005-0000-0000-00000C010000}"/>
    <cellStyle name="Porcentaje 3 4" xfId="160" xr:uid="{00000000-0005-0000-0000-00000D010000}"/>
    <cellStyle name="Porcentaje 4" xfId="21" xr:uid="{00000000-0005-0000-0000-00000E010000}"/>
    <cellStyle name="Porcentaje 4 2" xfId="74" xr:uid="{00000000-0005-0000-0000-00000F010000}"/>
    <cellStyle name="Porcentaje 4 2 2" xfId="119" xr:uid="{00000000-0005-0000-0000-000010010000}"/>
    <cellStyle name="Porcentaje 4 2 3" xfId="172" xr:uid="{00000000-0005-0000-0000-000011010000}"/>
    <cellStyle name="Porcentaje 4 3" xfId="97" xr:uid="{00000000-0005-0000-0000-000012010000}"/>
    <cellStyle name="Porcentaje 4 3 2" xfId="194" xr:uid="{00000000-0005-0000-0000-000013010000}"/>
    <cellStyle name="Porcentaje 4 4" xfId="150" xr:uid="{00000000-0005-0000-0000-000014010000}"/>
    <cellStyle name="Porcentaje 4 5" xfId="204" xr:uid="{00000000-0005-0000-0000-000015010000}"/>
    <cellStyle name="Porcentaje 4 6" xfId="215" xr:uid="{00000000-0005-0000-0000-000016010000}"/>
    <cellStyle name="Porcentaje 4 7" xfId="42" xr:uid="{00000000-0005-0000-0000-000017010000}"/>
    <cellStyle name="Porcentaje 4 8" xfId="233" xr:uid="{00000000-0005-0000-0000-000018010000}"/>
    <cellStyle name="Porcentaje 4 9" xfId="290" xr:uid="{00000000-0005-0000-0000-000019010000}"/>
    <cellStyle name="Porcentaje 5" xfId="278" xr:uid="{00000000-0005-0000-0000-00001A010000}"/>
    <cellStyle name="Porcentaje 6" xfId="22" xr:uid="{00000000-0005-0000-0000-00001B010000}"/>
    <cellStyle name="Porcentual 10" xfId="23" xr:uid="{00000000-0005-0000-0000-00001C010000}"/>
    <cellStyle name="Porcentual 10 2" xfId="75" xr:uid="{00000000-0005-0000-0000-00001D010000}"/>
    <cellStyle name="Porcentual 10 2 2" xfId="120" xr:uid="{00000000-0005-0000-0000-00001E010000}"/>
    <cellStyle name="Porcentual 10 2 3" xfId="173" xr:uid="{00000000-0005-0000-0000-00001F010000}"/>
    <cellStyle name="Porcentual 10 3" xfId="98" xr:uid="{00000000-0005-0000-0000-000020010000}"/>
    <cellStyle name="Porcentual 10 3 2" xfId="195" xr:uid="{00000000-0005-0000-0000-000021010000}"/>
    <cellStyle name="Porcentual 10 4" xfId="151" xr:uid="{00000000-0005-0000-0000-000022010000}"/>
    <cellStyle name="Porcentual 10 5" xfId="205" xr:uid="{00000000-0005-0000-0000-000023010000}"/>
    <cellStyle name="Porcentual 10 6" xfId="216" xr:uid="{00000000-0005-0000-0000-000024010000}"/>
    <cellStyle name="Porcentual 10 7" xfId="43" xr:uid="{00000000-0005-0000-0000-000025010000}"/>
    <cellStyle name="Porcentual 10 8" xfId="234" xr:uid="{00000000-0005-0000-0000-000026010000}"/>
    <cellStyle name="Porcentual 10 9" xfId="291" xr:uid="{00000000-0005-0000-0000-000027010000}"/>
    <cellStyle name="Porcentual 2" xfId="268" xr:uid="{00000000-0005-0000-0000-000028010000}"/>
    <cellStyle name="Porcentual 2 2 5" xfId="24" xr:uid="{00000000-0005-0000-0000-000029010000}"/>
    <cellStyle name="Porcentual 2 2 5 2" xfId="76" xr:uid="{00000000-0005-0000-0000-00002A010000}"/>
    <cellStyle name="Porcentual 2 2 5 3" xfId="44" xr:uid="{00000000-0005-0000-0000-00002B010000}"/>
    <cellStyle name="Porcentual 7 2" xfId="25" xr:uid="{00000000-0005-0000-0000-00002C010000}"/>
    <cellStyle name="TableStyleLight1" xfId="221" xr:uid="{00000000-0005-0000-0000-00002D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n9.cl/hagzw" TargetMode="External"/><Relationship Id="rId13" Type="http://schemas.openxmlformats.org/officeDocument/2006/relationships/hyperlink" Target="https://n9.cl/fpr5f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s://n9.cl/3u8pp" TargetMode="External"/><Relationship Id="rId7" Type="http://schemas.openxmlformats.org/officeDocument/2006/relationships/hyperlink" Target="https://n9.cl/bwix31" TargetMode="External"/><Relationship Id="rId12" Type="http://schemas.openxmlformats.org/officeDocument/2006/relationships/hyperlink" Target="https://n9.cl/narwa" TargetMode="External"/><Relationship Id="rId17" Type="http://schemas.openxmlformats.org/officeDocument/2006/relationships/hyperlink" Target="https://n9.cl/pat1tq" TargetMode="External"/><Relationship Id="rId2" Type="http://schemas.openxmlformats.org/officeDocument/2006/relationships/hyperlink" Target="https://n9.cl/uro71r" TargetMode="External"/><Relationship Id="rId16" Type="http://schemas.openxmlformats.org/officeDocument/2006/relationships/hyperlink" Target="https://n9.cl/k8p2w" TargetMode="External"/><Relationship Id="rId1" Type="http://schemas.openxmlformats.org/officeDocument/2006/relationships/hyperlink" Target="https://n9.cl/1olkj" TargetMode="External"/><Relationship Id="rId6" Type="http://schemas.openxmlformats.org/officeDocument/2006/relationships/hyperlink" Target="https://n9.cl/10y9di" TargetMode="External"/><Relationship Id="rId11" Type="http://schemas.openxmlformats.org/officeDocument/2006/relationships/hyperlink" Target="https://n9.cl/zvkpfw" TargetMode="External"/><Relationship Id="rId5" Type="http://schemas.openxmlformats.org/officeDocument/2006/relationships/hyperlink" Target="https://n9.cl/sdc81b" TargetMode="External"/><Relationship Id="rId15" Type="http://schemas.openxmlformats.org/officeDocument/2006/relationships/hyperlink" Target="https://n9.cl/nx28i" TargetMode="External"/><Relationship Id="rId10" Type="http://schemas.openxmlformats.org/officeDocument/2006/relationships/hyperlink" Target="https://n9.cl/yqvi0" TargetMode="External"/><Relationship Id="rId4" Type="http://schemas.openxmlformats.org/officeDocument/2006/relationships/hyperlink" Target="https://n9.cl/0gv4zk" TargetMode="External"/><Relationship Id="rId9" Type="http://schemas.openxmlformats.org/officeDocument/2006/relationships/hyperlink" Target="https://n9.cl/o8cys" TargetMode="External"/><Relationship Id="rId14" Type="http://schemas.openxmlformats.org/officeDocument/2006/relationships/hyperlink" Target="https://n9.cl/snub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/>
  </sheetPr>
  <dimension ref="A1:N68"/>
  <sheetViews>
    <sheetView topLeftCell="B36" zoomScale="87" zoomScaleNormal="80" workbookViewId="0">
      <selection activeCell="E30" sqref="E30"/>
    </sheetView>
  </sheetViews>
  <sheetFormatPr baseColWidth="10" defaultColWidth="11.44140625" defaultRowHeight="13.2" x14ac:dyDescent="0.25"/>
  <cols>
    <col min="1" max="1" width="6.33203125" style="1" customWidth="1"/>
    <col min="2" max="2" width="14" style="87" customWidth="1"/>
    <col min="3" max="3" width="16.44140625" style="4" customWidth="1"/>
    <col min="4" max="4" width="23.109375" style="3" customWidth="1"/>
    <col min="5" max="5" width="32.77734375" style="6" customWidth="1"/>
    <col min="6" max="6" width="11.77734375" style="5" customWidth="1"/>
    <col min="7" max="7" width="12.44140625" style="8" customWidth="1"/>
    <col min="8" max="8" width="16" style="80" customWidth="1"/>
    <col min="9" max="9" width="11.44140625" style="97"/>
    <col min="10" max="10" width="17.44140625" style="1" customWidth="1"/>
    <col min="11" max="11" width="18.44140625" style="7" customWidth="1"/>
    <col min="12" max="12" width="19.33203125" style="7" customWidth="1"/>
    <col min="13" max="14" width="12.44140625" style="1" bestFit="1" customWidth="1"/>
    <col min="15" max="16384" width="11.44140625" style="1"/>
  </cols>
  <sheetData>
    <row r="1" spans="1:14" ht="16.8" x14ac:dyDescent="0.25">
      <c r="A1" s="109"/>
      <c r="B1" s="116" t="s">
        <v>22</v>
      </c>
      <c r="C1" s="117" t="s">
        <v>23</v>
      </c>
      <c r="D1" s="112" t="s">
        <v>24</v>
      </c>
      <c r="E1" s="113" t="s">
        <v>21</v>
      </c>
      <c r="F1" s="113"/>
      <c r="G1" s="113"/>
      <c r="H1" s="114" t="s">
        <v>1</v>
      </c>
      <c r="I1" s="114"/>
      <c r="J1" s="114"/>
      <c r="K1" s="114"/>
      <c r="L1" s="114"/>
      <c r="M1" s="9"/>
    </row>
    <row r="2" spans="1:14" ht="16.8" x14ac:dyDescent="0.25">
      <c r="A2" s="110"/>
      <c r="B2" s="116"/>
      <c r="C2" s="117"/>
      <c r="D2" s="112"/>
      <c r="E2" s="113"/>
      <c r="F2" s="113"/>
      <c r="G2" s="113"/>
      <c r="H2" s="114" t="s">
        <v>2</v>
      </c>
      <c r="I2" s="114"/>
      <c r="J2" s="114"/>
      <c r="K2" s="115" t="s">
        <v>3</v>
      </c>
      <c r="L2" s="115"/>
      <c r="M2" s="9"/>
    </row>
    <row r="3" spans="1:14" ht="53.25" customHeight="1" x14ac:dyDescent="0.25">
      <c r="A3" s="111"/>
      <c r="B3" s="116"/>
      <c r="C3" s="117"/>
      <c r="D3" s="112"/>
      <c r="E3" s="17" t="s">
        <v>4</v>
      </c>
      <c r="F3" s="17" t="s">
        <v>5</v>
      </c>
      <c r="G3" s="17" t="s">
        <v>6</v>
      </c>
      <c r="H3" s="77" t="s">
        <v>7</v>
      </c>
      <c r="I3" s="95" t="s">
        <v>8</v>
      </c>
      <c r="J3" s="23" t="s">
        <v>9</v>
      </c>
      <c r="K3" s="56" t="s">
        <v>10</v>
      </c>
      <c r="L3" s="56" t="s">
        <v>11</v>
      </c>
      <c r="M3" s="9"/>
    </row>
    <row r="4" spans="1:14" ht="100.05" customHeight="1" x14ac:dyDescent="0.25">
      <c r="A4" s="20"/>
      <c r="B4" s="84">
        <v>46237</v>
      </c>
      <c r="C4" s="25" t="s">
        <v>25</v>
      </c>
      <c r="D4" s="26" t="s">
        <v>75</v>
      </c>
      <c r="E4" s="35" t="s">
        <v>56</v>
      </c>
      <c r="F4" s="27" t="s">
        <v>53</v>
      </c>
      <c r="G4" s="18">
        <v>5</v>
      </c>
      <c r="H4" s="78">
        <v>13860</v>
      </c>
      <c r="I4" s="96">
        <v>0.19</v>
      </c>
      <c r="J4" s="81">
        <f>ROUND(H4+(H4*I4),0)</f>
        <v>16493</v>
      </c>
      <c r="K4" s="82">
        <f>ROUND(H4*G4,0)</f>
        <v>69300</v>
      </c>
      <c r="L4" s="82">
        <f>ROUND(G4*J4,0)</f>
        <v>82465</v>
      </c>
      <c r="M4" s="10"/>
      <c r="N4" s="2">
        <f>+M4/1.19</f>
        <v>0</v>
      </c>
    </row>
    <row r="5" spans="1:14" ht="100.05" customHeight="1" x14ac:dyDescent="0.25">
      <c r="A5" s="20"/>
      <c r="B5" s="84"/>
      <c r="C5" s="25"/>
      <c r="D5" s="26" t="s">
        <v>76</v>
      </c>
      <c r="E5" s="35" t="s">
        <v>56</v>
      </c>
      <c r="F5" s="27" t="s">
        <v>53</v>
      </c>
      <c r="G5" s="18">
        <v>5</v>
      </c>
      <c r="H5" s="78">
        <v>18238</v>
      </c>
      <c r="I5" s="96">
        <v>0.19</v>
      </c>
      <c r="J5" s="81">
        <f t="shared" ref="J5:J64" si="0">ROUND(H5+(H5*I5),0)</f>
        <v>21703</v>
      </c>
      <c r="K5" s="82">
        <f t="shared" ref="K5:K64" si="1">ROUND(H5*G5,0)</f>
        <v>91190</v>
      </c>
      <c r="L5" s="82">
        <f t="shared" ref="L5:L64" si="2">ROUND(G5*J5,0)</f>
        <v>108515</v>
      </c>
      <c r="M5" s="10"/>
      <c r="N5" s="2"/>
    </row>
    <row r="6" spans="1:14" ht="100.05" customHeight="1" x14ac:dyDescent="0.25">
      <c r="A6" s="20"/>
      <c r="B6" s="84"/>
      <c r="C6" s="25"/>
      <c r="D6" s="26" t="s">
        <v>77</v>
      </c>
      <c r="E6" s="35" t="s">
        <v>41</v>
      </c>
      <c r="F6" s="27" t="s">
        <v>42</v>
      </c>
      <c r="G6" s="18">
        <v>10</v>
      </c>
      <c r="H6" s="78">
        <v>23500</v>
      </c>
      <c r="I6" s="96">
        <v>0.19</v>
      </c>
      <c r="J6" s="81">
        <f t="shared" si="0"/>
        <v>27965</v>
      </c>
      <c r="K6" s="82">
        <f t="shared" si="1"/>
        <v>235000</v>
      </c>
      <c r="L6" s="82">
        <f t="shared" si="2"/>
        <v>279650</v>
      </c>
      <c r="M6" s="10"/>
      <c r="N6" s="2"/>
    </row>
    <row r="7" spans="1:14" ht="100.05" customHeight="1" x14ac:dyDescent="0.25">
      <c r="A7" s="20"/>
      <c r="B7" s="84"/>
      <c r="C7" s="25"/>
      <c r="D7" s="26" t="s">
        <v>78</v>
      </c>
      <c r="E7" s="35" t="s">
        <v>41</v>
      </c>
      <c r="F7" s="27" t="s">
        <v>42</v>
      </c>
      <c r="G7" s="18">
        <v>10</v>
      </c>
      <c r="H7" s="78">
        <v>23750</v>
      </c>
      <c r="I7" s="96">
        <v>0.19</v>
      </c>
      <c r="J7" s="81">
        <f t="shared" si="0"/>
        <v>28263</v>
      </c>
      <c r="K7" s="82">
        <f t="shared" si="1"/>
        <v>237500</v>
      </c>
      <c r="L7" s="82">
        <f t="shared" si="2"/>
        <v>282630</v>
      </c>
      <c r="M7" s="10"/>
      <c r="N7" s="2"/>
    </row>
    <row r="8" spans="1:14" ht="100.05" customHeight="1" x14ac:dyDescent="0.25">
      <c r="A8" s="20"/>
      <c r="B8" s="84"/>
      <c r="C8" s="25"/>
      <c r="D8" s="26" t="s">
        <v>79</v>
      </c>
      <c r="E8" s="38" t="s">
        <v>26</v>
      </c>
      <c r="F8" s="27" t="s">
        <v>57</v>
      </c>
      <c r="G8" s="18">
        <v>8</v>
      </c>
      <c r="H8" s="78">
        <v>19181</v>
      </c>
      <c r="I8" s="96">
        <v>0</v>
      </c>
      <c r="J8" s="81">
        <f t="shared" si="0"/>
        <v>19181</v>
      </c>
      <c r="K8" s="82">
        <f t="shared" si="1"/>
        <v>153448</v>
      </c>
      <c r="L8" s="82">
        <f t="shared" si="2"/>
        <v>153448</v>
      </c>
      <c r="M8" s="9"/>
      <c r="N8" s="2">
        <f t="shared" ref="N8:N14" si="3">+M8/1.19</f>
        <v>0</v>
      </c>
    </row>
    <row r="9" spans="1:14" ht="100.05" customHeight="1" x14ac:dyDescent="0.25">
      <c r="A9" s="20"/>
      <c r="B9" s="84"/>
      <c r="C9" s="25"/>
      <c r="D9" s="26" t="s">
        <v>80</v>
      </c>
      <c r="E9" s="38" t="s">
        <v>26</v>
      </c>
      <c r="F9" s="27" t="s">
        <v>57</v>
      </c>
      <c r="G9" s="18">
        <v>8</v>
      </c>
      <c r="H9" s="78">
        <v>15000</v>
      </c>
      <c r="I9" s="96">
        <v>0</v>
      </c>
      <c r="J9" s="81">
        <f t="shared" si="0"/>
        <v>15000</v>
      </c>
      <c r="K9" s="82">
        <f t="shared" si="1"/>
        <v>120000</v>
      </c>
      <c r="L9" s="82">
        <f t="shared" si="2"/>
        <v>120000</v>
      </c>
      <c r="M9" s="9"/>
      <c r="N9" s="2"/>
    </row>
    <row r="10" spans="1:14" ht="100.05" customHeight="1" x14ac:dyDescent="0.25">
      <c r="A10" s="20"/>
      <c r="B10" s="84"/>
      <c r="C10" s="25"/>
      <c r="D10" s="26" t="s">
        <v>81</v>
      </c>
      <c r="E10" s="39" t="s">
        <v>27</v>
      </c>
      <c r="F10" s="27" t="s">
        <v>44</v>
      </c>
      <c r="G10" s="18">
        <v>3</v>
      </c>
      <c r="H10" s="78">
        <v>38945</v>
      </c>
      <c r="I10" s="96">
        <v>0</v>
      </c>
      <c r="J10" s="81">
        <f t="shared" si="0"/>
        <v>38945</v>
      </c>
      <c r="K10" s="82">
        <f t="shared" si="1"/>
        <v>116835</v>
      </c>
      <c r="L10" s="82">
        <f t="shared" si="2"/>
        <v>116835</v>
      </c>
      <c r="M10" s="9"/>
      <c r="N10" s="2"/>
    </row>
    <row r="11" spans="1:14" ht="100.05" customHeight="1" x14ac:dyDescent="0.25">
      <c r="A11" s="20"/>
      <c r="B11" s="84"/>
      <c r="C11" s="25"/>
      <c r="D11" s="26" t="s">
        <v>82</v>
      </c>
      <c r="E11" s="39" t="s">
        <v>27</v>
      </c>
      <c r="F11" s="27" t="s">
        <v>44</v>
      </c>
      <c r="G11" s="18">
        <v>3</v>
      </c>
      <c r="H11" s="78">
        <v>43756</v>
      </c>
      <c r="I11" s="96">
        <v>0</v>
      </c>
      <c r="J11" s="81">
        <f t="shared" si="0"/>
        <v>43756</v>
      </c>
      <c r="K11" s="82">
        <f t="shared" si="1"/>
        <v>131268</v>
      </c>
      <c r="L11" s="82">
        <f t="shared" si="2"/>
        <v>131268</v>
      </c>
      <c r="M11" s="9"/>
      <c r="N11" s="2"/>
    </row>
    <row r="12" spans="1:14" ht="100.05" customHeight="1" x14ac:dyDescent="0.25">
      <c r="A12" s="20"/>
      <c r="B12" s="84"/>
      <c r="C12" s="25"/>
      <c r="D12" s="26" t="s">
        <v>143</v>
      </c>
      <c r="E12" s="40" t="s">
        <v>83</v>
      </c>
      <c r="F12" s="27" t="s">
        <v>142</v>
      </c>
      <c r="G12" s="18">
        <v>1</v>
      </c>
      <c r="H12" s="78">
        <v>45000</v>
      </c>
      <c r="I12" s="96">
        <v>0</v>
      </c>
      <c r="J12" s="81">
        <f t="shared" si="0"/>
        <v>45000</v>
      </c>
      <c r="K12" s="82">
        <f t="shared" si="1"/>
        <v>45000</v>
      </c>
      <c r="L12" s="82">
        <f t="shared" si="2"/>
        <v>45000</v>
      </c>
      <c r="M12" s="9"/>
      <c r="N12" s="2"/>
    </row>
    <row r="13" spans="1:14" ht="100.05" customHeight="1" x14ac:dyDescent="0.25">
      <c r="A13" s="20"/>
      <c r="B13" s="84"/>
      <c r="C13" s="25"/>
      <c r="D13" s="26" t="s">
        <v>144</v>
      </c>
      <c r="E13" s="40" t="s">
        <v>84</v>
      </c>
      <c r="F13" s="27" t="s">
        <v>142</v>
      </c>
      <c r="G13" s="18">
        <v>1</v>
      </c>
      <c r="H13" s="78">
        <v>53800</v>
      </c>
      <c r="I13" s="96">
        <v>0</v>
      </c>
      <c r="J13" s="81">
        <f t="shared" si="0"/>
        <v>53800</v>
      </c>
      <c r="K13" s="82">
        <f t="shared" si="1"/>
        <v>53800</v>
      </c>
      <c r="L13" s="82">
        <f t="shared" si="2"/>
        <v>53800</v>
      </c>
      <c r="M13" s="9"/>
      <c r="N13" s="2"/>
    </row>
    <row r="14" spans="1:14" ht="100.05" customHeight="1" x14ac:dyDescent="0.25">
      <c r="A14" s="20"/>
      <c r="B14" s="84"/>
      <c r="C14" s="25"/>
      <c r="D14" s="26" t="s">
        <v>85</v>
      </c>
      <c r="E14" s="41" t="s">
        <v>28</v>
      </c>
      <c r="F14" s="27" t="s">
        <v>44</v>
      </c>
      <c r="G14" s="18">
        <v>3</v>
      </c>
      <c r="H14" s="78">
        <v>39900</v>
      </c>
      <c r="I14" s="96">
        <v>0</v>
      </c>
      <c r="J14" s="81">
        <f t="shared" si="0"/>
        <v>39900</v>
      </c>
      <c r="K14" s="82">
        <f t="shared" si="1"/>
        <v>119700</v>
      </c>
      <c r="L14" s="82">
        <f t="shared" si="2"/>
        <v>119700</v>
      </c>
      <c r="M14" s="9"/>
      <c r="N14" s="2">
        <f t="shared" si="3"/>
        <v>0</v>
      </c>
    </row>
    <row r="15" spans="1:14" ht="100.05" customHeight="1" x14ac:dyDescent="0.25">
      <c r="A15" s="20"/>
      <c r="B15" s="84"/>
      <c r="C15" s="25"/>
      <c r="D15" s="26" t="s">
        <v>86</v>
      </c>
      <c r="E15" s="41" t="s">
        <v>28</v>
      </c>
      <c r="F15" s="27" t="s">
        <v>44</v>
      </c>
      <c r="G15" s="18">
        <v>3</v>
      </c>
      <c r="H15" s="78">
        <v>55550</v>
      </c>
      <c r="I15" s="96">
        <v>0</v>
      </c>
      <c r="J15" s="81">
        <f t="shared" si="0"/>
        <v>55550</v>
      </c>
      <c r="K15" s="82">
        <f t="shared" si="1"/>
        <v>166650</v>
      </c>
      <c r="L15" s="82">
        <f t="shared" si="2"/>
        <v>166650</v>
      </c>
      <c r="M15" s="9"/>
      <c r="N15" s="2"/>
    </row>
    <row r="16" spans="1:14" ht="100.05" customHeight="1" x14ac:dyDescent="0.3">
      <c r="B16" s="85"/>
      <c r="C16" s="29"/>
      <c r="D16" s="31" t="s">
        <v>87</v>
      </c>
      <c r="E16" s="37" t="s">
        <v>45</v>
      </c>
      <c r="F16" s="27" t="s">
        <v>39</v>
      </c>
      <c r="G16" s="22">
        <v>10</v>
      </c>
      <c r="H16" s="78">
        <v>5557</v>
      </c>
      <c r="I16" s="96">
        <v>0.19</v>
      </c>
      <c r="J16" s="81">
        <f t="shared" si="0"/>
        <v>6613</v>
      </c>
      <c r="K16" s="82">
        <f t="shared" si="1"/>
        <v>55570</v>
      </c>
      <c r="L16" s="82">
        <f t="shared" si="2"/>
        <v>66130</v>
      </c>
    </row>
    <row r="17" spans="2:12" ht="100.05" customHeight="1" x14ac:dyDescent="0.3">
      <c r="B17" s="85"/>
      <c r="C17" s="29"/>
      <c r="D17" s="31" t="s">
        <v>88</v>
      </c>
      <c r="E17" s="37" t="s">
        <v>46</v>
      </c>
      <c r="F17" s="27" t="s">
        <v>39</v>
      </c>
      <c r="G17" s="22">
        <v>10</v>
      </c>
      <c r="H17" s="78">
        <v>5400</v>
      </c>
      <c r="I17" s="96">
        <v>0.19</v>
      </c>
      <c r="J17" s="81">
        <f t="shared" si="0"/>
        <v>6426</v>
      </c>
      <c r="K17" s="82">
        <f t="shared" si="1"/>
        <v>54000</v>
      </c>
      <c r="L17" s="82">
        <f t="shared" si="2"/>
        <v>64260</v>
      </c>
    </row>
    <row r="18" spans="2:12" ht="100.05" customHeight="1" x14ac:dyDescent="0.3">
      <c r="B18" s="85"/>
      <c r="C18" s="29"/>
      <c r="D18" s="31" t="s">
        <v>89</v>
      </c>
      <c r="E18" s="42" t="s">
        <v>29</v>
      </c>
      <c r="F18" s="27" t="s">
        <v>47</v>
      </c>
      <c r="G18" s="22">
        <v>2</v>
      </c>
      <c r="H18" s="78">
        <v>25974</v>
      </c>
      <c r="I18" s="96">
        <v>0.19</v>
      </c>
      <c r="J18" s="81">
        <f t="shared" si="0"/>
        <v>30909</v>
      </c>
      <c r="K18" s="82">
        <f t="shared" si="1"/>
        <v>51948</v>
      </c>
      <c r="L18" s="82">
        <f t="shared" si="2"/>
        <v>61818</v>
      </c>
    </row>
    <row r="19" spans="2:12" ht="100.05" customHeight="1" x14ac:dyDescent="0.3">
      <c r="B19" s="85"/>
      <c r="C19" s="29"/>
      <c r="D19" s="31" t="s">
        <v>90</v>
      </c>
      <c r="E19" s="42" t="s">
        <v>29</v>
      </c>
      <c r="F19" s="27" t="s">
        <v>47</v>
      </c>
      <c r="G19" s="22">
        <v>2</v>
      </c>
      <c r="H19" s="78">
        <v>27000</v>
      </c>
      <c r="I19" s="96">
        <v>0.19</v>
      </c>
      <c r="J19" s="81">
        <f t="shared" si="0"/>
        <v>32130</v>
      </c>
      <c r="K19" s="82">
        <f t="shared" si="1"/>
        <v>54000</v>
      </c>
      <c r="L19" s="82">
        <f t="shared" si="2"/>
        <v>64260</v>
      </c>
    </row>
    <row r="20" spans="2:12" ht="100.05" customHeight="1" x14ac:dyDescent="0.3">
      <c r="B20" s="85"/>
      <c r="C20" s="29"/>
      <c r="D20" s="28" t="s">
        <v>91</v>
      </c>
      <c r="E20" s="43" t="s">
        <v>35</v>
      </c>
      <c r="F20" s="27" t="s">
        <v>39</v>
      </c>
      <c r="G20" s="22">
        <v>18</v>
      </c>
      <c r="H20" s="78">
        <v>3000</v>
      </c>
      <c r="I20" s="96">
        <v>0</v>
      </c>
      <c r="J20" s="81">
        <f t="shared" si="0"/>
        <v>3000</v>
      </c>
      <c r="K20" s="82">
        <f t="shared" si="1"/>
        <v>54000</v>
      </c>
      <c r="L20" s="82">
        <f t="shared" si="2"/>
        <v>54000</v>
      </c>
    </row>
    <row r="21" spans="2:12" ht="100.05" customHeight="1" x14ac:dyDescent="0.3">
      <c r="B21" s="85"/>
      <c r="C21" s="29"/>
      <c r="D21" s="31" t="s">
        <v>92</v>
      </c>
      <c r="E21" s="43" t="s">
        <v>35</v>
      </c>
      <c r="F21" s="27" t="s">
        <v>39</v>
      </c>
      <c r="G21" s="22">
        <v>18</v>
      </c>
      <c r="H21" s="78">
        <v>3000</v>
      </c>
      <c r="I21" s="96">
        <v>0</v>
      </c>
      <c r="J21" s="81">
        <f t="shared" si="0"/>
        <v>3000</v>
      </c>
      <c r="K21" s="82">
        <f t="shared" si="1"/>
        <v>54000</v>
      </c>
      <c r="L21" s="82">
        <f t="shared" si="2"/>
        <v>54000</v>
      </c>
    </row>
    <row r="22" spans="2:12" ht="100.05" customHeight="1" x14ac:dyDescent="0.3">
      <c r="B22" s="85"/>
      <c r="C22" s="29"/>
      <c r="D22" s="31" t="s">
        <v>93</v>
      </c>
      <c r="E22" s="35" t="s">
        <v>36</v>
      </c>
      <c r="F22" s="27" t="s">
        <v>39</v>
      </c>
      <c r="G22" s="22">
        <v>18</v>
      </c>
      <c r="H22" s="78">
        <v>3900</v>
      </c>
      <c r="I22" s="96">
        <v>0</v>
      </c>
      <c r="J22" s="81">
        <f t="shared" si="0"/>
        <v>3900</v>
      </c>
      <c r="K22" s="82">
        <f t="shared" si="1"/>
        <v>70200</v>
      </c>
      <c r="L22" s="82">
        <f t="shared" si="2"/>
        <v>70200</v>
      </c>
    </row>
    <row r="23" spans="2:12" ht="100.05" customHeight="1" x14ac:dyDescent="0.3">
      <c r="B23" s="85"/>
      <c r="C23" s="29"/>
      <c r="D23" s="31" t="s">
        <v>94</v>
      </c>
      <c r="E23" s="35" t="s">
        <v>36</v>
      </c>
      <c r="F23" s="27" t="s">
        <v>39</v>
      </c>
      <c r="G23" s="22">
        <v>18</v>
      </c>
      <c r="H23" s="78">
        <v>3000</v>
      </c>
      <c r="I23" s="96">
        <v>0</v>
      </c>
      <c r="J23" s="81">
        <f t="shared" si="0"/>
        <v>3000</v>
      </c>
      <c r="K23" s="82">
        <f t="shared" si="1"/>
        <v>54000</v>
      </c>
      <c r="L23" s="82">
        <f t="shared" si="2"/>
        <v>54000</v>
      </c>
    </row>
    <row r="24" spans="2:12" ht="100.05" customHeight="1" x14ac:dyDescent="0.3">
      <c r="B24" s="85"/>
      <c r="C24" s="29"/>
      <c r="D24" s="31" t="s">
        <v>95</v>
      </c>
      <c r="E24" s="44" t="s">
        <v>37</v>
      </c>
      <c r="F24" s="27" t="s">
        <v>39</v>
      </c>
      <c r="G24" s="22">
        <v>18</v>
      </c>
      <c r="H24" s="78">
        <v>3000</v>
      </c>
      <c r="I24" s="96">
        <v>0</v>
      </c>
      <c r="J24" s="81">
        <f t="shared" si="0"/>
        <v>3000</v>
      </c>
      <c r="K24" s="82">
        <f t="shared" si="1"/>
        <v>54000</v>
      </c>
      <c r="L24" s="82">
        <f t="shared" si="2"/>
        <v>54000</v>
      </c>
    </row>
    <row r="25" spans="2:12" ht="100.05" customHeight="1" x14ac:dyDescent="0.3">
      <c r="B25" s="85"/>
      <c r="C25" s="29"/>
      <c r="D25" s="31" t="s">
        <v>96</v>
      </c>
      <c r="E25" s="44" t="s">
        <v>37</v>
      </c>
      <c r="F25" s="27" t="s">
        <v>39</v>
      </c>
      <c r="G25" s="22">
        <v>18</v>
      </c>
      <c r="H25" s="78">
        <v>2400</v>
      </c>
      <c r="I25" s="96">
        <v>0</v>
      </c>
      <c r="J25" s="81">
        <f t="shared" si="0"/>
        <v>2400</v>
      </c>
      <c r="K25" s="82">
        <f t="shared" si="1"/>
        <v>43200</v>
      </c>
      <c r="L25" s="82">
        <f t="shared" si="2"/>
        <v>43200</v>
      </c>
    </row>
    <row r="26" spans="2:12" ht="100.05" customHeight="1" x14ac:dyDescent="0.3">
      <c r="B26" s="85"/>
      <c r="C26" s="29"/>
      <c r="D26" s="31" t="s">
        <v>97</v>
      </c>
      <c r="E26" s="37" t="s">
        <v>30</v>
      </c>
      <c r="F26" s="27" t="s">
        <v>54</v>
      </c>
      <c r="G26" s="22">
        <v>2</v>
      </c>
      <c r="H26" s="78">
        <v>83388</v>
      </c>
      <c r="I26" s="96">
        <v>0.19</v>
      </c>
      <c r="J26" s="81">
        <f t="shared" si="0"/>
        <v>99232</v>
      </c>
      <c r="K26" s="82">
        <f t="shared" si="1"/>
        <v>166776</v>
      </c>
      <c r="L26" s="82">
        <f t="shared" si="2"/>
        <v>198464</v>
      </c>
    </row>
    <row r="27" spans="2:12" ht="100.05" customHeight="1" x14ac:dyDescent="0.3">
      <c r="B27" s="85"/>
      <c r="C27" s="29"/>
      <c r="D27" s="28" t="s">
        <v>98</v>
      </c>
      <c r="E27" s="37" t="s">
        <v>30</v>
      </c>
      <c r="F27" s="27" t="s">
        <v>54</v>
      </c>
      <c r="G27" s="22">
        <v>2</v>
      </c>
      <c r="H27" s="78">
        <v>54000</v>
      </c>
      <c r="I27" s="96">
        <v>0.19</v>
      </c>
      <c r="J27" s="81">
        <f t="shared" si="0"/>
        <v>64260</v>
      </c>
      <c r="K27" s="82">
        <f t="shared" si="1"/>
        <v>108000</v>
      </c>
      <c r="L27" s="82">
        <f t="shared" si="2"/>
        <v>128520</v>
      </c>
    </row>
    <row r="28" spans="2:12" ht="100.05" customHeight="1" x14ac:dyDescent="0.3">
      <c r="B28" s="85"/>
      <c r="C28" s="29"/>
      <c r="D28" s="31" t="s">
        <v>99</v>
      </c>
      <c r="E28" s="42" t="s">
        <v>34</v>
      </c>
      <c r="F28" s="27" t="s">
        <v>40</v>
      </c>
      <c r="G28" s="22">
        <v>4</v>
      </c>
      <c r="H28" s="78">
        <v>31950</v>
      </c>
      <c r="I28" s="96">
        <v>0.19</v>
      </c>
      <c r="J28" s="81">
        <f t="shared" si="0"/>
        <v>38021</v>
      </c>
      <c r="K28" s="82">
        <f t="shared" si="1"/>
        <v>127800</v>
      </c>
      <c r="L28" s="82">
        <f t="shared" si="2"/>
        <v>152084</v>
      </c>
    </row>
    <row r="29" spans="2:12" ht="100.05" customHeight="1" x14ac:dyDescent="0.3">
      <c r="B29" s="85"/>
      <c r="C29" s="29"/>
      <c r="D29" s="31" t="s">
        <v>100</v>
      </c>
      <c r="E29" s="42" t="s">
        <v>34</v>
      </c>
      <c r="F29" s="27" t="s">
        <v>40</v>
      </c>
      <c r="G29" s="22">
        <v>4</v>
      </c>
      <c r="H29" s="78">
        <v>39300</v>
      </c>
      <c r="I29" s="96">
        <v>0.19</v>
      </c>
      <c r="J29" s="81">
        <f t="shared" si="0"/>
        <v>46767</v>
      </c>
      <c r="K29" s="82">
        <f t="shared" si="1"/>
        <v>157200</v>
      </c>
      <c r="L29" s="82">
        <f t="shared" si="2"/>
        <v>187068</v>
      </c>
    </row>
    <row r="30" spans="2:12" ht="105.75" customHeight="1" x14ac:dyDescent="0.3">
      <c r="B30" s="85"/>
      <c r="C30" s="29"/>
      <c r="D30" s="31" t="s">
        <v>101</v>
      </c>
      <c r="E30" s="45" t="s">
        <v>59</v>
      </c>
      <c r="F30" s="27" t="s">
        <v>58</v>
      </c>
      <c r="G30" s="22">
        <v>6</v>
      </c>
      <c r="H30" s="78">
        <v>228100</v>
      </c>
      <c r="I30" s="96">
        <v>0</v>
      </c>
      <c r="J30" s="81">
        <f t="shared" si="0"/>
        <v>228100</v>
      </c>
      <c r="K30" s="82">
        <f t="shared" si="1"/>
        <v>1368600</v>
      </c>
      <c r="L30" s="82">
        <f t="shared" si="2"/>
        <v>1368600</v>
      </c>
    </row>
    <row r="31" spans="2:12" ht="127.5" customHeight="1" x14ac:dyDescent="0.3">
      <c r="B31" s="85"/>
      <c r="C31" s="29"/>
      <c r="D31" s="28" t="s">
        <v>102</v>
      </c>
      <c r="E31" s="45" t="s">
        <v>59</v>
      </c>
      <c r="F31" s="27" t="s">
        <v>58</v>
      </c>
      <c r="G31" s="22">
        <v>6</v>
      </c>
      <c r="H31" s="78">
        <v>157800</v>
      </c>
      <c r="I31" s="96">
        <v>0</v>
      </c>
      <c r="J31" s="81">
        <f t="shared" si="0"/>
        <v>157800</v>
      </c>
      <c r="K31" s="82">
        <f t="shared" si="1"/>
        <v>946800</v>
      </c>
      <c r="L31" s="82">
        <f t="shared" si="2"/>
        <v>946800</v>
      </c>
    </row>
    <row r="32" spans="2:12" ht="124.5" customHeight="1" x14ac:dyDescent="0.3">
      <c r="B32" s="85"/>
      <c r="C32" s="29"/>
      <c r="D32" s="31" t="s">
        <v>103</v>
      </c>
      <c r="E32" s="36" t="s">
        <v>60</v>
      </c>
      <c r="F32" s="27" t="s">
        <v>58</v>
      </c>
      <c r="G32" s="22">
        <v>8</v>
      </c>
      <c r="H32" s="78">
        <v>228100</v>
      </c>
      <c r="I32" s="96">
        <v>0</v>
      </c>
      <c r="J32" s="81">
        <f t="shared" si="0"/>
        <v>228100</v>
      </c>
      <c r="K32" s="82">
        <f t="shared" si="1"/>
        <v>1824800</v>
      </c>
      <c r="L32" s="82">
        <f t="shared" si="2"/>
        <v>1824800</v>
      </c>
    </row>
    <row r="33" spans="2:12" ht="134.25" customHeight="1" x14ac:dyDescent="0.3">
      <c r="B33" s="85"/>
      <c r="C33" s="29"/>
      <c r="D33" s="31" t="s">
        <v>104</v>
      </c>
      <c r="E33" s="36" t="s">
        <v>60</v>
      </c>
      <c r="F33" s="27" t="s">
        <v>58</v>
      </c>
      <c r="G33" s="22">
        <v>8</v>
      </c>
      <c r="H33" s="78">
        <v>248400</v>
      </c>
      <c r="I33" s="96">
        <v>0</v>
      </c>
      <c r="J33" s="81">
        <f t="shared" si="0"/>
        <v>248400</v>
      </c>
      <c r="K33" s="82">
        <f t="shared" si="1"/>
        <v>1987200</v>
      </c>
      <c r="L33" s="82">
        <f t="shared" si="2"/>
        <v>1987200</v>
      </c>
    </row>
    <row r="34" spans="2:12" ht="134.25" customHeight="1" x14ac:dyDescent="0.3">
      <c r="B34" s="85"/>
      <c r="C34" s="29"/>
      <c r="D34" s="28" t="s">
        <v>105</v>
      </c>
      <c r="E34" s="46" t="s">
        <v>62</v>
      </c>
      <c r="F34" s="27" t="s">
        <v>63</v>
      </c>
      <c r="G34" s="22">
        <v>6</v>
      </c>
      <c r="H34" s="78">
        <v>150000</v>
      </c>
      <c r="I34" s="96">
        <v>0</v>
      </c>
      <c r="J34" s="81">
        <f t="shared" si="0"/>
        <v>150000</v>
      </c>
      <c r="K34" s="82">
        <f t="shared" si="1"/>
        <v>900000</v>
      </c>
      <c r="L34" s="82">
        <f t="shared" si="2"/>
        <v>900000</v>
      </c>
    </row>
    <row r="35" spans="2:12" ht="134.25" customHeight="1" x14ac:dyDescent="0.3">
      <c r="B35" s="85"/>
      <c r="C35" s="29"/>
      <c r="D35" s="28" t="s">
        <v>106</v>
      </c>
      <c r="E35" s="46" t="s">
        <v>62</v>
      </c>
      <c r="F35" s="27" t="s">
        <v>63</v>
      </c>
      <c r="G35" s="22">
        <v>6</v>
      </c>
      <c r="H35" s="78">
        <v>128050</v>
      </c>
      <c r="I35" s="96">
        <v>0</v>
      </c>
      <c r="J35" s="81">
        <f t="shared" si="0"/>
        <v>128050</v>
      </c>
      <c r="K35" s="82">
        <f t="shared" si="1"/>
        <v>768300</v>
      </c>
      <c r="L35" s="82">
        <f t="shared" si="2"/>
        <v>768300</v>
      </c>
    </row>
    <row r="36" spans="2:12" ht="134.25" customHeight="1" x14ac:dyDescent="0.3">
      <c r="B36" s="85"/>
      <c r="C36" s="29"/>
      <c r="D36" s="31" t="s">
        <v>108</v>
      </c>
      <c r="E36" s="46" t="s">
        <v>64</v>
      </c>
      <c r="F36" s="27" t="s">
        <v>63</v>
      </c>
      <c r="G36" s="22">
        <v>2</v>
      </c>
      <c r="H36" s="78">
        <v>174000</v>
      </c>
      <c r="I36" s="96">
        <v>0</v>
      </c>
      <c r="J36" s="81">
        <f t="shared" si="0"/>
        <v>174000</v>
      </c>
      <c r="K36" s="82">
        <f t="shared" si="1"/>
        <v>348000</v>
      </c>
      <c r="L36" s="82">
        <f t="shared" si="2"/>
        <v>348000</v>
      </c>
    </row>
    <row r="37" spans="2:12" ht="134.25" customHeight="1" x14ac:dyDescent="0.3">
      <c r="B37" s="85"/>
      <c r="C37" s="29"/>
      <c r="D37" s="28" t="s">
        <v>107</v>
      </c>
      <c r="E37" s="46" t="s">
        <v>64</v>
      </c>
      <c r="F37" s="27" t="s">
        <v>63</v>
      </c>
      <c r="G37" s="22">
        <v>2</v>
      </c>
      <c r="H37" s="78">
        <v>142400</v>
      </c>
      <c r="I37" s="96">
        <v>0</v>
      </c>
      <c r="J37" s="81">
        <f t="shared" si="0"/>
        <v>142400</v>
      </c>
      <c r="K37" s="82">
        <f t="shared" si="1"/>
        <v>284800</v>
      </c>
      <c r="L37" s="82">
        <f t="shared" si="2"/>
        <v>284800</v>
      </c>
    </row>
    <row r="38" spans="2:12" ht="134.25" customHeight="1" x14ac:dyDescent="0.3">
      <c r="B38" s="85"/>
      <c r="C38" s="29"/>
      <c r="D38" s="28" t="s">
        <v>109</v>
      </c>
      <c r="E38" s="42" t="s">
        <v>65</v>
      </c>
      <c r="F38" s="27" t="s">
        <v>63</v>
      </c>
      <c r="G38" s="22">
        <v>2</v>
      </c>
      <c r="H38" s="78">
        <v>180000</v>
      </c>
      <c r="I38" s="96">
        <v>0</v>
      </c>
      <c r="J38" s="81">
        <f t="shared" si="0"/>
        <v>180000</v>
      </c>
      <c r="K38" s="82">
        <f t="shared" si="1"/>
        <v>360000</v>
      </c>
      <c r="L38" s="82">
        <f t="shared" si="2"/>
        <v>360000</v>
      </c>
    </row>
    <row r="39" spans="2:12" ht="134.25" customHeight="1" x14ac:dyDescent="0.3">
      <c r="B39" s="85"/>
      <c r="C39" s="29"/>
      <c r="D39" s="28" t="s">
        <v>110</v>
      </c>
      <c r="E39" s="42" t="s">
        <v>65</v>
      </c>
      <c r="F39" s="27" t="s">
        <v>63</v>
      </c>
      <c r="G39" s="22">
        <v>2</v>
      </c>
      <c r="H39" s="78">
        <v>165876</v>
      </c>
      <c r="I39" s="96">
        <v>0</v>
      </c>
      <c r="J39" s="81">
        <f t="shared" si="0"/>
        <v>165876</v>
      </c>
      <c r="K39" s="82">
        <f t="shared" si="1"/>
        <v>331752</v>
      </c>
      <c r="L39" s="82">
        <f t="shared" si="2"/>
        <v>331752</v>
      </c>
    </row>
    <row r="40" spans="2:12" ht="100.05" customHeight="1" x14ac:dyDescent="0.3">
      <c r="B40" s="85"/>
      <c r="C40" s="29"/>
      <c r="D40" s="31" t="s">
        <v>113</v>
      </c>
      <c r="E40" s="47" t="s">
        <v>66</v>
      </c>
      <c r="F40" s="27" t="s">
        <v>111</v>
      </c>
      <c r="G40" s="22">
        <v>2</v>
      </c>
      <c r="H40" s="78">
        <v>127500</v>
      </c>
      <c r="I40" s="96">
        <v>0</v>
      </c>
      <c r="J40" s="81">
        <f t="shared" si="0"/>
        <v>127500</v>
      </c>
      <c r="K40" s="82">
        <f t="shared" si="1"/>
        <v>255000</v>
      </c>
      <c r="L40" s="82">
        <f t="shared" si="2"/>
        <v>255000</v>
      </c>
    </row>
    <row r="41" spans="2:12" ht="100.05" customHeight="1" x14ac:dyDescent="0.3">
      <c r="B41" s="85"/>
      <c r="C41" s="29"/>
      <c r="D41" s="31" t="s">
        <v>114</v>
      </c>
      <c r="E41" s="48" t="s">
        <v>66</v>
      </c>
      <c r="F41" s="27" t="s">
        <v>111</v>
      </c>
      <c r="G41" s="22">
        <v>2</v>
      </c>
      <c r="H41" s="78">
        <v>118750</v>
      </c>
      <c r="I41" s="96">
        <v>0</v>
      </c>
      <c r="J41" s="81">
        <f t="shared" si="0"/>
        <v>118750</v>
      </c>
      <c r="K41" s="82">
        <f t="shared" si="1"/>
        <v>237500</v>
      </c>
      <c r="L41" s="82">
        <f t="shared" si="2"/>
        <v>237500</v>
      </c>
    </row>
    <row r="42" spans="2:12" ht="100.05" customHeight="1" x14ac:dyDescent="0.3">
      <c r="B42" s="85"/>
      <c r="C42" s="29"/>
      <c r="D42" s="31" t="s">
        <v>115</v>
      </c>
      <c r="E42" s="49" t="s">
        <v>31</v>
      </c>
      <c r="F42" s="27" t="s">
        <v>67</v>
      </c>
      <c r="G42" s="22">
        <v>3</v>
      </c>
      <c r="H42" s="78">
        <v>74972</v>
      </c>
      <c r="I42" s="96">
        <v>0</v>
      </c>
      <c r="J42" s="81">
        <f t="shared" si="0"/>
        <v>74972</v>
      </c>
      <c r="K42" s="82">
        <f t="shared" si="1"/>
        <v>224916</v>
      </c>
      <c r="L42" s="82">
        <f t="shared" si="2"/>
        <v>224916</v>
      </c>
    </row>
    <row r="43" spans="2:12" ht="100.05" customHeight="1" x14ac:dyDescent="0.3">
      <c r="B43" s="85"/>
      <c r="C43" s="29"/>
      <c r="D43" s="31" t="s">
        <v>116</v>
      </c>
      <c r="E43" s="49" t="s">
        <v>31</v>
      </c>
      <c r="F43" s="27" t="s">
        <v>67</v>
      </c>
      <c r="G43" s="22">
        <v>3</v>
      </c>
      <c r="H43" s="78">
        <v>48000</v>
      </c>
      <c r="I43" s="96">
        <v>0</v>
      </c>
      <c r="J43" s="81">
        <f t="shared" si="0"/>
        <v>48000</v>
      </c>
      <c r="K43" s="82">
        <f t="shared" si="1"/>
        <v>144000</v>
      </c>
      <c r="L43" s="82">
        <f t="shared" si="2"/>
        <v>144000</v>
      </c>
    </row>
    <row r="44" spans="2:12" ht="100.05" customHeight="1" x14ac:dyDescent="0.3">
      <c r="B44" s="85"/>
      <c r="C44" s="29"/>
      <c r="D44" s="31" t="s">
        <v>117</v>
      </c>
      <c r="E44" s="50" t="s">
        <v>48</v>
      </c>
      <c r="F44" s="27" t="s">
        <v>67</v>
      </c>
      <c r="G44" s="22">
        <v>1</v>
      </c>
      <c r="H44" s="78">
        <v>29900</v>
      </c>
      <c r="I44" s="96">
        <v>0</v>
      </c>
      <c r="J44" s="81">
        <f t="shared" si="0"/>
        <v>29900</v>
      </c>
      <c r="K44" s="82">
        <f t="shared" si="1"/>
        <v>29900</v>
      </c>
      <c r="L44" s="82">
        <f t="shared" si="2"/>
        <v>29900</v>
      </c>
    </row>
    <row r="45" spans="2:12" ht="100.05" customHeight="1" x14ac:dyDescent="0.3">
      <c r="B45" s="85"/>
      <c r="C45" s="29"/>
      <c r="D45" s="31" t="s">
        <v>118</v>
      </c>
      <c r="E45" s="50" t="s">
        <v>48</v>
      </c>
      <c r="F45" s="27" t="s">
        <v>67</v>
      </c>
      <c r="G45" s="22">
        <v>1</v>
      </c>
      <c r="H45" s="78">
        <v>35500</v>
      </c>
      <c r="I45" s="96">
        <v>0</v>
      </c>
      <c r="J45" s="81">
        <f t="shared" si="0"/>
        <v>35500</v>
      </c>
      <c r="K45" s="82">
        <f t="shared" si="1"/>
        <v>35500</v>
      </c>
      <c r="L45" s="82">
        <f t="shared" si="2"/>
        <v>35500</v>
      </c>
    </row>
    <row r="46" spans="2:12" ht="100.05" customHeight="1" x14ac:dyDescent="0.3">
      <c r="B46" s="85"/>
      <c r="C46" s="29"/>
      <c r="D46" s="31" t="s">
        <v>119</v>
      </c>
      <c r="E46" s="51" t="s">
        <v>49</v>
      </c>
      <c r="F46" s="27" t="s">
        <v>38</v>
      </c>
      <c r="G46" s="22">
        <v>1</v>
      </c>
      <c r="H46" s="78">
        <v>45200</v>
      </c>
      <c r="I46" s="96">
        <v>0</v>
      </c>
      <c r="J46" s="81">
        <f t="shared" si="0"/>
        <v>45200</v>
      </c>
      <c r="K46" s="82">
        <f t="shared" si="1"/>
        <v>45200</v>
      </c>
      <c r="L46" s="82">
        <f t="shared" si="2"/>
        <v>45200</v>
      </c>
    </row>
    <row r="47" spans="2:12" ht="100.05" customHeight="1" x14ac:dyDescent="0.3">
      <c r="B47" s="85"/>
      <c r="C47" s="29"/>
      <c r="D47" s="28" t="s">
        <v>120</v>
      </c>
      <c r="E47" s="51" t="s">
        <v>49</v>
      </c>
      <c r="F47" s="27" t="s">
        <v>38</v>
      </c>
      <c r="G47" s="22">
        <v>1</v>
      </c>
      <c r="H47" s="78">
        <v>51620</v>
      </c>
      <c r="I47" s="96">
        <v>0</v>
      </c>
      <c r="J47" s="81">
        <f t="shared" si="0"/>
        <v>51620</v>
      </c>
      <c r="K47" s="82">
        <f t="shared" si="1"/>
        <v>51620</v>
      </c>
      <c r="L47" s="82">
        <f t="shared" si="2"/>
        <v>51620</v>
      </c>
    </row>
    <row r="48" spans="2:12" ht="100.05" customHeight="1" x14ac:dyDescent="0.3">
      <c r="B48" s="85"/>
      <c r="C48" s="29"/>
      <c r="D48" s="28" t="s">
        <v>121</v>
      </c>
      <c r="E48" s="42" t="s">
        <v>50</v>
      </c>
      <c r="F48" s="27" t="s">
        <v>38</v>
      </c>
      <c r="G48" s="22">
        <v>2</v>
      </c>
      <c r="H48" s="78">
        <v>146400</v>
      </c>
      <c r="I48" s="96">
        <v>0</v>
      </c>
      <c r="J48" s="81">
        <f t="shared" si="0"/>
        <v>146400</v>
      </c>
      <c r="K48" s="82">
        <f t="shared" si="1"/>
        <v>292800</v>
      </c>
      <c r="L48" s="82">
        <f t="shared" si="2"/>
        <v>292800</v>
      </c>
    </row>
    <row r="49" spans="2:12" ht="100.05" customHeight="1" x14ac:dyDescent="0.3">
      <c r="B49" s="85"/>
      <c r="C49" s="29"/>
      <c r="D49" s="31" t="s">
        <v>122</v>
      </c>
      <c r="E49" s="42" t="s">
        <v>51</v>
      </c>
      <c r="F49" s="27" t="s">
        <v>38</v>
      </c>
      <c r="G49" s="22">
        <v>2</v>
      </c>
      <c r="H49" s="78">
        <v>105000</v>
      </c>
      <c r="I49" s="96">
        <v>0</v>
      </c>
      <c r="J49" s="81">
        <f t="shared" si="0"/>
        <v>105000</v>
      </c>
      <c r="K49" s="82">
        <f t="shared" si="1"/>
        <v>210000</v>
      </c>
      <c r="L49" s="82">
        <f t="shared" si="2"/>
        <v>210000</v>
      </c>
    </row>
    <row r="50" spans="2:12" ht="100.05" customHeight="1" x14ac:dyDescent="0.3">
      <c r="B50" s="85"/>
      <c r="C50" s="29"/>
      <c r="D50" s="31" t="s">
        <v>123</v>
      </c>
      <c r="E50" s="48" t="s">
        <v>52</v>
      </c>
      <c r="F50" s="27" t="s">
        <v>68</v>
      </c>
      <c r="G50" s="22">
        <v>2</v>
      </c>
      <c r="H50" s="78">
        <v>256187</v>
      </c>
      <c r="I50" s="96">
        <v>0</v>
      </c>
      <c r="J50" s="81">
        <f t="shared" si="0"/>
        <v>256187</v>
      </c>
      <c r="K50" s="82">
        <f t="shared" si="1"/>
        <v>512374</v>
      </c>
      <c r="L50" s="82">
        <f t="shared" si="2"/>
        <v>512374</v>
      </c>
    </row>
    <row r="51" spans="2:12" ht="100.05" customHeight="1" x14ac:dyDescent="0.3">
      <c r="B51" s="85"/>
      <c r="C51" s="29"/>
      <c r="D51" s="31" t="s">
        <v>124</v>
      </c>
      <c r="E51" s="48" t="s">
        <v>52</v>
      </c>
      <c r="F51" s="27" t="s">
        <v>68</v>
      </c>
      <c r="G51" s="22">
        <v>2</v>
      </c>
      <c r="H51" s="78">
        <v>252300</v>
      </c>
      <c r="I51" s="96">
        <v>0</v>
      </c>
      <c r="J51" s="81">
        <f t="shared" si="0"/>
        <v>252300</v>
      </c>
      <c r="K51" s="82">
        <f t="shared" si="1"/>
        <v>504600</v>
      </c>
      <c r="L51" s="82">
        <f t="shared" si="2"/>
        <v>504600</v>
      </c>
    </row>
    <row r="52" spans="2:12" ht="100.05" customHeight="1" x14ac:dyDescent="0.3">
      <c r="B52" s="85"/>
      <c r="C52" s="29"/>
      <c r="D52" s="31" t="s">
        <v>125</v>
      </c>
      <c r="E52" s="52" t="s">
        <v>32</v>
      </c>
      <c r="F52" s="27" t="s">
        <v>39</v>
      </c>
      <c r="G52" s="22">
        <v>10</v>
      </c>
      <c r="H52" s="78">
        <v>7623</v>
      </c>
      <c r="I52" s="96">
        <v>0</v>
      </c>
      <c r="J52" s="81">
        <f t="shared" si="0"/>
        <v>7623</v>
      </c>
      <c r="K52" s="82">
        <f t="shared" si="1"/>
        <v>76230</v>
      </c>
      <c r="L52" s="82">
        <f t="shared" si="2"/>
        <v>76230</v>
      </c>
    </row>
    <row r="53" spans="2:12" ht="100.05" customHeight="1" x14ac:dyDescent="0.3">
      <c r="B53" s="85"/>
      <c r="C53" s="29"/>
      <c r="D53" s="31" t="s">
        <v>126</v>
      </c>
      <c r="E53" s="52" t="s">
        <v>32</v>
      </c>
      <c r="F53" s="27" t="s">
        <v>39</v>
      </c>
      <c r="G53" s="22">
        <v>10</v>
      </c>
      <c r="H53" s="78">
        <v>6100</v>
      </c>
      <c r="I53" s="96">
        <v>0</v>
      </c>
      <c r="J53" s="81">
        <f t="shared" si="0"/>
        <v>6100</v>
      </c>
      <c r="K53" s="82">
        <f t="shared" si="1"/>
        <v>61000</v>
      </c>
      <c r="L53" s="82">
        <f t="shared" si="2"/>
        <v>61000</v>
      </c>
    </row>
    <row r="54" spans="2:12" ht="100.05" customHeight="1" x14ac:dyDescent="0.3">
      <c r="B54" s="85"/>
      <c r="C54" s="29"/>
      <c r="D54" s="31" t="s">
        <v>127</v>
      </c>
      <c r="E54" s="44" t="s">
        <v>33</v>
      </c>
      <c r="F54" s="27" t="s">
        <v>67</v>
      </c>
      <c r="G54" s="22">
        <v>2</v>
      </c>
      <c r="H54" s="78">
        <v>122300</v>
      </c>
      <c r="I54" s="96">
        <v>0</v>
      </c>
      <c r="J54" s="81">
        <f t="shared" si="0"/>
        <v>122300</v>
      </c>
      <c r="K54" s="82">
        <f t="shared" si="1"/>
        <v>244600</v>
      </c>
      <c r="L54" s="82">
        <f t="shared" si="2"/>
        <v>244600</v>
      </c>
    </row>
    <row r="55" spans="2:12" ht="100.05" customHeight="1" x14ac:dyDescent="0.3">
      <c r="B55" s="85"/>
      <c r="C55" s="29"/>
      <c r="D55" s="31" t="s">
        <v>128</v>
      </c>
      <c r="E55" s="44" t="s">
        <v>33</v>
      </c>
      <c r="F55" s="27" t="s">
        <v>38</v>
      </c>
      <c r="G55" s="22">
        <v>2</v>
      </c>
      <c r="H55" s="78">
        <v>104600</v>
      </c>
      <c r="I55" s="96">
        <v>0</v>
      </c>
      <c r="J55" s="81">
        <f t="shared" si="0"/>
        <v>104600</v>
      </c>
      <c r="K55" s="82">
        <f t="shared" si="1"/>
        <v>209200</v>
      </c>
      <c r="L55" s="82">
        <f t="shared" si="2"/>
        <v>209200</v>
      </c>
    </row>
    <row r="56" spans="2:12" ht="100.05" customHeight="1" x14ac:dyDescent="0.3">
      <c r="B56" s="85"/>
      <c r="C56" s="29"/>
      <c r="D56" s="31" t="s">
        <v>130</v>
      </c>
      <c r="E56" s="53" t="s">
        <v>129</v>
      </c>
      <c r="F56" s="27" t="s">
        <v>63</v>
      </c>
      <c r="G56" s="22">
        <v>1</v>
      </c>
      <c r="H56" s="78">
        <v>69500</v>
      </c>
      <c r="I56" s="96">
        <v>0</v>
      </c>
      <c r="J56" s="81">
        <f t="shared" si="0"/>
        <v>69500</v>
      </c>
      <c r="K56" s="82">
        <f t="shared" si="1"/>
        <v>69500</v>
      </c>
      <c r="L56" s="82">
        <f t="shared" si="2"/>
        <v>69500</v>
      </c>
    </row>
    <row r="57" spans="2:12" ht="100.05" customHeight="1" x14ac:dyDescent="0.3">
      <c r="B57" s="85"/>
      <c r="C57" s="29"/>
      <c r="D57" s="31" t="s">
        <v>131</v>
      </c>
      <c r="E57" s="53" t="s">
        <v>129</v>
      </c>
      <c r="F57" s="27" t="s">
        <v>63</v>
      </c>
      <c r="G57" s="22">
        <v>1</v>
      </c>
      <c r="H57" s="78">
        <v>69900</v>
      </c>
      <c r="I57" s="96">
        <v>0</v>
      </c>
      <c r="J57" s="81">
        <f t="shared" si="0"/>
        <v>69900</v>
      </c>
      <c r="K57" s="82">
        <f t="shared" si="1"/>
        <v>69900</v>
      </c>
      <c r="L57" s="82">
        <f t="shared" si="2"/>
        <v>69900</v>
      </c>
    </row>
    <row r="58" spans="2:12" ht="100.05" customHeight="1" x14ac:dyDescent="0.3">
      <c r="B58" s="85"/>
      <c r="C58" s="29"/>
      <c r="D58" s="31" t="s">
        <v>132</v>
      </c>
      <c r="E58" s="39" t="s">
        <v>73</v>
      </c>
      <c r="F58" s="27" t="s">
        <v>54</v>
      </c>
      <c r="G58" s="22">
        <v>4</v>
      </c>
      <c r="H58" s="78">
        <v>55000</v>
      </c>
      <c r="I58" s="96">
        <v>0.19</v>
      </c>
      <c r="J58" s="81">
        <f t="shared" si="0"/>
        <v>65450</v>
      </c>
      <c r="K58" s="82">
        <f t="shared" si="1"/>
        <v>220000</v>
      </c>
      <c r="L58" s="82">
        <f t="shared" si="2"/>
        <v>261800</v>
      </c>
    </row>
    <row r="59" spans="2:12" ht="100.05" customHeight="1" x14ac:dyDescent="0.3">
      <c r="B59" s="85"/>
      <c r="C59" s="29"/>
      <c r="D59" s="31" t="s">
        <v>133</v>
      </c>
      <c r="E59" s="39" t="s">
        <v>73</v>
      </c>
      <c r="F59" s="27" t="s">
        <v>54</v>
      </c>
      <c r="G59" s="22">
        <v>4</v>
      </c>
      <c r="H59" s="78">
        <v>50000</v>
      </c>
      <c r="I59" s="96">
        <v>0.19</v>
      </c>
      <c r="J59" s="81">
        <f t="shared" si="0"/>
        <v>59500</v>
      </c>
      <c r="K59" s="82">
        <f t="shared" si="1"/>
        <v>200000</v>
      </c>
      <c r="L59" s="82">
        <f t="shared" si="2"/>
        <v>238000</v>
      </c>
    </row>
    <row r="60" spans="2:12" ht="100.05" customHeight="1" x14ac:dyDescent="0.3">
      <c r="B60" s="85"/>
      <c r="C60" s="29"/>
      <c r="D60" s="31" t="s">
        <v>135</v>
      </c>
      <c r="E60" s="45" t="s">
        <v>72</v>
      </c>
      <c r="F60" s="27" t="s">
        <v>67</v>
      </c>
      <c r="G60" s="22">
        <v>2</v>
      </c>
      <c r="H60" s="78">
        <v>96500</v>
      </c>
      <c r="I60" s="96">
        <v>0</v>
      </c>
      <c r="J60" s="81">
        <f t="shared" si="0"/>
        <v>96500</v>
      </c>
      <c r="K60" s="82">
        <f t="shared" si="1"/>
        <v>193000</v>
      </c>
      <c r="L60" s="82">
        <f t="shared" si="2"/>
        <v>193000</v>
      </c>
    </row>
    <row r="61" spans="2:12" ht="100.05" customHeight="1" x14ac:dyDescent="0.3">
      <c r="B61" s="85"/>
      <c r="C61" s="29"/>
      <c r="D61" s="31" t="s">
        <v>115</v>
      </c>
      <c r="E61" s="45" t="s">
        <v>72</v>
      </c>
      <c r="F61" s="27" t="s">
        <v>67</v>
      </c>
      <c r="G61" s="22">
        <v>2</v>
      </c>
      <c r="H61" s="78">
        <v>78918</v>
      </c>
      <c r="I61" s="96">
        <v>0</v>
      </c>
      <c r="J61" s="81">
        <f t="shared" si="0"/>
        <v>78918</v>
      </c>
      <c r="K61" s="82">
        <f t="shared" si="1"/>
        <v>157836</v>
      </c>
      <c r="L61" s="82">
        <f t="shared" si="2"/>
        <v>157836</v>
      </c>
    </row>
    <row r="62" spans="2:12" ht="100.05" customHeight="1" x14ac:dyDescent="0.3">
      <c r="B62" s="85"/>
      <c r="C62" s="29"/>
      <c r="D62" s="31" t="s">
        <v>137</v>
      </c>
      <c r="E62" s="54" t="s">
        <v>71</v>
      </c>
      <c r="F62" s="27" t="s">
        <v>61</v>
      </c>
      <c r="G62" s="22">
        <v>2</v>
      </c>
      <c r="H62" s="78">
        <v>68000</v>
      </c>
      <c r="I62" s="96">
        <v>0</v>
      </c>
      <c r="J62" s="81">
        <f t="shared" si="0"/>
        <v>68000</v>
      </c>
      <c r="K62" s="82">
        <f t="shared" si="1"/>
        <v>136000</v>
      </c>
      <c r="L62" s="82">
        <f t="shared" si="2"/>
        <v>136000</v>
      </c>
    </row>
    <row r="63" spans="2:12" ht="100.05" customHeight="1" x14ac:dyDescent="0.3">
      <c r="B63" s="85"/>
      <c r="C63" s="29"/>
      <c r="D63" s="31" t="s">
        <v>138</v>
      </c>
      <c r="E63" s="54" t="s">
        <v>71</v>
      </c>
      <c r="F63" s="27" t="s">
        <v>61</v>
      </c>
      <c r="G63" s="22">
        <v>2</v>
      </c>
      <c r="H63" s="78">
        <v>42700</v>
      </c>
      <c r="I63" s="96">
        <v>0</v>
      </c>
      <c r="J63" s="81">
        <f t="shared" si="0"/>
        <v>42700</v>
      </c>
      <c r="K63" s="82">
        <f t="shared" si="1"/>
        <v>85400</v>
      </c>
      <c r="L63" s="82">
        <f t="shared" si="2"/>
        <v>85400</v>
      </c>
    </row>
    <row r="64" spans="2:12" ht="100.05" customHeight="1" x14ac:dyDescent="0.3">
      <c r="B64" s="85"/>
      <c r="C64" s="29"/>
      <c r="D64" s="28" t="s">
        <v>136</v>
      </c>
      <c r="E64" s="37" t="s">
        <v>70</v>
      </c>
      <c r="F64" s="27" t="s">
        <v>69</v>
      </c>
      <c r="G64" s="22">
        <v>2</v>
      </c>
      <c r="H64" s="78">
        <v>48491</v>
      </c>
      <c r="I64" s="96">
        <v>0</v>
      </c>
      <c r="J64" s="81">
        <f t="shared" si="0"/>
        <v>48491</v>
      </c>
      <c r="K64" s="82">
        <f t="shared" si="1"/>
        <v>96982</v>
      </c>
      <c r="L64" s="82">
        <f t="shared" si="2"/>
        <v>96982</v>
      </c>
    </row>
    <row r="65" spans="2:12" ht="100.05" customHeight="1" x14ac:dyDescent="0.3">
      <c r="B65" s="85"/>
      <c r="C65" s="29"/>
      <c r="D65" s="28" t="s">
        <v>139</v>
      </c>
      <c r="E65" s="37" t="s">
        <v>70</v>
      </c>
      <c r="F65" s="27" t="s">
        <v>69</v>
      </c>
      <c r="G65" s="22">
        <v>2</v>
      </c>
      <c r="H65" s="78">
        <v>62200</v>
      </c>
      <c r="I65" s="96">
        <v>0</v>
      </c>
      <c r="J65" s="81">
        <f t="shared" ref="J65:J67" si="4">ROUND(H65+(H65*I65),0)</f>
        <v>62200</v>
      </c>
      <c r="K65" s="82">
        <f t="shared" ref="K65:K67" si="5">ROUND(H65*G65,0)</f>
        <v>124400</v>
      </c>
      <c r="L65" s="82">
        <f t="shared" ref="L65:L67" si="6">ROUND(G65*J65,0)</f>
        <v>124400</v>
      </c>
    </row>
    <row r="66" spans="2:12" ht="100.05" customHeight="1" x14ac:dyDescent="0.3">
      <c r="B66" s="85"/>
      <c r="C66" s="29"/>
      <c r="D66" s="28" t="s">
        <v>140</v>
      </c>
      <c r="E66" s="55" t="s">
        <v>145</v>
      </c>
      <c r="F66" s="27" t="s">
        <v>67</v>
      </c>
      <c r="G66" s="22">
        <v>10</v>
      </c>
      <c r="H66" s="78">
        <v>479600</v>
      </c>
      <c r="I66" s="96">
        <v>0</v>
      </c>
      <c r="J66" s="81">
        <f t="shared" si="4"/>
        <v>479600</v>
      </c>
      <c r="K66" s="82">
        <f t="shared" si="5"/>
        <v>4796000</v>
      </c>
      <c r="L66" s="82">
        <f t="shared" si="6"/>
        <v>4796000</v>
      </c>
    </row>
    <row r="67" spans="2:12" ht="100.05" customHeight="1" x14ac:dyDescent="0.3">
      <c r="B67" s="85"/>
      <c r="C67" s="29"/>
      <c r="D67" s="31" t="s">
        <v>141</v>
      </c>
      <c r="E67" s="55" t="s">
        <v>146</v>
      </c>
      <c r="F67" s="27" t="s">
        <v>67</v>
      </c>
      <c r="G67" s="22">
        <v>10</v>
      </c>
      <c r="H67" s="78">
        <v>436000</v>
      </c>
      <c r="I67" s="96">
        <v>0</v>
      </c>
      <c r="J67" s="81">
        <f t="shared" si="4"/>
        <v>436000</v>
      </c>
      <c r="K67" s="82">
        <f t="shared" si="5"/>
        <v>4360000</v>
      </c>
      <c r="L67" s="82">
        <f t="shared" si="6"/>
        <v>4360000</v>
      </c>
    </row>
    <row r="68" spans="2:12" ht="16.2" x14ac:dyDescent="0.4">
      <c r="B68" s="86"/>
      <c r="C68" s="12"/>
      <c r="D68" s="32" t="s">
        <v>55</v>
      </c>
      <c r="E68" s="33"/>
      <c r="F68" s="12"/>
      <c r="G68" s="24"/>
      <c r="H68" s="79" t="s">
        <v>55</v>
      </c>
      <c r="I68" s="86"/>
      <c r="J68" s="12"/>
      <c r="K68" s="34"/>
      <c r="L68" s="34"/>
    </row>
  </sheetData>
  <mergeCells count="8">
    <mergeCell ref="A1:A3"/>
    <mergeCell ref="D1:D3"/>
    <mergeCell ref="E1:G2"/>
    <mergeCell ref="H1:L1"/>
    <mergeCell ref="H2:J2"/>
    <mergeCell ref="K2:L2"/>
    <mergeCell ref="B1:B3"/>
    <mergeCell ref="C1:C3"/>
  </mergeCells>
  <phoneticPr fontId="13" type="noConversion"/>
  <hyperlinks>
    <hyperlink ref="D6" r:id="rId1" display="https://n9.cl/1olkj" xr:uid="{48596B21-AD98-4949-97EC-7E505CEFA289}"/>
    <hyperlink ref="D7" r:id="rId2" display="https://n9.cl/uro71r" xr:uid="{DDC1950D-5A1B-4965-9B68-62DC490C002E}"/>
    <hyperlink ref="D20" r:id="rId3" display="https://n9.cl/3u8pp" xr:uid="{FD13F9B3-5B82-453F-A320-A1EAC287E582}"/>
    <hyperlink ref="D27" r:id="rId4" display="https://n9.cl/0gv4zk" xr:uid="{A73666BD-F100-42CF-86E0-A7B1D4899129}"/>
    <hyperlink ref="D48" r:id="rId5" display="https://n9.cl/sdc81b" xr:uid="{D12C410C-083F-4AE5-80F0-23475A44D2B1}"/>
    <hyperlink ref="D47" r:id="rId6" display="https://n9.cl/10y9di" xr:uid="{60E117F0-74D4-43C3-B30C-EE98BD3548BB}"/>
    <hyperlink ref="D66" r:id="rId7" display="https://n9.cl/bwix31" xr:uid="{27B089B8-53F3-47B6-A674-D57F89EC022B}"/>
    <hyperlink ref="D34" r:id="rId8" display="https://n9.cl/hagzw" xr:uid="{E55CC924-ADB6-4A12-9E7E-C89C226CB86E}"/>
    <hyperlink ref="D35" r:id="rId9" xr:uid="{747F118A-9C92-48BD-A8CB-5E606A527159}"/>
    <hyperlink ref="D37" r:id="rId10" xr:uid="{0339772B-44F9-4D3A-B1DB-E5AF82AFC173}"/>
    <hyperlink ref="D38" r:id="rId11" xr:uid="{39756467-5BA7-49EB-841C-928E06BCB2CB}"/>
    <hyperlink ref="D39" r:id="rId12" xr:uid="{33087745-8EC3-4796-AB15-894B0F842CC3}"/>
    <hyperlink ref="D64" r:id="rId13" xr:uid="{DF481533-8EDA-42A8-A628-74C362B70731}"/>
    <hyperlink ref="D4" r:id="rId14" xr:uid="{3C9F09DB-98FD-4610-966F-0F3EF5378C8F}"/>
    <hyperlink ref="D5" r:id="rId15" xr:uid="{F67D0C27-60E7-4276-82AD-3964070DED5F}"/>
    <hyperlink ref="D12" r:id="rId16" xr:uid="{1D64036F-15DE-47E7-A53D-3CA39ECB2D97}"/>
    <hyperlink ref="D65" r:id="rId17" xr:uid="{41AD4D0C-8E11-499A-A950-691228554063}"/>
  </hyperlinks>
  <pageMargins left="0.70866141732283472" right="0.70866141732283472" top="0.74803149606299213" bottom="0.74803149606299213" header="0.31496062992125984" footer="0.31496062992125984"/>
  <pageSetup scale="56" orientation="landscape" horizontalDpi="4294967295" verticalDpi="4294967295" r:id="rId1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7"/>
  </sheetPr>
  <dimension ref="A1:H37"/>
  <sheetViews>
    <sheetView zoomScale="104" zoomScaleNormal="100" workbookViewId="0">
      <selection activeCell="G4" sqref="G4"/>
    </sheetView>
  </sheetViews>
  <sheetFormatPr baseColWidth="10" defaultColWidth="11.44140625" defaultRowHeight="12" x14ac:dyDescent="0.3"/>
  <cols>
    <col min="1" max="1" width="6.44140625" style="12" customWidth="1"/>
    <col min="2" max="2" width="39.6640625" style="11" customWidth="1"/>
    <col min="3" max="3" width="20.109375" style="32" customWidth="1"/>
    <col min="4" max="5" width="17.44140625" style="11" customWidth="1"/>
    <col min="6" max="6" width="13.109375" style="11" customWidth="1"/>
    <col min="7" max="7" width="16.109375" style="11" bestFit="1" customWidth="1"/>
    <col min="8" max="8" width="25" style="11" customWidth="1"/>
    <col min="9" max="16384" width="11.44140625" style="11"/>
  </cols>
  <sheetData>
    <row r="1" spans="1:8" ht="46.2" customHeight="1" x14ac:dyDescent="0.3">
      <c r="A1" s="121" t="s">
        <v>20</v>
      </c>
      <c r="B1" s="121"/>
      <c r="C1" s="121"/>
      <c r="D1" s="121"/>
      <c r="E1" s="121"/>
      <c r="F1" s="121"/>
      <c r="G1" s="121"/>
      <c r="H1" s="121"/>
    </row>
    <row r="2" spans="1:8" ht="39" customHeight="1" x14ac:dyDescent="0.3">
      <c r="A2" s="123" t="s">
        <v>0</v>
      </c>
      <c r="B2" s="123" t="s">
        <v>4</v>
      </c>
      <c r="C2" s="123" t="s">
        <v>5</v>
      </c>
      <c r="D2" s="128" t="s">
        <v>12</v>
      </c>
      <c r="E2" s="128"/>
      <c r="F2" s="125" t="s">
        <v>13</v>
      </c>
      <c r="G2" s="127" t="s">
        <v>14</v>
      </c>
      <c r="H2" s="122"/>
    </row>
    <row r="3" spans="1:8" ht="32.25" customHeight="1" x14ac:dyDescent="0.3">
      <c r="A3" s="124"/>
      <c r="B3" s="124"/>
      <c r="C3" s="124"/>
      <c r="D3" s="91" t="s">
        <v>15</v>
      </c>
      <c r="E3" s="92" t="s">
        <v>16</v>
      </c>
      <c r="F3" s="126"/>
      <c r="G3" s="127"/>
      <c r="H3" s="122"/>
    </row>
    <row r="4" spans="1:8" ht="40.950000000000003" customHeight="1" x14ac:dyDescent="0.3">
      <c r="A4" s="13">
        <v>1</v>
      </c>
      <c r="B4" s="15" t="s">
        <v>56</v>
      </c>
      <c r="C4" s="57" t="s">
        <v>53</v>
      </c>
      <c r="D4" s="73">
        <f>+COTIZACIONES!J4</f>
        <v>16493</v>
      </c>
      <c r="E4" s="74">
        <f>+COTIZACIONES!J5</f>
        <v>21703</v>
      </c>
      <c r="F4" s="16" t="s">
        <v>19</v>
      </c>
      <c r="G4" s="76">
        <f>+IFERROR(ROUNDUP(IF(F4="Promedio",AVERAGE(D4:E4),IF(F4="Mínimo",MIN(D4:E4),IF(F4="Máximo",MAX(D4:E4),IF(F4="Moda",MODE(D4:E4),IF(F4="Mediana",MEDIAN(D4:E4),""))))),0),"")</f>
        <v>19098</v>
      </c>
      <c r="H4" s="88"/>
    </row>
    <row r="5" spans="1:8" ht="38.25" customHeight="1" x14ac:dyDescent="0.3">
      <c r="A5" s="13">
        <v>2</v>
      </c>
      <c r="B5" s="15" t="s">
        <v>41</v>
      </c>
      <c r="C5" s="57" t="s">
        <v>42</v>
      </c>
      <c r="D5" s="73">
        <f>+COTIZACIONES!J6</f>
        <v>27965</v>
      </c>
      <c r="E5" s="74">
        <f>+COTIZACIONES!J7</f>
        <v>28263</v>
      </c>
      <c r="F5" s="16" t="s">
        <v>19</v>
      </c>
      <c r="G5" s="76">
        <f t="shared" ref="G5:G35" si="0">+IFERROR(ROUNDUP(IF(F5="Promedio",AVERAGE(D5:E5),IF(F5="Mínimo",MIN(D5:E5),IF(F5="Máximo",MAX(D5:E5),IF(F5="Moda",MODE(D5:E5),IF(F5="Mediana",MEDIAN(D5:E5),""))))),0),"")</f>
        <v>28114</v>
      </c>
      <c r="H5" s="88"/>
    </row>
    <row r="6" spans="1:8" ht="34.5" customHeight="1" x14ac:dyDescent="0.3">
      <c r="A6" s="13">
        <v>5</v>
      </c>
      <c r="B6" s="15" t="s">
        <v>26</v>
      </c>
      <c r="C6" s="57" t="s">
        <v>57</v>
      </c>
      <c r="D6" s="73">
        <f>+COTIZACIONES!J8</f>
        <v>19181</v>
      </c>
      <c r="E6" s="74">
        <f>+COTIZACIONES!J9</f>
        <v>15000</v>
      </c>
      <c r="F6" s="16" t="s">
        <v>19</v>
      </c>
      <c r="G6" s="76">
        <f t="shared" si="0"/>
        <v>17091</v>
      </c>
      <c r="H6" s="89"/>
    </row>
    <row r="7" spans="1:8" ht="38.25" customHeight="1" x14ac:dyDescent="0.4">
      <c r="A7" s="13">
        <v>6</v>
      </c>
      <c r="B7" s="15" t="s">
        <v>27</v>
      </c>
      <c r="C7" s="57" t="s">
        <v>44</v>
      </c>
      <c r="D7" s="73">
        <f>+COTIZACIONES!J10</f>
        <v>38945</v>
      </c>
      <c r="E7" s="74">
        <f>+COTIZACIONES!J11</f>
        <v>43756</v>
      </c>
      <c r="F7" s="16" t="s">
        <v>19</v>
      </c>
      <c r="G7" s="76">
        <f t="shared" si="0"/>
        <v>41351</v>
      </c>
      <c r="H7" s="90"/>
    </row>
    <row r="8" spans="1:8" ht="39.75" customHeight="1" x14ac:dyDescent="0.4">
      <c r="A8" s="13">
        <v>7</v>
      </c>
      <c r="B8" s="62" t="s">
        <v>151</v>
      </c>
      <c r="C8" s="72" t="s">
        <v>142</v>
      </c>
      <c r="D8" s="73">
        <f>+COTIZACIONES!J12</f>
        <v>45000</v>
      </c>
      <c r="E8" s="74">
        <f>+COTIZACIONES!J13</f>
        <v>53800</v>
      </c>
      <c r="F8" s="16" t="s">
        <v>19</v>
      </c>
      <c r="G8" s="76">
        <f t="shared" si="0"/>
        <v>49400</v>
      </c>
    </row>
    <row r="9" spans="1:8" ht="16.8" x14ac:dyDescent="0.4">
      <c r="A9" s="13">
        <v>8</v>
      </c>
      <c r="B9" s="19" t="s">
        <v>28</v>
      </c>
      <c r="C9" s="58" t="s">
        <v>44</v>
      </c>
      <c r="D9" s="73">
        <f>+COTIZACIONES!J14</f>
        <v>39900</v>
      </c>
      <c r="E9" s="74">
        <f>+COTIZACIONES!J15</f>
        <v>55550</v>
      </c>
      <c r="F9" s="16" t="s">
        <v>19</v>
      </c>
      <c r="G9" s="76">
        <f t="shared" si="0"/>
        <v>47725</v>
      </c>
    </row>
    <row r="10" spans="1:8" ht="16.8" x14ac:dyDescent="0.4">
      <c r="A10" s="13">
        <v>9</v>
      </c>
      <c r="B10" s="19" t="s">
        <v>45</v>
      </c>
      <c r="C10" s="58" t="s">
        <v>39</v>
      </c>
      <c r="D10" s="73">
        <f>+COTIZACIONES!J16</f>
        <v>6613</v>
      </c>
      <c r="E10" s="74">
        <f>+COTIZACIONES!J17</f>
        <v>6426</v>
      </c>
      <c r="F10" s="16" t="s">
        <v>19</v>
      </c>
      <c r="G10" s="76">
        <f t="shared" si="0"/>
        <v>6520</v>
      </c>
    </row>
    <row r="11" spans="1:8" ht="33.6" x14ac:dyDescent="0.4">
      <c r="A11" s="13">
        <v>10</v>
      </c>
      <c r="B11" s="19" t="s">
        <v>29</v>
      </c>
      <c r="C11" s="58" t="s">
        <v>47</v>
      </c>
      <c r="D11" s="73">
        <f>+COTIZACIONES!J18</f>
        <v>30909</v>
      </c>
      <c r="E11" s="74">
        <f>+COTIZACIONES!J19</f>
        <v>32130</v>
      </c>
      <c r="F11" s="16" t="s">
        <v>19</v>
      </c>
      <c r="G11" s="76">
        <f t="shared" si="0"/>
        <v>31520</v>
      </c>
    </row>
    <row r="12" spans="1:8" ht="33" customHeight="1" x14ac:dyDescent="0.4">
      <c r="A12" s="13">
        <v>11</v>
      </c>
      <c r="B12" s="19" t="s">
        <v>35</v>
      </c>
      <c r="C12" s="58" t="s">
        <v>39</v>
      </c>
      <c r="D12" s="73">
        <f>+COTIZACIONES!J20</f>
        <v>3000</v>
      </c>
      <c r="E12" s="74">
        <f>+COTIZACIONES!J21</f>
        <v>3000</v>
      </c>
      <c r="F12" s="16" t="s">
        <v>19</v>
      </c>
      <c r="G12" s="76">
        <f t="shared" si="0"/>
        <v>3000</v>
      </c>
    </row>
    <row r="13" spans="1:8" ht="16.8" x14ac:dyDescent="0.4">
      <c r="A13" s="13">
        <v>12</v>
      </c>
      <c r="B13" s="19" t="s">
        <v>36</v>
      </c>
      <c r="C13" s="58" t="s">
        <v>39</v>
      </c>
      <c r="D13" s="73">
        <f>+COTIZACIONES!J22</f>
        <v>3900</v>
      </c>
      <c r="E13" s="74">
        <f>+COTIZACIONES!J23</f>
        <v>3000</v>
      </c>
      <c r="F13" s="16" t="s">
        <v>19</v>
      </c>
      <c r="G13" s="76">
        <f t="shared" si="0"/>
        <v>3450</v>
      </c>
    </row>
    <row r="14" spans="1:8" ht="16.8" x14ac:dyDescent="0.4">
      <c r="A14" s="13">
        <v>13</v>
      </c>
      <c r="B14" s="19" t="s">
        <v>37</v>
      </c>
      <c r="C14" s="58" t="s">
        <v>39</v>
      </c>
      <c r="D14" s="73">
        <f>+COTIZACIONES!J24</f>
        <v>3000</v>
      </c>
      <c r="E14" s="74">
        <f>+COTIZACIONES!J25</f>
        <v>2400</v>
      </c>
      <c r="F14" s="16" t="s">
        <v>19</v>
      </c>
      <c r="G14" s="76">
        <f t="shared" si="0"/>
        <v>2700</v>
      </c>
    </row>
    <row r="15" spans="1:8" ht="35.25" customHeight="1" x14ac:dyDescent="0.4">
      <c r="A15" s="13">
        <v>14</v>
      </c>
      <c r="B15" s="19" t="s">
        <v>30</v>
      </c>
      <c r="C15" s="58" t="s">
        <v>54</v>
      </c>
      <c r="D15" s="73">
        <f>+COTIZACIONES!J26</f>
        <v>99232</v>
      </c>
      <c r="E15" s="74">
        <f>+COTIZACIONES!J27</f>
        <v>64260</v>
      </c>
      <c r="F15" s="16" t="s">
        <v>19</v>
      </c>
      <c r="G15" s="76">
        <f t="shared" si="0"/>
        <v>81746</v>
      </c>
    </row>
    <row r="16" spans="1:8" ht="33.75" customHeight="1" x14ac:dyDescent="0.4">
      <c r="A16" s="13">
        <v>15</v>
      </c>
      <c r="B16" s="19" t="s">
        <v>34</v>
      </c>
      <c r="C16" s="58" t="s">
        <v>40</v>
      </c>
      <c r="D16" s="73">
        <f>+COTIZACIONES!J28</f>
        <v>38021</v>
      </c>
      <c r="E16" s="74">
        <f>+COTIZACIONES!J29</f>
        <v>46767</v>
      </c>
      <c r="F16" s="16" t="s">
        <v>19</v>
      </c>
      <c r="G16" s="76">
        <f t="shared" si="0"/>
        <v>42394</v>
      </c>
    </row>
    <row r="17" spans="1:7" ht="33.75" customHeight="1" x14ac:dyDescent="0.4">
      <c r="A17" s="13">
        <v>16</v>
      </c>
      <c r="B17" s="19" t="s">
        <v>59</v>
      </c>
      <c r="C17" s="58" t="s">
        <v>58</v>
      </c>
      <c r="D17" s="73">
        <f>+COTIZACIONES!J30</f>
        <v>228100</v>
      </c>
      <c r="E17" s="74">
        <f>+COTIZACIONES!J31</f>
        <v>157800</v>
      </c>
      <c r="F17" s="16" t="s">
        <v>19</v>
      </c>
      <c r="G17" s="76">
        <f t="shared" si="0"/>
        <v>192950</v>
      </c>
    </row>
    <row r="18" spans="1:7" ht="33.6" x14ac:dyDescent="0.4">
      <c r="A18" s="13">
        <v>17</v>
      </c>
      <c r="B18" s="19" t="s">
        <v>60</v>
      </c>
      <c r="C18" s="58" t="s">
        <v>58</v>
      </c>
      <c r="D18" s="73">
        <f>+COTIZACIONES!J32</f>
        <v>228100</v>
      </c>
      <c r="E18" s="74">
        <f>+COTIZACIONES!J33</f>
        <v>248400</v>
      </c>
      <c r="F18" s="16" t="s">
        <v>19</v>
      </c>
      <c r="G18" s="76">
        <f t="shared" si="0"/>
        <v>238250</v>
      </c>
    </row>
    <row r="19" spans="1:7" ht="84" x14ac:dyDescent="0.4">
      <c r="A19" s="13">
        <v>18</v>
      </c>
      <c r="B19" s="19" t="s">
        <v>62</v>
      </c>
      <c r="C19" s="58" t="s">
        <v>63</v>
      </c>
      <c r="D19" s="73">
        <f>+COTIZACIONES!J34</f>
        <v>150000</v>
      </c>
      <c r="E19" s="74">
        <f>+COTIZACIONES!J35</f>
        <v>128050</v>
      </c>
      <c r="F19" s="16" t="s">
        <v>19</v>
      </c>
      <c r="G19" s="76">
        <f t="shared" si="0"/>
        <v>139025</v>
      </c>
    </row>
    <row r="20" spans="1:7" ht="84" x14ac:dyDescent="0.4">
      <c r="A20" s="13">
        <v>19</v>
      </c>
      <c r="B20" s="19" t="s">
        <v>64</v>
      </c>
      <c r="C20" s="58" t="s">
        <v>63</v>
      </c>
      <c r="D20" s="73">
        <f>+COTIZACIONES!J36</f>
        <v>174000</v>
      </c>
      <c r="E20" s="74">
        <f>+COTIZACIONES!J37</f>
        <v>142400</v>
      </c>
      <c r="F20" s="16" t="s">
        <v>19</v>
      </c>
      <c r="G20" s="76">
        <f t="shared" si="0"/>
        <v>158200</v>
      </c>
    </row>
    <row r="21" spans="1:7" ht="84" x14ac:dyDescent="0.4">
      <c r="A21" s="13">
        <v>20</v>
      </c>
      <c r="B21" s="19" t="s">
        <v>65</v>
      </c>
      <c r="C21" s="58" t="s">
        <v>63</v>
      </c>
      <c r="D21" s="73">
        <f>+COTIZACIONES!J38</f>
        <v>180000</v>
      </c>
      <c r="E21" s="74">
        <f>+COTIZACIONES!J39</f>
        <v>165876</v>
      </c>
      <c r="F21" s="16" t="s">
        <v>19</v>
      </c>
      <c r="G21" s="76">
        <f t="shared" si="0"/>
        <v>172938</v>
      </c>
    </row>
    <row r="22" spans="1:7" ht="33.6" x14ac:dyDescent="0.4">
      <c r="A22" s="13">
        <v>21</v>
      </c>
      <c r="B22" s="19" t="s">
        <v>66</v>
      </c>
      <c r="C22" s="58" t="s">
        <v>112</v>
      </c>
      <c r="D22" s="73">
        <f>+COTIZACIONES!J40</f>
        <v>127500</v>
      </c>
      <c r="E22" s="74">
        <f>+COTIZACIONES!J41</f>
        <v>118750</v>
      </c>
      <c r="F22" s="16" t="s">
        <v>19</v>
      </c>
      <c r="G22" s="76">
        <f t="shared" si="0"/>
        <v>123125</v>
      </c>
    </row>
    <row r="23" spans="1:7" ht="33.6" x14ac:dyDescent="0.4">
      <c r="A23" s="13">
        <v>22</v>
      </c>
      <c r="B23" s="19" t="s">
        <v>31</v>
      </c>
      <c r="C23" s="58" t="s">
        <v>67</v>
      </c>
      <c r="D23" s="73">
        <f>+COTIZACIONES!J42</f>
        <v>74972</v>
      </c>
      <c r="E23" s="74">
        <f>+COTIZACIONES!J53</f>
        <v>6100</v>
      </c>
      <c r="F23" s="16" t="s">
        <v>19</v>
      </c>
      <c r="G23" s="76">
        <f t="shared" si="0"/>
        <v>40536</v>
      </c>
    </row>
    <row r="24" spans="1:7" ht="39" customHeight="1" x14ac:dyDescent="0.4">
      <c r="A24" s="13">
        <v>23</v>
      </c>
      <c r="B24" s="19" t="s">
        <v>48</v>
      </c>
      <c r="C24" s="58" t="s">
        <v>67</v>
      </c>
      <c r="D24" s="73">
        <f>+COTIZACIONES!J44</f>
        <v>29900</v>
      </c>
      <c r="E24" s="74">
        <f>+COTIZACIONES!J45</f>
        <v>35500</v>
      </c>
      <c r="F24" s="16" t="s">
        <v>19</v>
      </c>
      <c r="G24" s="76">
        <f t="shared" si="0"/>
        <v>32700</v>
      </c>
    </row>
    <row r="25" spans="1:7" ht="30" customHeight="1" x14ac:dyDescent="0.4">
      <c r="A25" s="13">
        <v>24</v>
      </c>
      <c r="B25" s="19" t="s">
        <v>49</v>
      </c>
      <c r="C25" s="58" t="s">
        <v>38</v>
      </c>
      <c r="D25" s="73">
        <f>+COTIZACIONES!J46</f>
        <v>45200</v>
      </c>
      <c r="E25" s="74">
        <f>+COTIZACIONES!J47</f>
        <v>51620</v>
      </c>
      <c r="F25" s="16" t="s">
        <v>19</v>
      </c>
      <c r="G25" s="76">
        <f t="shared" si="0"/>
        <v>48410</v>
      </c>
    </row>
    <row r="26" spans="1:7" ht="21.75" customHeight="1" x14ac:dyDescent="0.4">
      <c r="A26" s="13">
        <v>25</v>
      </c>
      <c r="B26" s="19" t="s">
        <v>50</v>
      </c>
      <c r="C26" s="58" t="s">
        <v>38</v>
      </c>
      <c r="D26" s="73">
        <f>+COTIZACIONES!J48</f>
        <v>146400</v>
      </c>
      <c r="E26" s="74">
        <f>+COTIZACIONES!J49</f>
        <v>105000</v>
      </c>
      <c r="F26" s="16" t="s">
        <v>19</v>
      </c>
      <c r="G26" s="76">
        <f t="shared" si="0"/>
        <v>125700</v>
      </c>
    </row>
    <row r="27" spans="1:7" ht="22.5" customHeight="1" x14ac:dyDescent="0.4">
      <c r="A27" s="13">
        <v>26</v>
      </c>
      <c r="B27" s="19" t="s">
        <v>52</v>
      </c>
      <c r="C27" s="58" t="s">
        <v>68</v>
      </c>
      <c r="D27" s="73">
        <f>+COTIZACIONES!J50</f>
        <v>256187</v>
      </c>
      <c r="E27" s="74">
        <f>+COTIZACIONES!J51</f>
        <v>252300</v>
      </c>
      <c r="F27" s="16" t="s">
        <v>19</v>
      </c>
      <c r="G27" s="76">
        <f t="shared" si="0"/>
        <v>254244</v>
      </c>
    </row>
    <row r="28" spans="1:7" ht="16.8" x14ac:dyDescent="0.4">
      <c r="A28" s="13">
        <v>27</v>
      </c>
      <c r="B28" s="19" t="s">
        <v>32</v>
      </c>
      <c r="C28" s="58" t="s">
        <v>39</v>
      </c>
      <c r="D28" s="73">
        <f>+COTIZACIONES!J52</f>
        <v>7623</v>
      </c>
      <c r="E28" s="74">
        <f>+COTIZACIONES!J53</f>
        <v>6100</v>
      </c>
      <c r="F28" s="16" t="s">
        <v>19</v>
      </c>
      <c r="G28" s="76">
        <f t="shared" si="0"/>
        <v>6862</v>
      </c>
    </row>
    <row r="29" spans="1:7" ht="16.8" x14ac:dyDescent="0.4">
      <c r="A29" s="13">
        <v>28</v>
      </c>
      <c r="B29" s="19" t="s">
        <v>33</v>
      </c>
      <c r="C29" s="58" t="s">
        <v>67</v>
      </c>
      <c r="D29" s="73">
        <f>+COTIZACIONES!J54</f>
        <v>122300</v>
      </c>
      <c r="E29" s="74">
        <f>+COTIZACIONES!J55</f>
        <v>104600</v>
      </c>
      <c r="F29" s="16" t="s">
        <v>19</v>
      </c>
      <c r="G29" s="76">
        <f t="shared" si="0"/>
        <v>113450</v>
      </c>
    </row>
    <row r="30" spans="1:7" ht="16.8" x14ac:dyDescent="0.4">
      <c r="A30" s="13">
        <v>29</v>
      </c>
      <c r="B30" s="62" t="s">
        <v>129</v>
      </c>
      <c r="C30" s="72" t="s">
        <v>63</v>
      </c>
      <c r="D30" s="73">
        <f>+COTIZACIONES!J56</f>
        <v>69500</v>
      </c>
      <c r="E30" s="74">
        <f>+COTIZACIONES!J57</f>
        <v>69900</v>
      </c>
      <c r="F30" s="16" t="s">
        <v>19</v>
      </c>
      <c r="G30" s="76">
        <f t="shared" si="0"/>
        <v>69700</v>
      </c>
    </row>
    <row r="31" spans="1:7" ht="50.4" x14ac:dyDescent="0.4">
      <c r="A31" s="13">
        <v>30</v>
      </c>
      <c r="B31" s="19" t="s">
        <v>73</v>
      </c>
      <c r="C31" s="58" t="s">
        <v>54</v>
      </c>
      <c r="D31" s="73">
        <f>+COTIZACIONES!J58</f>
        <v>65450</v>
      </c>
      <c r="E31" s="74">
        <f>+COTIZACIONES!J59</f>
        <v>59500</v>
      </c>
      <c r="F31" s="16" t="s">
        <v>19</v>
      </c>
      <c r="G31" s="76">
        <f t="shared" si="0"/>
        <v>62475</v>
      </c>
    </row>
    <row r="32" spans="1:7" ht="39" customHeight="1" x14ac:dyDescent="0.4">
      <c r="A32" s="13">
        <v>31</v>
      </c>
      <c r="B32" s="19" t="s">
        <v>72</v>
      </c>
      <c r="C32" s="58" t="s">
        <v>134</v>
      </c>
      <c r="D32" s="73">
        <f>+COTIZACIONES!J60</f>
        <v>96500</v>
      </c>
      <c r="E32" s="74">
        <f>+COTIZACIONES!J61</f>
        <v>78918</v>
      </c>
      <c r="F32" s="16" t="s">
        <v>19</v>
      </c>
      <c r="G32" s="76">
        <f t="shared" si="0"/>
        <v>87709</v>
      </c>
    </row>
    <row r="33" spans="1:7" ht="33.6" x14ac:dyDescent="0.4">
      <c r="A33" s="13">
        <v>32</v>
      </c>
      <c r="B33" s="19" t="s">
        <v>71</v>
      </c>
      <c r="C33" s="58" t="s">
        <v>61</v>
      </c>
      <c r="D33" s="73">
        <f>+COTIZACIONES!J62</f>
        <v>68000</v>
      </c>
      <c r="E33" s="74">
        <f>+COTIZACIONES!J63</f>
        <v>42700</v>
      </c>
      <c r="F33" s="16" t="s">
        <v>19</v>
      </c>
      <c r="G33" s="76">
        <f t="shared" si="0"/>
        <v>55350</v>
      </c>
    </row>
    <row r="34" spans="1:7" ht="16.8" x14ac:dyDescent="0.4">
      <c r="A34" s="13">
        <v>33</v>
      </c>
      <c r="B34" s="19" t="s">
        <v>70</v>
      </c>
      <c r="C34" s="58" t="s">
        <v>69</v>
      </c>
      <c r="D34" s="73">
        <f>+COTIZACIONES!J64</f>
        <v>48491</v>
      </c>
      <c r="E34" s="74">
        <f>+COTIZACIONES!J65</f>
        <v>62200</v>
      </c>
      <c r="F34" s="16" t="s">
        <v>19</v>
      </c>
      <c r="G34" s="76">
        <f t="shared" si="0"/>
        <v>55346</v>
      </c>
    </row>
    <row r="35" spans="1:7" ht="61.5" customHeight="1" x14ac:dyDescent="0.4">
      <c r="A35" s="13">
        <v>35</v>
      </c>
      <c r="B35" s="19" t="s">
        <v>146</v>
      </c>
      <c r="C35" s="31" t="s">
        <v>67</v>
      </c>
      <c r="D35" s="73">
        <f>+COTIZACIONES!J66</f>
        <v>479600</v>
      </c>
      <c r="E35" s="74">
        <f>+COTIZACIONES!J67</f>
        <v>436000</v>
      </c>
      <c r="F35" s="16" t="s">
        <v>19</v>
      </c>
      <c r="G35" s="76">
        <f t="shared" si="0"/>
        <v>457800</v>
      </c>
    </row>
    <row r="36" spans="1:7" ht="16.8" x14ac:dyDescent="0.4">
      <c r="A36" s="13">
        <v>50</v>
      </c>
      <c r="B36" s="14" t="s">
        <v>43</v>
      </c>
      <c r="C36" s="58" t="s">
        <v>150</v>
      </c>
      <c r="D36" s="75">
        <v>300000</v>
      </c>
      <c r="E36" s="75">
        <v>300000</v>
      </c>
      <c r="F36" s="14" t="s">
        <v>19</v>
      </c>
      <c r="G36" s="21">
        <v>300000</v>
      </c>
    </row>
    <row r="37" spans="1:7" ht="34.950000000000003" customHeight="1" x14ac:dyDescent="0.4">
      <c r="A37" s="118" t="s">
        <v>149</v>
      </c>
      <c r="B37" s="119"/>
      <c r="C37" s="119"/>
      <c r="D37" s="119"/>
      <c r="E37" s="119"/>
      <c r="F37" s="120"/>
      <c r="G37" s="93">
        <f>SUM(G4:G36)</f>
        <v>3108879</v>
      </c>
    </row>
  </sheetData>
  <mergeCells count="9">
    <mergeCell ref="A37:F37"/>
    <mergeCell ref="A1:H1"/>
    <mergeCell ref="H2:H3"/>
    <mergeCell ref="B2:B3"/>
    <mergeCell ref="A2:A3"/>
    <mergeCell ref="F2:F3"/>
    <mergeCell ref="G2:G3"/>
    <mergeCell ref="C2:C3"/>
    <mergeCell ref="D2:E2"/>
  </mergeCells>
  <phoneticPr fontId="13" type="noConversion"/>
  <dataValidations count="1">
    <dataValidation type="list" errorStyle="information" allowBlank="1" showInputMessage="1" showErrorMessage="1" error="Si las opciones anteriores N/A escriba la nueva" sqref="F4:F35" xr:uid="{00000000-0002-0000-0100-000000000000}">
      <formula1>"Promedio,Mínimo,Máximo,Moda,Mediana,Servicio Especializado,Única cotización,Precios Referencia Gobernación"</formula1>
    </dataValidation>
  </dataValidations>
  <pageMargins left="0.70866141732283472" right="0.70866141732283472" top="0.74803149606299213" bottom="0.74803149606299213" header="0.31496062992125984" footer="0.31496062992125984"/>
  <pageSetup scale="90" orientation="landscape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/>
  </sheetPr>
  <dimension ref="A1:I37"/>
  <sheetViews>
    <sheetView tabSelected="1" zoomScale="87" zoomScaleNormal="90" workbookViewId="0">
      <selection activeCell="E4" sqref="E4"/>
    </sheetView>
  </sheetViews>
  <sheetFormatPr baseColWidth="10" defaultColWidth="11.44140625" defaultRowHeight="12" x14ac:dyDescent="0.3"/>
  <cols>
    <col min="1" max="1" width="5.44140625" style="11" customWidth="1"/>
    <col min="2" max="2" width="43.6640625" style="11" customWidth="1"/>
    <col min="3" max="3" width="24" style="11" customWidth="1"/>
    <col min="4" max="4" width="11.33203125" style="12" customWidth="1"/>
    <col min="5" max="6" width="31.44140625" style="11" customWidth="1"/>
    <col min="7" max="7" width="32.109375" style="11" customWidth="1"/>
    <col min="8" max="16384" width="11.44140625" style="11"/>
  </cols>
  <sheetData>
    <row r="1" spans="1:9" ht="64.95" customHeight="1" x14ac:dyDescent="0.3">
      <c r="A1" s="102" t="s">
        <v>1</v>
      </c>
      <c r="B1" s="103"/>
      <c r="C1" s="103"/>
      <c r="D1" s="103"/>
      <c r="E1" s="103"/>
      <c r="F1" s="103"/>
      <c r="G1" s="103"/>
    </row>
    <row r="2" spans="1:9" ht="32.25" customHeight="1" x14ac:dyDescent="0.3">
      <c r="A2" s="104" t="s">
        <v>0</v>
      </c>
      <c r="B2" s="104" t="s">
        <v>4</v>
      </c>
      <c r="C2" s="104" t="s">
        <v>17</v>
      </c>
      <c r="D2" s="106" t="s">
        <v>18</v>
      </c>
      <c r="E2" s="104" t="s">
        <v>147</v>
      </c>
      <c r="F2" s="105" t="s">
        <v>152</v>
      </c>
      <c r="G2" s="104" t="s">
        <v>149</v>
      </c>
    </row>
    <row r="3" spans="1:9" ht="47.25" customHeight="1" x14ac:dyDescent="0.3">
      <c r="A3" s="104"/>
      <c r="B3" s="105"/>
      <c r="C3" s="105"/>
      <c r="D3" s="107"/>
      <c r="E3" s="105"/>
      <c r="F3" s="108"/>
      <c r="G3" s="105"/>
    </row>
    <row r="4" spans="1:9" ht="27" customHeight="1" x14ac:dyDescent="0.3">
      <c r="A4" s="13">
        <v>1</v>
      </c>
      <c r="B4" s="59" t="s">
        <v>56</v>
      </c>
      <c r="C4" s="60" t="s">
        <v>53</v>
      </c>
      <c r="D4" s="61">
        <v>5</v>
      </c>
      <c r="E4" s="67">
        <f>+'MATRIZ DE INSUMOS'!G4</f>
        <v>19098</v>
      </c>
      <c r="F4" s="67">
        <f>+E4/0.88</f>
        <v>21702.272727272728</v>
      </c>
      <c r="G4" s="68">
        <f>+F4*D4</f>
        <v>108511.36363636365</v>
      </c>
      <c r="I4" s="98"/>
    </row>
    <row r="5" spans="1:9" ht="24.75" customHeight="1" x14ac:dyDescent="0.3">
      <c r="A5" s="13">
        <v>2</v>
      </c>
      <c r="B5" s="59" t="s">
        <v>41</v>
      </c>
      <c r="C5" s="60" t="s">
        <v>42</v>
      </c>
      <c r="D5" s="61">
        <v>10</v>
      </c>
      <c r="E5" s="69">
        <f>+'MATRIZ DE INSUMOS'!G5</f>
        <v>28114</v>
      </c>
      <c r="F5" s="67">
        <f t="shared" ref="F5:F36" si="0">+E5/0.88</f>
        <v>31947.727272727272</v>
      </c>
      <c r="G5" s="68">
        <f t="shared" ref="G5:G35" si="1">+F5*D5</f>
        <v>319477.27272727271</v>
      </c>
    </row>
    <row r="6" spans="1:9" ht="32.25" customHeight="1" x14ac:dyDescent="0.3">
      <c r="A6" s="13">
        <v>5</v>
      </c>
      <c r="B6" s="59" t="s">
        <v>26</v>
      </c>
      <c r="C6" s="60" t="s">
        <v>57</v>
      </c>
      <c r="D6" s="61">
        <v>8</v>
      </c>
      <c r="E6" s="70">
        <f>+'MATRIZ DE INSUMOS'!G6</f>
        <v>17091</v>
      </c>
      <c r="F6" s="67">
        <f t="shared" si="0"/>
        <v>19421.590909090908</v>
      </c>
      <c r="G6" s="68">
        <f t="shared" si="1"/>
        <v>155372.72727272726</v>
      </c>
    </row>
    <row r="7" spans="1:9" ht="26.25" customHeight="1" x14ac:dyDescent="0.3">
      <c r="A7" s="13">
        <v>6</v>
      </c>
      <c r="B7" s="59" t="s">
        <v>27</v>
      </c>
      <c r="C7" s="60" t="s">
        <v>44</v>
      </c>
      <c r="D7" s="61">
        <v>3</v>
      </c>
      <c r="E7" s="70">
        <f>+'MATRIZ DE INSUMOS'!G7</f>
        <v>41351</v>
      </c>
      <c r="F7" s="67">
        <f t="shared" si="0"/>
        <v>46989.772727272728</v>
      </c>
      <c r="G7" s="68">
        <f t="shared" si="1"/>
        <v>140969.31818181818</v>
      </c>
    </row>
    <row r="8" spans="1:9" ht="34.950000000000003" customHeight="1" x14ac:dyDescent="0.4">
      <c r="A8" s="13">
        <v>7</v>
      </c>
      <c r="B8" s="94" t="s">
        <v>151</v>
      </c>
      <c r="C8" s="63" t="s">
        <v>142</v>
      </c>
      <c r="D8" s="64">
        <v>1</v>
      </c>
      <c r="E8" s="70">
        <f>+'MATRIZ DE INSUMOS'!G8</f>
        <v>49400</v>
      </c>
      <c r="F8" s="67">
        <f t="shared" si="0"/>
        <v>56136.36363636364</v>
      </c>
      <c r="G8" s="68">
        <f t="shared" si="1"/>
        <v>56136.36363636364</v>
      </c>
    </row>
    <row r="9" spans="1:9" ht="27" customHeight="1" x14ac:dyDescent="0.4">
      <c r="A9" s="13">
        <v>8</v>
      </c>
      <c r="B9" s="62" t="s">
        <v>28</v>
      </c>
      <c r="C9" s="63" t="s">
        <v>44</v>
      </c>
      <c r="D9" s="64">
        <v>3</v>
      </c>
      <c r="E9" s="70">
        <f>+'MATRIZ DE INSUMOS'!G9</f>
        <v>47725</v>
      </c>
      <c r="F9" s="67">
        <f t="shared" si="0"/>
        <v>54232.954545454544</v>
      </c>
      <c r="G9" s="68">
        <f t="shared" si="1"/>
        <v>162698.86363636365</v>
      </c>
    </row>
    <row r="10" spans="1:9" ht="26.25" customHeight="1" x14ac:dyDescent="0.4">
      <c r="A10" s="13">
        <v>9</v>
      </c>
      <c r="B10" s="62" t="s">
        <v>45</v>
      </c>
      <c r="C10" s="63" t="s">
        <v>39</v>
      </c>
      <c r="D10" s="64">
        <v>10</v>
      </c>
      <c r="E10" s="70">
        <f>+'MATRIZ DE INSUMOS'!G10</f>
        <v>6520</v>
      </c>
      <c r="F10" s="67">
        <f t="shared" si="0"/>
        <v>7409.090909090909</v>
      </c>
      <c r="G10" s="68">
        <f t="shared" si="1"/>
        <v>74090.909090909088</v>
      </c>
    </row>
    <row r="11" spans="1:9" ht="33" customHeight="1" x14ac:dyDescent="0.4">
      <c r="A11" s="13">
        <v>10</v>
      </c>
      <c r="B11" s="62" t="s">
        <v>29</v>
      </c>
      <c r="C11" s="63" t="s">
        <v>47</v>
      </c>
      <c r="D11" s="64">
        <v>2</v>
      </c>
      <c r="E11" s="70">
        <f>+'MATRIZ DE INSUMOS'!G11</f>
        <v>31520</v>
      </c>
      <c r="F11" s="67">
        <f t="shared" si="0"/>
        <v>35818.181818181816</v>
      </c>
      <c r="G11" s="68">
        <f t="shared" si="1"/>
        <v>71636.363636363632</v>
      </c>
    </row>
    <row r="12" spans="1:9" ht="23.25" customHeight="1" x14ac:dyDescent="0.4">
      <c r="A12" s="13">
        <v>11</v>
      </c>
      <c r="B12" s="62" t="s">
        <v>35</v>
      </c>
      <c r="C12" s="62" t="s">
        <v>39</v>
      </c>
      <c r="D12" s="64">
        <v>18</v>
      </c>
      <c r="E12" s="70">
        <f>+'MATRIZ DE INSUMOS'!G12</f>
        <v>3000</v>
      </c>
      <c r="F12" s="67">
        <f t="shared" si="0"/>
        <v>3409.090909090909</v>
      </c>
      <c r="G12" s="68">
        <f t="shared" si="1"/>
        <v>61363.63636363636</v>
      </c>
    </row>
    <row r="13" spans="1:9" ht="24" customHeight="1" x14ac:dyDescent="0.4">
      <c r="A13" s="13">
        <v>12</v>
      </c>
      <c r="B13" s="62" t="s">
        <v>36</v>
      </c>
      <c r="C13" s="65" t="s">
        <v>39</v>
      </c>
      <c r="D13" s="64">
        <v>18</v>
      </c>
      <c r="E13" s="70">
        <f>+'MATRIZ DE INSUMOS'!G13</f>
        <v>3450</v>
      </c>
      <c r="F13" s="67">
        <f t="shared" si="0"/>
        <v>3920.4545454545455</v>
      </c>
      <c r="G13" s="68">
        <f t="shared" si="1"/>
        <v>70568.181818181823</v>
      </c>
    </row>
    <row r="14" spans="1:9" ht="16.8" x14ac:dyDescent="0.4">
      <c r="A14" s="13">
        <v>13</v>
      </c>
      <c r="B14" s="62" t="s">
        <v>37</v>
      </c>
      <c r="C14" s="65" t="s">
        <v>39</v>
      </c>
      <c r="D14" s="64">
        <v>18</v>
      </c>
      <c r="E14" s="70">
        <f>+'MATRIZ DE INSUMOS'!G14</f>
        <v>2700</v>
      </c>
      <c r="F14" s="67">
        <f t="shared" si="0"/>
        <v>3068.181818181818</v>
      </c>
      <c r="G14" s="68">
        <f t="shared" si="1"/>
        <v>55227.272727272721</v>
      </c>
    </row>
    <row r="15" spans="1:9" ht="21.75" customHeight="1" x14ac:dyDescent="0.4">
      <c r="A15" s="13">
        <v>14</v>
      </c>
      <c r="B15" s="62" t="s">
        <v>30</v>
      </c>
      <c r="C15" s="62" t="s">
        <v>54</v>
      </c>
      <c r="D15" s="64">
        <v>2</v>
      </c>
      <c r="E15" s="70">
        <f>+'MATRIZ DE INSUMOS'!G15</f>
        <v>81746</v>
      </c>
      <c r="F15" s="67">
        <f t="shared" si="0"/>
        <v>92893.181818181823</v>
      </c>
      <c r="G15" s="68">
        <f t="shared" si="1"/>
        <v>185786.36363636365</v>
      </c>
    </row>
    <row r="16" spans="1:9" ht="21.75" customHeight="1" x14ac:dyDescent="0.4">
      <c r="A16" s="13">
        <v>15</v>
      </c>
      <c r="B16" s="62" t="s">
        <v>34</v>
      </c>
      <c r="C16" s="62" t="s">
        <v>40</v>
      </c>
      <c r="D16" s="64">
        <v>4</v>
      </c>
      <c r="E16" s="70">
        <f>+'MATRIZ DE INSUMOS'!G16</f>
        <v>42394</v>
      </c>
      <c r="F16" s="67">
        <f t="shared" si="0"/>
        <v>48175</v>
      </c>
      <c r="G16" s="68">
        <f t="shared" si="1"/>
        <v>192700</v>
      </c>
    </row>
    <row r="17" spans="1:7" ht="38.25" customHeight="1" x14ac:dyDescent="0.4">
      <c r="A17" s="13">
        <v>16</v>
      </c>
      <c r="B17" s="62" t="s">
        <v>59</v>
      </c>
      <c r="C17" s="62" t="s">
        <v>58</v>
      </c>
      <c r="D17" s="64">
        <v>6</v>
      </c>
      <c r="E17" s="70">
        <f>+'MATRIZ DE INSUMOS'!G17</f>
        <v>192950</v>
      </c>
      <c r="F17" s="67">
        <f t="shared" si="0"/>
        <v>219261.36363636365</v>
      </c>
      <c r="G17" s="68">
        <f t="shared" si="1"/>
        <v>1315568.1818181819</v>
      </c>
    </row>
    <row r="18" spans="1:7" ht="33.6" x14ac:dyDescent="0.4">
      <c r="A18" s="13">
        <v>17</v>
      </c>
      <c r="B18" s="62" t="s">
        <v>60</v>
      </c>
      <c r="C18" s="65" t="s">
        <v>58</v>
      </c>
      <c r="D18" s="64">
        <v>8</v>
      </c>
      <c r="E18" s="70">
        <f>+'MATRIZ DE INSUMOS'!G18</f>
        <v>238250</v>
      </c>
      <c r="F18" s="67">
        <f t="shared" si="0"/>
        <v>270738.63636363635</v>
      </c>
      <c r="G18" s="68">
        <f t="shared" si="1"/>
        <v>2165909.0909090908</v>
      </c>
    </row>
    <row r="19" spans="1:7" ht="84" x14ac:dyDescent="0.4">
      <c r="A19" s="13">
        <v>18</v>
      </c>
      <c r="B19" s="62" t="s">
        <v>62</v>
      </c>
      <c r="C19" s="65" t="s">
        <v>63</v>
      </c>
      <c r="D19" s="64">
        <v>6</v>
      </c>
      <c r="E19" s="70">
        <f>+'MATRIZ DE INSUMOS'!G19</f>
        <v>139025</v>
      </c>
      <c r="F19" s="67">
        <f t="shared" si="0"/>
        <v>157982.95454545456</v>
      </c>
      <c r="G19" s="68">
        <f t="shared" si="1"/>
        <v>947897.72727272729</v>
      </c>
    </row>
    <row r="20" spans="1:7" ht="84" x14ac:dyDescent="0.4">
      <c r="A20" s="13">
        <v>19</v>
      </c>
      <c r="B20" s="62" t="s">
        <v>64</v>
      </c>
      <c r="C20" s="65" t="s">
        <v>63</v>
      </c>
      <c r="D20" s="64">
        <v>2</v>
      </c>
      <c r="E20" s="70">
        <f>+'MATRIZ DE INSUMOS'!G20</f>
        <v>158200</v>
      </c>
      <c r="F20" s="67">
        <f t="shared" si="0"/>
        <v>179772.72727272726</v>
      </c>
      <c r="G20" s="68">
        <f t="shared" si="1"/>
        <v>359545.45454545453</v>
      </c>
    </row>
    <row r="21" spans="1:7" ht="84" x14ac:dyDescent="0.4">
      <c r="A21" s="13">
        <v>20</v>
      </c>
      <c r="B21" s="62" t="s">
        <v>65</v>
      </c>
      <c r="C21" s="65" t="s">
        <v>63</v>
      </c>
      <c r="D21" s="64">
        <v>2</v>
      </c>
      <c r="E21" s="70">
        <f>+'MATRIZ DE INSUMOS'!G21</f>
        <v>172938</v>
      </c>
      <c r="F21" s="67">
        <f t="shared" si="0"/>
        <v>196520.45454545456</v>
      </c>
      <c r="G21" s="68">
        <f t="shared" si="1"/>
        <v>393040.90909090912</v>
      </c>
    </row>
    <row r="22" spans="1:7" ht="34.950000000000003" customHeight="1" x14ac:dyDescent="0.4">
      <c r="A22" s="13">
        <v>21</v>
      </c>
      <c r="B22" s="19" t="s">
        <v>66</v>
      </c>
      <c r="C22" s="14" t="s">
        <v>112</v>
      </c>
      <c r="D22" s="30">
        <v>2</v>
      </c>
      <c r="E22" s="70">
        <f>+'MATRIZ DE INSUMOS'!G22</f>
        <v>123125</v>
      </c>
      <c r="F22" s="67">
        <f t="shared" si="0"/>
        <v>139914.77272727274</v>
      </c>
      <c r="G22" s="68">
        <f t="shared" si="1"/>
        <v>279829.54545454547</v>
      </c>
    </row>
    <row r="23" spans="1:7" ht="65.55" customHeight="1" x14ac:dyDescent="0.4">
      <c r="A23" s="13">
        <v>22</v>
      </c>
      <c r="B23" s="19" t="s">
        <v>31</v>
      </c>
      <c r="C23" s="14" t="s">
        <v>67</v>
      </c>
      <c r="D23" s="30">
        <v>3</v>
      </c>
      <c r="E23" s="70">
        <f>+'MATRIZ DE INSUMOS'!G23</f>
        <v>40536</v>
      </c>
      <c r="F23" s="67">
        <f t="shared" si="0"/>
        <v>46063.63636363636</v>
      </c>
      <c r="G23" s="68">
        <f t="shared" si="1"/>
        <v>138190.90909090909</v>
      </c>
    </row>
    <row r="24" spans="1:7" ht="22.5" customHeight="1" x14ac:dyDescent="0.4">
      <c r="A24" s="13">
        <v>23</v>
      </c>
      <c r="B24" s="19" t="s">
        <v>48</v>
      </c>
      <c r="C24" s="14" t="s">
        <v>67</v>
      </c>
      <c r="D24" s="30">
        <v>1</v>
      </c>
      <c r="E24" s="70">
        <f>+'MATRIZ DE INSUMOS'!G24</f>
        <v>32700</v>
      </c>
      <c r="F24" s="67">
        <f t="shared" si="0"/>
        <v>37159.090909090912</v>
      </c>
      <c r="G24" s="68">
        <f t="shared" si="1"/>
        <v>37159.090909090912</v>
      </c>
    </row>
    <row r="25" spans="1:7" ht="20.25" customHeight="1" x14ac:dyDescent="0.4">
      <c r="A25" s="13">
        <v>24</v>
      </c>
      <c r="B25" s="19" t="s">
        <v>49</v>
      </c>
      <c r="C25" s="14" t="s">
        <v>38</v>
      </c>
      <c r="D25" s="30">
        <v>1</v>
      </c>
      <c r="E25" s="70">
        <f>+'MATRIZ DE INSUMOS'!G25</f>
        <v>48410</v>
      </c>
      <c r="F25" s="67">
        <f t="shared" si="0"/>
        <v>55011.36363636364</v>
      </c>
      <c r="G25" s="68">
        <f t="shared" si="1"/>
        <v>55011.36363636364</v>
      </c>
    </row>
    <row r="26" spans="1:7" ht="24" customHeight="1" x14ac:dyDescent="0.4">
      <c r="A26" s="13">
        <v>25</v>
      </c>
      <c r="B26" s="19" t="s">
        <v>50</v>
      </c>
      <c r="C26" s="14" t="s">
        <v>38</v>
      </c>
      <c r="D26" s="30">
        <v>2</v>
      </c>
      <c r="E26" s="70">
        <f>+'MATRIZ DE INSUMOS'!G26</f>
        <v>125700</v>
      </c>
      <c r="F26" s="67">
        <f t="shared" si="0"/>
        <v>142840.90909090909</v>
      </c>
      <c r="G26" s="68">
        <f t="shared" si="1"/>
        <v>285681.81818181818</v>
      </c>
    </row>
    <row r="27" spans="1:7" ht="16.8" x14ac:dyDescent="0.4">
      <c r="A27" s="13">
        <v>26</v>
      </c>
      <c r="B27" s="19" t="s">
        <v>52</v>
      </c>
      <c r="C27" s="14" t="s">
        <v>68</v>
      </c>
      <c r="D27" s="30">
        <v>2</v>
      </c>
      <c r="E27" s="70">
        <f>+'MATRIZ DE INSUMOS'!G27</f>
        <v>254244</v>
      </c>
      <c r="F27" s="67">
        <f t="shared" si="0"/>
        <v>288913.63636363635</v>
      </c>
      <c r="G27" s="68">
        <f t="shared" si="1"/>
        <v>577827.27272727271</v>
      </c>
    </row>
    <row r="28" spans="1:7" ht="16.8" x14ac:dyDescent="0.4">
      <c r="A28" s="13">
        <v>27</v>
      </c>
      <c r="B28" s="19" t="s">
        <v>32</v>
      </c>
      <c r="C28" s="14" t="s">
        <v>39</v>
      </c>
      <c r="D28" s="30">
        <v>10</v>
      </c>
      <c r="E28" s="70">
        <f>+'MATRIZ DE INSUMOS'!G28</f>
        <v>6862</v>
      </c>
      <c r="F28" s="67">
        <f t="shared" si="0"/>
        <v>7797.727272727273</v>
      </c>
      <c r="G28" s="68">
        <f t="shared" si="1"/>
        <v>77977.272727272735</v>
      </c>
    </row>
    <row r="29" spans="1:7" ht="16.8" x14ac:dyDescent="0.4">
      <c r="A29" s="13">
        <v>28</v>
      </c>
      <c r="B29" s="19" t="s">
        <v>33</v>
      </c>
      <c r="C29" s="14" t="s">
        <v>67</v>
      </c>
      <c r="D29" s="30">
        <v>2</v>
      </c>
      <c r="E29" s="70">
        <f>+'MATRIZ DE INSUMOS'!G29</f>
        <v>113450</v>
      </c>
      <c r="F29" s="67">
        <f t="shared" si="0"/>
        <v>128920.45454545454</v>
      </c>
      <c r="G29" s="68">
        <f t="shared" si="1"/>
        <v>257840.90909090909</v>
      </c>
    </row>
    <row r="30" spans="1:7" ht="16.8" x14ac:dyDescent="0.4">
      <c r="A30" s="13">
        <v>29</v>
      </c>
      <c r="B30" s="19" t="s">
        <v>129</v>
      </c>
      <c r="C30" s="14" t="s">
        <v>74</v>
      </c>
      <c r="D30" s="30">
        <v>1</v>
      </c>
      <c r="E30" s="70">
        <f>+'MATRIZ DE INSUMOS'!G30</f>
        <v>69700</v>
      </c>
      <c r="F30" s="67">
        <f t="shared" si="0"/>
        <v>79204.545454545456</v>
      </c>
      <c r="G30" s="68">
        <f t="shared" si="1"/>
        <v>79204.545454545456</v>
      </c>
    </row>
    <row r="31" spans="1:7" ht="38.25" customHeight="1" x14ac:dyDescent="0.4">
      <c r="A31" s="13">
        <v>30</v>
      </c>
      <c r="B31" s="19" t="s">
        <v>73</v>
      </c>
      <c r="C31" s="14" t="s">
        <v>54</v>
      </c>
      <c r="D31" s="30">
        <v>4</v>
      </c>
      <c r="E31" s="70">
        <f>+'MATRIZ DE INSUMOS'!G31</f>
        <v>62475</v>
      </c>
      <c r="F31" s="67">
        <f t="shared" si="0"/>
        <v>70994.318181818177</v>
      </c>
      <c r="G31" s="68">
        <f t="shared" si="1"/>
        <v>283977.27272727271</v>
      </c>
    </row>
    <row r="32" spans="1:7" ht="25.5" customHeight="1" x14ac:dyDescent="0.4">
      <c r="A32" s="13">
        <v>31</v>
      </c>
      <c r="B32" s="19" t="s">
        <v>72</v>
      </c>
      <c r="C32" s="14" t="s">
        <v>67</v>
      </c>
      <c r="D32" s="30">
        <v>2</v>
      </c>
      <c r="E32" s="70">
        <f>+'MATRIZ DE INSUMOS'!G32</f>
        <v>87709</v>
      </c>
      <c r="F32" s="67">
        <f t="shared" si="0"/>
        <v>99669.318181818177</v>
      </c>
      <c r="G32" s="68">
        <f t="shared" si="1"/>
        <v>199338.63636363635</v>
      </c>
    </row>
    <row r="33" spans="1:7" ht="33.6" x14ac:dyDescent="0.4">
      <c r="A33" s="13">
        <v>32</v>
      </c>
      <c r="B33" s="19" t="s">
        <v>71</v>
      </c>
      <c r="C33" s="14" t="s">
        <v>61</v>
      </c>
      <c r="D33" s="30">
        <v>2</v>
      </c>
      <c r="E33" s="70">
        <f>+'MATRIZ DE INSUMOS'!G33</f>
        <v>55350</v>
      </c>
      <c r="F33" s="67">
        <f t="shared" si="0"/>
        <v>62897.727272727272</v>
      </c>
      <c r="G33" s="68">
        <f t="shared" si="1"/>
        <v>125795.45454545454</v>
      </c>
    </row>
    <row r="34" spans="1:7" ht="16.8" x14ac:dyDescent="0.4">
      <c r="A34" s="13">
        <v>33</v>
      </c>
      <c r="B34" s="19" t="s">
        <v>70</v>
      </c>
      <c r="C34" s="14" t="s">
        <v>69</v>
      </c>
      <c r="D34" s="30">
        <v>2</v>
      </c>
      <c r="E34" s="70">
        <f>+'MATRIZ DE INSUMOS'!G34</f>
        <v>55346</v>
      </c>
      <c r="F34" s="67">
        <f t="shared" si="0"/>
        <v>62893.181818181816</v>
      </c>
      <c r="G34" s="68">
        <f t="shared" si="1"/>
        <v>125786.36363636363</v>
      </c>
    </row>
    <row r="35" spans="1:7" ht="50.4" x14ac:dyDescent="0.4">
      <c r="A35" s="13">
        <v>34</v>
      </c>
      <c r="B35" s="19" t="s">
        <v>145</v>
      </c>
      <c r="C35" s="14" t="s">
        <v>67</v>
      </c>
      <c r="D35" s="30">
        <v>10</v>
      </c>
      <c r="E35" s="70">
        <f>+'MATRIZ DE INSUMOS'!G35</f>
        <v>457800</v>
      </c>
      <c r="F35" s="67">
        <f t="shared" si="0"/>
        <v>520227.27272727271</v>
      </c>
      <c r="G35" s="68">
        <f t="shared" si="1"/>
        <v>5202272.7272727266</v>
      </c>
    </row>
    <row r="36" spans="1:7" ht="16.8" x14ac:dyDescent="0.4">
      <c r="A36" s="13">
        <v>37</v>
      </c>
      <c r="B36" s="14" t="s">
        <v>43</v>
      </c>
      <c r="C36" s="14" t="s">
        <v>150</v>
      </c>
      <c r="D36" s="30">
        <v>1</v>
      </c>
      <c r="E36" s="66">
        <v>300000</v>
      </c>
      <c r="F36" s="67">
        <f t="shared" si="0"/>
        <v>340909.09090909088</v>
      </c>
      <c r="G36" s="68">
        <f>+F36*D36</f>
        <v>340909.09090909088</v>
      </c>
    </row>
    <row r="37" spans="1:7" ht="36" customHeight="1" x14ac:dyDescent="0.4">
      <c r="A37" s="14"/>
      <c r="B37" s="99" t="s">
        <v>148</v>
      </c>
      <c r="C37" s="100"/>
      <c r="D37" s="101"/>
      <c r="E37" s="71">
        <f>SUM(E4:E36)</f>
        <v>3108879</v>
      </c>
      <c r="F37" s="71">
        <f>SUM(F4:F36)</f>
        <v>3532817.0454545449</v>
      </c>
      <c r="G37" s="83">
        <f>SUM(G4:G36)</f>
        <v>14903302.272727273</v>
      </c>
    </row>
  </sheetData>
  <mergeCells count="9">
    <mergeCell ref="B37:D37"/>
    <mergeCell ref="A1:G1"/>
    <mergeCell ref="G2:G3"/>
    <mergeCell ref="A2:A3"/>
    <mergeCell ref="B2:B3"/>
    <mergeCell ref="C2:C3"/>
    <mergeCell ref="D2:D3"/>
    <mergeCell ref="E2:E3"/>
    <mergeCell ref="F2:F3"/>
  </mergeCells>
  <phoneticPr fontId="13" type="noConversion"/>
  <pageMargins left="0.70866141732283472" right="0.70866141732283472" top="0.74803149606299213" bottom="0.74803149606299213" header="0.31496062992125984" footer="0.31496062992125984"/>
  <pageSetup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COTIZACIONES</vt:lpstr>
      <vt:lpstr>MATRIZ DE INSUMOS</vt:lpstr>
      <vt:lpstr>MATRIZ DE INVERSION</vt:lpstr>
      <vt:lpstr>COTIZACIONES!Área_de_impresión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TERESITA DE JESUS RENGIFO</dc:creator>
  <cp:lastModifiedBy>Angie Valencia Montes</cp:lastModifiedBy>
  <cp:lastPrinted>2021-02-11T19:02:38Z</cp:lastPrinted>
  <dcterms:created xsi:type="dcterms:W3CDTF">2018-06-21T21:35:28Z</dcterms:created>
  <dcterms:modified xsi:type="dcterms:W3CDTF">2026-08-14T14:38:26Z</dcterms:modified>
</cp:coreProperties>
</file>