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usuario\Documents\4. Puente Zona Parque Industrial\8. Documentos Pliegos\1. Documentos\"/>
    </mc:Choice>
  </mc:AlternateContent>
  <xr:revisionPtr revIDLastSave="0" documentId="13_ncr:1_{45801875-87E3-4E57-A818-B29B11BD420D}" xr6:coauthVersionLast="47" xr6:coauthVersionMax="47" xr10:uidLastSave="{00000000-0000-0000-0000-000000000000}"/>
  <bookViews>
    <workbookView xWindow="-120" yWindow="-120" windowWidth="29040" windowHeight="15720" xr2:uid="{AB9B308F-D762-4F0B-895C-954DA1FFE734}"/>
  </bookViews>
  <sheets>
    <sheet name="Formulario N°1"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21" i="1" l="1"/>
  <c r="H121" i="1" s="1"/>
  <c r="F121" i="1"/>
  <c r="E121" i="1"/>
  <c r="D121" i="1"/>
  <c r="C121" i="1"/>
  <c r="G120" i="1"/>
  <c r="F120" i="1"/>
  <c r="E120" i="1"/>
  <c r="D120" i="1"/>
  <c r="C120" i="1"/>
  <c r="G119" i="1"/>
  <c r="F119" i="1"/>
  <c r="E119" i="1"/>
  <c r="D119" i="1"/>
  <c r="C119" i="1"/>
  <c r="G118" i="1"/>
  <c r="F118" i="1"/>
  <c r="E118" i="1"/>
  <c r="D118" i="1"/>
  <c r="C118" i="1"/>
  <c r="H154" i="1"/>
  <c r="H156" i="1" s="1"/>
  <c r="H149" i="1"/>
  <c r="H148" i="1"/>
  <c r="H147" i="1"/>
  <c r="G143" i="1"/>
  <c r="F143" i="1"/>
  <c r="H143" i="1" s="1"/>
  <c r="E143" i="1"/>
  <c r="D143" i="1"/>
  <c r="G142" i="1"/>
  <c r="F142" i="1"/>
  <c r="E142" i="1"/>
  <c r="D142" i="1"/>
  <c r="G139" i="1"/>
  <c r="F139" i="1"/>
  <c r="E139" i="1"/>
  <c r="D139" i="1"/>
  <c r="C139" i="1"/>
  <c r="G138" i="1"/>
  <c r="F138" i="1"/>
  <c r="H138" i="1" s="1"/>
  <c r="E138" i="1"/>
  <c r="D138" i="1"/>
  <c r="C138" i="1"/>
  <c r="H137" i="1"/>
  <c r="G137" i="1"/>
  <c r="F137" i="1"/>
  <c r="E137" i="1"/>
  <c r="D137" i="1"/>
  <c r="G136" i="1"/>
  <c r="F136" i="1"/>
  <c r="E136" i="1"/>
  <c r="D136" i="1"/>
  <c r="C136" i="1"/>
  <c r="G133" i="1"/>
  <c r="F133" i="1"/>
  <c r="H133" i="1" s="1"/>
  <c r="E133" i="1"/>
  <c r="D133" i="1"/>
  <c r="C133" i="1"/>
  <c r="G131" i="1"/>
  <c r="F131" i="1"/>
  <c r="E131" i="1"/>
  <c r="D131" i="1"/>
  <c r="C131" i="1"/>
  <c r="G130" i="1"/>
  <c r="H130" i="1" s="1"/>
  <c r="F130" i="1"/>
  <c r="E130" i="1"/>
  <c r="D130" i="1"/>
  <c r="C130" i="1"/>
  <c r="G129" i="1"/>
  <c r="F129" i="1"/>
  <c r="E129" i="1"/>
  <c r="D129" i="1"/>
  <c r="C129" i="1"/>
  <c r="G128" i="1"/>
  <c r="H128" i="1" s="1"/>
  <c r="F128" i="1"/>
  <c r="E128" i="1"/>
  <c r="D128" i="1"/>
  <c r="C128" i="1"/>
  <c r="G127" i="1"/>
  <c r="F127" i="1"/>
  <c r="E127" i="1"/>
  <c r="D127" i="1"/>
  <c r="C127" i="1"/>
  <c r="G126" i="1"/>
  <c r="H126" i="1" s="1"/>
  <c r="F126" i="1"/>
  <c r="E126" i="1"/>
  <c r="D126" i="1"/>
  <c r="C126" i="1"/>
  <c r="G125" i="1"/>
  <c r="F125" i="1"/>
  <c r="H125" i="1" s="1"/>
  <c r="E125" i="1"/>
  <c r="D125" i="1"/>
  <c r="C125" i="1"/>
  <c r="G124" i="1"/>
  <c r="F124" i="1"/>
  <c r="E124" i="1"/>
  <c r="D124" i="1"/>
  <c r="C124" i="1"/>
  <c r="G123" i="1"/>
  <c r="F123" i="1"/>
  <c r="E123" i="1"/>
  <c r="D123" i="1"/>
  <c r="C123" i="1"/>
  <c r="G117" i="1"/>
  <c r="H117" i="1" s="1"/>
  <c r="F117" i="1"/>
  <c r="E117" i="1"/>
  <c r="D117" i="1"/>
  <c r="C117" i="1"/>
  <c r="G116" i="1"/>
  <c r="F116" i="1"/>
  <c r="H116" i="1" s="1"/>
  <c r="E116" i="1"/>
  <c r="D116" i="1"/>
  <c r="C116" i="1"/>
  <c r="G115" i="1"/>
  <c r="H115" i="1" s="1"/>
  <c r="F115" i="1"/>
  <c r="E115" i="1"/>
  <c r="D115" i="1"/>
  <c r="C115" i="1"/>
  <c r="G114" i="1"/>
  <c r="F114" i="1"/>
  <c r="E114" i="1"/>
  <c r="D114" i="1"/>
  <c r="C114" i="1"/>
  <c r="G113" i="1"/>
  <c r="F113" i="1"/>
  <c r="E113" i="1"/>
  <c r="D113" i="1"/>
  <c r="C113" i="1"/>
  <c r="G109" i="1"/>
  <c r="F109" i="1"/>
  <c r="E109" i="1"/>
  <c r="D109" i="1"/>
  <c r="C109" i="1"/>
  <c r="G108" i="1"/>
  <c r="F108" i="1"/>
  <c r="E108" i="1"/>
  <c r="D108" i="1"/>
  <c r="C108" i="1"/>
  <c r="G107" i="1"/>
  <c r="F107" i="1"/>
  <c r="E107" i="1"/>
  <c r="D107" i="1"/>
  <c r="C107" i="1"/>
  <c r="G106" i="1"/>
  <c r="F106" i="1"/>
  <c r="E106" i="1"/>
  <c r="D106" i="1"/>
  <c r="C106" i="1"/>
  <c r="G105" i="1"/>
  <c r="F105" i="1"/>
  <c r="E105" i="1"/>
  <c r="D105" i="1"/>
  <c r="C105" i="1"/>
  <c r="G102" i="1"/>
  <c r="F102" i="1"/>
  <c r="E102" i="1"/>
  <c r="D102" i="1"/>
  <c r="G101" i="1"/>
  <c r="F101" i="1"/>
  <c r="E101" i="1"/>
  <c r="D101" i="1"/>
  <c r="C101" i="1"/>
  <c r="G100" i="1"/>
  <c r="F100" i="1"/>
  <c r="E100" i="1"/>
  <c r="D100" i="1"/>
  <c r="G99" i="1"/>
  <c r="F99" i="1"/>
  <c r="E99" i="1"/>
  <c r="D99" i="1"/>
  <c r="G98" i="1"/>
  <c r="F98" i="1"/>
  <c r="E98" i="1"/>
  <c r="D98" i="1"/>
  <c r="G97" i="1"/>
  <c r="H97" i="1" s="1"/>
  <c r="F97" i="1"/>
  <c r="E97" i="1"/>
  <c r="D97" i="1"/>
  <c r="G96" i="1"/>
  <c r="F96" i="1"/>
  <c r="E96" i="1"/>
  <c r="D96" i="1"/>
  <c r="G95" i="1"/>
  <c r="F95" i="1"/>
  <c r="E95" i="1"/>
  <c r="D95" i="1"/>
  <c r="G94" i="1"/>
  <c r="F94" i="1"/>
  <c r="E94" i="1"/>
  <c r="D94" i="1"/>
  <c r="G93" i="1"/>
  <c r="H93" i="1" s="1"/>
  <c r="F93" i="1"/>
  <c r="E93" i="1"/>
  <c r="D93" i="1"/>
  <c r="G92" i="1"/>
  <c r="H92" i="1" s="1"/>
  <c r="F92" i="1"/>
  <c r="E92" i="1"/>
  <c r="D92" i="1"/>
  <c r="G91" i="1"/>
  <c r="F91" i="1"/>
  <c r="E91" i="1"/>
  <c r="D91" i="1"/>
  <c r="G90" i="1"/>
  <c r="H90" i="1" s="1"/>
  <c r="F90" i="1"/>
  <c r="E90" i="1"/>
  <c r="D90" i="1"/>
  <c r="G89" i="1"/>
  <c r="F89" i="1"/>
  <c r="H89" i="1" s="1"/>
  <c r="E89" i="1"/>
  <c r="D89" i="1"/>
  <c r="G88" i="1"/>
  <c r="F88" i="1"/>
  <c r="E88" i="1"/>
  <c r="D88" i="1"/>
  <c r="G87" i="1"/>
  <c r="F87" i="1"/>
  <c r="H87" i="1" s="1"/>
  <c r="E87" i="1"/>
  <c r="D87" i="1"/>
  <c r="G86" i="1"/>
  <c r="F86" i="1"/>
  <c r="E86" i="1"/>
  <c r="D86" i="1"/>
  <c r="G85" i="1"/>
  <c r="F85" i="1"/>
  <c r="E85" i="1"/>
  <c r="D85" i="1"/>
  <c r="G84" i="1"/>
  <c r="F84" i="1"/>
  <c r="E84" i="1"/>
  <c r="D84" i="1"/>
  <c r="G83" i="1"/>
  <c r="F83" i="1"/>
  <c r="H83" i="1" s="1"/>
  <c r="E83" i="1"/>
  <c r="D83" i="1"/>
  <c r="G82" i="1"/>
  <c r="F82" i="1"/>
  <c r="E82" i="1"/>
  <c r="D82" i="1"/>
  <c r="G81" i="1"/>
  <c r="F81" i="1"/>
  <c r="E81" i="1"/>
  <c r="D81" i="1"/>
  <c r="G77" i="1"/>
  <c r="F77" i="1"/>
  <c r="H77" i="1" s="1"/>
  <c r="E77" i="1"/>
  <c r="D77" i="1"/>
  <c r="G76" i="1"/>
  <c r="F76" i="1"/>
  <c r="E76" i="1"/>
  <c r="D76" i="1"/>
  <c r="G75" i="1"/>
  <c r="F75" i="1"/>
  <c r="E75" i="1"/>
  <c r="D75" i="1"/>
  <c r="G74" i="1"/>
  <c r="F74" i="1"/>
  <c r="E74" i="1"/>
  <c r="D74" i="1"/>
  <c r="G73" i="1"/>
  <c r="F73" i="1"/>
  <c r="E73" i="1"/>
  <c r="D73" i="1"/>
  <c r="G72" i="1"/>
  <c r="F72" i="1"/>
  <c r="E72" i="1"/>
  <c r="D72" i="1"/>
  <c r="G71" i="1"/>
  <c r="H71" i="1" s="1"/>
  <c r="F71" i="1"/>
  <c r="E71" i="1"/>
  <c r="D71" i="1"/>
  <c r="G70" i="1"/>
  <c r="F70" i="1"/>
  <c r="E70" i="1"/>
  <c r="D70" i="1"/>
  <c r="G69" i="1"/>
  <c r="F69" i="1"/>
  <c r="H69" i="1" s="1"/>
  <c r="E69" i="1"/>
  <c r="D69" i="1"/>
  <c r="G68" i="1"/>
  <c r="F68" i="1"/>
  <c r="E68" i="1"/>
  <c r="D68" i="1"/>
  <c r="G67" i="1"/>
  <c r="F67" i="1"/>
  <c r="E67" i="1"/>
  <c r="D67" i="1"/>
  <c r="G66" i="1"/>
  <c r="F66" i="1"/>
  <c r="E66" i="1"/>
  <c r="D66" i="1"/>
  <c r="G65" i="1"/>
  <c r="F65" i="1"/>
  <c r="H65" i="1" s="1"/>
  <c r="E65" i="1"/>
  <c r="D65" i="1"/>
  <c r="G62" i="1"/>
  <c r="F62" i="1"/>
  <c r="E62" i="1"/>
  <c r="D62" i="1"/>
  <c r="C62" i="1"/>
  <c r="G61" i="1"/>
  <c r="F61" i="1"/>
  <c r="E61" i="1"/>
  <c r="D61" i="1"/>
  <c r="C61" i="1"/>
  <c r="G60" i="1"/>
  <c r="H60" i="1" s="1"/>
  <c r="F60" i="1"/>
  <c r="E60" i="1"/>
  <c r="D60" i="1"/>
  <c r="C60" i="1"/>
  <c r="D59" i="1"/>
  <c r="G58" i="1"/>
  <c r="F58" i="1"/>
  <c r="E58" i="1"/>
  <c r="D58" i="1"/>
  <c r="C58" i="1"/>
  <c r="G57" i="1"/>
  <c r="F57" i="1"/>
  <c r="E57" i="1"/>
  <c r="D57" i="1"/>
  <c r="C57" i="1"/>
  <c r="G56" i="1"/>
  <c r="F56" i="1"/>
  <c r="E56" i="1"/>
  <c r="D56" i="1"/>
  <c r="C56" i="1"/>
  <c r="G55" i="1"/>
  <c r="F55" i="1"/>
  <c r="E55" i="1"/>
  <c r="D55" i="1"/>
  <c r="C55" i="1"/>
  <c r="G54" i="1"/>
  <c r="F54" i="1"/>
  <c r="E54" i="1"/>
  <c r="D54" i="1"/>
  <c r="C54" i="1"/>
  <c r="G53" i="1"/>
  <c r="F53" i="1"/>
  <c r="E53" i="1"/>
  <c r="D53" i="1"/>
  <c r="C53" i="1"/>
  <c r="G52" i="1"/>
  <c r="F52" i="1"/>
  <c r="E52" i="1"/>
  <c r="D52" i="1"/>
  <c r="C52" i="1"/>
  <c r="G51" i="1"/>
  <c r="F51" i="1"/>
  <c r="E51" i="1"/>
  <c r="D51" i="1"/>
  <c r="C51" i="1"/>
  <c r="G50" i="1"/>
  <c r="F50" i="1"/>
  <c r="E50" i="1"/>
  <c r="D50" i="1"/>
  <c r="C50" i="1"/>
  <c r="G46" i="1"/>
  <c r="F46" i="1"/>
  <c r="E46" i="1"/>
  <c r="D46" i="1"/>
  <c r="C46" i="1"/>
  <c r="G45" i="1"/>
  <c r="H45" i="1" s="1"/>
  <c r="F45" i="1"/>
  <c r="E45" i="1"/>
  <c r="D45" i="1"/>
  <c r="C45" i="1"/>
  <c r="G44" i="1"/>
  <c r="F44" i="1"/>
  <c r="E44" i="1"/>
  <c r="D44" i="1"/>
  <c r="C44" i="1"/>
  <c r="G43" i="1"/>
  <c r="F43" i="1"/>
  <c r="E43" i="1"/>
  <c r="D43" i="1"/>
  <c r="C43" i="1"/>
  <c r="G42" i="1"/>
  <c r="F42" i="1"/>
  <c r="E42" i="1"/>
  <c r="D42" i="1"/>
  <c r="C42" i="1"/>
  <c r="G41" i="1"/>
  <c r="F41" i="1"/>
  <c r="H41" i="1" s="1"/>
  <c r="E41" i="1"/>
  <c r="D41" i="1"/>
  <c r="C41" i="1"/>
  <c r="G40" i="1"/>
  <c r="F40" i="1"/>
  <c r="H40" i="1" s="1"/>
  <c r="E40" i="1"/>
  <c r="D40" i="1"/>
  <c r="C40" i="1"/>
  <c r="G39" i="1"/>
  <c r="H39" i="1" s="1"/>
  <c r="F39" i="1"/>
  <c r="E39" i="1"/>
  <c r="D39" i="1"/>
  <c r="C39" i="1"/>
  <c r="G38" i="1"/>
  <c r="F38" i="1"/>
  <c r="E38" i="1"/>
  <c r="D38" i="1"/>
  <c r="C38" i="1"/>
  <c r="G37" i="1"/>
  <c r="F37" i="1"/>
  <c r="E37" i="1"/>
  <c r="D37" i="1"/>
  <c r="C37" i="1"/>
  <c r="G36" i="1"/>
  <c r="F36" i="1"/>
  <c r="E36" i="1"/>
  <c r="D36" i="1"/>
  <c r="C36" i="1"/>
  <c r="G35" i="1"/>
  <c r="H35" i="1" s="1"/>
  <c r="F35" i="1"/>
  <c r="E35" i="1"/>
  <c r="D35" i="1"/>
  <c r="C35" i="1"/>
  <c r="G32" i="1"/>
  <c r="F32" i="1"/>
  <c r="G31" i="1"/>
  <c r="F31" i="1"/>
  <c r="H31" i="1" s="1"/>
  <c r="E31" i="1"/>
  <c r="D31" i="1"/>
  <c r="C31" i="1"/>
  <c r="G28" i="1"/>
  <c r="F28" i="1"/>
  <c r="E28" i="1"/>
  <c r="D28" i="1"/>
  <c r="C28" i="1"/>
  <c r="G27" i="1"/>
  <c r="F27" i="1"/>
  <c r="E27" i="1"/>
  <c r="D27" i="1"/>
  <c r="C27" i="1"/>
  <c r="G26" i="1"/>
  <c r="F26" i="1"/>
  <c r="E26" i="1"/>
  <c r="D26" i="1"/>
  <c r="C26" i="1"/>
  <c r="G25" i="1"/>
  <c r="F25" i="1"/>
  <c r="E25" i="1"/>
  <c r="D25" i="1"/>
  <c r="C25" i="1"/>
  <c r="G24" i="1"/>
  <c r="F24" i="1"/>
  <c r="E24" i="1"/>
  <c r="D24" i="1"/>
  <c r="C24" i="1"/>
  <c r="G23" i="1"/>
  <c r="F23" i="1"/>
  <c r="E23" i="1"/>
  <c r="D23" i="1"/>
  <c r="C23" i="1"/>
  <c r="G22" i="1"/>
  <c r="F22" i="1"/>
  <c r="E22" i="1"/>
  <c r="D22" i="1"/>
  <c r="C22" i="1"/>
  <c r="G21" i="1"/>
  <c r="F21" i="1"/>
  <c r="E21" i="1"/>
  <c r="D21" i="1"/>
  <c r="C21" i="1"/>
  <c r="G20" i="1"/>
  <c r="F20" i="1"/>
  <c r="E20" i="1"/>
  <c r="D20" i="1"/>
  <c r="C20" i="1"/>
  <c r="G19" i="1"/>
  <c r="F19" i="1"/>
  <c r="E19" i="1"/>
  <c r="D19" i="1"/>
  <c r="C19" i="1"/>
  <c r="G18" i="1"/>
  <c r="F18" i="1"/>
  <c r="E18" i="1"/>
  <c r="D18" i="1"/>
  <c r="C18" i="1"/>
  <c r="G17" i="1"/>
  <c r="F17" i="1"/>
  <c r="E17" i="1"/>
  <c r="D17" i="1"/>
  <c r="C17" i="1"/>
  <c r="G16" i="1"/>
  <c r="F16" i="1"/>
  <c r="E16" i="1"/>
  <c r="D16" i="1"/>
  <c r="C16" i="1"/>
  <c r="G15" i="1"/>
  <c r="F15" i="1"/>
  <c r="E15" i="1"/>
  <c r="D15" i="1"/>
  <c r="C15" i="1"/>
  <c r="G14" i="1"/>
  <c r="F14" i="1"/>
  <c r="E14" i="1"/>
  <c r="D14" i="1"/>
  <c r="C14" i="1"/>
  <c r="G13" i="1"/>
  <c r="F13" i="1"/>
  <c r="E13" i="1"/>
  <c r="D13" i="1"/>
  <c r="C13" i="1"/>
  <c r="C6" i="1"/>
  <c r="H43" i="1" l="1"/>
  <c r="H50" i="1"/>
  <c r="H58" i="1"/>
  <c r="H62" i="1"/>
  <c r="H67" i="1"/>
  <c r="H105" i="1"/>
  <c r="H124" i="1"/>
  <c r="H119" i="1"/>
  <c r="H14" i="1"/>
  <c r="H18" i="1"/>
  <c r="H22" i="1"/>
  <c r="H26" i="1"/>
  <c r="H37" i="1"/>
  <c r="H38" i="1"/>
  <c r="H72" i="1"/>
  <c r="H74" i="1"/>
  <c r="H75" i="1"/>
  <c r="H81" i="1"/>
  <c r="H85" i="1"/>
  <c r="H95" i="1"/>
  <c r="H99" i="1"/>
  <c r="H106" i="1"/>
  <c r="H113" i="1"/>
  <c r="H114" i="1"/>
  <c r="H129" i="1"/>
  <c r="H139" i="1"/>
  <c r="H54" i="1"/>
  <c r="H109" i="1"/>
  <c r="H42" i="1"/>
  <c r="H46" i="1"/>
  <c r="H102" i="1"/>
  <c r="H118" i="1"/>
  <c r="H27" i="1"/>
  <c r="H32" i="1"/>
  <c r="H33" i="1" s="1"/>
  <c r="H55" i="1"/>
  <c r="H24" i="1"/>
  <c r="H28" i="1"/>
  <c r="H52" i="1"/>
  <c r="H66" i="1"/>
  <c r="H82" i="1"/>
  <c r="H84" i="1"/>
  <c r="H98" i="1"/>
  <c r="H100" i="1"/>
  <c r="H107" i="1"/>
  <c r="H127" i="1"/>
  <c r="H15" i="1"/>
  <c r="H19" i="1"/>
  <c r="H23" i="1"/>
  <c r="H51" i="1"/>
  <c r="H63" i="1" s="1"/>
  <c r="H76" i="1"/>
  <c r="H94" i="1"/>
  <c r="H96" i="1"/>
  <c r="H16" i="1"/>
  <c r="H20" i="1"/>
  <c r="H56" i="1"/>
  <c r="H13" i="1"/>
  <c r="H29" i="1" s="1"/>
  <c r="H17" i="1"/>
  <c r="H21" i="1"/>
  <c r="H25" i="1"/>
  <c r="H36" i="1"/>
  <c r="H44" i="1"/>
  <c r="H47" i="1" s="1"/>
  <c r="H53" i="1"/>
  <c r="H57" i="1"/>
  <c r="H61" i="1"/>
  <c r="H68" i="1"/>
  <c r="H78" i="1" s="1"/>
  <c r="H70" i="1"/>
  <c r="H73" i="1"/>
  <c r="H86" i="1"/>
  <c r="H88" i="1"/>
  <c r="H103" i="1" s="1"/>
  <c r="H91" i="1"/>
  <c r="H101" i="1"/>
  <c r="H108" i="1"/>
  <c r="H110" i="1"/>
  <c r="H123" i="1"/>
  <c r="H131" i="1"/>
  <c r="H136" i="1"/>
  <c r="H140" i="1" s="1"/>
  <c r="H142" i="1"/>
  <c r="H144" i="1" s="1"/>
  <c r="H120" i="1"/>
  <c r="H134" i="1"/>
  <c r="H146" i="1" l="1"/>
  <c r="H150" i="1" s="1"/>
</calcChain>
</file>

<file path=xl/sharedStrings.xml><?xml version="1.0" encoding="utf-8"?>
<sst xmlns="http://schemas.openxmlformats.org/spreadsheetml/2006/main" count="98" uniqueCount="80">
  <si>
    <t>FORMULARIO 1</t>
  </si>
  <si>
    <t>PRESUPUESTO OFICIAL</t>
  </si>
  <si>
    <t>Adicionalmente, cuando el proceso de contratación es estructurado por precios unitarios, la Entidad debe aplicar las notas 1, 2 y 3 del presente formulario y las casillas de "Descripción", "Porcentaje" de la Administración y  Utilidad  y total  A.U.  resaltadas en color amarillo. Tratándose de otras modalidades de precio, la Entidad puede o no configurar los mismos aspectos.</t>
  </si>
  <si>
    <t>ITEM DE PAGO</t>
  </si>
  <si>
    <t>DESCRIPCION</t>
  </si>
  <si>
    <t>UND</t>
  </si>
  <si>
    <t>CANTIDAD</t>
  </si>
  <si>
    <t>VALOR UNITARIO</t>
  </si>
  <si>
    <t xml:space="preserve">VALOR TOTAL                                </t>
  </si>
  <si>
    <t>Subtotal</t>
  </si>
  <si>
    <t>MOVIMIENTO DE TIERRAS</t>
  </si>
  <si>
    <t>002A.014</t>
  </si>
  <si>
    <t>AFIRMADO (INCLUYE SUMINISTRO, TRANSPORTE Y COMPACTACIÓN CON VIBROCOMPACTADOR Y MOTONIVELADORA)</t>
  </si>
  <si>
    <t>M3</t>
  </si>
  <si>
    <t>OBRAS HIDRÁULICAS</t>
  </si>
  <si>
    <t>PAVIMENTO</t>
  </si>
  <si>
    <t>PAVIMENTO RÍGIDO</t>
  </si>
  <si>
    <t>PUENTE</t>
  </si>
  <si>
    <t>002.080</t>
  </si>
  <si>
    <t>002A.027</t>
  </si>
  <si>
    <t>033.123</t>
  </si>
  <si>
    <t>002A.024</t>
  </si>
  <si>
    <t>023.025</t>
  </si>
  <si>
    <t>OBRAS GEOTÉCNICAS</t>
  </si>
  <si>
    <t>MURO DE CONTENCIÓN</t>
  </si>
  <si>
    <t>002.013</t>
  </si>
  <si>
    <t>033.156</t>
  </si>
  <si>
    <t>004.008</t>
  </si>
  <si>
    <t>033.157</t>
  </si>
  <si>
    <t>002.070</t>
  </si>
  <si>
    <t>SEÑALIZACIÓN Y DEMARCACIÓN VIAL</t>
  </si>
  <si>
    <t>OBRAS ELÉCTRICAS</t>
  </si>
  <si>
    <t>INSTALACIÓN DE POSTES</t>
  </si>
  <si>
    <t>INSTALACIÓN DE REDES</t>
  </si>
  <si>
    <t>MEDIDOR ALUMBRADO PÚBLICO</t>
  </si>
  <si>
    <t>PLAN DE MANEJO DE TRÁNSITO</t>
  </si>
  <si>
    <t>SOBREACARREROS AUTOMOTOR Y NO AUTOMOTOR</t>
  </si>
  <si>
    <t>TOTAL OBRAS INCLUIDO AU</t>
  </si>
  <si>
    <t>A.U OBRA</t>
  </si>
  <si>
    <t>PORCENTAJE</t>
  </si>
  <si>
    <t>ADMINISTRACION</t>
  </si>
  <si>
    <t>A=</t>
  </si>
  <si>
    <t xml:space="preserve">UTILIDAD
</t>
  </si>
  <si>
    <t>U=</t>
  </si>
  <si>
    <t>TOTAL A.I.U</t>
  </si>
  <si>
    <t>A.U.=</t>
  </si>
  <si>
    <t xml:space="preserve">PRELIMINARES </t>
  </si>
  <si>
    <t>4.1</t>
  </si>
  <si>
    <t>4.2</t>
  </si>
  <si>
    <t>005.112</t>
  </si>
  <si>
    <t>633.2.6</t>
  </si>
  <si>
    <t>023.021A</t>
  </si>
  <si>
    <t>023.027</t>
  </si>
  <si>
    <t>023.074</t>
  </si>
  <si>
    <t>023.076</t>
  </si>
  <si>
    <t>6.1</t>
  </si>
  <si>
    <t>002.021</t>
  </si>
  <si>
    <t>027.046</t>
  </si>
  <si>
    <t>004.013</t>
  </si>
  <si>
    <t>004.015</t>
  </si>
  <si>
    <t>024.153</t>
  </si>
  <si>
    <t>8.1</t>
  </si>
  <si>
    <t>8.2</t>
  </si>
  <si>
    <t>8.3</t>
  </si>
  <si>
    <t>023.024A</t>
  </si>
  <si>
    <t>023.083</t>
  </si>
  <si>
    <t>PART-06</t>
  </si>
  <si>
    <t>006.040</t>
  </si>
  <si>
    <t>005.083</t>
  </si>
  <si>
    <t>PART-26</t>
  </si>
  <si>
    <t>PART-28</t>
  </si>
  <si>
    <t>PART-29</t>
  </si>
  <si>
    <t>SUBTOTAL OBRAS COSTO TOTAL</t>
  </si>
  <si>
    <t xml:space="preserve">ITEM NO MODIFICABLE PARA OPTIMIZACION DE DISEÑOS, INMODIFICABLE, BOLSA PARA REALIZAR DISEÑOS QUE SIGNIFIQUE OPTIMIZACION DE RECURSOS. ESTE ITEM ES REEMBOLSABLE DE ACUERDO A LOS DISEÑOS QUE SE APRUEBEN REALIZAR DESPUES DEL ESTUDIO Y APROPIACION DE LOS DISEÑOS PREVIO ANALISIS DE BENEFICIO </t>
  </si>
  <si>
    <t>ITEM NO MODIFICABLE DE INDEXACION INMODIFICABLE, BOLSA PARA ACTUALIZACION DE PRECIOS POR CAMBIO DE AÑO 2026 A 2027 REEMBOLSABLE DE ACUERDO AL CALCULO DE AJUSTES CON BASE AL ICOCIV</t>
  </si>
  <si>
    <t>ITEM NO MODIFICABLE, BOLSA PARA LA PREVISION DE COSTOS PARA LA GESTION AMBIENTAL DEL PROYECTO, ITEM REEMBOLSABLE DE ACUERDO A LOS COSTOS GENERADOS; GESTIÓN APROVECHAMIENTO FORESTAL, INVENTARIO FORESTAL, COMPENSACIÓN.</t>
  </si>
  <si>
    <r>
      <rPr>
        <b/>
        <sz val="11"/>
        <rFont val="Calibri"/>
        <family val="2"/>
      </rPr>
      <t xml:space="preserve">NOTA 1: </t>
    </r>
    <r>
      <rPr>
        <sz val="11"/>
        <color rgb="FF000000"/>
        <rFont val="Calibri"/>
        <family val="2"/>
      </rPr>
      <t xml:space="preserve">Se debe tener en cuenta que el PRECIO UNITARIO incluye el valor de A.U. </t>
    </r>
  </si>
  <si>
    <r>
      <rPr>
        <b/>
        <sz val="11"/>
        <rFont val="Calibri"/>
        <family val="2"/>
      </rPr>
      <t>NOTA 2</t>
    </r>
    <r>
      <rPr>
        <sz val="11"/>
        <color rgb="FF000000"/>
        <rFont val="Calibri"/>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</si>
  <si>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1"/>
        <rFont val="Calibri"/>
        <family val="2"/>
      </rPr>
      <t>NOTA 3:</t>
    </r>
    <r>
      <rPr>
        <sz val="11"/>
        <color rgb="FF000000"/>
        <rFont val="Calibri"/>
        <family val="2"/>
      </rPr>
      <t xml:space="preserve"> Revisar el Formulario 1 de Presupuesto con sus decimales y tenerlos en cuenta para la presentación de la propuesta económica.</t>
    </r>
  </si>
  <si>
    <r>
      <rPr>
        <b/>
        <sz val="11"/>
        <rFont val="Calibri"/>
        <family val="2"/>
      </rPr>
      <t>NOTA 4:</t>
    </r>
    <r>
      <rPr>
        <sz val="11"/>
        <color rgb="FF000000"/>
        <rFont val="Calibri"/>
        <family val="2"/>
      </rPr>
      <t xml:space="preserve"> Siguiendo las recomendaciones de la Guía de Colombia Compra Eficiente, presentar la oferta economica en archivo editable (Excel) y en PDF.</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</si>
</sst>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 #,##0.00\ &quot;€&quot;_-;\-* #,##0.00\ &quot;€&quot;_-;_-* &quot;-&quot;??\ &quot;€&quot;_-;_-@_-"/>
    <numFmt numFmtId="164" formatCode="_ [$€-2]\ * #,##0.00_ ;_ [$€-2]\ * \-#,##0.00_ ;_ [$€-2]\ * &quot;-&quot;??_ "/>
    <numFmt numFmtId="165" formatCode="[$$-240A]\ #,##0"/>
    <numFmt numFmtId="166" formatCode="&quot;$&quot;\ #,##0"/>
    <numFmt numFmtId="167" formatCode="0.0"/>
    <numFmt numFmtId="168" formatCode="0#.00\ \L\t"/>
    <numFmt numFmtId="169" formatCode="_-[$$-240A]\ * #,##0.00_ ;_-[$$-240A]\ * \-#,##0.00\ ;_-[$$-240A]\ * &quot;-&quot;??_ ;_-@_ "/>
    <numFmt numFmtId="170" formatCode="_ &quot;$&quot;\ * #,##0_ ;_ &quot;$&quot;\ * \-#,##0_ ;_ &quot;$&quot;\ * &quot;-&quot;_ ;_ @_ "/>
    <numFmt numFmtId="171" formatCode="&quot;$&quot;\ #,##0.00"/>
  </numFmts>
  <fonts count="23" x14ac:knownFonts="1">
    <font>
      <sz val="11"/>
      <color theme="1"/>
      <name val="Aptos Narrow"/>
      <family val="2"/>
      <scheme val="minor"/>
    </font>
    <font>
      <sz val="11"/>
      <color theme="1"/>
      <name val="Aptos Narrow"/>
      <family val="2"/>
      <scheme val="minor"/>
    </font>
    <font>
      <sz val="10"/>
      <name val="Arial Narrow"/>
      <family val="2"/>
    </font>
    <font>
      <b/>
      <sz val="11"/>
      <name val="Arial"/>
      <family val="2"/>
    </font>
    <font>
      <sz val="11"/>
      <name val="Century Gothic"/>
      <family val="2"/>
    </font>
    <font>
      <sz val="10"/>
      <name val="Arial"/>
      <family val="2"/>
    </font>
    <font>
      <b/>
      <sz val="12"/>
      <name val="Calibri"/>
      <family val="2"/>
    </font>
    <font>
      <b/>
      <sz val="11"/>
      <name val="Calibri"/>
      <family val="2"/>
    </font>
    <font>
      <sz val="11"/>
      <name val="Calibri"/>
      <family val="2"/>
    </font>
    <font>
      <sz val="11"/>
      <color rgb="FF000000"/>
      <name val="Calibri"/>
      <family val="2"/>
    </font>
    <font>
      <sz val="12"/>
      <name val="Calibri"/>
      <family val="2"/>
    </font>
    <font>
      <u/>
      <sz val="11"/>
      <color theme="10"/>
      <name val="Aptos Narrow"/>
      <family val="2"/>
      <scheme val="minor"/>
    </font>
    <font>
      <sz val="9"/>
      <name val="Century Gothic"/>
      <family val="2"/>
    </font>
    <font>
      <sz val="8"/>
      <color rgb="FF000000"/>
      <name val="Calibri"/>
      <family val="2"/>
    </font>
    <font>
      <sz val="10"/>
      <name val="Calibri"/>
      <family val="2"/>
    </font>
    <font>
      <b/>
      <sz val="10"/>
      <name val="Calibri"/>
      <family val="2"/>
    </font>
    <font>
      <b/>
      <sz val="11"/>
      <color rgb="FFFF0000"/>
      <name val="Calibri"/>
      <family val="2"/>
    </font>
    <font>
      <sz val="11"/>
      <color theme="1"/>
      <name val="Calibri"/>
      <family val="2"/>
    </font>
    <font>
      <b/>
      <sz val="9"/>
      <name val="Calibri"/>
      <family val="2"/>
    </font>
    <font>
      <b/>
      <sz val="10"/>
      <name val="Arial Narrow"/>
      <family val="2"/>
    </font>
    <font>
      <b/>
      <sz val="12"/>
      <color rgb="FF000000"/>
      <name val="Calibri"/>
      <family val="2"/>
    </font>
    <font>
      <sz val="8"/>
      <name val="Aptos Narrow"/>
      <family val="2"/>
      <scheme val="minor"/>
    </font>
    <font>
      <sz val="11"/>
      <color rgb="FF000000"/>
      <name val="Century Gothic"/>
      <family val="2"/>
    </font>
  </fonts>
  <fills count="6">
    <fill>
      <patternFill patternType="none"/>
    </fill>
    <fill>
      <patternFill patternType="gray125"/>
    </fill>
    <fill>
      <patternFill patternType="solid">
        <fgColor rgb="FFD9D9D9"/>
        <bgColor rgb="FF000000"/>
      </patternFill>
    </fill>
    <fill>
      <patternFill patternType="solid">
        <fgColor rgb="FFFFFFFF"/>
        <bgColor rgb="FF000000"/>
      </patternFill>
    </fill>
    <fill>
      <patternFill patternType="solid">
        <fgColor rgb="FFFFFF00"/>
        <bgColor rgb="FF000000"/>
      </patternFill>
    </fill>
    <fill>
      <patternFill patternType="solid">
        <fgColor rgb="FFF2F2F2"/>
        <bgColor rgb="FF000000"/>
      </patternFill>
    </fill>
  </fills>
  <borders count="5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indexed="64"/>
      </left>
      <right/>
      <top style="medium">
        <color indexed="64"/>
      </top>
      <bottom style="medium">
        <color indexed="64"/>
      </bottom>
      <diagonal/>
    </border>
    <border>
      <left style="medium">
        <color auto="1"/>
      </left>
      <right style="thin">
        <color auto="1"/>
      </right>
      <top/>
      <bottom style="thin">
        <color auto="1"/>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thin">
        <color auto="1"/>
      </left>
      <right style="medium">
        <color auto="1"/>
      </right>
      <top style="medium">
        <color auto="1"/>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diagonal/>
    </border>
    <border>
      <left style="medium">
        <color indexed="64"/>
      </left>
      <right style="thin">
        <color indexed="64"/>
      </right>
      <top style="thin">
        <color indexed="64"/>
      </top>
      <bottom/>
      <diagonal/>
    </border>
    <border>
      <left/>
      <right style="medium">
        <color indexed="64"/>
      </right>
      <top/>
      <bottom style="medium">
        <color indexed="64"/>
      </bottom>
      <diagonal/>
    </border>
  </borders>
  <cellStyleXfs count="15">
    <xf numFmtId="0" fontId="0" fillId="0" borderId="0"/>
    <xf numFmtId="44" fontId="1" fillId="0" borderId="0" applyFont="0" applyFill="0" applyBorder="0" applyAlignment="0" applyProtection="0"/>
    <xf numFmtId="0" fontId="1" fillId="0" borderId="0"/>
    <xf numFmtId="0" fontId="1" fillId="0" borderId="0"/>
    <xf numFmtId="164" fontId="5" fillId="0" borderId="0"/>
    <xf numFmtId="0" fontId="5" fillId="0" borderId="0"/>
    <xf numFmtId="0" fontId="5" fillId="0" borderId="0"/>
    <xf numFmtId="0" fontId="11" fillId="0" borderId="0" applyNumberFormat="0" applyFill="0" applyBorder="0" applyAlignment="0" applyProtection="0"/>
    <xf numFmtId="168" fontId="5" fillId="0" borderId="0" applyFont="0" applyFill="0" applyBorder="0" applyAlignment="0" applyProtection="0"/>
    <xf numFmtId="9" fontId="9" fillId="0" borderId="0" applyFont="0" applyFill="0" applyBorder="0" applyAlignment="0" applyProtection="0"/>
    <xf numFmtId="170" fontId="5" fillId="0" borderId="0" applyFont="0" applyFill="0" applyBorder="0" applyAlignment="0" applyProtection="0"/>
    <xf numFmtId="0" fontId="5" fillId="0" borderId="0"/>
    <xf numFmtId="0" fontId="5" fillId="0" borderId="0"/>
    <xf numFmtId="0" fontId="5" fillId="0" borderId="0"/>
    <xf numFmtId="0" fontId="1" fillId="0" borderId="0"/>
  </cellStyleXfs>
  <cellXfs count="193">
    <xf numFmtId="0" fontId="0" fillId="0" borderId="0" xfId="0"/>
    <xf numFmtId="0" fontId="2" fillId="0" borderId="0" xfId="2" applyFont="1" applyAlignment="1">
      <alignment vertical="center"/>
    </xf>
    <xf numFmtId="3" fontId="4" fillId="0" borderId="0" xfId="0" applyNumberFormat="1" applyFont="1" applyAlignment="1">
      <alignment horizontal="center" vertical="center"/>
    </xf>
    <xf numFmtId="0" fontId="4" fillId="0" borderId="0" xfId="0" applyFont="1" applyAlignment="1">
      <alignment horizontal="center" vertical="center"/>
    </xf>
    <xf numFmtId="2" fontId="8" fillId="0" borderId="13" xfId="5" applyNumberFormat="1" applyFont="1" applyBorder="1" applyAlignment="1">
      <alignment horizontal="center" vertical="center"/>
    </xf>
    <xf numFmtId="0" fontId="9" fillId="0" borderId="14" xfId="0" applyFont="1" applyBorder="1" applyAlignment="1">
      <alignment vertical="center" wrapText="1"/>
    </xf>
    <xf numFmtId="0" fontId="9" fillId="0" borderId="14" xfId="0" applyFont="1" applyBorder="1" applyAlignment="1">
      <alignment horizontal="center" vertical="center" wrapText="1"/>
    </xf>
    <xf numFmtId="4" fontId="9" fillId="3" borderId="14" xfId="6" applyNumberFormat="1" applyFont="1" applyFill="1" applyBorder="1" applyAlignment="1">
      <alignment horizontal="center" vertical="center"/>
    </xf>
    <xf numFmtId="166" fontId="9" fillId="0" borderId="14" xfId="0" applyNumberFormat="1" applyFont="1" applyBorder="1" applyAlignment="1">
      <alignment horizontal="center" vertical="center"/>
    </xf>
    <xf numFmtId="166" fontId="8" fillId="0" borderId="15" xfId="1" applyNumberFormat="1" applyFont="1" applyFill="1" applyBorder="1" applyAlignment="1">
      <alignment horizontal="center" vertical="center"/>
    </xf>
    <xf numFmtId="2" fontId="8" fillId="0" borderId="16" xfId="5" applyNumberFormat="1" applyFont="1" applyBorder="1" applyAlignment="1">
      <alignment horizontal="center" vertical="center"/>
    </xf>
    <xf numFmtId="0" fontId="9" fillId="0" borderId="17" xfId="0" applyFont="1" applyBorder="1" applyAlignment="1">
      <alignment vertical="center" wrapText="1"/>
    </xf>
    <xf numFmtId="0" fontId="9" fillId="0" borderId="17" xfId="0" applyFont="1" applyBorder="1" applyAlignment="1">
      <alignment horizontal="center" vertical="center" wrapText="1"/>
    </xf>
    <xf numFmtId="4" fontId="9" fillId="3" borderId="17" xfId="6" applyNumberFormat="1" applyFont="1" applyFill="1" applyBorder="1" applyAlignment="1">
      <alignment horizontal="center" vertical="center"/>
    </xf>
    <xf numFmtId="166" fontId="7" fillId="0" borderId="21" xfId="1" applyNumberFormat="1" applyFont="1" applyFill="1" applyBorder="1" applyAlignment="1">
      <alignment horizontal="center" vertical="center"/>
    </xf>
    <xf numFmtId="166" fontId="8" fillId="0" borderId="22" xfId="1" applyNumberFormat="1" applyFont="1" applyFill="1" applyBorder="1" applyAlignment="1">
      <alignment horizontal="center" vertical="center"/>
    </xf>
    <xf numFmtId="166" fontId="9" fillId="0" borderId="17" xfId="0" applyNumberFormat="1" applyFont="1" applyBorder="1" applyAlignment="1">
      <alignment horizontal="center" vertical="center"/>
    </xf>
    <xf numFmtId="166" fontId="8" fillId="0" borderId="21" xfId="1" applyNumberFormat="1" applyFont="1" applyFill="1" applyBorder="1" applyAlignment="1">
      <alignment horizontal="center" vertical="center"/>
    </xf>
    <xf numFmtId="4" fontId="8" fillId="0" borderId="29" xfId="0" applyNumberFormat="1" applyFont="1" applyBorder="1" applyAlignment="1">
      <alignment horizontal="center" vertical="center"/>
    </xf>
    <xf numFmtId="166" fontId="7" fillId="0" borderId="36" xfId="1" applyNumberFormat="1" applyFont="1" applyFill="1" applyBorder="1" applyAlignment="1">
      <alignment horizontal="center" vertical="center"/>
    </xf>
    <xf numFmtId="0" fontId="8" fillId="0" borderId="17" xfId="0" applyFont="1" applyBorder="1" applyAlignment="1">
      <alignment horizontal="center" vertical="center"/>
    </xf>
    <xf numFmtId="4" fontId="8" fillId="0" borderId="17" xfId="0" applyNumberFormat="1" applyFont="1" applyBorder="1" applyAlignment="1">
      <alignment horizontal="center" vertical="center"/>
    </xf>
    <xf numFmtId="166" fontId="8" fillId="0" borderId="17" xfId="1" applyNumberFormat="1" applyFont="1" applyFill="1" applyBorder="1" applyAlignment="1">
      <alignment horizontal="center" vertical="center"/>
    </xf>
    <xf numFmtId="0" fontId="8" fillId="0" borderId="13" xfId="5" applyFont="1" applyBorder="1" applyAlignment="1">
      <alignment horizontal="center" vertical="center"/>
    </xf>
    <xf numFmtId="0" fontId="9" fillId="0" borderId="14" xfId="0" applyFont="1" applyBorder="1" applyAlignment="1">
      <alignment wrapText="1"/>
    </xf>
    <xf numFmtId="0" fontId="8" fillId="0" borderId="14" xfId="0" applyFont="1" applyBorder="1" applyAlignment="1">
      <alignment horizontal="center" vertical="center"/>
    </xf>
    <xf numFmtId="2" fontId="8" fillId="0" borderId="17" xfId="0" applyNumberFormat="1" applyFont="1" applyBorder="1" applyAlignment="1">
      <alignment horizontal="center" vertical="center" wrapText="1"/>
    </xf>
    <xf numFmtId="0" fontId="8" fillId="0" borderId="17" xfId="5" applyFont="1" applyBorder="1" applyAlignment="1">
      <alignment horizontal="center" vertical="center"/>
    </xf>
    <xf numFmtId="4" fontId="8" fillId="0" borderId="17" xfId="5" applyNumberFormat="1" applyFont="1" applyBorder="1" applyAlignment="1">
      <alignment horizontal="center" vertical="center"/>
    </xf>
    <xf numFmtId="166" fontId="8" fillId="0" borderId="17" xfId="5" applyNumberFormat="1" applyFont="1" applyBorder="1" applyAlignment="1">
      <alignment horizontal="center" vertical="center"/>
    </xf>
    <xf numFmtId="0" fontId="13" fillId="0" borderId="14" xfId="0" applyFont="1" applyBorder="1" applyAlignment="1">
      <alignment horizontal="center" vertical="center" wrapText="1"/>
    </xf>
    <xf numFmtId="3" fontId="9" fillId="0" borderId="14" xfId="0" applyNumberFormat="1" applyFont="1" applyBorder="1" applyAlignment="1">
      <alignment horizontal="center" vertical="center"/>
    </xf>
    <xf numFmtId="0" fontId="14" fillId="0" borderId="0" xfId="3" applyFont="1" applyAlignment="1">
      <alignment vertical="center" wrapText="1"/>
    </xf>
    <xf numFmtId="3" fontId="15" fillId="0" borderId="0" xfId="3" applyNumberFormat="1" applyFont="1" applyAlignment="1">
      <alignment horizontal="center" vertical="center"/>
    </xf>
    <xf numFmtId="4" fontId="15" fillId="0" borderId="0" xfId="3" applyNumberFormat="1" applyFont="1" applyAlignment="1">
      <alignment horizontal="center" vertical="center"/>
    </xf>
    <xf numFmtId="169" fontId="15" fillId="0" borderId="0" xfId="8" applyNumberFormat="1" applyFont="1" applyFill="1" applyBorder="1" applyAlignment="1">
      <alignment horizontal="center" vertical="center"/>
    </xf>
    <xf numFmtId="165" fontId="14" fillId="0" borderId="0" xfId="9" applyNumberFormat="1" applyFont="1" applyFill="1" applyBorder="1" applyAlignment="1">
      <alignment horizontal="center" vertical="center"/>
    </xf>
    <xf numFmtId="49" fontId="7" fillId="0" borderId="7" xfId="11" applyNumberFormat="1" applyFont="1" applyBorder="1" applyAlignment="1">
      <alignment horizontal="right" vertical="center"/>
    </xf>
    <xf numFmtId="49" fontId="7" fillId="0" borderId="0" xfId="11" applyNumberFormat="1" applyFont="1" applyAlignment="1">
      <alignment horizontal="right" vertical="center"/>
    </xf>
    <xf numFmtId="49" fontId="7" fillId="0" borderId="0" xfId="11" applyNumberFormat="1" applyFont="1" applyAlignment="1">
      <alignment horizontal="center" vertical="center"/>
    </xf>
    <xf numFmtId="4" fontId="7" fillId="0" borderId="0" xfId="11" applyNumberFormat="1" applyFont="1" applyAlignment="1">
      <alignment horizontal="center" vertical="center"/>
    </xf>
    <xf numFmtId="2" fontId="7" fillId="0" borderId="8" xfId="11" applyNumberFormat="1" applyFont="1" applyBorder="1" applyAlignment="1">
      <alignment horizontal="center" vertical="center"/>
    </xf>
    <xf numFmtId="165" fontId="7" fillId="3" borderId="48" xfId="8" applyNumberFormat="1" applyFont="1" applyFill="1" applyBorder="1" applyAlignment="1">
      <alignment horizontal="center" vertical="center"/>
    </xf>
    <xf numFmtId="169" fontId="7" fillId="3" borderId="26" xfId="8" applyNumberFormat="1" applyFont="1" applyFill="1" applyBorder="1" applyAlignment="1">
      <alignment horizontal="center" vertical="center"/>
    </xf>
    <xf numFmtId="10" fontId="7" fillId="4" borderId="22" xfId="12" applyNumberFormat="1" applyFont="1" applyFill="1" applyBorder="1" applyAlignment="1">
      <alignment horizontal="center" vertical="center"/>
    </xf>
    <xf numFmtId="169" fontId="7" fillId="3" borderId="52" xfId="8" applyNumberFormat="1" applyFont="1" applyFill="1" applyBorder="1" applyAlignment="1">
      <alignment horizontal="center" vertical="center"/>
    </xf>
    <xf numFmtId="10" fontId="7" fillId="4" borderId="36" xfId="9" applyNumberFormat="1" applyFont="1" applyFill="1" applyBorder="1" applyAlignment="1">
      <alignment horizontal="center" vertical="center"/>
    </xf>
    <xf numFmtId="0" fontId="2" fillId="0" borderId="0" xfId="2" applyFont="1" applyAlignment="1">
      <alignment horizontal="center" vertical="center"/>
    </xf>
    <xf numFmtId="4" fontId="2" fillId="0" borderId="0" xfId="2" applyNumberFormat="1" applyFont="1" applyAlignment="1">
      <alignment horizontal="center" vertical="center"/>
    </xf>
    <xf numFmtId="165" fontId="2" fillId="0" borderId="0" xfId="2" applyNumberFormat="1" applyFont="1" applyAlignment="1">
      <alignment horizontal="center" vertical="center"/>
    </xf>
    <xf numFmtId="2" fontId="14" fillId="0" borderId="16" xfId="5" applyNumberFormat="1" applyFont="1" applyBorder="1" applyAlignment="1">
      <alignment horizontal="center" vertical="center"/>
    </xf>
    <xf numFmtId="0" fontId="9" fillId="0" borderId="17" xfId="0" applyFont="1" applyBorder="1" applyAlignment="1">
      <alignment horizontal="justify" vertical="center" wrapText="1"/>
    </xf>
    <xf numFmtId="0" fontId="9" fillId="0" borderId="17" xfId="0" applyFont="1" applyBorder="1" applyAlignment="1">
      <alignment horizontal="center" vertical="center"/>
    </xf>
    <xf numFmtId="49" fontId="17" fillId="0" borderId="16" xfId="0" applyNumberFormat="1" applyFont="1" applyBorder="1" applyAlignment="1">
      <alignment horizontal="center" vertical="center"/>
    </xf>
    <xf numFmtId="49" fontId="8" fillId="0" borderId="16" xfId="0" applyNumberFormat="1" applyFont="1" applyBorder="1" applyAlignment="1">
      <alignment horizontal="center" vertical="center"/>
    </xf>
    <xf numFmtId="0" fontId="8" fillId="0" borderId="0" xfId="3" applyFont="1" applyAlignment="1">
      <alignment vertical="center" wrapText="1"/>
    </xf>
    <xf numFmtId="0" fontId="8" fillId="0" borderId="0" xfId="2" applyFont="1" applyAlignment="1">
      <alignment vertical="center"/>
    </xf>
    <xf numFmtId="0" fontId="2" fillId="0" borderId="4" xfId="2" applyFont="1" applyBorder="1" applyAlignment="1">
      <alignment vertical="center"/>
    </xf>
    <xf numFmtId="0" fontId="8" fillId="0" borderId="5" xfId="2" applyFont="1" applyBorder="1" applyAlignment="1">
      <alignment vertical="center"/>
    </xf>
    <xf numFmtId="0" fontId="2" fillId="0" borderId="5" xfId="2" applyFont="1" applyBorder="1" applyAlignment="1">
      <alignment vertical="center"/>
    </xf>
    <xf numFmtId="0" fontId="2" fillId="0" borderId="5" xfId="2" applyFont="1" applyBorder="1" applyAlignment="1">
      <alignment horizontal="center" vertical="center"/>
    </xf>
    <xf numFmtId="4" fontId="2" fillId="0" borderId="5" xfId="2" applyNumberFormat="1" applyFont="1" applyBorder="1" applyAlignment="1">
      <alignment horizontal="center" vertical="center"/>
    </xf>
    <xf numFmtId="165" fontId="2" fillId="0" borderId="5" xfId="2" applyNumberFormat="1" applyFont="1" applyBorder="1" applyAlignment="1">
      <alignment horizontal="center" vertical="center"/>
    </xf>
    <xf numFmtId="3" fontId="4" fillId="0" borderId="6" xfId="0" applyNumberFormat="1" applyFont="1" applyBorder="1" applyAlignment="1">
      <alignment horizontal="center" vertical="center"/>
    </xf>
    <xf numFmtId="0" fontId="2" fillId="0" borderId="7" xfId="2" applyFont="1" applyBorder="1" applyAlignment="1">
      <alignment vertical="center"/>
    </xf>
    <xf numFmtId="3" fontId="4" fillId="0" borderId="8" xfId="0" applyNumberFormat="1" applyFont="1" applyBorder="1" applyAlignment="1">
      <alignment horizontal="center" vertical="center"/>
    </xf>
    <xf numFmtId="0" fontId="7" fillId="3" borderId="1" xfId="5" applyFont="1" applyFill="1" applyBorder="1" applyAlignment="1">
      <alignment horizontal="center" vertical="center" wrapText="1"/>
    </xf>
    <xf numFmtId="0" fontId="15" fillId="3" borderId="9" xfId="5" applyFont="1" applyFill="1" applyBorder="1" applyAlignment="1">
      <alignment horizontal="center" vertical="center" wrapText="1"/>
    </xf>
    <xf numFmtId="4" fontId="15" fillId="3" borderId="9" xfId="5" applyNumberFormat="1" applyFont="1" applyFill="1" applyBorder="1" applyAlignment="1">
      <alignment horizontal="center" vertical="center" wrapText="1"/>
    </xf>
    <xf numFmtId="165" fontId="15" fillId="3" borderId="10" xfId="5" applyNumberFormat="1" applyFont="1" applyFill="1" applyBorder="1" applyAlignment="1">
      <alignment horizontal="center" vertical="center" wrapText="1"/>
    </xf>
    <xf numFmtId="1" fontId="6" fillId="2" borderId="11" xfId="0" applyNumberFormat="1" applyFont="1" applyFill="1" applyBorder="1" applyAlignment="1">
      <alignment horizontal="center" vertical="center"/>
    </xf>
    <xf numFmtId="0" fontId="6" fillId="2" borderId="12" xfId="0" applyFont="1" applyFill="1" applyBorder="1" applyAlignment="1">
      <alignment horizontal="center" vertical="center"/>
    </xf>
    <xf numFmtId="0" fontId="7" fillId="2" borderId="2" xfId="0" applyFont="1" applyFill="1" applyBorder="1" applyAlignment="1">
      <alignment horizontal="center" vertical="center"/>
    </xf>
    <xf numFmtId="166" fontId="7" fillId="2" borderId="3" xfId="0" applyNumberFormat="1" applyFont="1" applyFill="1" applyBorder="1" applyAlignment="1">
      <alignment horizontal="center" vertical="center"/>
    </xf>
    <xf numFmtId="0" fontId="6" fillId="2" borderId="11" xfId="0" applyFont="1" applyFill="1" applyBorder="1" applyAlignment="1">
      <alignment horizontal="center" vertical="center"/>
    </xf>
    <xf numFmtId="0" fontId="6" fillId="2" borderId="53" xfId="0" applyFont="1" applyFill="1" applyBorder="1" applyAlignment="1">
      <alignment horizontal="center" vertical="center"/>
    </xf>
    <xf numFmtId="0" fontId="6" fillId="2" borderId="54" xfId="0" applyFont="1" applyFill="1" applyBorder="1" applyAlignment="1">
      <alignment horizontal="center" vertical="center"/>
    </xf>
    <xf numFmtId="4" fontId="7" fillId="2" borderId="2" xfId="0" applyNumberFormat="1" applyFont="1" applyFill="1" applyBorder="1" applyAlignment="1">
      <alignment horizontal="center" vertical="center"/>
    </xf>
    <xf numFmtId="166" fontId="7" fillId="2" borderId="2" xfId="0" applyNumberFormat="1" applyFont="1" applyFill="1" applyBorder="1" applyAlignment="1">
      <alignment horizontal="center" vertical="center"/>
    </xf>
    <xf numFmtId="0" fontId="6" fillId="5" borderId="23" xfId="0" applyFont="1" applyFill="1" applyBorder="1" applyAlignment="1">
      <alignment horizontal="center" vertical="center"/>
    </xf>
    <xf numFmtId="0" fontId="6" fillId="5" borderId="24" xfId="0" applyFont="1" applyFill="1" applyBorder="1" applyAlignment="1">
      <alignment horizontal="center" vertical="center"/>
    </xf>
    <xf numFmtId="0" fontId="7" fillId="5" borderId="0" xfId="0" applyFont="1" applyFill="1" applyAlignment="1">
      <alignment horizontal="center" vertical="center"/>
    </xf>
    <xf numFmtId="4" fontId="7" fillId="5" borderId="0" xfId="0" applyNumberFormat="1" applyFont="1" applyFill="1" applyAlignment="1">
      <alignment horizontal="center" vertical="center"/>
    </xf>
    <xf numFmtId="166" fontId="7" fillId="5" borderId="0" xfId="0" applyNumberFormat="1" applyFont="1" applyFill="1" applyAlignment="1">
      <alignment horizontal="center" vertical="center"/>
    </xf>
    <xf numFmtId="166" fontId="7" fillId="5" borderId="8" xfId="0" applyNumberFormat="1" applyFont="1" applyFill="1" applyBorder="1" applyAlignment="1">
      <alignment horizontal="center" vertical="center"/>
    </xf>
    <xf numFmtId="2" fontId="6" fillId="5" borderId="16" xfId="5" applyNumberFormat="1" applyFont="1" applyFill="1" applyBorder="1" applyAlignment="1">
      <alignment horizontal="center" vertical="center"/>
    </xf>
    <xf numFmtId="0" fontId="20" fillId="5" borderId="17" xfId="0" applyFont="1" applyFill="1" applyBorder="1" applyAlignment="1">
      <alignment horizontal="center" vertical="center" wrapText="1"/>
    </xf>
    <xf numFmtId="0" fontId="9" fillId="5" borderId="17" xfId="0" applyFont="1" applyFill="1" applyBorder="1" applyAlignment="1">
      <alignment horizontal="center" vertical="center" wrapText="1"/>
    </xf>
    <xf numFmtId="4" fontId="7" fillId="5" borderId="27" xfId="0" applyNumberFormat="1" applyFont="1" applyFill="1" applyBorder="1" applyAlignment="1">
      <alignment horizontal="center" vertical="center"/>
    </xf>
    <xf numFmtId="166" fontId="7" fillId="5" borderId="27" xfId="0" applyNumberFormat="1" applyFont="1" applyFill="1" applyBorder="1" applyAlignment="1">
      <alignment horizontal="center" vertical="center"/>
    </xf>
    <xf numFmtId="166" fontId="7" fillId="5" borderId="28" xfId="0" applyNumberFormat="1" applyFont="1" applyFill="1" applyBorder="1" applyAlignment="1">
      <alignment horizontal="center" vertical="center"/>
    </xf>
    <xf numFmtId="0" fontId="7" fillId="2" borderId="5" xfId="0" applyFont="1" applyFill="1" applyBorder="1" applyAlignment="1">
      <alignment horizontal="center" vertical="center"/>
    </xf>
    <xf numFmtId="4" fontId="7" fillId="2" borderId="5" xfId="0" applyNumberFormat="1" applyFont="1" applyFill="1" applyBorder="1" applyAlignment="1">
      <alignment horizontal="center" vertical="center"/>
    </xf>
    <xf numFmtId="166" fontId="7" fillId="2" borderId="5" xfId="0" applyNumberFormat="1" applyFont="1" applyFill="1" applyBorder="1" applyAlignment="1">
      <alignment horizontal="center" vertical="center"/>
    </xf>
    <xf numFmtId="166" fontId="7" fillId="2" borderId="6" xfId="0" applyNumberFormat="1" applyFont="1" applyFill="1" applyBorder="1" applyAlignment="1">
      <alignment horizontal="center" vertical="center"/>
    </xf>
    <xf numFmtId="49" fontId="22" fillId="3" borderId="16" xfId="0" applyNumberFormat="1" applyFont="1" applyFill="1" applyBorder="1" applyAlignment="1">
      <alignment horizontal="center" vertical="center"/>
    </xf>
    <xf numFmtId="49" fontId="22" fillId="0" borderId="16" xfId="0" applyNumberFormat="1" applyFont="1" applyBorder="1" applyAlignment="1">
      <alignment horizontal="center" vertical="center"/>
    </xf>
    <xf numFmtId="49" fontId="9" fillId="0" borderId="16" xfId="0" applyNumberFormat="1" applyFont="1" applyBorder="1" applyAlignment="1">
      <alignment horizontal="center" vertical="center"/>
    </xf>
    <xf numFmtId="49" fontId="9" fillId="3" borderId="16" xfId="0" applyNumberFormat="1" applyFont="1" applyFill="1" applyBorder="1" applyAlignment="1">
      <alignment horizontal="center" vertical="center"/>
    </xf>
    <xf numFmtId="0" fontId="9" fillId="3" borderId="17" xfId="0" applyFont="1" applyFill="1" applyBorder="1" applyAlignment="1">
      <alignment horizontal="justify" vertical="center" wrapText="1"/>
    </xf>
    <xf numFmtId="0" fontId="9" fillId="3" borderId="17" xfId="0" applyFont="1" applyFill="1" applyBorder="1" applyAlignment="1">
      <alignment horizontal="center" vertical="center"/>
    </xf>
    <xf numFmtId="4" fontId="8" fillId="3" borderId="17" xfId="0" applyNumberFormat="1" applyFont="1" applyFill="1" applyBorder="1" applyAlignment="1">
      <alignment horizontal="center" vertical="center"/>
    </xf>
    <xf numFmtId="166" fontId="9" fillId="3" borderId="17" xfId="0" applyNumberFormat="1" applyFont="1" applyFill="1" applyBorder="1" applyAlignment="1">
      <alignment horizontal="center" vertical="center"/>
    </xf>
    <xf numFmtId="166" fontId="8" fillId="3" borderId="22" xfId="1"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167" fontId="12" fillId="3" borderId="16" xfId="7" quotePrefix="1" applyNumberFormat="1" applyFont="1" applyFill="1" applyBorder="1" applyAlignment="1">
      <alignment horizontal="center" vertical="center"/>
    </xf>
    <xf numFmtId="167" fontId="8" fillId="3" borderId="16" xfId="7" applyNumberFormat="1" applyFont="1" applyFill="1" applyBorder="1" applyAlignment="1">
      <alignment horizontal="center" vertical="center"/>
    </xf>
    <xf numFmtId="167" fontId="6" fillId="5" borderId="30" xfId="0" applyNumberFormat="1" applyFont="1" applyFill="1" applyBorder="1" applyAlignment="1">
      <alignment horizontal="center" vertical="center"/>
    </xf>
    <xf numFmtId="0" fontId="6" fillId="5" borderId="37" xfId="0" applyFont="1" applyFill="1" applyBorder="1" applyAlignment="1">
      <alignment horizontal="center" vertical="center"/>
    </xf>
    <xf numFmtId="0" fontId="7" fillId="5" borderId="38" xfId="0" applyFont="1" applyFill="1" applyBorder="1" applyAlignment="1">
      <alignment horizontal="center" vertical="center"/>
    </xf>
    <xf numFmtId="4" fontId="7" fillId="5" borderId="38" xfId="0" applyNumberFormat="1" applyFont="1" applyFill="1" applyBorder="1" applyAlignment="1">
      <alignment horizontal="center" vertical="center"/>
    </xf>
    <xf numFmtId="0" fontId="7" fillId="5" borderId="39" xfId="0" applyFont="1" applyFill="1" applyBorder="1" applyAlignment="1">
      <alignment horizontal="center" vertical="center"/>
    </xf>
    <xf numFmtId="49" fontId="8" fillId="3" borderId="7" xfId="0" applyNumberFormat="1" applyFont="1" applyFill="1" applyBorder="1" applyAlignment="1">
      <alignment horizontal="center" vertical="center"/>
    </xf>
    <xf numFmtId="167" fontId="4" fillId="3" borderId="16" xfId="7" quotePrefix="1" applyNumberFormat="1" applyFont="1" applyFill="1" applyBorder="1" applyAlignment="1">
      <alignment horizontal="center" vertical="center"/>
    </xf>
    <xf numFmtId="167" fontId="8" fillId="3" borderId="16" xfId="7" quotePrefix="1" applyNumberFormat="1" applyFont="1" applyFill="1" applyBorder="1" applyAlignment="1">
      <alignment horizontal="center" vertical="center"/>
    </xf>
    <xf numFmtId="171" fontId="8" fillId="0" borderId="16" xfId="7" applyNumberFormat="1" applyFont="1" applyFill="1" applyBorder="1" applyAlignment="1">
      <alignment horizontal="center" vertical="center"/>
    </xf>
    <xf numFmtId="49" fontId="4" fillId="3" borderId="55" xfId="0" applyNumberFormat="1" applyFont="1" applyFill="1" applyBorder="1" applyAlignment="1">
      <alignment horizontal="center" vertical="center"/>
    </xf>
    <xf numFmtId="0" fontId="6" fillId="2" borderId="2" xfId="0" applyFont="1" applyFill="1" applyBorder="1" applyAlignment="1">
      <alignment horizontal="center" vertical="center"/>
    </xf>
    <xf numFmtId="167" fontId="6" fillId="5" borderId="16" xfId="0" applyNumberFormat="1" applyFont="1" applyFill="1" applyBorder="1" applyAlignment="1">
      <alignment horizontal="center" vertical="center"/>
    </xf>
    <xf numFmtId="0" fontId="6" fillId="5" borderId="17" xfId="0" applyFont="1" applyFill="1" applyBorder="1" applyAlignment="1">
      <alignment horizontal="center" vertical="center"/>
    </xf>
    <xf numFmtId="0" fontId="7" fillId="5" borderId="17" xfId="0" applyFont="1" applyFill="1" applyBorder="1" applyAlignment="1">
      <alignment horizontal="center" vertical="center"/>
    </xf>
    <xf numFmtId="0" fontId="7" fillId="5" borderId="22" xfId="0" applyFont="1" applyFill="1" applyBorder="1" applyAlignment="1">
      <alignment horizontal="center" vertical="center"/>
    </xf>
    <xf numFmtId="0" fontId="6" fillId="5" borderId="40" xfId="0" applyFont="1" applyFill="1" applyBorder="1" applyAlignment="1">
      <alignment horizontal="center" vertical="center"/>
    </xf>
    <xf numFmtId="0" fontId="7" fillId="5" borderId="41" xfId="0" applyFont="1" applyFill="1" applyBorder="1" applyAlignment="1">
      <alignment horizontal="center" vertical="center"/>
    </xf>
    <xf numFmtId="0" fontId="7" fillId="5" borderId="42" xfId="0" applyFont="1" applyFill="1" applyBorder="1" applyAlignment="1">
      <alignment horizontal="center" vertical="center"/>
    </xf>
    <xf numFmtId="0" fontId="8" fillId="3" borderId="25" xfId="0" applyFont="1" applyFill="1" applyBorder="1" applyAlignment="1">
      <alignment horizontal="justify" vertical="center" wrapText="1"/>
    </xf>
    <xf numFmtId="165" fontId="6" fillId="3" borderId="48" xfId="10" applyNumberFormat="1" applyFont="1" applyFill="1" applyBorder="1" applyAlignment="1">
      <alignment horizontal="center" vertical="center"/>
    </xf>
    <xf numFmtId="0" fontId="7" fillId="3" borderId="16" xfId="5" applyFont="1" applyFill="1" applyBorder="1" applyAlignment="1">
      <alignment horizontal="center" vertical="center"/>
    </xf>
    <xf numFmtId="165" fontId="6" fillId="3" borderId="22" xfId="10" applyNumberFormat="1" applyFont="1" applyFill="1" applyBorder="1" applyAlignment="1">
      <alignment horizontal="center" vertical="center"/>
    </xf>
    <xf numFmtId="0" fontId="7" fillId="3" borderId="57" xfId="5" applyFont="1" applyFill="1" applyBorder="1" applyAlignment="1">
      <alignment horizontal="center" vertical="center"/>
    </xf>
    <xf numFmtId="0" fontId="7" fillId="3" borderId="23" xfId="5" applyFont="1" applyFill="1" applyBorder="1" applyAlignment="1">
      <alignment horizontal="center" vertical="center"/>
    </xf>
    <xf numFmtId="165" fontId="6" fillId="2" borderId="10" xfId="10" applyNumberFormat="1" applyFont="1" applyFill="1" applyBorder="1" applyAlignment="1">
      <alignment horizontal="center" vertical="center"/>
    </xf>
    <xf numFmtId="0" fontId="2" fillId="0" borderId="43" xfId="2" applyFont="1" applyBorder="1" applyAlignment="1">
      <alignment vertical="center"/>
    </xf>
    <xf numFmtId="0" fontId="8" fillId="0" borderId="45" xfId="3" applyFont="1" applyBorder="1" applyAlignment="1">
      <alignment vertical="center" wrapText="1"/>
    </xf>
    <xf numFmtId="0" fontId="2" fillId="0" borderId="45" xfId="3" applyFont="1" applyBorder="1" applyAlignment="1">
      <alignment vertical="center" wrapText="1"/>
    </xf>
    <xf numFmtId="3" fontId="19" fillId="0" borderId="45" xfId="3" applyNumberFormat="1" applyFont="1" applyBorder="1" applyAlignment="1">
      <alignment horizontal="center" vertical="center"/>
    </xf>
    <xf numFmtId="4" fontId="19" fillId="0" borderId="45" xfId="3" applyNumberFormat="1" applyFont="1" applyBorder="1" applyAlignment="1">
      <alignment horizontal="center" vertical="center"/>
    </xf>
    <xf numFmtId="169" fontId="19" fillId="0" borderId="45" xfId="8" applyNumberFormat="1" applyFont="1" applyFill="1" applyBorder="1" applyAlignment="1">
      <alignment horizontal="center" vertical="center"/>
    </xf>
    <xf numFmtId="165" fontId="2" fillId="0" borderId="45" xfId="9" applyNumberFormat="1" applyFont="1" applyFill="1" applyBorder="1" applyAlignment="1">
      <alignment horizontal="center" vertical="center"/>
    </xf>
    <xf numFmtId="3" fontId="4" fillId="0" borderId="58" xfId="0" applyNumberFormat="1" applyFont="1" applyBorder="1" applyAlignment="1">
      <alignment horizontal="center" vertical="center"/>
    </xf>
    <xf numFmtId="2" fontId="10" fillId="0" borderId="7" xfId="5" applyNumberFormat="1" applyFont="1" applyBorder="1" applyAlignment="1">
      <alignment horizontal="center" vertical="center"/>
    </xf>
    <xf numFmtId="2" fontId="10" fillId="0" borderId="19" xfId="5" applyNumberFormat="1" applyFont="1" applyBorder="1" applyAlignment="1">
      <alignment horizontal="center" vertical="center"/>
    </xf>
    <xf numFmtId="2" fontId="10" fillId="0" borderId="0" xfId="5" applyNumberFormat="1" applyFont="1" applyAlignment="1">
      <alignment horizontal="center" vertical="center"/>
    </xf>
    <xf numFmtId="2" fontId="10" fillId="0" borderId="44" xfId="5" applyNumberFormat="1" applyFont="1" applyBorder="1" applyAlignment="1">
      <alignment horizontal="center" vertical="center"/>
    </xf>
    <xf numFmtId="0" fontId="3" fillId="2" borderId="1" xfId="3" applyFont="1" applyFill="1" applyBorder="1" applyAlignment="1">
      <alignment horizontal="center" vertical="center"/>
    </xf>
    <xf numFmtId="0" fontId="3" fillId="2" borderId="2" xfId="3" applyFont="1" applyFill="1" applyBorder="1" applyAlignment="1">
      <alignment horizontal="center" vertical="center"/>
    </xf>
    <xf numFmtId="0" fontId="3" fillId="2" borderId="3" xfId="3" applyFont="1" applyFill="1" applyBorder="1" applyAlignment="1">
      <alignment horizontal="center" vertical="center"/>
    </xf>
    <xf numFmtId="0" fontId="7" fillId="2" borderId="1" xfId="3" applyFont="1" applyFill="1" applyBorder="1" applyAlignment="1">
      <alignment horizontal="center" vertical="center"/>
    </xf>
    <xf numFmtId="0" fontId="7" fillId="2" borderId="2" xfId="3" applyFont="1" applyFill="1" applyBorder="1" applyAlignment="1">
      <alignment horizontal="center" vertical="center"/>
    </xf>
    <xf numFmtId="0" fontId="7" fillId="2" borderId="3" xfId="3" applyFont="1" applyFill="1" applyBorder="1" applyAlignment="1">
      <alignment horizontal="center" vertical="center"/>
    </xf>
    <xf numFmtId="0" fontId="8" fillId="2" borderId="1" xfId="3" applyFont="1" applyFill="1" applyBorder="1" applyAlignment="1">
      <alignment horizontal="center" vertical="center" wrapText="1"/>
    </xf>
    <xf numFmtId="0" fontId="8" fillId="2" borderId="2" xfId="3" applyFont="1" applyFill="1" applyBorder="1" applyAlignment="1">
      <alignment horizontal="center" vertical="center" wrapText="1"/>
    </xf>
    <xf numFmtId="0" fontId="8" fillId="2" borderId="3" xfId="3" applyFont="1" applyFill="1" applyBorder="1" applyAlignment="1">
      <alignment horizontal="center" vertical="center" wrapText="1"/>
    </xf>
    <xf numFmtId="164" fontId="6" fillId="4" borderId="4" xfId="4" applyFont="1" applyFill="1" applyBorder="1" applyAlignment="1">
      <alignment horizontal="center" vertical="center" wrapText="1"/>
    </xf>
    <xf numFmtId="164" fontId="6" fillId="4" borderId="5" xfId="4" applyFont="1" applyFill="1" applyBorder="1" applyAlignment="1">
      <alignment horizontal="center" vertical="center" wrapText="1"/>
    </xf>
    <xf numFmtId="164" fontId="6" fillId="4" borderId="6" xfId="4" applyFont="1" applyFill="1" applyBorder="1" applyAlignment="1">
      <alignment horizontal="center" vertical="center" wrapText="1"/>
    </xf>
    <xf numFmtId="164" fontId="6" fillId="4" borderId="7" xfId="4" applyFont="1" applyFill="1" applyBorder="1" applyAlignment="1">
      <alignment horizontal="center" vertical="center" wrapText="1"/>
    </xf>
    <xf numFmtId="164" fontId="6" fillId="4" borderId="0" xfId="4" applyFont="1" applyFill="1" applyAlignment="1">
      <alignment horizontal="center" vertical="center" wrapText="1"/>
    </xf>
    <xf numFmtId="164" fontId="6" fillId="4" borderId="8" xfId="4" applyFont="1" applyFill="1" applyBorder="1" applyAlignment="1">
      <alignment horizontal="center" vertical="center" wrapText="1"/>
    </xf>
    <xf numFmtId="0" fontId="16" fillId="0" borderId="17" xfId="14" applyFont="1" applyBorder="1" applyAlignment="1">
      <alignment horizontal="left" vertical="center" wrapText="1"/>
    </xf>
    <xf numFmtId="0" fontId="6" fillId="2" borderId="11" xfId="5" applyFont="1" applyFill="1" applyBorder="1" applyAlignment="1">
      <alignment horizontal="center" vertical="center"/>
    </xf>
    <xf numFmtId="0" fontId="6" fillId="2" borderId="9" xfId="5" applyFont="1" applyFill="1" applyBorder="1" applyAlignment="1">
      <alignment horizontal="center" vertical="center"/>
    </xf>
    <xf numFmtId="0" fontId="7" fillId="2" borderId="1" xfId="5" applyFont="1" applyFill="1" applyBorder="1" applyAlignment="1">
      <alignment horizontal="center" vertical="center"/>
    </xf>
    <xf numFmtId="0" fontId="7" fillId="2" borderId="2" xfId="5" applyFont="1" applyFill="1" applyBorder="1" applyAlignment="1">
      <alignment horizontal="center" vertical="center"/>
    </xf>
    <xf numFmtId="0" fontId="7" fillId="2" borderId="3" xfId="5" applyFont="1" applyFill="1" applyBorder="1" applyAlignment="1">
      <alignment horizontal="center" vertical="center"/>
    </xf>
    <xf numFmtId="2" fontId="10" fillId="0" borderId="43" xfId="5" applyNumberFormat="1" applyFont="1" applyBorder="1" applyAlignment="1">
      <alignment horizontal="center" vertical="center"/>
    </xf>
    <xf numFmtId="2" fontId="10" fillId="0" borderId="34" xfId="5" applyNumberFormat="1" applyFont="1" applyBorder="1" applyAlignment="1">
      <alignment horizontal="center" vertical="center"/>
    </xf>
    <xf numFmtId="2" fontId="10" fillId="0" borderId="45" xfId="5" applyNumberFormat="1" applyFont="1" applyBorder="1" applyAlignment="1">
      <alignment horizontal="center" vertical="center"/>
    </xf>
    <xf numFmtId="2" fontId="10" fillId="0" borderId="46" xfId="5" applyNumberFormat="1" applyFont="1" applyBorder="1" applyAlignment="1">
      <alignment horizontal="center" vertical="center"/>
    </xf>
    <xf numFmtId="0" fontId="6" fillId="3" borderId="4" xfId="5" applyFont="1" applyFill="1" applyBorder="1" applyAlignment="1">
      <alignment horizontal="center" vertical="center"/>
    </xf>
    <xf numFmtId="0" fontId="6" fillId="3" borderId="5" xfId="5" applyFont="1" applyFill="1" applyBorder="1" applyAlignment="1">
      <alignment horizontal="center" vertical="center"/>
    </xf>
    <xf numFmtId="0" fontId="6" fillId="3" borderId="56" xfId="5" applyFont="1" applyFill="1" applyBorder="1" applyAlignment="1">
      <alignment horizontal="center" vertical="center"/>
    </xf>
    <xf numFmtId="0" fontId="16" fillId="3" borderId="17" xfId="5" applyFont="1" applyFill="1" applyBorder="1" applyAlignment="1">
      <alignment horizontal="left" vertical="center" wrapText="1"/>
    </xf>
    <xf numFmtId="2" fontId="10" fillId="0" borderId="18" xfId="5" applyNumberFormat="1" applyFont="1" applyBorder="1" applyAlignment="1">
      <alignment horizontal="center" vertical="center"/>
    </xf>
    <xf numFmtId="2" fontId="10" fillId="0" borderId="20" xfId="5" applyNumberFormat="1" applyFont="1" applyBorder="1" applyAlignment="1">
      <alignment horizontal="center" vertical="center"/>
    </xf>
    <xf numFmtId="166" fontId="7" fillId="2" borderId="2" xfId="0" applyNumberFormat="1" applyFont="1" applyFill="1" applyBorder="1" applyAlignment="1">
      <alignment horizontal="center" vertical="center"/>
    </xf>
    <xf numFmtId="166" fontId="7" fillId="2" borderId="3" xfId="0" applyNumberFormat="1" applyFont="1" applyFill="1" applyBorder="1" applyAlignment="1">
      <alignment horizontal="center" vertical="center"/>
    </xf>
    <xf numFmtId="0" fontId="7" fillId="2" borderId="5" xfId="0" applyFont="1" applyFill="1" applyBorder="1" applyAlignment="1">
      <alignment horizontal="center" vertical="center"/>
    </xf>
    <xf numFmtId="0" fontId="7" fillId="2" borderId="6" xfId="0" applyFont="1" applyFill="1" applyBorder="1" applyAlignment="1">
      <alignment horizontal="center" vertical="center"/>
    </xf>
    <xf numFmtId="2" fontId="10" fillId="0" borderId="33" xfId="5" applyNumberFormat="1" applyFont="1" applyBorder="1" applyAlignment="1">
      <alignment horizontal="center" vertical="center"/>
    </xf>
    <xf numFmtId="2" fontId="10" fillId="0" borderId="35" xfId="5" applyNumberFormat="1" applyFont="1" applyBorder="1" applyAlignment="1">
      <alignment horizontal="center" vertical="center"/>
    </xf>
    <xf numFmtId="0" fontId="8" fillId="4" borderId="33" xfId="3" applyFont="1" applyFill="1" applyBorder="1" applyAlignment="1">
      <alignment horizontal="left" vertical="center" wrapText="1"/>
    </xf>
    <xf numFmtId="0" fontId="8" fillId="4" borderId="35" xfId="3" applyFont="1" applyFill="1" applyBorder="1" applyAlignment="1">
      <alignment horizontal="left" vertical="center" wrapText="1"/>
    </xf>
    <xf numFmtId="3" fontId="7" fillId="3" borderId="51" xfId="3" applyNumberFormat="1" applyFont="1" applyFill="1" applyBorder="1" applyAlignment="1">
      <alignment horizontal="center" vertical="center"/>
    </xf>
    <xf numFmtId="0" fontId="8" fillId="4" borderId="47" xfId="3" applyFont="1" applyFill="1" applyBorder="1" applyAlignment="1">
      <alignment horizontal="left" vertical="center" wrapText="1"/>
    </xf>
    <xf numFmtId="0" fontId="8" fillId="4" borderId="32" xfId="3" applyFont="1" applyFill="1" applyBorder="1" applyAlignment="1">
      <alignment horizontal="left" vertical="center" wrapText="1"/>
    </xf>
    <xf numFmtId="3" fontId="7" fillId="3" borderId="31" xfId="3" applyNumberFormat="1" applyFont="1" applyFill="1" applyBorder="1" applyAlignment="1">
      <alignment horizontal="center" vertical="center" wrapText="1"/>
    </xf>
    <xf numFmtId="0" fontId="8" fillId="4" borderId="49" xfId="3" applyFont="1" applyFill="1" applyBorder="1" applyAlignment="1">
      <alignment horizontal="left" vertical="center" wrapText="1"/>
    </xf>
    <xf numFmtId="0" fontId="8" fillId="4" borderId="50" xfId="3" applyFont="1" applyFill="1" applyBorder="1" applyAlignment="1">
      <alignment horizontal="left" vertical="center" wrapText="1"/>
    </xf>
    <xf numFmtId="3" fontId="18" fillId="3" borderId="17" xfId="3" applyNumberFormat="1" applyFont="1" applyFill="1" applyBorder="1" applyAlignment="1">
      <alignment horizontal="center" vertical="center"/>
    </xf>
    <xf numFmtId="0" fontId="8" fillId="4" borderId="49" xfId="5" applyFont="1" applyFill="1" applyBorder="1" applyAlignment="1">
      <alignment horizontal="left" vertical="center" wrapText="1"/>
    </xf>
    <xf numFmtId="0" fontId="8" fillId="4" borderId="50" xfId="5" applyFont="1" applyFill="1" applyBorder="1" applyAlignment="1">
      <alignment horizontal="left" vertical="center" wrapText="1"/>
    </xf>
    <xf numFmtId="3" fontId="7" fillId="3" borderId="17" xfId="3" applyNumberFormat="1" applyFont="1" applyFill="1" applyBorder="1" applyAlignment="1">
      <alignment horizontal="center" vertical="center"/>
    </xf>
  </cellXfs>
  <cellStyles count="15">
    <cellStyle name="Hipervínculo" xfId="7" builtinId="8"/>
    <cellStyle name="Millares 2 6" xfId="10" xr:uid="{C4CF492A-5323-4A0A-8E12-DDC24A00E1C3}"/>
    <cellStyle name="Millares_FORMULARIO 4 - M-OFERENTE PPTA ECONOMICA 2" xfId="8" xr:uid="{C551ED54-A1AF-4300-B401-F14BD78149DB}"/>
    <cellStyle name="Moneda" xfId="1" builtinId="4"/>
    <cellStyle name="Normal" xfId="0" builtinId="0"/>
    <cellStyle name="Normal 2 10 2 2" xfId="5" xr:uid="{26448ACE-C26D-415C-B2AF-CD35D547ABE2}"/>
    <cellStyle name="Normal 2 2 5" xfId="4" xr:uid="{5E8F52EA-F528-4F82-B88F-C154491F83A5}"/>
    <cellStyle name="Normal 23 2" xfId="12" xr:uid="{F8DD7F28-AF2D-4994-99A3-941DFF1B8308}"/>
    <cellStyle name="Normal 3 11 3" xfId="3" xr:uid="{F0342D45-EB31-4D9D-9D53-18C881323250}"/>
    <cellStyle name="Normal 3 2 2" xfId="13" xr:uid="{EDE89B87-E448-4C43-8860-8480093D54E0}"/>
    <cellStyle name="Normal 3 2 2 2" xfId="14" xr:uid="{FD1E47A5-269A-44BC-BF31-F3545FE2FB4E}"/>
    <cellStyle name="Normal 3 5" xfId="2" xr:uid="{546226D9-23D4-4812-826E-F2A3FE014904}"/>
    <cellStyle name="Normal 7" xfId="6" xr:uid="{4FE343B9-7B8C-4D47-B6F0-749734EE58A2}"/>
    <cellStyle name="Normal_PTO OFICIAL PREPLIEGO (CORREGIDO) 2" xfId="11" xr:uid="{FC7D3C9C-214F-4ABE-8DCA-FCAC8C119912}"/>
    <cellStyle name="Porcentaje 2 3" xfId="9" xr:uid="{DFAF2AFD-9DAD-48DF-B0CA-3E0C3C8AB4A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uario\Documents\4.%20Puente%20Zona%20Parque%20Industrial\3.%20RESPUESTA%20QUASAR%20V.3%20Mayo%2020-2026\12.%20CANTIDADES,%20PRESUPUESTO%20Y%20CRONOGRAMA\PRESUPUESTO%20Y%20CANTIDADES%20DE%20OBRA%20PUENTE%20ZONA%20INDUSTRIAL%202026V.3%20FINAL.xlsx" TargetMode="External"/><Relationship Id="rId1" Type="http://schemas.openxmlformats.org/officeDocument/2006/relationships/externalLinkPath" Target="/Users/usuario/Documents/4.%20Puente%20Zona%20Parque%20Industrial/3.%20RESPUESTA%20QUASAR%20V.3%20Mayo%2020-2026/12.%20CANTIDADES,%20PRESUPUESTO%20Y%20CRONOGRAMA/PRESUPUESTO%20Y%20CANTIDADES%20DE%20OBRA%20PUENTE%20ZONA%20INDUSTRIAL%202026V.3%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ORMULARIO (2)"/>
      <sheetName val="PRESUPUESTO"/>
      <sheetName val="FORMULARIO"/>
      <sheetName val="INDICE"/>
      <sheetName val="A.U"/>
      <sheetName val="Actividades"/>
      <sheetName val="A.P.U"/>
      <sheetName val="1.1"/>
      <sheetName val="1.2"/>
      <sheetName val="1.5"/>
      <sheetName val="1.6"/>
      <sheetName val="1.7"/>
      <sheetName val="1.7.1"/>
      <sheetName val="1.7.2"/>
      <sheetName val="1.8"/>
      <sheetName val="1.9"/>
      <sheetName val="1.10"/>
      <sheetName val="2.1"/>
      <sheetName val="2.2"/>
      <sheetName val="3.1"/>
      <sheetName val="3.2"/>
      <sheetName val="3.3"/>
      <sheetName val="3.4"/>
      <sheetName val="3.5"/>
      <sheetName val="3.6"/>
      <sheetName val="3.7"/>
      <sheetName val="3.8"/>
      <sheetName val="3.9"/>
      <sheetName val="3.10"/>
      <sheetName val="3.11"/>
      <sheetName val="3.12"/>
      <sheetName val="4.1.1"/>
      <sheetName val="4.1.2"/>
      <sheetName val="4.1.3"/>
      <sheetName val="4.1.4"/>
      <sheetName val="4.1.5"/>
      <sheetName val="4.1.6"/>
      <sheetName val="4.1.7"/>
      <sheetName val="4.1.8"/>
      <sheetName val="4.1.9"/>
      <sheetName val="4.2.1"/>
      <sheetName val="4.2.2"/>
      <sheetName val="4.2.3"/>
      <sheetName val="5.1"/>
      <sheetName val="5.2"/>
      <sheetName val="5.3"/>
      <sheetName val="5.4"/>
      <sheetName val="5.5"/>
      <sheetName val="5.6"/>
      <sheetName val="5.7"/>
      <sheetName val="5.8"/>
      <sheetName val="5,9"/>
      <sheetName val="6.1.1"/>
      <sheetName val="6.1.2"/>
      <sheetName val="6.1.3"/>
      <sheetName val="6.1.4"/>
      <sheetName val="6.1.5"/>
      <sheetName val="6.1.6"/>
      <sheetName val="6.1.7"/>
      <sheetName val="6.1.8"/>
      <sheetName val="6.1.8.1"/>
      <sheetName val="6.1.9"/>
      <sheetName val="6.1.10"/>
      <sheetName val="6.1.11"/>
      <sheetName val="6.1.12"/>
      <sheetName val="6.1.13"/>
      <sheetName val="6.1.14"/>
      <sheetName val="6.1.15"/>
      <sheetName val="6.1.16"/>
      <sheetName val="6.1.17"/>
      <sheetName val="6.1.18"/>
      <sheetName val="6.1.19"/>
      <sheetName val="6.1.20"/>
      <sheetName val="6.1.21"/>
      <sheetName val="7.1"/>
      <sheetName val="7.2"/>
      <sheetName val="7.3"/>
      <sheetName val="7.4"/>
      <sheetName val="7.5"/>
      <sheetName val="8.1.1"/>
      <sheetName val="8.1.2"/>
      <sheetName val="8.1.3"/>
      <sheetName val="8.1.4"/>
      <sheetName val="8.1.5"/>
      <sheetName val="8.1.6"/>
      <sheetName val="8.1.7"/>
      <sheetName val="8.1.8"/>
      <sheetName val="8.1.9"/>
      <sheetName val="8.2.1"/>
      <sheetName val="8.2.2"/>
      <sheetName val="8.2.3"/>
      <sheetName val="8.2.4"/>
      <sheetName val="8.2.5"/>
      <sheetName val="8.2.6"/>
      <sheetName val="8.2.7"/>
      <sheetName val="8.2.8"/>
      <sheetName val="8.2.9"/>
      <sheetName val="8.3.1"/>
      <sheetName val="9.1"/>
      <sheetName val="9.2"/>
      <sheetName val="9.3"/>
      <sheetName val="9.4"/>
      <sheetName val="10.1"/>
      <sheetName val="10.2"/>
      <sheetName val="APU'S"/>
      <sheetName val="10.1.1"/>
      <sheetName val="10.1.2"/>
      <sheetName val="633.2.5"/>
      <sheetName val="623.1-AJUST"/>
    </sheetNames>
    <sheetDataSet>
      <sheetData sheetId="0"/>
      <sheetData sheetId="1">
        <row r="8">
          <cell r="C8" t="str">
            <v>CONSTRUCCION DE VÍAS DE ACCESO, PUENTE Y OBRAS COMPLEMENTARIAS ZONA INDUSTRIAL - SECTOR MALTERÍA DE LA CIUDAD DE MANIZALES</v>
          </cell>
        </row>
        <row r="11">
          <cell r="C11" t="str">
            <v>032.080</v>
          </cell>
          <cell r="E11" t="str">
            <v>LOCALIZACION Y REPLANTEO</v>
          </cell>
          <cell r="F11" t="str">
            <v>M2</v>
          </cell>
          <cell r="G11">
            <v>4686.5060000000003</v>
          </cell>
          <cell r="H11">
            <v>4915</v>
          </cell>
        </row>
        <row r="12">
          <cell r="C12" t="str">
            <v>001.006</v>
          </cell>
          <cell r="E12" t="str">
            <v xml:space="preserve">DESCAPOTE MECANICO E=0.20 M. </v>
          </cell>
          <cell r="F12" t="str">
            <v>M2</v>
          </cell>
          <cell r="G12">
            <v>1141.5600000000002</v>
          </cell>
          <cell r="H12">
            <v>2060</v>
          </cell>
        </row>
        <row r="13">
          <cell r="C13" t="str">
            <v>001.050</v>
          </cell>
          <cell r="E13" t="str">
            <v>INSTALACION PROVISIONAL DE ACUEDUCTO</v>
          </cell>
          <cell r="F13" t="str">
            <v>UN</v>
          </cell>
          <cell r="G13">
            <v>8</v>
          </cell>
          <cell r="H13">
            <v>89885</v>
          </cell>
        </row>
        <row r="14">
          <cell r="C14" t="str">
            <v>001.051</v>
          </cell>
          <cell r="E14" t="str">
            <v>INSTALACION PROVISIONAL DE ENERGIA</v>
          </cell>
          <cell r="F14" t="str">
            <v>UN</v>
          </cell>
          <cell r="G14">
            <v>8</v>
          </cell>
          <cell r="H14">
            <v>79895</v>
          </cell>
        </row>
        <row r="15">
          <cell r="C15" t="str">
            <v>029.014</v>
          </cell>
          <cell r="E15" t="str">
            <v>DEMOLICION MECANICA DE PAVIMENTO EN CONCRETO HIDRAULICO. INCLUYE RETIRO Y DISPOSICION EN SITIO AUTORIZADO</v>
          </cell>
          <cell r="F15" t="str">
            <v>M3</v>
          </cell>
          <cell r="G15">
            <v>120.40770000000001</v>
          </cell>
          <cell r="H15">
            <v>127855</v>
          </cell>
        </row>
        <row r="16">
          <cell r="C16" t="str">
            <v>029.013</v>
          </cell>
          <cell r="E16" t="str">
            <v>DEMOLICION MECANICA DE PAVIMENTO CONCRETO ASFALTICO. INCLUYE RETIRO Y DISPOSICION EN SITIO AUTORIZADO</v>
          </cell>
          <cell r="F16" t="str">
            <v>M3</v>
          </cell>
          <cell r="G16">
            <v>99.1319175</v>
          </cell>
          <cell r="H16">
            <v>109191</v>
          </cell>
        </row>
        <row r="17">
          <cell r="C17" t="str">
            <v>029.074</v>
          </cell>
          <cell r="E17" t="str">
            <v>DEMOLICIÓN DE ESTRUCTURAS EN MAMPOSTERÍA (MURO DE CERRAMIENTO) (Incluye retiro y disposición final)</v>
          </cell>
          <cell r="F17" t="str">
            <v>M2</v>
          </cell>
          <cell r="G17">
            <v>645.82980000000009</v>
          </cell>
          <cell r="H17">
            <v>39237</v>
          </cell>
        </row>
        <row r="18">
          <cell r="C18" t="str">
            <v>028.004</v>
          </cell>
          <cell r="E18" t="str">
            <v>DESMONTE CERRAMIENTO MALLA  + 3 HILOS ALAMBRE DE PUA</v>
          </cell>
          <cell r="F18" t="str">
            <v>M2</v>
          </cell>
          <cell r="G18">
            <v>440.33850000000001</v>
          </cell>
          <cell r="H18">
            <v>21505</v>
          </cell>
        </row>
        <row r="19">
          <cell r="C19" t="str">
            <v>033.087</v>
          </cell>
          <cell r="E19" t="str">
            <v>DEMOLICION DE ESTRUCTURAS DE CONCRETO REFORZADO</v>
          </cell>
          <cell r="F19" t="str">
            <v>M3</v>
          </cell>
          <cell r="G19">
            <v>26.7559425</v>
          </cell>
          <cell r="H19">
            <v>217584</v>
          </cell>
        </row>
        <row r="20">
          <cell r="C20" t="str">
            <v>PART-01</v>
          </cell>
          <cell r="E20" t="str">
            <v>DEMOLICION VIVIENDAS EXISTENTES (Incluye retiro y disposición final)</v>
          </cell>
          <cell r="F20" t="str">
            <v>M2</v>
          </cell>
          <cell r="G20">
            <v>207.10830000000004</v>
          </cell>
          <cell r="H20">
            <v>220000.00000000003</v>
          </cell>
        </row>
        <row r="21">
          <cell r="C21" t="str">
            <v>029.001</v>
          </cell>
          <cell r="E21" t="str">
            <v>DEMOLICIÓN MECÁNICA DE ESTRUCTURAS DE CONCRETO HIDRÁULICO - INCLUYE CARGUE, TRANSPORTE Y DISPOSICIÓN</v>
          </cell>
          <cell r="F21" t="str">
            <v>M3</v>
          </cell>
          <cell r="G21">
            <v>62.640521999999997</v>
          </cell>
          <cell r="H21">
            <v>164013</v>
          </cell>
        </row>
        <row r="22">
          <cell r="C22" t="str">
            <v>029.007</v>
          </cell>
          <cell r="E22" t="str">
            <v>DEMOLICIÓN DE ANDENES Y SARDINELES EN CONCRETO HIDRÁULICO (Incluye retiro y disposición final)</v>
          </cell>
          <cell r="F22" t="str">
            <v>M3</v>
          </cell>
          <cell r="G22">
            <v>41.34375</v>
          </cell>
          <cell r="H22">
            <v>126107</v>
          </cell>
        </row>
        <row r="23">
          <cell r="C23" t="str">
            <v>PART-02</v>
          </cell>
          <cell r="E23" t="str">
            <v>TRASLADO DE REDES DE GAS</v>
          </cell>
          <cell r="F23" t="str">
            <v>GL</v>
          </cell>
          <cell r="G23">
            <v>1</v>
          </cell>
          <cell r="H23">
            <v>27500000.000000004</v>
          </cell>
        </row>
        <row r="24">
          <cell r="C24" t="str">
            <v>PART-03</v>
          </cell>
          <cell r="E24" t="str">
            <v>TRASLADO DE REDES DE ALCANTARILLADO</v>
          </cell>
          <cell r="F24" t="str">
            <v>GL</v>
          </cell>
          <cell r="G24">
            <v>1</v>
          </cell>
          <cell r="H24">
            <v>33000000.000000004</v>
          </cell>
        </row>
        <row r="25">
          <cell r="C25" t="str">
            <v>PART-04</v>
          </cell>
          <cell r="E25" t="str">
            <v>TRASLADO DE REDES DE ACUEDUCTO</v>
          </cell>
          <cell r="F25" t="str">
            <v>GL</v>
          </cell>
          <cell r="G25">
            <v>1</v>
          </cell>
          <cell r="H25">
            <v>16500000.000000002</v>
          </cell>
        </row>
        <row r="26">
          <cell r="C26" t="str">
            <v>PART-05</v>
          </cell>
          <cell r="E26" t="str">
            <v>TRASLADO DE REDES ELÉCTRICAS</v>
          </cell>
          <cell r="H26">
            <v>76450000</v>
          </cell>
        </row>
        <row r="28">
          <cell r="C28" t="str">
            <v>002.021</v>
          </cell>
          <cell r="E28" t="str">
            <v>EXCAVACION MECANICA EN ZANJA (RETROEXCAVADORA)</v>
          </cell>
          <cell r="F28" t="str">
            <v>M3</v>
          </cell>
          <cell r="G28">
            <v>709.21199999999999</v>
          </cell>
          <cell r="H28">
            <v>14059</v>
          </cell>
        </row>
        <row r="29">
          <cell r="G29">
            <v>1580.193</v>
          </cell>
          <cell r="H29">
            <v>149621</v>
          </cell>
        </row>
        <row r="31">
          <cell r="C31" t="str">
            <v>002.070</v>
          </cell>
          <cell r="E31" t="str">
            <v>EXCAVACION PARA CAISSONS EN CONGLOMERADO 4-8 M CONDICIONES HUMEDAS</v>
          </cell>
          <cell r="F31" t="str">
            <v>M3</v>
          </cell>
          <cell r="G31">
            <v>7.1251321383416517</v>
          </cell>
          <cell r="H31">
            <v>347099</v>
          </cell>
        </row>
        <row r="32">
          <cell r="C32" t="str">
            <v>002A.027</v>
          </cell>
          <cell r="E32" t="str">
            <v>SUMINISTRO, TRANSPORTE E INSTALACION CAISSONS EN CONCRETO DE 4000 PSI</v>
          </cell>
          <cell r="F32" t="str">
            <v>M3</v>
          </cell>
          <cell r="G32">
            <v>5.4551792934178263</v>
          </cell>
          <cell r="H32">
            <v>1069792</v>
          </cell>
        </row>
        <row r="33">
          <cell r="C33" t="str">
            <v>005.112</v>
          </cell>
          <cell r="E33" t="str">
            <v>SUMINISTRO, TRANSPORTE E INSTALACIÓN DE ACERO DE REFUERZO FY = 60.000 PSI = 420 MPA (INCLUYE NALAMBRE NEGRO Y FIGURACIÓN)</v>
          </cell>
          <cell r="F33" t="str">
            <v>KG</v>
          </cell>
          <cell r="G33">
            <v>421.05525</v>
          </cell>
          <cell r="H33">
            <v>8042</v>
          </cell>
        </row>
        <row r="34">
          <cell r="C34" t="str">
            <v>002A.024</v>
          </cell>
          <cell r="E34" t="str">
            <v>SUMINISTRO, TRANSPORTE E INSTALACION DE ANILLO DE PROTECCIÓN PARA CAISSON EN CONCRETO DE 3000 PSI</v>
          </cell>
          <cell r="F34" t="str">
            <v>M3</v>
          </cell>
          <cell r="G34">
            <v>1.6699120987499996</v>
          </cell>
          <cell r="H34">
            <v>1000611</v>
          </cell>
        </row>
        <row r="35">
          <cell r="C35" t="str">
            <v>005.112</v>
          </cell>
          <cell r="E35" t="str">
            <v>SUMINISTRO, TRANSPORTE E INSTALACIÓN DE ACERO DE REFUERZO FY = 60.000 PSI = 420 MPA (INCLUYE NALAMBRE NEGRO Y FIGURACIÓN)</v>
          </cell>
          <cell r="F35" t="str">
            <v>KG</v>
          </cell>
          <cell r="G35">
            <v>84.319200000000009</v>
          </cell>
          <cell r="H35">
            <v>8042</v>
          </cell>
        </row>
        <row r="36">
          <cell r="C36" t="str">
            <v>002A.028</v>
          </cell>
          <cell r="E36" t="str">
            <v>SUMINISTRO, TRANSPORTE E INSTALACION CAPITEL DE CAISSON EN CONCRETO 4000 PSI</v>
          </cell>
          <cell r="F36" t="str">
            <v>M3</v>
          </cell>
          <cell r="G36">
            <v>0.90720000000000001</v>
          </cell>
          <cell r="H36">
            <v>1168177</v>
          </cell>
        </row>
        <row r="37">
          <cell r="C37" t="str">
            <v>005.112</v>
          </cell>
          <cell r="E37" t="str">
            <v>SUMINISTRO, TRANSPORTE E INSTALACIÓN DE ACERO DE REFUERZO FY = 60.000 PSI = 420 MPA (INCLUYE NALAMBRE NEGRO Y FIGURACIÓN)</v>
          </cell>
          <cell r="F37" t="str">
            <v>KG</v>
          </cell>
          <cell r="G37">
            <v>68.501160000000013</v>
          </cell>
          <cell r="H37">
            <v>8042</v>
          </cell>
        </row>
        <row r="38">
          <cell r="C38" t="str">
            <v>E13Insumos</v>
          </cell>
          <cell r="E38" t="str">
            <v>GRUA CON BRAZO HIDRAULICO</v>
          </cell>
          <cell r="F38" t="str">
            <v>DIA</v>
          </cell>
          <cell r="G38">
            <v>5</v>
          </cell>
          <cell r="H38">
            <v>4348310</v>
          </cell>
        </row>
        <row r="39">
          <cell r="C39" t="str">
            <v>024.075</v>
          </cell>
          <cell r="E39" t="str">
            <v>SUMINISTRO, TRANSPORTE E INSTALACION CÁMARA CIRCULAR DE INSPECCIÓN/CAÍDA D=1.20 M. EN CONCRETO REFORZADO DE 3000 PSI. INCLUYE REFUERZO EN MALLA 15X15X5.0MM  Y PASOS EN VARILLA DE 3/4" ANCLADOS CON EPÓXICO. CUMPLE NORMA AGUAS DE MANIZALES.</v>
          </cell>
          <cell r="F39" t="str">
            <v>ML</v>
          </cell>
          <cell r="G39">
            <v>2.5</v>
          </cell>
          <cell r="H39">
            <v>743620</v>
          </cell>
        </row>
        <row r="40">
          <cell r="C40" t="str">
            <v>024.077</v>
          </cell>
          <cell r="E40" t="str">
            <v>SUMINISTRO, TRANSPORTE E INSTALACION  CÁMARA CIRCULAR DE INSPECCIÓN/CAÍDA D=1.20 M. EN CONCRETO CLASE II PARA REALCE</v>
          </cell>
          <cell r="F40" t="str">
            <v>M3</v>
          </cell>
          <cell r="G40">
            <v>0.75600000000000001</v>
          </cell>
          <cell r="H40">
            <v>730452</v>
          </cell>
        </row>
        <row r="41">
          <cell r="C41" t="str">
            <v>024.090</v>
          </cell>
          <cell r="E41" t="str">
            <v xml:space="preserve">SUMINISTRO, TRANSPORTE E INSTALACION TAPA D=0.68 M. P/CÁMARA DE INSPECCIÓN EN CONCRETO REFORZ CLASE I VEHIC              </v>
          </cell>
          <cell r="F41" t="str">
            <v>UND</v>
          </cell>
          <cell r="G41">
            <v>2</v>
          </cell>
          <cell r="H41">
            <v>245041</v>
          </cell>
        </row>
        <row r="42">
          <cell r="C42" t="str">
            <v>024.012</v>
          </cell>
          <cell r="E42" t="str">
            <v>SUMINISTRO, TRANSPORTE E INSTALACION TUBERÍA PVC CORRUGADA DE 400 M.M. (16") PARA ALCANTARILLADO</v>
          </cell>
          <cell r="F42" t="str">
            <v>ML</v>
          </cell>
          <cell r="G42">
            <v>24.412500000000001</v>
          </cell>
          <cell r="H42">
            <v>199429</v>
          </cell>
        </row>
        <row r="45">
          <cell r="C45" t="str">
            <v>023.001</v>
          </cell>
          <cell r="E45" t="str">
            <v>SUMINISTRO, TRANSPORTE E INSTALACION PAVIMENTO EN CONCRETO PREMEZCLADO MR 42</v>
          </cell>
          <cell r="F45" t="str">
            <v>M3</v>
          </cell>
          <cell r="G45">
            <v>452.24718000000001</v>
          </cell>
          <cell r="H45">
            <v>1273558</v>
          </cell>
        </row>
        <row r="46">
          <cell r="C46" t="str">
            <v>023.012</v>
          </cell>
          <cell r="E46" t="str">
            <v>SUMINISTRO, TRANSPORTE E INSTALACION SUB BASE COMPACTADA CON CILINDRO</v>
          </cell>
          <cell r="F46" t="str">
            <v>M3</v>
          </cell>
          <cell r="G46">
            <v>822.26760000000013</v>
          </cell>
          <cell r="H46">
            <v>199555</v>
          </cell>
        </row>
        <row r="47">
          <cell r="C47" t="str">
            <v>021.059</v>
          </cell>
          <cell r="E47" t="str">
            <v>SUMINISTRO, TRANSPORTE E INSTALACION BORDILLO CHAFLANADO PREFABRICADO EN CONCRETO DE 15x35x80cm</v>
          </cell>
          <cell r="F47" t="str">
            <v>ML</v>
          </cell>
          <cell r="G47">
            <v>433.44000000000005</v>
          </cell>
          <cell r="H47">
            <v>91097</v>
          </cell>
        </row>
        <row r="48">
          <cell r="C48" t="str">
            <v>005.112</v>
          </cell>
          <cell r="E48" t="str">
            <v>SUMINISTRO, TRANSPORTE E INSTALACIÓN DE ACERO DE REFUERZO FY = 60.000 PSI = 420 MPA (INCLUYE NALAMBRE NEGRO Y FIGURACIÓN)</v>
          </cell>
          <cell r="F48" t="str">
            <v>KG</v>
          </cell>
          <cell r="G48">
            <v>13520.812418749998</v>
          </cell>
          <cell r="H48">
            <v>8042</v>
          </cell>
        </row>
        <row r="49">
          <cell r="C49" t="str">
            <v>023.046</v>
          </cell>
          <cell r="E49" t="str">
            <v>DOVELAS DE ACERO LISO 60000 PSI PARA PAVIMENTOS</v>
          </cell>
          <cell r="F49" t="str">
            <v>KG</v>
          </cell>
          <cell r="G49">
            <v>4037.4726000000005</v>
          </cell>
          <cell r="H49">
            <v>16691</v>
          </cell>
        </row>
        <row r="50">
          <cell r="C50" t="str">
            <v>023.045</v>
          </cell>
          <cell r="E50" t="str">
            <v>CANASTILLA DE SOPORTE DE DOVELAS EN HIERRO 3/8" Y 1/4"</v>
          </cell>
          <cell r="F50" t="str">
            <v>ML</v>
          </cell>
          <cell r="G50">
            <v>508.54896000000008</v>
          </cell>
          <cell r="H50">
            <v>18921</v>
          </cell>
        </row>
        <row r="51">
          <cell r="C51" t="str">
            <v>023.035</v>
          </cell>
          <cell r="E51" t="str">
            <v>CORTE MECANIZADO DE PAVIMENTO 10 mm</v>
          </cell>
          <cell r="F51" t="str">
            <v>ML</v>
          </cell>
          <cell r="G51">
            <v>933.97500000000002</v>
          </cell>
          <cell r="H51">
            <v>9888</v>
          </cell>
        </row>
        <row r="52">
          <cell r="C52" t="str">
            <v>032.018</v>
          </cell>
          <cell r="E52" t="str">
            <v>SUMINISTRO, TRANSPORTE E INSTALACION SELLO DE JUNTA ELASTOMERICO EN PAVIMENTO RIGIDO 10MM</v>
          </cell>
          <cell r="F52" t="str">
            <v>ML</v>
          </cell>
          <cell r="G52">
            <v>933.97500000000002</v>
          </cell>
          <cell r="H52">
            <v>14498</v>
          </cell>
        </row>
        <row r="53">
          <cell r="C53" t="str">
            <v>023.004</v>
          </cell>
          <cell r="E53" t="str">
            <v>SUMINISTRO, TRANSPORTE E INSTALACION  MEZCLA ASFALTICA TIPO MDC-19. EXTENDIDO MECÁNICO Y COMPACTADO</v>
          </cell>
          <cell r="F53" t="str">
            <v>M3</v>
          </cell>
          <cell r="G53">
            <v>16.356375000000003</v>
          </cell>
          <cell r="H53">
            <v>1602978</v>
          </cell>
        </row>
        <row r="54">
          <cell r="E54" t="str">
            <v>ANDENES</v>
          </cell>
        </row>
        <row r="55">
          <cell r="C55" t="str">
            <v>032.016</v>
          </cell>
          <cell r="E55" t="str">
            <v>SUMINISTRO, TRANSPORTE E INSTALACION ANDEN CONCRETO 3000 PSI  E= 0.10M.  ACABADO:  ESCOBIADO</v>
          </cell>
          <cell r="F55" t="str">
            <v>M2</v>
          </cell>
          <cell r="G55">
            <v>640.68375000000015</v>
          </cell>
          <cell r="H55">
            <v>123330</v>
          </cell>
        </row>
        <row r="56">
          <cell r="C56" t="str">
            <v>023.011</v>
          </cell>
          <cell r="E56" t="str">
            <v>SUMINISTRO, TRANSPORTE E INSTALACION SUB BASE COMPACTADA CON RANA</v>
          </cell>
          <cell r="F56" t="str">
            <v>M3</v>
          </cell>
          <cell r="G56">
            <v>96.102562500000005</v>
          </cell>
          <cell r="H56">
            <v>210823</v>
          </cell>
        </row>
        <row r="57">
          <cell r="C57" t="str">
            <v>033.108</v>
          </cell>
          <cell r="E57" t="str">
            <v>SUMINISTRO, TRANSPORTE E INSTALACION MALLA ELECTROSOLDADA M-131 Q-3.1 F 5.0MM C/.15M EN AMBOS SENTIDOS (INCLUYE ALAMBRE NEGRO, COLOCACIÓN Y TRASLAPO).</v>
          </cell>
          <cell r="F57" t="str">
            <v>M2</v>
          </cell>
          <cell r="G57">
            <v>640.68375000000015</v>
          </cell>
          <cell r="H57">
            <v>16130</v>
          </cell>
        </row>
        <row r="59">
          <cell r="E59" t="str">
            <v>EXCAVACION PARA CAISSONS EN ROCA  D 1.50 EN CONDICIONES HUMEDAS</v>
          </cell>
          <cell r="F59" t="str">
            <v>M3</v>
          </cell>
          <cell r="G59">
            <v>104.84123003559858</v>
          </cell>
          <cell r="H59">
            <v>1730757</v>
          </cell>
        </row>
        <row r="60">
          <cell r="E60" t="str">
            <v>SUMINISTRO, TRANSPORTE E INSTALACION DE ANILLO DE PROTECCIÓN PARA CAISSON EN CONCRETO DE 3000 PSI</v>
          </cell>
          <cell r="F60" t="str">
            <v>M3</v>
          </cell>
          <cell r="G60">
            <v>32.034038652000007</v>
          </cell>
          <cell r="H60">
            <v>1000611</v>
          </cell>
        </row>
        <row r="61">
          <cell r="E61" t="str">
            <v>SUMINISTRO, TRANSPORTE E INSTALACIÓN DE ACERO DE REFUERZO FY = 60.000 PSI = 420 MPA (INCLUYE NALAMBRE NEGRO Y FIGURACIÓN)</v>
          </cell>
          <cell r="F61" t="str">
            <v>KG</v>
          </cell>
          <cell r="G61">
            <v>1448.8320000000001</v>
          </cell>
          <cell r="H61">
            <v>8042</v>
          </cell>
        </row>
        <row r="62">
          <cell r="E62" t="str">
            <v>SUMINISTRO, TRANSPORTE E INSTALACION CAISSONS EN CONCRETO DE 4000 PSI</v>
          </cell>
          <cell r="F62" t="str">
            <v>M3</v>
          </cell>
          <cell r="G62">
            <v>72.804633300000006</v>
          </cell>
          <cell r="H62">
            <v>1069792</v>
          </cell>
        </row>
        <row r="63">
          <cell r="E63" t="str">
            <v>SUMINISTRO, TRANSPORTE Y CONSTRUCCIÓN DE VIGA VEHICULAR DE PUENTE EN CONCRETO 5000 PSI PRETENSADO SECCIÓN TIPO i LONG. ENTRE 30m. y 35m. (0,829m3/ml)</v>
          </cell>
          <cell r="F63" t="str">
            <v>M3</v>
          </cell>
          <cell r="G63">
            <v>85.596862500000015</v>
          </cell>
          <cell r="H63">
            <v>4054620.6599999997</v>
          </cell>
        </row>
        <row r="64">
          <cell r="E64" t="str">
            <v>SUMINISTRO, TRANSPORTE E INSTALACION TABLERO DE PUENTE EN CONCRETO 4000 PSI</v>
          </cell>
          <cell r="F64" t="str">
            <v>M3</v>
          </cell>
          <cell r="G64">
            <v>78.547800000000009</v>
          </cell>
          <cell r="H64">
            <v>2498739.1350000002</v>
          </cell>
        </row>
        <row r="65">
          <cell r="E65" t="str">
            <v>SUMINISTRO, TRANSPORTE E INSTALACION MUROS Y PANTALLAS DE CONTENCION CONCRETO REFORZADO DE 4000 PSI  .</v>
          </cell>
          <cell r="F65" t="str">
            <v>M3</v>
          </cell>
          <cell r="G65">
            <v>112.66140000000001</v>
          </cell>
          <cell r="H65">
            <v>1498253</v>
          </cell>
        </row>
        <row r="66">
          <cell r="E66" t="str">
            <v>SUMINISTRO, TRANSPORTE E INSTALACIÓN DE ACERO DE REFUERZO FY = 60.000 PSI = 420 MPA (INCLUYE NALAMBRE NEGRO Y FIGURACIÓN)</v>
          </cell>
          <cell r="F66" t="str">
            <v>KG</v>
          </cell>
          <cell r="G66">
            <v>40430.802929999998</v>
          </cell>
          <cell r="H66">
            <v>8042</v>
          </cell>
        </row>
        <row r="67">
          <cell r="E67" t="str">
            <v>SUMINISTRO, TRASNPORTE E INSTALACIÓN ACERO DE PREESFUERZO TORÓN 0,6" (FY 1860MPA). INCLUYE GATO DE TENSIONAMIENTO, BOMBA INYECTAR LECHADA, CUÑAS, BLOQUE (GALLETAS) PARA POSTENSADO 12 TORONES, DUCTO 87MM PARA CABLE, TROMPETA, LECHADA. ANDAMIO METÁLICO CERTIFICADO INCLUYE ESCALERILLA CON BARANDAS Y PLATAFORMA DE TRABAJO.</v>
          </cell>
          <cell r="F67" t="str">
            <v>KG</v>
          </cell>
          <cell r="G67">
            <v>5465.5920000000006</v>
          </cell>
          <cell r="H67">
            <v>40958</v>
          </cell>
        </row>
        <row r="68">
          <cell r="E68" t="str">
            <v>SUMINISTRO E INSTALACION DE BARANDA METALICA PEATONAL H Libre=1,00m. INCLUYE 2 TUBOS 4" 3MM, 3TUBOS 2" 2,5MM, PARAL EN TUBO ESTRUCTURAL 80X80X3MM DE 1,20M. CADA 2,25M. ANTICORROSIVO PRIMER REF. 513 O SIMILAR, WASH PRIMER REF. 509A O SIMILAR, PINTURA EPOXICA</v>
          </cell>
          <cell r="F68" t="str">
            <v>ML</v>
          </cell>
          <cell r="G68">
            <v>33.5</v>
          </cell>
          <cell r="H68">
            <v>680437.65</v>
          </cell>
        </row>
        <row r="69">
          <cell r="E69" t="str">
            <v>SUMINISTRO, TRANSPORTE E INSTALACIÓN DE APOYO ELASTOMÉRICO DE 50X30X5,2CM DUREZA 60 EN NEOPRENO REFORZADO CON 5 PLATINAS DE 3MM</v>
          </cell>
          <cell r="F69" t="str">
            <v>UND</v>
          </cell>
          <cell r="G69">
            <v>6</v>
          </cell>
          <cell r="H69">
            <v>3019134</v>
          </cell>
        </row>
        <row r="70">
          <cell r="E70" t="str">
            <v>TOPE SÍSMICO LONGITUDINAL PARA PUENTES PRETENSADOS INCLUYE PLATINA GALVANIZADA DE 15x15x1/4", NEOPRENO DE 25x25x1CM ADHERIDO CON SIKADURA 32 PRIMER, Y TUERCAS</v>
          </cell>
          <cell r="F70" t="str">
            <v>UND</v>
          </cell>
          <cell r="G70">
            <v>4</v>
          </cell>
          <cell r="H70">
            <v>254510</v>
          </cell>
        </row>
        <row r="71">
          <cell r="E71" t="str">
            <v>SUMINISTRO, TRANSPORTE E INSTALACION JUNTA ELASTOMETRICA DE EXPANSION TIPO VSL T-100 O SIMILAR</v>
          </cell>
          <cell r="F71" t="str">
            <v>ML</v>
          </cell>
          <cell r="G71">
            <v>18.600000000000001</v>
          </cell>
          <cell r="H71">
            <v>4827864</v>
          </cell>
        </row>
        <row r="74">
          <cell r="E74" t="str">
            <v>EXCAVACION MECANICA EN ZANJA (RETROEXCAVADORA)</v>
          </cell>
          <cell r="F74" t="str">
            <v>M3</v>
          </cell>
          <cell r="G74">
            <v>701.84560499999998</v>
          </cell>
          <cell r="H74">
            <v>14059</v>
          </cell>
        </row>
        <row r="75">
          <cell r="E75" t="str">
            <v>EXCAVACIÓN PARA ESTRUCTURAS - CONGLOMERADO - 2.0 -4.00 M</v>
          </cell>
          <cell r="F75" t="str">
            <v>M3</v>
          </cell>
          <cell r="G75">
            <v>77.982844999999998</v>
          </cell>
          <cell r="H75">
            <v>97837</v>
          </cell>
        </row>
        <row r="76">
          <cell r="E76" t="str">
            <v>SUMINISTRO, TRANSPORTE E INSTALACION MUROS DE CONTENCION CONCRETO REFORZADO DE 3000 PSI H&lt;3.0M. NO INCLUYE REFUERZO.</v>
          </cell>
          <cell r="F76" t="str">
            <v>M3</v>
          </cell>
          <cell r="G76">
            <v>456.91830000000004</v>
          </cell>
          <cell r="H76">
            <v>1204213</v>
          </cell>
        </row>
        <row r="77">
          <cell r="E77" t="str">
            <v>SUMINISTRO, TRANSPORTE E INSTALACIÓN DE ACERO DE REFUERZO FY = 60.000 PSI = 420 MPA (INCLUYE NALAMBRE NEGRO Y FIGURACIÓN)</v>
          </cell>
          <cell r="F77" t="str">
            <v>KG</v>
          </cell>
          <cell r="G77">
            <v>45719.279005347591</v>
          </cell>
          <cell r="H77">
            <v>8042</v>
          </cell>
        </row>
        <row r="78">
          <cell r="E78" t="str">
            <v>SUMINISTRO, TRANSPORTE E INSTALACION AFIRMADO COMPACTADO PARA ESTRUCTURAS</v>
          </cell>
          <cell r="F78" t="str">
            <v>M3</v>
          </cell>
          <cell r="G78">
            <v>333.00415000000004</v>
          </cell>
          <cell r="H78">
            <v>152717</v>
          </cell>
        </row>
        <row r="79">
          <cell r="E79" t="str">
            <v>SUMINISTRO, TRANSPORTE E INSTALACIÓN DE MATERIAL GRANULAR PARA SUBDRENES Y DRENAJES</v>
          </cell>
          <cell r="F79" t="str">
            <v>M3</v>
          </cell>
          <cell r="G79">
            <v>137.01059999999998</v>
          </cell>
          <cell r="H79">
            <v>120054</v>
          </cell>
        </row>
        <row r="80">
          <cell r="E80" t="str">
            <v>SUMINISTRO, TRANSPORTE E INSTALACION GEOTEXTIL NO TEJIDO 3000</v>
          </cell>
          <cell r="F80" t="str">
            <v>M2</v>
          </cell>
          <cell r="G80">
            <v>956.91944000000001</v>
          </cell>
          <cell r="H80">
            <v>14958</v>
          </cell>
        </row>
        <row r="81">
          <cell r="E81" t="str">
            <v>SUMINISTRO, TRANSPORTE E INSTALACIÓN DE TUBERÍA PVC TIPO PAVCO DE 100 MM PARA SUBDRENES Y DRENAJES</v>
          </cell>
          <cell r="F81" t="str">
            <v>ML</v>
          </cell>
          <cell r="G81">
            <v>72.100000000000009</v>
          </cell>
          <cell r="H81">
            <v>31037</v>
          </cell>
        </row>
        <row r="82">
          <cell r="E82" t="str">
            <v>SUMINISTRO, TRANSPORTE E INSTALACIÓN DE GEODREN PLANAR H=0,50</v>
          </cell>
          <cell r="F82" t="str">
            <v>ML</v>
          </cell>
          <cell r="G82">
            <v>72.100000000000009</v>
          </cell>
          <cell r="H82">
            <v>26184</v>
          </cell>
        </row>
        <row r="83">
          <cell r="E83" t="str">
            <v>EXCAVACION PARA CAISSONS EN CONGLOMERADO 4-8 m CONDICIONES HUMEDAS</v>
          </cell>
          <cell r="F83" t="str">
            <v>M3</v>
          </cell>
          <cell r="G83">
            <v>140.273682779111</v>
          </cell>
          <cell r="H83">
            <v>347099</v>
          </cell>
        </row>
        <row r="84">
          <cell r="E84" t="str">
            <v>EXCAVACION PARA CAISSONS EN ROCA  D 1.50 EN CONDICIONES HUMEDAS</v>
          </cell>
          <cell r="F84" t="str">
            <v>M3</v>
          </cell>
          <cell r="G84">
            <v>140.273682779111</v>
          </cell>
          <cell r="H84">
            <v>1730757</v>
          </cell>
        </row>
        <row r="85">
          <cell r="E85" t="str">
            <v>SUMINISTRO, TRANSPORTE E INSTALACION CONCRETO PARA CAISSONS 4000 PSI</v>
          </cell>
          <cell r="F85" t="str">
            <v>M3</v>
          </cell>
          <cell r="G85">
            <v>218.41709750449823</v>
          </cell>
          <cell r="H85">
            <v>1069792</v>
          </cell>
        </row>
        <row r="86">
          <cell r="E86" t="str">
            <v>SUMINISTRO, TRANSPORTE E INSTALACIÓN DE ACERO DE REFUERZO FY = 60.000 PSI = 420 MPA (INCLUYE NALAMBRE NEGRO Y FIGURACIÓN)</v>
          </cell>
          <cell r="F86" t="str">
            <v>KG</v>
          </cell>
          <cell r="G86">
            <v>29250.28008</v>
          </cell>
          <cell r="H86">
            <v>8042</v>
          </cell>
        </row>
        <row r="87">
          <cell r="E87" t="str">
            <v>SUMINISTRO, TRANSPORTE E INSTALACION DE ANILLO DE PROTECCIÓN PARA CAISSON EN CONCRETO DE 3000 PSI</v>
          </cell>
          <cell r="F87" t="str">
            <v>M3</v>
          </cell>
          <cell r="G87">
            <v>62.126620415999966</v>
          </cell>
          <cell r="H87">
            <v>1000611</v>
          </cell>
        </row>
        <row r="88">
          <cell r="E88" t="str">
            <v>SUMINISTRO, TRANSPORTE E INSTALACIÓN DE ACERO DE REFUERZO FY = 60.000 PSI = 420 MPA (INCLUYE NALAMBRE NEGRO Y FIGURACIÓN)</v>
          </cell>
          <cell r="F88" t="str">
            <v>KG</v>
          </cell>
          <cell r="G88">
            <v>5023.8720000000012</v>
          </cell>
          <cell r="H88">
            <v>8042</v>
          </cell>
        </row>
        <row r="89">
          <cell r="E89" t="str">
            <v>SUMINISTRO, TRANSPORTE E INSTALACIÓN DE RELLENO PARA ESTRUCTURAS CON BLOQUES DE POLIESTIRENO EXPANDIDO DENSIDAD 30 KG/M3</v>
          </cell>
          <cell r="F89" t="str">
            <v>M3</v>
          </cell>
          <cell r="G89">
            <v>1275.625</v>
          </cell>
          <cell r="H89">
            <v>557862.42999999993</v>
          </cell>
        </row>
        <row r="90">
          <cell r="E90" t="str">
            <v>TRANSPORTE E INSTALACION DE TUBERIA PVC SANITARIA DE 2"</v>
          </cell>
          <cell r="F90" t="str">
            <v>ML</v>
          </cell>
          <cell r="G90">
            <v>268.21199999999999</v>
          </cell>
          <cell r="H90">
            <v>12983</v>
          </cell>
        </row>
        <row r="91">
          <cell r="E91" t="str">
            <v>SUMINISTRO, TRANSPORTE E INSTALACION GEOTEXTIL NO TEJIDO 4000</v>
          </cell>
          <cell r="F91" t="str">
            <v>M2</v>
          </cell>
          <cell r="G91">
            <v>397.91475000000003</v>
          </cell>
          <cell r="H91">
            <v>16621</v>
          </cell>
        </row>
        <row r="92">
          <cell r="E92" t="str">
            <v>SUMINISTRO TRANSPORTE E INSTALACION DE MURO EN LADRILLO FAROL PANDERETA E=12CMS. INCLUYE MORTERO DE PEGA.</v>
          </cell>
          <cell r="F92" t="str">
            <v>M2</v>
          </cell>
          <cell r="G92">
            <v>236.9</v>
          </cell>
          <cell r="H92">
            <v>58196</v>
          </cell>
        </row>
        <row r="93">
          <cell r="E93" t="str">
            <v>SUMINISTRO, TRANSPORTE E INSTALACIÓN DE VIGAS Y COLUMNAS DE 0,20 *13 CMS CONCRETO DE 3000 PSI. NO INCLUYE REFUERZO</v>
          </cell>
          <cell r="F93" t="str">
            <v>ML</v>
          </cell>
          <cell r="G93">
            <v>237.31200000000001</v>
          </cell>
          <cell r="H93">
            <v>109251</v>
          </cell>
        </row>
        <row r="94">
          <cell r="E94" t="str">
            <v>SUMINISTRO, TRANSPORTE E INSTALACION CERRAMIENTO EN MALLA ESLABONADA CAL. 12  DE 2 1/4" X 2 1/4" +  ANGULO 3/4 X  1/8" + ANTICORROSIVO + PINTURA, TUBO AGUAS NEGRAS PARA CERRAMIENTO 2", CONCERTINA DIAMETRO 18"ESPIRAL ESPACIADO CADA 20 CM CUCHILLAS EN ACERO INOXIDABLE AISI 430 ESPESOR 0,60MM ANCHO 25MM, PEDESTAL EN CONCRETO. ALTURA 1,5M</v>
          </cell>
          <cell r="F94" t="str">
            <v>ML</v>
          </cell>
          <cell r="G94">
            <v>110.21000000000001</v>
          </cell>
          <cell r="H94">
            <v>271213.05600000004</v>
          </cell>
        </row>
        <row r="95">
          <cell r="E95" t="str">
            <v>SUMINISTRO, TRANSPORTE E INSTALACIÓN DE ACERO DE REFUERZO FY = 60.000 PSI = 420 MPA (INCLUYE NALAMBRE NEGRO Y FIGURACIÓN)</v>
          </cell>
          <cell r="F95" t="str">
            <v>KG</v>
          </cell>
          <cell r="G95">
            <v>1158.1836000000001</v>
          </cell>
          <cell r="H95">
            <v>8042</v>
          </cell>
        </row>
        <row r="97">
          <cell r="C97" t="str">
            <v>023.053</v>
          </cell>
          <cell r="E97" t="str">
            <v>SUMINISTRO, TRANSPORTE E INSTALACION SEÑALES VERTICALES GRADO DIAMANTE. SR/SP/SI (60CMS). PARA FIJAR EN POSTE EXISTENTE (SECCIÓN CIRCULAR - ROMBO - HEXAGONO - CUADRADA).  - CUMPLE MANUAL DE SEÑALIZACIÓN INVIAS 2024</v>
          </cell>
          <cell r="F97" t="str">
            <v>UND</v>
          </cell>
          <cell r="G97">
            <v>11</v>
          </cell>
          <cell r="H97">
            <v>421241</v>
          </cell>
        </row>
        <row r="98">
          <cell r="C98" t="str">
            <v>023.049</v>
          </cell>
          <cell r="E98" t="str">
            <v>SUMINISTRO, TRANSPORTE E INSTALACION  DEMARCACION LINEAS CENTRALES, DE BORDE, DE CARRIL Y OTRAS (Ancho 12cms), CON PINTURA PLASTICO EN FRIO.</v>
          </cell>
          <cell r="F98" t="str">
            <v>M</v>
          </cell>
          <cell r="G98">
            <v>870</v>
          </cell>
          <cell r="H98">
            <v>9510</v>
          </cell>
        </row>
        <row r="99">
          <cell r="C99" t="str">
            <v>023.048</v>
          </cell>
          <cell r="E99" t="str">
            <v>SUMINISTRO, TRANSPORTE E INSTALACION  DEMARCACION PASOS PEATONALES, LINEAS DE PARE, SIMBOLOS, TEXTOS Y OTRAS, CON PINTURA PLASTICO EN FRIO.</v>
          </cell>
          <cell r="F99" t="str">
            <v>M2</v>
          </cell>
          <cell r="G99">
            <v>300.60000000000002</v>
          </cell>
          <cell r="H99">
            <v>77285</v>
          </cell>
        </row>
        <row r="100">
          <cell r="C100" t="str">
            <v>023.061</v>
          </cell>
          <cell r="E100" t="str">
            <v>SUMINISTRO, TRANSPORTE E INSTALACION TACHAS REFLECTIVAS.</v>
          </cell>
          <cell r="F100" t="str">
            <v>UN</v>
          </cell>
          <cell r="G100">
            <v>170</v>
          </cell>
          <cell r="H100">
            <v>14564</v>
          </cell>
        </row>
        <row r="101">
          <cell r="C101" t="str">
            <v>021.041</v>
          </cell>
          <cell r="E101" t="str">
            <v>DEFENSA METALICA VEHICULAR TIPO INVIAS</v>
          </cell>
          <cell r="F101" t="str">
            <v>ML</v>
          </cell>
          <cell r="G101">
            <v>40</v>
          </cell>
          <cell r="H101">
            <v>641665</v>
          </cell>
        </row>
        <row r="104">
          <cell r="C104" t="str">
            <v>PART-07</v>
          </cell>
          <cell r="E104" t="str">
            <v xml:space="preserve">Suministro e instalación de poste metálico de 18 m x 3000 kgf (con cruceta de retención). incluye codificacion del circuito de energia.Transporte y descarga. Excavación de la cimentación. Eliminación de las tierras sueltas del fondo de la excavación. Izado del poste. Colocación y aplomado. Fundido y compactación del concreto (sólo para los postes que llevan estructura de apoyo en la base de concreto). Instalación de sistema de puesta a tierra con  varilla copperweld 5/8 x 2.40 mts cobre macizo. Instalación de luminaria que cumpla el apartado técnico del presente proyecto (revisar el anexo 3 del presente proyecto). Eliminación de restos, limpieza final y retirada de escombros. Instalación del tipo de estructura y demas herramientas o elementos necesarios para realizar la instalación del poste.								</v>
          </cell>
          <cell r="F104" t="str">
            <v>UN</v>
          </cell>
          <cell r="G104">
            <v>1</v>
          </cell>
          <cell r="H104">
            <v>14177500</v>
          </cell>
        </row>
        <row r="105">
          <cell r="C105" t="str">
            <v>PART-08</v>
          </cell>
          <cell r="E105" t="str">
            <v xml:space="preserve">Suministro e instalación de poste de concreto de 12 m x 510 kgf (con cruceta de retención + cruceta tipo pin + cruceta con seccionadores). incluye codificacion del circuito de energia.Transporte y descarga. Excavación de la cimentación. Eliminación de las tierras sueltas del fondo de la excavación. Izado del poste. Colocación y aplomado. Fundido y compactación del concreto (sólo para los postes que llevan estructura de apoyo en la base de concreto). Instalación de luminaria que cumpla el apartado técnico del presente proyecto (revisar el anexo 3 del presente proyecto). Eliminación de restos, limpieza final y retirada de escombros. Instalación del tipo de estructura y demas herramientas o elementos necesarios para realizar la instalación del poste.								</v>
          </cell>
          <cell r="F105" t="str">
            <v>UN</v>
          </cell>
          <cell r="G105">
            <v>1</v>
          </cell>
          <cell r="H105">
            <v>4119500.0000000005</v>
          </cell>
        </row>
        <row r="106">
          <cell r="C106" t="str">
            <v>PART-09</v>
          </cell>
          <cell r="E106" t="str">
            <v xml:space="preserve">Suministro e instalación de poste metalico de 18 m x 1350 kgf (con cruceta de retención). Incluye codificacion del circuito de energia.Transporte y descarga. Excavación de la cimentación. Eliminación de las tierras sueltas del fondo de la excavación. Izado del poste. Colocación y aplomado. Fundido y compactación del concreto (sólo para los postes que llevan estructura de apoyo en la base de concreto). Instalación de sistema de puesta a tierra con  varilla copperweld 5/8 x 2.40 mts cobre macizo. Instalación de luminaria que cumpla el apartado técnico del presente proyecto (revisar el anexo 3 del presente proyecto). Eliminación de restos, limpieza final y retirada de escombros. Instalación del tipo de estructura y demas herramientas o elementos necesarios para realizar la instalación del poste.									</v>
          </cell>
          <cell r="F106" t="str">
            <v>UN</v>
          </cell>
          <cell r="G106">
            <v>1</v>
          </cell>
          <cell r="H106">
            <v>12572500</v>
          </cell>
        </row>
        <row r="107">
          <cell r="C107" t="str">
            <v>PART-10</v>
          </cell>
          <cell r="E107" t="str">
            <v xml:space="preserve">Suministro e instalación de poste metalico de 18 m x 3000 kgf (con cruceta de retención + bandera en retención). Incluye codificacion del circuito de energia.Transporte y descarga. Excavación de la cimentación. Eliminación de las tierras sueltas del fondo de la excavación. Izado del poste. Colocación y aplomado. Fundido y compactación del concreto (sólo para los postes que llevan estructura de apoyo en la base de concreto).Instalación de sistema de puesta a tierra con  varilla copperweld 5/8 x 2.40 mts cobre macizo.Eliminación de restos, limpieza final y retirada de escombros. Instalación del tipo de estructura y demas herramientas o elementos necesarios para realizar la instalación del poste.									</v>
          </cell>
          <cell r="F107" t="str">
            <v>UN</v>
          </cell>
          <cell r="G107">
            <v>1</v>
          </cell>
          <cell r="H107">
            <v>14177500</v>
          </cell>
        </row>
        <row r="108">
          <cell r="C108" t="str">
            <v>PART-11</v>
          </cell>
          <cell r="E108" t="str">
            <v xml:space="preserve">Suministro e instalación de poste metalico de 14 m x 3000 kgf (con bandera en retención). Incluye codificacion del circuito de energia.Transporte y descarga. Excavación de la cimentación. Eliminación de las tierras sueltas del fondo de la excavación. Izado del poste. Colocación y aplomado. Fundido y compactación del concreto (sólo para los postes que llevan estructura de apoyo en la base de concreto). Instalación de sistema de puesta a tierra con  varilla copperweld 5/8 x 2.40 mts cobre macizo. Instalación de luminaria que cumpla el apartado técnico del presente proyecto (revisar el anexo 3 del presente proyecto). Eliminación de restos, limpieza final y retirada de escombros. Instalación del tipo de estructura y demas herramientas o elementos necesarios para realizar la instalación del poste.									</v>
          </cell>
          <cell r="F108" t="str">
            <v>UN</v>
          </cell>
          <cell r="G108">
            <v>1</v>
          </cell>
          <cell r="H108">
            <v>7757500</v>
          </cell>
        </row>
        <row r="109">
          <cell r="C109" t="str">
            <v>PART-12</v>
          </cell>
          <cell r="E109" t="str">
            <v xml:space="preserve">Suministro e instalación de poste metalico de 18 m x 3000 kgf (con bandera en retención). Incluye codificacion del circuito de energia.Transporte y descarga. Excavación de la cimentación. Eliminación de las tierras sueltas del fondo de la excavación. Izado del poste. Colocación y aplomado. Fundido y compactación del concreto (sólo para los postes que llevan estructura de apoyo en la base de concreto).Instalación de sistema de puesta a tierra con  varilla copperweld 5/8 x 2.40 mts cobre macizo. Eliminación de restos, limpieza final y retirada de escombros. Instalación del tipo de estructura y demas herramientas o elementos necesarios para realizar la instalación del poste.									</v>
          </cell>
          <cell r="F109" t="str">
            <v>UN</v>
          </cell>
          <cell r="G109">
            <v>1</v>
          </cell>
          <cell r="H109">
            <v>14177500</v>
          </cell>
        </row>
        <row r="110">
          <cell r="C110" t="str">
            <v>PART-13</v>
          </cell>
          <cell r="E110" t="str">
            <v xml:space="preserve">Suministro e instalación de poste de concreto de 12 m x 750 kgf (estructura tipo bandera con pin). Incluye codificacion del circuito de energia.Transporte y descarga. Excavación de la cimentación. Eliminación de las tierras sueltas del fondo de la excavación. Izado del poste. Colocación y aplomado. Fundido y compactación del concreto (sólo para los postes que llevan estructura de apoyo en la base de concreto).  Instalación de luminaria que cumpla el apartado técnico del presente proyecto (revisar el anexo 3 del presente proyecto). Eliminación de restos, limpieza final y retirada de escombros. Instalación del tipo de estructura y demas herramientas o elementos necesarios para realizar la instalación del poste.									</v>
          </cell>
          <cell r="F110" t="str">
            <v>UN</v>
          </cell>
          <cell r="G110">
            <v>1</v>
          </cell>
          <cell r="H110">
            <v>4815000</v>
          </cell>
        </row>
        <row r="111">
          <cell r="C111" t="str">
            <v>PART-14</v>
          </cell>
          <cell r="E111" t="str">
            <v xml:space="preserve">Suministro e instalación de poste metalico de 18 m x 2000 kgf (con cruceta de retención). Incluye codificacion del circuito de energia.Transporte y descarga. Excavación de la cimentación. Eliminación de las tierras sueltas del fondo de la excavación. Izado del poste. Colocación y aplomado. Fundido y compactación del concreto (sólo para los postes que llevan estructura de apoyo en la base de concreto).Instalación de sistema de puesta a tierra con  varilla copperweld 5/8 x 2.40 mts cobre macizo. Instalación de luminaria que cumpla el apartado técnico del presente proyecto (revisar el anexo 3 del presente proyecto). Eliminación de restos, limpieza final y retirada de escombros. Instalación del tipo de estructura y demas herramientas o elementos necesarios para realizar la instalación del poste.									</v>
          </cell>
          <cell r="F111" t="str">
            <v>UN</v>
          </cell>
          <cell r="G111">
            <v>1</v>
          </cell>
          <cell r="H111">
            <v>5189500</v>
          </cell>
        </row>
        <row r="112">
          <cell r="C112" t="str">
            <v>PART-15</v>
          </cell>
          <cell r="E112" t="str">
            <v xml:space="preserve">Suministro e instalación de poste de concreto de 12 m x 510 kgf para alumbrado publico. Incluye codificacion del circuito de energia.Transporte y descarga. Excavación de la cimentación. Eliminación de las tierras sueltas del fondo de la excavación. Izado del poste. Colocación y aplomado. Fundido y compactación del concreto (sólo para los postes que llevan estructura de apoyo en la base de concreto). Instalación de luminaria que cumpla el apartado técnico del presente proyecto (revisar el anexo 3 del presente proyecto). Eliminación de restos, limpieza final y retirada de escombros. Instalación del tipo de estructura y demas herramientas o elementos necesarios para realizar la instalación del poste.									</v>
          </cell>
          <cell r="F112" t="str">
            <v>UN</v>
          </cell>
          <cell r="G112">
            <v>13</v>
          </cell>
          <cell r="H112">
            <v>13107500</v>
          </cell>
        </row>
        <row r="114">
          <cell r="C114" t="str">
            <v>PART-16</v>
          </cell>
          <cell r="E114" t="str">
            <v xml:space="preserve">Suministro y tendido  de red de baja tensión. Este ítem hace referencia a la red de baja tensión que sale de la estructura 3 ( ver plano). Incluye accesorios y equipo necesario para el suministro y tendido del cable. *Se deberá verificar el calibre del cable según red existente 														</v>
          </cell>
          <cell r="F114" t="str">
            <v>UN</v>
          </cell>
          <cell r="G114">
            <v>1</v>
          </cell>
          <cell r="H114">
            <v>6045500</v>
          </cell>
        </row>
        <row r="115">
          <cell r="C115" t="str">
            <v>PART-17</v>
          </cell>
          <cell r="E115" t="str">
            <v xml:space="preserve">Suministro y tendido de red abierta de 33kV que recibe el poste N°2 desde el poste N°5 y la red compacta de 33kV que sale del mismo. (ver plano). Incluye accesorios y equipo necesario para el suministro y tendido del cable. *Se deberá verificar el calibre del cable según red existente 													</v>
          </cell>
          <cell r="F115" t="str">
            <v>UN</v>
          </cell>
          <cell r="G115">
            <v>1</v>
          </cell>
          <cell r="H115">
            <v>65002500.000000007</v>
          </cell>
        </row>
        <row r="116">
          <cell r="C116" t="str">
            <v>PART-18</v>
          </cell>
          <cell r="E116" t="str">
            <v xml:space="preserve">Suministro y tendido  de red de baja tensión. Este ítem hace referencia a la red de baja tensión que va desde el poste N° 4 a poste N°16 y la red de baja tensión que va desde el poste N°4 al poste N°3 ( ver plano). Incluye accesorios y equipo necesario para el suministro y tendido del cable. *Se deberá verificar el calibre del cable según red existente 														</v>
          </cell>
          <cell r="F116" t="str">
            <v>UN</v>
          </cell>
          <cell r="G116">
            <v>1</v>
          </cell>
          <cell r="H116">
            <v>6794500</v>
          </cell>
        </row>
        <row r="117">
          <cell r="C117" t="str">
            <v>PART-19</v>
          </cell>
          <cell r="E117" t="str">
            <v xml:space="preserve">Suministro y tendido de red compacta de 33kV que recibe el poste N°5 desde el poste N°7. (ver plano). Incluye accesorios y equipo necesario para el suministro y tendido del cable. *Se deberá verificar el calibre del cable según red existente 												</v>
          </cell>
          <cell r="F117" t="str">
            <v>UN</v>
          </cell>
          <cell r="G117">
            <v>1</v>
          </cell>
          <cell r="H117">
            <v>29692500</v>
          </cell>
        </row>
        <row r="118">
          <cell r="C118" t="str">
            <v>PART-20</v>
          </cell>
          <cell r="E118" t="str">
            <v xml:space="preserve">Suministro y tendido  de red compacta de 33kV que recibe el poste N°7 desde el poste N°13. (ver plano). Incluye accesorios y equipo necesario para el suministro y tendido del cable. *Se deberá verificar el calibre del cable según red existente 													</v>
          </cell>
          <cell r="F118" t="str">
            <v>UN</v>
          </cell>
          <cell r="G118">
            <v>1</v>
          </cell>
          <cell r="H118">
            <v>824970</v>
          </cell>
        </row>
        <row r="119">
          <cell r="C119" t="str">
            <v>PART-21</v>
          </cell>
          <cell r="E119" t="str">
            <v xml:space="preserve">Suministro y tendido red compacta de 33kV que recibe el poste N°13 desde el poste N°14. (ver plano). Incluye accesorios y equipo necesario para el suministro y tendido del cable. *Se deberá verificar el calibre del cable según red existente 												</v>
          </cell>
          <cell r="F119" t="str">
            <v>UN</v>
          </cell>
          <cell r="G119">
            <v>1</v>
          </cell>
          <cell r="H119">
            <v>16852500</v>
          </cell>
        </row>
        <row r="120">
          <cell r="C120" t="str">
            <v>PART-22</v>
          </cell>
          <cell r="E120" t="str">
            <v xml:space="preserve">Suministro y tendido red compacta de 33kV que recibe el poste N°14 desde el poste N°15. (ver plano). Incluye accesorios y equipo necesario para el suministro y tendido del cable.*Se deberá verificar el calibre del cable según red existente 												</v>
          </cell>
          <cell r="F120" t="str">
            <v>UN</v>
          </cell>
          <cell r="G120">
            <v>1</v>
          </cell>
          <cell r="H120">
            <v>818550</v>
          </cell>
        </row>
        <row r="121">
          <cell r="C121" t="str">
            <v>PART-23</v>
          </cell>
          <cell r="E121" t="str">
            <v xml:space="preserve">Suministro y tendido red abierta de 13,2kV que recibe el poste N°3 desde el poste N°16. (ver plano). Incluye accesorios y equipo necesario para el suministro y tendido del cable. *Se deberá verificar el calibre del cable según red existente 													</v>
          </cell>
          <cell r="F121" t="str">
            <v>UN</v>
          </cell>
          <cell r="G121">
            <v>1</v>
          </cell>
          <cell r="H121">
            <v>15440100</v>
          </cell>
        </row>
        <row r="122">
          <cell r="C122" t="str">
            <v>PART-24</v>
          </cell>
          <cell r="E122" t="str">
            <v xml:space="preserve">Suministro e instalación de red para alumbrado publico. Incluye: excavación, suministro e instalación de tuberia, suministro e instalación de camaras prefabricadas de alumbrado público (con certificado de producto RETIE vigente), suminitro e instalación del cable, suministro de herramientas, accesorios y demas equipo necesario.  Eliminación de restos, limpieza final y retirada de escombros* El calibre del conductor deberá ser verificado en sitio. </v>
          </cell>
          <cell r="F122" t="str">
            <v>UN</v>
          </cell>
          <cell r="G122">
            <v>1</v>
          </cell>
          <cell r="H122">
            <v>58850000</v>
          </cell>
        </row>
        <row r="124">
          <cell r="C124" t="str">
            <v>PART-25</v>
          </cell>
          <cell r="E124" t="str">
            <v xml:space="preserve">Suminitro e instalación de medidor para alumbrado público. *Las caracteristicas del medidor deberán ser verificadas por INVAMA												</v>
          </cell>
          <cell r="F124" t="str">
            <v>UN</v>
          </cell>
          <cell r="G124">
            <v>1</v>
          </cell>
          <cell r="H124">
            <v>2140000</v>
          </cell>
        </row>
        <row r="126">
          <cell r="C126" t="str">
            <v>001.055</v>
          </cell>
          <cell r="E126" t="str">
            <v>SUMINISTRO, TRANSPORTE E INSTALACION BARRERA CON BOMBONES PLÁSTICOS, CINTA DE SEGURIDAD  Y YUTE PARA CERRAMIENTO</v>
          </cell>
          <cell r="F126" t="str">
            <v>ML</v>
          </cell>
          <cell r="G126">
            <v>60</v>
          </cell>
          <cell r="H126">
            <v>13006</v>
          </cell>
        </row>
        <row r="127">
          <cell r="E127" t="str">
            <v xml:space="preserve">BARRICADA DE LISTONES CON SEÑAL LUMINOSA </v>
          </cell>
          <cell r="F127" t="str">
            <v>UN</v>
          </cell>
          <cell r="G127">
            <v>2</v>
          </cell>
          <cell r="H127">
            <v>825000.00000000012</v>
          </cell>
        </row>
        <row r="128">
          <cell r="C128" t="str">
            <v>001.054</v>
          </cell>
          <cell r="E128" t="str">
            <v>SUMINISTRO, TRANSPORTE E INSTALACION SEÑAL PREVENTIVA, REGLAMENTARIA E INFORMATIVA</v>
          </cell>
          <cell r="F128" t="str">
            <v>UN</v>
          </cell>
          <cell r="G128">
            <v>21</v>
          </cell>
          <cell r="H128">
            <v>257265</v>
          </cell>
        </row>
        <row r="129">
          <cell r="C129" t="str">
            <v>030.003</v>
          </cell>
          <cell r="E129" t="str">
            <v>REGULADOR DE TRANSITO</v>
          </cell>
          <cell r="F129" t="str">
            <v>DIA</v>
          </cell>
          <cell r="G129">
            <v>480</v>
          </cell>
          <cell r="H129">
            <v>140990</v>
          </cell>
        </row>
        <row r="131">
          <cell r="E131" t="str">
            <v>TRANSPORTE DE MATERIALES PROVENIENTES DE LA EXCAVACION DE LA EXPLANACION, CANALES Y PRESTAMOS, ENTRE CIEN METROS (100 m) Y MIL METROS (1000 m) DE DISTANCIA (Analizado para 4 estaciones de 100m)</v>
          </cell>
          <cell r="F131" t="str">
            <v>M3/E</v>
          </cell>
          <cell r="G131">
            <v>2880.3150000000001</v>
          </cell>
          <cell r="H131">
            <v>6036.8367632325862</v>
          </cell>
        </row>
        <row r="132">
          <cell r="E132" t="str">
            <v>TRANSPORTE DE MATERIALES PROVENIENTES DE LA EXCAVACIÓN DE LA EXPLANACIÓN, CANALES Y PRÉSTAMOS PARA DISTANCIAS MAYORES DE MIL METROS (1.000 m) MEDIDOS A PARTIR DE CIEN METROS (100 m) (Incluye disposición final)(Analizado para 15km)</v>
          </cell>
          <cell r="F132" t="str">
            <v>M3/KM</v>
          </cell>
          <cell r="G132">
            <v>2880.3150000000001</v>
          </cell>
          <cell r="H132">
            <v>27822.789210775289</v>
          </cell>
        </row>
        <row r="137">
          <cell r="I137">
            <v>150000000</v>
          </cell>
        </row>
        <row r="138">
          <cell r="I138">
            <v>350000000</v>
          </cell>
        </row>
        <row r="139">
          <cell r="I139">
            <v>23000000</v>
          </cell>
        </row>
      </sheetData>
      <sheetData sheetId="2"/>
      <sheetData sheetId="3"/>
      <sheetData sheetId="4">
        <row r="52">
          <cell r="J52">
            <v>0.24974212799880588</v>
          </cell>
        </row>
        <row r="54">
          <cell r="J54">
            <v>0.30974212799880585</v>
          </cell>
        </row>
      </sheetData>
      <sheetData sheetId="5">
        <row r="1957">
          <cell r="A1957" t="str">
            <v>021.019</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ABAAE-1B7A-46D0-9B56-9E5AD1B58E76}">
  <dimension ref="B1:I157"/>
  <sheetViews>
    <sheetView tabSelected="1" topLeftCell="A143" zoomScale="98" zoomScaleNormal="98" zoomScaleSheetLayoutView="78" workbookViewId="0">
      <selection activeCell="L151" sqref="L151"/>
    </sheetView>
  </sheetViews>
  <sheetFormatPr baseColWidth="10" defaultColWidth="27" defaultRowHeight="16.5" x14ac:dyDescent="0.25"/>
  <cols>
    <col min="1" max="1" width="3.7109375" style="3" customWidth="1"/>
    <col min="2" max="2" width="3.7109375" style="1" customWidth="1"/>
    <col min="3" max="3" width="10" style="56" customWidth="1"/>
    <col min="4" max="4" width="63.28515625" style="1" customWidth="1"/>
    <col min="5" max="5" width="4.5703125" style="47" customWidth="1"/>
    <col min="6" max="6" width="10.5703125" style="48" customWidth="1"/>
    <col min="7" max="7" width="14.28515625" style="1" customWidth="1"/>
    <col min="8" max="8" width="17.7109375" style="49" customWidth="1"/>
    <col min="9" max="9" width="3.85546875" style="2" customWidth="1"/>
    <col min="10" max="16384" width="27" style="3"/>
  </cols>
  <sheetData>
    <row r="1" spans="2:9" ht="17.25" thickBot="1" x14ac:dyDescent="0.3"/>
    <row r="2" spans="2:9" ht="17.25" thickBot="1" x14ac:dyDescent="0.3">
      <c r="B2" s="57"/>
      <c r="C2" s="58"/>
      <c r="D2" s="59"/>
      <c r="E2" s="60"/>
      <c r="F2" s="61"/>
      <c r="G2" s="59"/>
      <c r="H2" s="62"/>
      <c r="I2" s="63"/>
    </row>
    <row r="3" spans="2:9" ht="17.25" thickBot="1" x14ac:dyDescent="0.3">
      <c r="B3" s="64"/>
      <c r="C3" s="144" t="s">
        <v>0</v>
      </c>
      <c r="D3" s="145"/>
      <c r="E3" s="145"/>
      <c r="F3" s="145"/>
      <c r="G3" s="145"/>
      <c r="H3" s="146"/>
      <c r="I3" s="65"/>
    </row>
    <row r="4" spans="2:9" ht="17.25" thickBot="1" x14ac:dyDescent="0.3">
      <c r="B4" s="64"/>
      <c r="C4" s="147" t="s">
        <v>1</v>
      </c>
      <c r="D4" s="148"/>
      <c r="E4" s="148"/>
      <c r="F4" s="148"/>
      <c r="G4" s="148"/>
      <c r="H4" s="149"/>
      <c r="I4" s="65"/>
    </row>
    <row r="5" spans="2:9" ht="45.75" customHeight="1" thickBot="1" x14ac:dyDescent="0.3">
      <c r="B5" s="64"/>
      <c r="C5" s="150" t="s">
        <v>2</v>
      </c>
      <c r="D5" s="151"/>
      <c r="E5" s="151"/>
      <c r="F5" s="151"/>
      <c r="G5" s="151"/>
      <c r="H5" s="152"/>
      <c r="I5" s="65"/>
    </row>
    <row r="6" spans="2:9" ht="15" customHeight="1" x14ac:dyDescent="0.25">
      <c r="B6" s="64"/>
      <c r="C6" s="153" t="str">
        <f>[1]PRESUPUESTO!C8</f>
        <v>CONSTRUCCION DE VÍAS DE ACCESO, PUENTE Y OBRAS COMPLEMENTARIAS ZONA INDUSTRIAL - SECTOR MALTERÍA DE LA CIUDAD DE MANIZALES</v>
      </c>
      <c r="D6" s="154"/>
      <c r="E6" s="154"/>
      <c r="F6" s="154"/>
      <c r="G6" s="154"/>
      <c r="H6" s="155"/>
      <c r="I6" s="65"/>
    </row>
    <row r="7" spans="2:9" ht="18" customHeight="1" x14ac:dyDescent="0.25">
      <c r="B7" s="64"/>
      <c r="C7" s="156"/>
      <c r="D7" s="157"/>
      <c r="E7" s="157"/>
      <c r="F7" s="157"/>
      <c r="G7" s="157"/>
      <c r="H7" s="158"/>
      <c r="I7" s="65"/>
    </row>
    <row r="8" spans="2:9" ht="8.25" customHeight="1" x14ac:dyDescent="0.25">
      <c r="B8" s="64"/>
      <c r="C8" s="156"/>
      <c r="D8" s="157"/>
      <c r="E8" s="157"/>
      <c r="F8" s="157"/>
      <c r="G8" s="157"/>
      <c r="H8" s="158"/>
      <c r="I8" s="65"/>
    </row>
    <row r="9" spans="2:9" ht="16.5" customHeight="1" x14ac:dyDescent="0.25">
      <c r="B9" s="64"/>
      <c r="C9" s="156"/>
      <c r="D9" s="157"/>
      <c r="E9" s="157"/>
      <c r="F9" s="157"/>
      <c r="G9" s="157"/>
      <c r="H9" s="158"/>
      <c r="I9" s="65"/>
    </row>
    <row r="10" spans="2:9" ht="4.5" customHeight="1" thickBot="1" x14ac:dyDescent="0.3">
      <c r="B10" s="64"/>
      <c r="C10" s="156"/>
      <c r="D10" s="157"/>
      <c r="E10" s="157"/>
      <c r="F10" s="157"/>
      <c r="G10" s="157"/>
      <c r="H10" s="158"/>
      <c r="I10" s="65"/>
    </row>
    <row r="11" spans="2:9" ht="27.75" customHeight="1" thickBot="1" x14ac:dyDescent="0.3">
      <c r="B11" s="64"/>
      <c r="C11" s="66" t="s">
        <v>3</v>
      </c>
      <c r="D11" s="67" t="s">
        <v>4</v>
      </c>
      <c r="E11" s="67" t="s">
        <v>5</v>
      </c>
      <c r="F11" s="67" t="s">
        <v>6</v>
      </c>
      <c r="G11" s="68" t="s">
        <v>7</v>
      </c>
      <c r="H11" s="69" t="s">
        <v>8</v>
      </c>
      <c r="I11" s="65"/>
    </row>
    <row r="12" spans="2:9" ht="24" customHeight="1" thickBot="1" x14ac:dyDescent="0.3">
      <c r="B12" s="64"/>
      <c r="C12" s="70">
        <v>1</v>
      </c>
      <c r="D12" s="71" t="s">
        <v>46</v>
      </c>
      <c r="E12" s="72"/>
      <c r="F12" s="72"/>
      <c r="G12" s="72"/>
      <c r="H12" s="73"/>
      <c r="I12" s="65"/>
    </row>
    <row r="13" spans="2:9" x14ac:dyDescent="0.25">
      <c r="B13" s="64"/>
      <c r="C13" s="4" t="str">
        <f>[1]PRESUPUESTO!C11</f>
        <v>032.080</v>
      </c>
      <c r="D13" s="5" t="str">
        <f>[1]PRESUPUESTO!E11</f>
        <v>LOCALIZACION Y REPLANTEO</v>
      </c>
      <c r="E13" s="6" t="str">
        <f>[1]PRESUPUESTO!F11</f>
        <v>M2</v>
      </c>
      <c r="F13" s="7">
        <f>[1]PRESUPUESTO!G11</f>
        <v>4686.5060000000003</v>
      </c>
      <c r="G13" s="8">
        <f>[1]PRESUPUESTO!H11*(1+[1]A.U!$J$54)</f>
        <v>6437.3825591141303</v>
      </c>
      <c r="H13" s="9">
        <f t="shared" ref="H13:H28" si="0">+G13*F13</f>
        <v>30168831.98758373</v>
      </c>
      <c r="I13" s="65"/>
    </row>
    <row r="14" spans="2:9" ht="24.75" customHeight="1" x14ac:dyDescent="0.25">
      <c r="B14" s="64"/>
      <c r="C14" s="10" t="str">
        <f>[1]PRESUPUESTO!C12</f>
        <v>001.006</v>
      </c>
      <c r="D14" s="11" t="str">
        <f>[1]PRESUPUESTO!E12</f>
        <v xml:space="preserve">DESCAPOTE MECANICO E=0.20 M. </v>
      </c>
      <c r="E14" s="12" t="str">
        <f>[1]PRESUPUESTO!F12</f>
        <v>M2</v>
      </c>
      <c r="F14" s="13">
        <f>[1]PRESUPUESTO!G12</f>
        <v>1141.5600000000002</v>
      </c>
      <c r="G14" s="8">
        <f>[1]PRESUPUESTO!H12*(1+[1]A.U!$J$54)</f>
        <v>2698.0687836775396</v>
      </c>
      <c r="H14" s="9">
        <f t="shared" si="0"/>
        <v>3080007.4006949328</v>
      </c>
      <c r="I14" s="65"/>
    </row>
    <row r="15" spans="2:9" x14ac:dyDescent="0.25">
      <c r="B15" s="64"/>
      <c r="C15" s="10" t="str">
        <f>[1]PRESUPUESTO!C13</f>
        <v>001.050</v>
      </c>
      <c r="D15" s="11" t="str">
        <f>[1]PRESUPUESTO!E13</f>
        <v>INSTALACION PROVISIONAL DE ACUEDUCTO</v>
      </c>
      <c r="E15" s="12" t="str">
        <f>[1]PRESUPUESTO!F13</f>
        <v>UN</v>
      </c>
      <c r="F15" s="13">
        <f>[1]PRESUPUESTO!G13</f>
        <v>8</v>
      </c>
      <c r="G15" s="8">
        <f>[1]PRESUPUESTO!H13*(1+[1]A.U!$J$54)</f>
        <v>117726.17117517265</v>
      </c>
      <c r="H15" s="9">
        <f t="shared" si="0"/>
        <v>941809.36940138123</v>
      </c>
      <c r="I15" s="65"/>
    </row>
    <row r="16" spans="2:9" x14ac:dyDescent="0.25">
      <c r="B16" s="64"/>
      <c r="C16" s="10" t="str">
        <f>[1]PRESUPUESTO!C14</f>
        <v>001.051</v>
      </c>
      <c r="D16" s="11" t="str">
        <f>[1]PRESUPUESTO!E14</f>
        <v>INSTALACION PROVISIONAL DE ENERGIA</v>
      </c>
      <c r="E16" s="12" t="str">
        <f>[1]PRESUPUESTO!F14</f>
        <v>UN</v>
      </c>
      <c r="F16" s="13">
        <f>[1]PRESUPUESTO!G14</f>
        <v>8</v>
      </c>
      <c r="G16" s="8">
        <f>[1]PRESUPUESTO!H14*(1+[1]A.U!$J$54)</f>
        <v>104641.84731646458</v>
      </c>
      <c r="H16" s="9">
        <f t="shared" si="0"/>
        <v>837134.77853171667</v>
      </c>
      <c r="I16" s="65"/>
    </row>
    <row r="17" spans="2:9" ht="30" x14ac:dyDescent="0.25">
      <c r="B17" s="64"/>
      <c r="C17" s="10" t="str">
        <f>[1]PRESUPUESTO!C15</f>
        <v>029.014</v>
      </c>
      <c r="D17" s="11" t="str">
        <f>[1]PRESUPUESTO!E15</f>
        <v>DEMOLICION MECANICA DE PAVIMENTO EN CONCRETO HIDRAULICO. INCLUYE RETIRO Y DISPOSICION EN SITIO AUTORIZADO</v>
      </c>
      <c r="E17" s="12" t="str">
        <f>[1]PRESUPUESTO!F15</f>
        <v>M3</v>
      </c>
      <c r="F17" s="13">
        <f>[1]PRESUPUESTO!G15</f>
        <v>120.40770000000001</v>
      </c>
      <c r="G17" s="8">
        <f>[1]PRESUPUESTO!H15*(1+[1]A.U!$J$54)</f>
        <v>167457.0797752873</v>
      </c>
      <c r="H17" s="9">
        <f t="shared" si="0"/>
        <v>20163121.824458864</v>
      </c>
      <c r="I17" s="65"/>
    </row>
    <row r="18" spans="2:9" ht="27" customHeight="1" x14ac:dyDescent="0.25">
      <c r="B18" s="64"/>
      <c r="C18" s="10" t="str">
        <f>[1]PRESUPUESTO!C16</f>
        <v>029.013</v>
      </c>
      <c r="D18" s="11" t="str">
        <f>[1]PRESUPUESTO!E16</f>
        <v>DEMOLICION MECANICA DE PAVIMENTO CONCRETO ASFALTICO. INCLUYE RETIRO Y DISPOSICION EN SITIO AUTORIZADO</v>
      </c>
      <c r="E18" s="12" t="str">
        <f>[1]PRESUPUESTO!F16</f>
        <v>M3</v>
      </c>
      <c r="F18" s="13">
        <f>[1]PRESUPUESTO!G16</f>
        <v>99.1319175</v>
      </c>
      <c r="G18" s="8">
        <f>[1]PRESUPUESTO!H16*(1+[1]A.U!$J$54)</f>
        <v>143012.0526983176</v>
      </c>
      <c r="H18" s="9">
        <f t="shared" si="0"/>
        <v>14177059.009595273</v>
      </c>
      <c r="I18" s="65"/>
    </row>
    <row r="19" spans="2:9" ht="34.5" customHeight="1" x14ac:dyDescent="0.25">
      <c r="B19" s="64"/>
      <c r="C19" s="10" t="str">
        <f>[1]PRESUPUESTO!C17</f>
        <v>029.074</v>
      </c>
      <c r="D19" s="11" t="str">
        <f>[1]PRESUPUESTO!E17</f>
        <v>DEMOLICIÓN DE ESTRUCTURAS EN MAMPOSTERÍA (MURO DE CERRAMIENTO) (Incluye retiro y disposición final)</v>
      </c>
      <c r="E19" s="12" t="str">
        <f>[1]PRESUPUESTO!F17</f>
        <v>M2</v>
      </c>
      <c r="F19" s="13">
        <f>[1]PRESUPUESTO!G17</f>
        <v>645.82980000000009</v>
      </c>
      <c r="G19" s="8">
        <f>[1]PRESUPUESTO!H17*(1+[1]A.U!$J$54)</f>
        <v>51390.35187628914</v>
      </c>
      <c r="H19" s="9">
        <f t="shared" si="0"/>
        <v>33189420.674193446</v>
      </c>
      <c r="I19" s="65"/>
    </row>
    <row r="20" spans="2:9" ht="21" customHeight="1" x14ac:dyDescent="0.25">
      <c r="B20" s="64"/>
      <c r="C20" s="10" t="str">
        <f>[1]PRESUPUESTO!C18</f>
        <v>028.004</v>
      </c>
      <c r="D20" s="11" t="str">
        <f>[1]PRESUPUESTO!E18</f>
        <v>DESMONTE CERRAMIENTO MALLA  + 3 HILOS ALAMBRE DE PUA</v>
      </c>
      <c r="E20" s="12" t="str">
        <f>[1]PRESUPUESTO!F18</f>
        <v>M2</v>
      </c>
      <c r="F20" s="13">
        <f>[1]PRESUPUESTO!G18</f>
        <v>440.33850000000001</v>
      </c>
      <c r="G20" s="8">
        <f>[1]PRESUPUESTO!H18*(1+[1]A.U!$J$54)</f>
        <v>28166.004462614317</v>
      </c>
      <c r="H20" s="9">
        <f t="shared" si="0"/>
        <v>12402576.156060895</v>
      </c>
      <c r="I20" s="65"/>
    </row>
    <row r="21" spans="2:9" ht="18.75" customHeight="1" x14ac:dyDescent="0.25">
      <c r="B21" s="64"/>
      <c r="C21" s="10" t="str">
        <f>[1]PRESUPUESTO!C19</f>
        <v>033.087</v>
      </c>
      <c r="D21" s="11" t="str">
        <f>[1]PRESUPUESTO!E19</f>
        <v>DEMOLICION DE ESTRUCTURAS DE CONCRETO REFORZADO</v>
      </c>
      <c r="E21" s="12" t="str">
        <f>[1]PRESUPUESTO!F19</f>
        <v>M3</v>
      </c>
      <c r="F21" s="13">
        <f>[1]PRESUPUESTO!G19</f>
        <v>26.7559425</v>
      </c>
      <c r="G21" s="8">
        <f>[1]PRESUPUESTO!H19*(1+[1]A.U!$J$54)</f>
        <v>284978.93117849214</v>
      </c>
      <c r="H21" s="9">
        <f t="shared" si="0"/>
        <v>7624879.8963231929</v>
      </c>
      <c r="I21" s="65"/>
    </row>
    <row r="22" spans="2:9" ht="30" x14ac:dyDescent="0.25">
      <c r="B22" s="64"/>
      <c r="C22" s="10" t="str">
        <f>[1]PRESUPUESTO!C20</f>
        <v>PART-01</v>
      </c>
      <c r="D22" s="11" t="str">
        <f>[1]PRESUPUESTO!E20</f>
        <v>DEMOLICION VIVIENDAS EXISTENTES (Incluye retiro y disposición final)</v>
      </c>
      <c r="E22" s="12" t="str">
        <f>[1]PRESUPUESTO!F20</f>
        <v>M2</v>
      </c>
      <c r="F22" s="13">
        <f>[1]PRESUPUESTO!G20</f>
        <v>207.10830000000004</v>
      </c>
      <c r="G22" s="8">
        <f>[1]PRESUPUESTO!H20*(1+[1]A.U!$J$54)</f>
        <v>288143.26815973729</v>
      </c>
      <c r="H22" s="9">
        <f t="shared" si="0"/>
        <v>59676862.425007328</v>
      </c>
      <c r="I22" s="65"/>
    </row>
    <row r="23" spans="2:9" ht="30" x14ac:dyDescent="0.25">
      <c r="B23" s="64"/>
      <c r="C23" s="10" t="str">
        <f>[1]PRESUPUESTO!C21</f>
        <v>029.001</v>
      </c>
      <c r="D23" s="11" t="str">
        <f>[1]PRESUPUESTO!E21</f>
        <v>DEMOLICIÓN MECÁNICA DE ESTRUCTURAS DE CONCRETO HIDRÁULICO - INCLUYE CARGUE, TRANSPORTE Y DISPOSICIÓN</v>
      </c>
      <c r="E23" s="12" t="str">
        <f>[1]PRESUPUESTO!F21</f>
        <v>M3</v>
      </c>
      <c r="F23" s="13">
        <f>[1]PRESUPUESTO!G21</f>
        <v>62.640521999999997</v>
      </c>
      <c r="G23" s="8">
        <f>[1]PRESUPUESTO!H21*(1+[1]A.U!$J$54)</f>
        <v>214814.73563946813</v>
      </c>
      <c r="H23" s="9">
        <f t="shared" si="0"/>
        <v>13456107.173748286</v>
      </c>
      <c r="I23" s="65"/>
    </row>
    <row r="24" spans="2:9" ht="37.5" customHeight="1" x14ac:dyDescent="0.25">
      <c r="B24" s="64"/>
      <c r="C24" s="10" t="str">
        <f>[1]PRESUPUESTO!C22</f>
        <v>029.007</v>
      </c>
      <c r="D24" s="11" t="str">
        <f>[1]PRESUPUESTO!E22</f>
        <v>DEMOLICIÓN DE ANDENES Y SARDINELES EN CONCRETO HIDRÁULICO (Incluye retiro y disposición final)</v>
      </c>
      <c r="E24" s="12" t="str">
        <f>[1]PRESUPUESTO!F22</f>
        <v>M3</v>
      </c>
      <c r="F24" s="13">
        <f>[1]PRESUPUESTO!G22</f>
        <v>41.34375</v>
      </c>
      <c r="G24" s="8">
        <f>[1]PRESUPUESTO!H22*(1+[1]A.U!$J$54)</f>
        <v>165167.6505355454</v>
      </c>
      <c r="H24" s="9">
        <f t="shared" si="0"/>
        <v>6828650.0518289553</v>
      </c>
      <c r="I24" s="65"/>
    </row>
    <row r="25" spans="2:9" x14ac:dyDescent="0.25">
      <c r="B25" s="64"/>
      <c r="C25" s="10" t="str">
        <f>[1]PRESUPUESTO!C23</f>
        <v>PART-02</v>
      </c>
      <c r="D25" s="11" t="str">
        <f>[1]PRESUPUESTO!E23</f>
        <v>TRASLADO DE REDES DE GAS</v>
      </c>
      <c r="E25" s="12" t="str">
        <f>[1]PRESUPUESTO!F23</f>
        <v>GL</v>
      </c>
      <c r="F25" s="13">
        <f>[1]PRESUPUESTO!G23</f>
        <v>1</v>
      </c>
      <c r="G25" s="8">
        <f>[1]PRESUPUESTO!H23*(1+[1]A.U!$J$54)</f>
        <v>36017908.519967161</v>
      </c>
      <c r="H25" s="9">
        <f t="shared" si="0"/>
        <v>36017908.519967161</v>
      </c>
      <c r="I25" s="65"/>
    </row>
    <row r="26" spans="2:9" x14ac:dyDescent="0.25">
      <c r="B26" s="64"/>
      <c r="C26" s="10" t="str">
        <f>[1]PRESUPUESTO!C24</f>
        <v>PART-03</v>
      </c>
      <c r="D26" s="11" t="str">
        <f>[1]PRESUPUESTO!E24</f>
        <v>TRASLADO DE REDES DE ALCANTARILLADO</v>
      </c>
      <c r="E26" s="12" t="str">
        <f>[1]PRESUPUESTO!F24</f>
        <v>GL</v>
      </c>
      <c r="F26" s="13">
        <f>[1]PRESUPUESTO!G24</f>
        <v>1</v>
      </c>
      <c r="G26" s="8">
        <f>[1]PRESUPUESTO!H24*(1+[1]A.U!$J$54)</f>
        <v>43221490.223960593</v>
      </c>
      <c r="H26" s="9">
        <f t="shared" si="0"/>
        <v>43221490.223960593</v>
      </c>
      <c r="I26" s="65"/>
    </row>
    <row r="27" spans="2:9" x14ac:dyDescent="0.25">
      <c r="B27" s="64"/>
      <c r="C27" s="10" t="str">
        <f>[1]PRESUPUESTO!C25</f>
        <v>PART-04</v>
      </c>
      <c r="D27" s="11" t="str">
        <f>[1]PRESUPUESTO!E25</f>
        <v>TRASLADO DE REDES DE ACUEDUCTO</v>
      </c>
      <c r="E27" s="12" t="str">
        <f>[1]PRESUPUESTO!F25</f>
        <v>GL</v>
      </c>
      <c r="F27" s="13">
        <f>[1]PRESUPUESTO!G25</f>
        <v>1</v>
      </c>
      <c r="G27" s="8">
        <f>[1]PRESUPUESTO!H25*(1+[1]A.U!$J$54)</f>
        <v>21610745.111980297</v>
      </c>
      <c r="H27" s="9">
        <f t="shared" si="0"/>
        <v>21610745.111980297</v>
      </c>
      <c r="I27" s="65"/>
    </row>
    <row r="28" spans="2:9" x14ac:dyDescent="0.25">
      <c r="B28" s="64"/>
      <c r="C28" s="10" t="str">
        <f>[1]PRESUPUESTO!C26</f>
        <v>PART-05</v>
      </c>
      <c r="D28" s="11" t="str">
        <f>[1]PRESUPUESTO!E26</f>
        <v>TRASLADO DE REDES ELÉCTRICAS</v>
      </c>
      <c r="E28" s="12" t="str">
        <f>[1]PRESUPUESTO!F25</f>
        <v>GL</v>
      </c>
      <c r="F28" s="13">
        <f>[1]PRESUPUESTO!G25</f>
        <v>1</v>
      </c>
      <c r="G28" s="8">
        <f>[1]PRESUPUESTO!H26*(1+[1]A.U!$J$54)</f>
        <v>100129785.6855087</v>
      </c>
      <c r="H28" s="9">
        <f t="shared" si="0"/>
        <v>100129785.6855087</v>
      </c>
      <c r="I28" s="65"/>
    </row>
    <row r="29" spans="2:9" ht="23.25" customHeight="1" thickBot="1" x14ac:dyDescent="0.3">
      <c r="B29" s="64"/>
      <c r="C29" s="173" t="s">
        <v>9</v>
      </c>
      <c r="D29" s="141"/>
      <c r="E29" s="141"/>
      <c r="F29" s="141"/>
      <c r="G29" s="174"/>
      <c r="H29" s="14">
        <f>SUM(H13:H28)</f>
        <v>403526390.28884482</v>
      </c>
      <c r="I29" s="65"/>
    </row>
    <row r="30" spans="2:9" ht="24" customHeight="1" thickBot="1" x14ac:dyDescent="0.3">
      <c r="B30" s="64"/>
      <c r="C30" s="74">
        <v>2</v>
      </c>
      <c r="D30" s="71" t="s">
        <v>10</v>
      </c>
      <c r="E30" s="175"/>
      <c r="F30" s="175"/>
      <c r="G30" s="175"/>
      <c r="H30" s="176"/>
      <c r="I30" s="65"/>
    </row>
    <row r="31" spans="2:9" ht="18.75" customHeight="1" x14ac:dyDescent="0.25">
      <c r="B31" s="64"/>
      <c r="C31" s="4" t="str">
        <f>[1]PRESUPUESTO!C28</f>
        <v>002.021</v>
      </c>
      <c r="D31" s="5" t="str">
        <f>[1]PRESUPUESTO!E28</f>
        <v>EXCAVACION MECANICA EN ZANJA (RETROEXCAVADORA)</v>
      </c>
      <c r="E31" s="6" t="str">
        <f>[1]PRESUPUESTO!F28</f>
        <v>M3</v>
      </c>
      <c r="F31" s="7">
        <f>[1]PRESUPUESTO!G28</f>
        <v>709.21199999999999</v>
      </c>
      <c r="G31" s="8">
        <f>[1]PRESUPUESTO!H28*(1+[1]A.U!$J$54)</f>
        <v>18413.664577535208</v>
      </c>
      <c r="H31" s="15">
        <f>+G31*F31</f>
        <v>13059191.8823629</v>
      </c>
      <c r="I31" s="65"/>
    </row>
    <row r="32" spans="2:9" ht="36" customHeight="1" x14ac:dyDescent="0.25">
      <c r="B32" s="64"/>
      <c r="C32" s="4" t="s">
        <v>11</v>
      </c>
      <c r="D32" s="11" t="s">
        <v>12</v>
      </c>
      <c r="E32" s="12" t="s">
        <v>13</v>
      </c>
      <c r="F32" s="13">
        <f>[1]PRESUPUESTO!G29</f>
        <v>1580.193</v>
      </c>
      <c r="G32" s="8">
        <f>[1]PRESUPUESTO!H29*(1+[1]A.U!$J$54)</f>
        <v>195964.92693330933</v>
      </c>
      <c r="H32" s="15">
        <f>+G32*F32</f>
        <v>309662405.78552687</v>
      </c>
      <c r="I32" s="65"/>
    </row>
    <row r="33" spans="2:9" ht="24" customHeight="1" thickBot="1" x14ac:dyDescent="0.3">
      <c r="B33" s="64"/>
      <c r="C33" s="173" t="s">
        <v>9</v>
      </c>
      <c r="D33" s="141"/>
      <c r="E33" s="141"/>
      <c r="F33" s="141"/>
      <c r="G33" s="174"/>
      <c r="H33" s="14">
        <f>SUM(H31:H32)</f>
        <v>322721597.66788977</v>
      </c>
      <c r="I33" s="65"/>
    </row>
    <row r="34" spans="2:9" ht="24" customHeight="1" x14ac:dyDescent="0.25">
      <c r="B34" s="64"/>
      <c r="C34" s="75">
        <v>3</v>
      </c>
      <c r="D34" s="76" t="s">
        <v>14</v>
      </c>
      <c r="E34" s="177"/>
      <c r="F34" s="177"/>
      <c r="G34" s="177"/>
      <c r="H34" s="178"/>
      <c r="I34" s="65"/>
    </row>
    <row r="35" spans="2:9" ht="30" x14ac:dyDescent="0.25">
      <c r="B35" s="64"/>
      <c r="C35" s="10" t="str">
        <f>[1]PRESUPUESTO!C31</f>
        <v>002.070</v>
      </c>
      <c r="D35" s="11" t="str">
        <f>[1]PRESUPUESTO!E31</f>
        <v>EXCAVACION PARA CAISSONS EN CONGLOMERADO 4-8 M CONDICIONES HUMEDAS</v>
      </c>
      <c r="E35" s="12" t="str">
        <f>[1]PRESUPUESTO!F31</f>
        <v>M3</v>
      </c>
      <c r="F35" s="13">
        <f>[1]PRESUPUESTO!G31</f>
        <v>7.1251321383416517</v>
      </c>
      <c r="G35" s="16">
        <f>[1]PRESUPUESTO!H31*(1+[1]A.U!$J$54)</f>
        <v>454610.18288625748</v>
      </c>
      <c r="H35" s="15">
        <f>+G35*F35</f>
        <v>3239157.624500249</v>
      </c>
      <c r="I35" s="65"/>
    </row>
    <row r="36" spans="2:9" ht="30" x14ac:dyDescent="0.25">
      <c r="B36" s="64"/>
      <c r="C36" s="10" t="str">
        <f>[1]PRESUPUESTO!C32</f>
        <v>002A.027</v>
      </c>
      <c r="D36" s="11" t="str">
        <f>[1]PRESUPUESTO!E32</f>
        <v>SUMINISTRO, TRANSPORTE E INSTALACION CAISSONS EN CONCRETO DE 4000 PSI</v>
      </c>
      <c r="E36" s="12" t="str">
        <f>[1]PRESUPUESTO!F32</f>
        <v>M3</v>
      </c>
      <c r="F36" s="13">
        <f>[1]PRESUPUESTO!G32</f>
        <v>5.4551792934178263</v>
      </c>
      <c r="G36" s="16">
        <f>[1]PRESUPUESTO!H32*(1+[1]A.U!$J$54)</f>
        <v>1401151.6505960983</v>
      </c>
      <c r="H36" s="15">
        <f t="shared" ref="H36:H46" si="1">+G36*F36</f>
        <v>7643533.4712700443</v>
      </c>
      <c r="I36" s="65"/>
    </row>
    <row r="37" spans="2:9" ht="45" x14ac:dyDescent="0.25">
      <c r="B37" s="64"/>
      <c r="C37" s="10" t="str">
        <f>[1]PRESUPUESTO!C33</f>
        <v>005.112</v>
      </c>
      <c r="D37" s="11" t="str">
        <f>[1]PRESUPUESTO!E33</f>
        <v>SUMINISTRO, TRANSPORTE E INSTALACIÓN DE ACERO DE REFUERZO FY = 60.000 PSI = 420 MPA (INCLUYE NALAMBRE NEGRO Y FIGURACIÓN)</v>
      </c>
      <c r="E37" s="12" t="str">
        <f>[1]PRESUPUESTO!F33</f>
        <v>KG</v>
      </c>
      <c r="F37" s="13">
        <f>[1]PRESUPUESTO!G33</f>
        <v>421.05525</v>
      </c>
      <c r="G37" s="16">
        <f>[1]PRESUPUESTO!H33*(1+[1]A.U!$J$54)</f>
        <v>10532.946193366395</v>
      </c>
      <c r="H37" s="15">
        <f t="shared" si="1"/>
        <v>4434952.2926844358</v>
      </c>
      <c r="I37" s="65"/>
    </row>
    <row r="38" spans="2:9" ht="30" x14ac:dyDescent="0.25">
      <c r="B38" s="64"/>
      <c r="C38" s="10" t="str">
        <f>[1]PRESUPUESTO!C34</f>
        <v>002A.024</v>
      </c>
      <c r="D38" s="11" t="str">
        <f>[1]PRESUPUESTO!E34</f>
        <v>SUMINISTRO, TRANSPORTE E INSTALACION DE ANILLO DE PROTECCIÓN PARA CAISSON EN CONCRETO DE 3000 PSI</v>
      </c>
      <c r="E38" s="12" t="str">
        <f>[1]PRESUPUESTO!F34</f>
        <v>M3</v>
      </c>
      <c r="F38" s="13">
        <f>[1]PRESUPUESTO!G34</f>
        <v>1.6699120987499996</v>
      </c>
      <c r="G38" s="16">
        <f>[1]PRESUPUESTO!H34*(1+[1]A.U!$J$54)</f>
        <v>1310542.380439013</v>
      </c>
      <c r="H38" s="15">
        <f t="shared" si="1"/>
        <v>2188490.5770197324</v>
      </c>
      <c r="I38" s="65"/>
    </row>
    <row r="39" spans="2:9" ht="31.5" customHeight="1" x14ac:dyDescent="0.25">
      <c r="B39" s="64"/>
      <c r="C39" s="10" t="str">
        <f>[1]PRESUPUESTO!C35</f>
        <v>005.112</v>
      </c>
      <c r="D39" s="11" t="str">
        <f>[1]PRESUPUESTO!E35</f>
        <v>SUMINISTRO, TRANSPORTE E INSTALACIÓN DE ACERO DE REFUERZO FY = 60.000 PSI = 420 MPA (INCLUYE NALAMBRE NEGRO Y FIGURACIÓN)</v>
      </c>
      <c r="E39" s="12" t="str">
        <f>[1]PRESUPUESTO!F35</f>
        <v>KG</v>
      </c>
      <c r="F39" s="13">
        <f>[1]PRESUPUESTO!G35</f>
        <v>84.319200000000009</v>
      </c>
      <c r="G39" s="16">
        <f>[1]PRESUPUESTO!H35*(1+[1]A.U!$J$54)</f>
        <v>10532.946193366395</v>
      </c>
      <c r="H39" s="15">
        <f t="shared" si="1"/>
        <v>888129.59666769987</v>
      </c>
      <c r="I39" s="65"/>
    </row>
    <row r="40" spans="2:9" ht="30" x14ac:dyDescent="0.25">
      <c r="B40" s="64"/>
      <c r="C40" s="10" t="str">
        <f>[1]PRESUPUESTO!C36</f>
        <v>002A.028</v>
      </c>
      <c r="D40" s="11" t="str">
        <f>[1]PRESUPUESTO!E36</f>
        <v>SUMINISTRO, TRANSPORTE E INSTALACION CAPITEL DE CAISSON EN CONCRETO 4000 PSI</v>
      </c>
      <c r="E40" s="12" t="str">
        <f>[1]PRESUPUESTO!F36</f>
        <v>M3</v>
      </c>
      <c r="F40" s="13">
        <f>[1]PRESUPUESTO!G36</f>
        <v>0.90720000000000001</v>
      </c>
      <c r="G40" s="16">
        <f>[1]PRESUPUESTO!H36*(1+[1]A.U!$J$54)</f>
        <v>1530010.629859261</v>
      </c>
      <c r="H40" s="15">
        <f t="shared" si="1"/>
        <v>1388025.6434083215</v>
      </c>
      <c r="I40" s="65"/>
    </row>
    <row r="41" spans="2:9" ht="45" x14ac:dyDescent="0.25">
      <c r="B41" s="64"/>
      <c r="C41" s="10" t="str">
        <f>[1]PRESUPUESTO!C37</f>
        <v>005.112</v>
      </c>
      <c r="D41" s="11" t="str">
        <f>[1]PRESUPUESTO!E37</f>
        <v>SUMINISTRO, TRANSPORTE E INSTALACIÓN DE ACERO DE REFUERZO FY = 60.000 PSI = 420 MPA (INCLUYE NALAMBRE NEGRO Y FIGURACIÓN)</v>
      </c>
      <c r="E41" s="12" t="str">
        <f>[1]PRESUPUESTO!F37</f>
        <v>KG</v>
      </c>
      <c r="F41" s="13">
        <f>[1]PRESUPUESTO!G37</f>
        <v>68.501160000000013</v>
      </c>
      <c r="G41" s="16">
        <f>[1]PRESUPUESTO!H37*(1+[1]A.U!$J$54)</f>
        <v>10532.946193366395</v>
      </c>
      <c r="H41" s="15">
        <f t="shared" si="1"/>
        <v>721519.03246318246</v>
      </c>
      <c r="I41" s="65"/>
    </row>
    <row r="42" spans="2:9" ht="19.5" customHeight="1" x14ac:dyDescent="0.25">
      <c r="B42" s="64"/>
      <c r="C42" s="50" t="str">
        <f>[1]PRESUPUESTO!C38</f>
        <v>E13Insumos</v>
      </c>
      <c r="D42" s="11" t="str">
        <f>[1]PRESUPUESTO!E38</f>
        <v>GRUA CON BRAZO HIDRAULICO</v>
      </c>
      <c r="E42" s="12" t="str">
        <f>[1]PRESUPUESTO!F38</f>
        <v>DIA</v>
      </c>
      <c r="F42" s="13">
        <f>[1]PRESUPUESTO!G38</f>
        <v>5</v>
      </c>
      <c r="G42" s="16">
        <f>[1]PRESUPUESTO!H38*(1+[1]A.U!$J$54)</f>
        <v>5695164.7925984869</v>
      </c>
      <c r="H42" s="15">
        <f t="shared" si="1"/>
        <v>28475823.962992433</v>
      </c>
      <c r="I42" s="65"/>
    </row>
    <row r="43" spans="2:9" ht="75" x14ac:dyDescent="0.25">
      <c r="B43" s="64"/>
      <c r="C43" s="10" t="str">
        <f>[1]PRESUPUESTO!C39</f>
        <v>024.075</v>
      </c>
      <c r="D43" s="11" t="str">
        <f>[1]PRESUPUESTO!E39</f>
        <v>SUMINISTRO, TRANSPORTE E INSTALACION CÁMARA CIRCULAR DE INSPECCIÓN/CAÍDA D=1.20 M. EN CONCRETO REFORZADO DE 3000 PSI. INCLUYE REFUERZO EN MALLA 15X15X5.0MM  Y PASOS EN VARILLA DE 3/4" ANCLADOS CON EPÓXICO. CUMPLE NORMA AGUAS DE MANIZALES.</v>
      </c>
      <c r="E43" s="12" t="str">
        <f>[1]PRESUPUESTO!F39</f>
        <v>ML</v>
      </c>
      <c r="F43" s="13">
        <f>[1]PRESUPUESTO!G39</f>
        <v>2.5</v>
      </c>
      <c r="G43" s="16">
        <f>[1]PRESUPUESTO!H39*(1+[1]A.U!$J$54)</f>
        <v>973950.44122247188</v>
      </c>
      <c r="H43" s="15">
        <f t="shared" si="1"/>
        <v>2434876.1030561798</v>
      </c>
      <c r="I43" s="65"/>
    </row>
    <row r="44" spans="2:9" ht="30" x14ac:dyDescent="0.25">
      <c r="B44" s="64"/>
      <c r="C44" s="10" t="str">
        <f>[1]PRESUPUESTO!C40</f>
        <v>024.077</v>
      </c>
      <c r="D44" s="11" t="str">
        <f>[1]PRESUPUESTO!E40</f>
        <v>SUMINISTRO, TRANSPORTE E INSTALACION  CÁMARA CIRCULAR DE INSPECCIÓN/CAÍDA D=1.20 M. EN CONCRETO CLASE II PARA REALCE</v>
      </c>
      <c r="E44" s="12" t="str">
        <f>[1]PRESUPUESTO!F40</f>
        <v>M3</v>
      </c>
      <c r="F44" s="13">
        <f>[1]PRESUPUESTO!G40</f>
        <v>0.75600000000000001</v>
      </c>
      <c r="G44" s="16">
        <f>[1]PRESUPUESTO!H40*(1+[1]A.U!$J$54)</f>
        <v>956703.75688098359</v>
      </c>
      <c r="H44" s="15">
        <f t="shared" si="1"/>
        <v>723268.04020202358</v>
      </c>
      <c r="I44" s="65"/>
    </row>
    <row r="45" spans="2:9" ht="30" x14ac:dyDescent="0.25">
      <c r="B45" s="64"/>
      <c r="C45" s="10" t="str">
        <f>[1]PRESUPUESTO!C41</f>
        <v>024.090</v>
      </c>
      <c r="D45" s="11" t="str">
        <f>[1]PRESUPUESTO!E41</f>
        <v xml:space="preserve">SUMINISTRO, TRANSPORTE E INSTALACION TAPA D=0.68 M. P/CÁMARA DE INSPECCIÓN EN CONCRETO REFORZ CLASE I VEHIC              </v>
      </c>
      <c r="E45" s="12" t="str">
        <f>[1]PRESUPUESTO!F41</f>
        <v>UND</v>
      </c>
      <c r="F45" s="13">
        <f>[1]PRESUPUESTO!G41</f>
        <v>2</v>
      </c>
      <c r="G45" s="16">
        <f>[1]PRESUPUESTO!H41*(1+[1]A.U!$J$54)</f>
        <v>320940.52078695537</v>
      </c>
      <c r="H45" s="15">
        <f t="shared" si="1"/>
        <v>641881.04157391074</v>
      </c>
      <c r="I45" s="65"/>
    </row>
    <row r="46" spans="2:9" ht="30" x14ac:dyDescent="0.25">
      <c r="B46" s="64"/>
      <c r="C46" s="10" t="str">
        <f>[1]PRESUPUESTO!C42</f>
        <v>024.012</v>
      </c>
      <c r="D46" s="11" t="str">
        <f>[1]PRESUPUESTO!E42</f>
        <v>SUMINISTRO, TRANSPORTE E INSTALACION TUBERÍA PVC CORRUGADA DE 400 M.M. (16") PARA ALCANTARILLADO</v>
      </c>
      <c r="E46" s="12" t="str">
        <f>[1]PRESUPUESTO!F42</f>
        <v>ML</v>
      </c>
      <c r="F46" s="13">
        <f>[1]PRESUPUESTO!G42</f>
        <v>24.412500000000001</v>
      </c>
      <c r="G46" s="16">
        <f>[1]PRESUPUESTO!H42*(1+[1]A.U!$J$54)</f>
        <v>261200.56284467384</v>
      </c>
      <c r="H46" s="15">
        <f t="shared" si="1"/>
        <v>6376558.7404456008</v>
      </c>
      <c r="I46" s="65"/>
    </row>
    <row r="47" spans="2:9" ht="24" customHeight="1" thickBot="1" x14ac:dyDescent="0.3">
      <c r="B47" s="64"/>
      <c r="C47" s="179" t="s">
        <v>9</v>
      </c>
      <c r="D47" s="166"/>
      <c r="E47" s="166"/>
      <c r="F47" s="166"/>
      <c r="G47" s="180"/>
      <c r="H47" s="19">
        <f>SUM(H35:H46)</f>
        <v>59156216.12628381</v>
      </c>
      <c r="I47" s="65"/>
    </row>
    <row r="48" spans="2:9" ht="24" customHeight="1" thickBot="1" x14ac:dyDescent="0.3">
      <c r="B48" s="64"/>
      <c r="C48" s="74">
        <v>4</v>
      </c>
      <c r="D48" s="71" t="s">
        <v>15</v>
      </c>
      <c r="E48" s="72"/>
      <c r="F48" s="77"/>
      <c r="G48" s="78"/>
      <c r="H48" s="73"/>
      <c r="I48" s="65"/>
    </row>
    <row r="49" spans="2:9" x14ac:dyDescent="0.25">
      <c r="B49" s="64"/>
      <c r="C49" s="79" t="s">
        <v>47</v>
      </c>
      <c r="D49" s="80" t="s">
        <v>16</v>
      </c>
      <c r="E49" s="81"/>
      <c r="F49" s="82"/>
      <c r="G49" s="83"/>
      <c r="H49" s="84"/>
      <c r="I49" s="65"/>
    </row>
    <row r="50" spans="2:9" ht="30" x14ac:dyDescent="0.25">
      <c r="B50" s="64"/>
      <c r="C50" s="10" t="str">
        <f>[1]PRESUPUESTO!C45</f>
        <v>023.001</v>
      </c>
      <c r="D50" s="11" t="str">
        <f>[1]PRESUPUESTO!E45</f>
        <v>SUMINISTRO, TRANSPORTE E INSTALACION PAVIMENTO EN CONCRETO PREMEZCLADO MR 42</v>
      </c>
      <c r="E50" s="12" t="str">
        <f>[1]PRESUPUESTO!F45</f>
        <v>M3</v>
      </c>
      <c r="F50" s="13">
        <f>[1]PRESUPUESTO!G45</f>
        <v>452.24718000000001</v>
      </c>
      <c r="G50" s="16">
        <f>[1]PRESUPUESTO!H45*(1+[1]A.U!$J$54)</f>
        <v>1668032.565049903</v>
      </c>
      <c r="H50" s="15">
        <f t="shared" ref="H50:H58" si="2">+G50*F50</f>
        <v>754363023.69198525</v>
      </c>
      <c r="I50" s="65"/>
    </row>
    <row r="51" spans="2:9" ht="29.25" customHeight="1" x14ac:dyDescent="0.25">
      <c r="B51" s="64"/>
      <c r="C51" s="10" t="str">
        <f>[1]PRESUPUESTO!C46</f>
        <v>023.012</v>
      </c>
      <c r="D51" s="11" t="str">
        <f>[1]PRESUPUESTO!E46</f>
        <v>SUMINISTRO, TRANSPORTE E INSTALACION SUB BASE COMPACTADA CON CILINDRO</v>
      </c>
      <c r="E51" s="12" t="str">
        <f>[1]PRESUPUESTO!F46</f>
        <v>M3</v>
      </c>
      <c r="F51" s="13">
        <f>[1]PRESUPUESTO!G46</f>
        <v>822.26760000000013</v>
      </c>
      <c r="G51" s="16">
        <f>[1]PRESUPUESTO!H46*(1+[1]A.U!$J$54)</f>
        <v>261365.59035280169</v>
      </c>
      <c r="H51" s="15">
        <f t="shared" si="2"/>
        <v>214912456.70198143</v>
      </c>
      <c r="I51" s="65"/>
    </row>
    <row r="52" spans="2:9" ht="30" x14ac:dyDescent="0.25">
      <c r="B52" s="64"/>
      <c r="C52" s="10" t="str">
        <f>[1]PRESUPUESTO!C47</f>
        <v>021.059</v>
      </c>
      <c r="D52" s="11" t="str">
        <f>[1]PRESUPUESTO!E47</f>
        <v>SUMINISTRO, TRANSPORTE E INSTALACION BORDILLO CHAFLANADO PREFABRICADO EN CONCRETO DE 15x35x80cm</v>
      </c>
      <c r="E52" s="12" t="str">
        <f>[1]PRESUPUESTO!F47</f>
        <v>ML</v>
      </c>
      <c r="F52" s="13">
        <f>[1]PRESUPUESTO!G47</f>
        <v>433.44000000000005</v>
      </c>
      <c r="G52" s="16">
        <f>[1]PRESUPUESTO!H47*(1+[1]A.U!$J$54)</f>
        <v>119313.57863430721</v>
      </c>
      <c r="H52" s="15">
        <f t="shared" si="2"/>
        <v>51715277.523254126</v>
      </c>
      <c r="I52" s="65"/>
    </row>
    <row r="53" spans="2:9" ht="45" x14ac:dyDescent="0.25">
      <c r="B53" s="64"/>
      <c r="C53" s="10" t="str">
        <f>[1]PRESUPUESTO!C48</f>
        <v>005.112</v>
      </c>
      <c r="D53" s="11" t="str">
        <f>[1]PRESUPUESTO!E48</f>
        <v>SUMINISTRO, TRANSPORTE E INSTALACIÓN DE ACERO DE REFUERZO FY = 60.000 PSI = 420 MPA (INCLUYE NALAMBRE NEGRO Y FIGURACIÓN)</v>
      </c>
      <c r="E53" s="12" t="str">
        <f>[1]PRESUPUESTO!F48</f>
        <v>KG</v>
      </c>
      <c r="F53" s="13">
        <f>[1]PRESUPUESTO!G48</f>
        <v>13520.812418749998</v>
      </c>
      <c r="G53" s="16">
        <f>[1]PRESUPUESTO!H48*(1+[1]A.U!$J$54)</f>
        <v>10532.946193366395</v>
      </c>
      <c r="H53" s="15">
        <f t="shared" si="2"/>
        <v>142413989.69729388</v>
      </c>
      <c r="I53" s="65"/>
    </row>
    <row r="54" spans="2:9" x14ac:dyDescent="0.25">
      <c r="B54" s="64"/>
      <c r="C54" s="10" t="str">
        <f>[1]PRESUPUESTO!C49</f>
        <v>023.046</v>
      </c>
      <c r="D54" s="11" t="str">
        <f>[1]PRESUPUESTO!E49</f>
        <v>DOVELAS DE ACERO LISO 60000 PSI PARA PAVIMENTOS</v>
      </c>
      <c r="E54" s="12" t="str">
        <f>[1]PRESUPUESTO!F49</f>
        <v>KG</v>
      </c>
      <c r="F54" s="13">
        <f>[1]PRESUPUESTO!G49</f>
        <v>4037.4726000000005</v>
      </c>
      <c r="G54" s="16">
        <f>[1]PRESUPUESTO!H49*(1+[1]A.U!$J$54)</f>
        <v>21860.905858428068</v>
      </c>
      <c r="H54" s="15">
        <f t="shared" si="2"/>
        <v>88262808.414582819</v>
      </c>
      <c r="I54" s="65"/>
    </row>
    <row r="55" spans="2:9" x14ac:dyDescent="0.25">
      <c r="B55" s="64"/>
      <c r="C55" s="10" t="str">
        <f>[1]PRESUPUESTO!C50</f>
        <v>023.045</v>
      </c>
      <c r="D55" s="11" t="str">
        <f>[1]PRESUPUESTO!E50</f>
        <v>CANASTILLA DE SOPORTE DE DOVELAS EN HIERRO 3/8" Y 1/4"</v>
      </c>
      <c r="E55" s="12" t="str">
        <f>[1]PRESUPUESTO!F50</f>
        <v>ML</v>
      </c>
      <c r="F55" s="13">
        <f>[1]PRESUPUESTO!G50</f>
        <v>508.54896000000008</v>
      </c>
      <c r="G55" s="16">
        <f>[1]PRESUPUESTO!H50*(1+[1]A.U!$J$54)</f>
        <v>24781.630803865402</v>
      </c>
      <c r="H55" s="15">
        <f t="shared" si="2"/>
        <v>12602672.572409716</v>
      </c>
      <c r="I55" s="65"/>
    </row>
    <row r="56" spans="2:9" ht="36.75" customHeight="1" x14ac:dyDescent="0.25">
      <c r="B56" s="64"/>
      <c r="C56" s="10" t="str">
        <f>[1]PRESUPUESTO!C51</f>
        <v>023.035</v>
      </c>
      <c r="D56" s="11" t="str">
        <f>[1]PRESUPUESTO!E51</f>
        <v>CORTE MECANIZADO DE PAVIMENTO 10 mm</v>
      </c>
      <c r="E56" s="12" t="str">
        <f>[1]PRESUPUESTO!F51</f>
        <v>ML</v>
      </c>
      <c r="F56" s="13">
        <f>[1]PRESUPUESTO!G51</f>
        <v>933.97500000000002</v>
      </c>
      <c r="G56" s="16">
        <f>[1]PRESUPUESTO!H51*(1+[1]A.U!$J$54)</f>
        <v>12950.730161652191</v>
      </c>
      <c r="H56" s="15">
        <f t="shared" si="2"/>
        <v>12095658.202729106</v>
      </c>
      <c r="I56" s="65"/>
    </row>
    <row r="57" spans="2:9" ht="30" x14ac:dyDescent="0.25">
      <c r="B57" s="64"/>
      <c r="C57" s="10" t="str">
        <f>[1]PRESUPUESTO!C52</f>
        <v>032.018</v>
      </c>
      <c r="D57" s="11" t="str">
        <f>[1]PRESUPUESTO!E52</f>
        <v>SUMINISTRO, TRANSPORTE E INSTALACION SELLO DE JUNTA ELASTOMERICO EN PAVIMENTO RIGIDO 10MM</v>
      </c>
      <c r="E57" s="12" t="str">
        <f>[1]PRESUPUESTO!F52</f>
        <v>ML</v>
      </c>
      <c r="F57" s="13">
        <f>[1]PRESUPUESTO!G52</f>
        <v>933.97500000000002</v>
      </c>
      <c r="G57" s="16">
        <f>[1]PRESUPUESTO!H52*(1+[1]A.U!$J$54)</f>
        <v>18988.641371726684</v>
      </c>
      <c r="H57" s="15">
        <f t="shared" si="2"/>
        <v>17734916.325158432</v>
      </c>
      <c r="I57" s="65"/>
    </row>
    <row r="58" spans="2:9" ht="30" x14ac:dyDescent="0.25">
      <c r="B58" s="64"/>
      <c r="C58" s="10" t="str">
        <f>[1]PRESUPUESTO!C53</f>
        <v>023.004</v>
      </c>
      <c r="D58" s="11" t="str">
        <f>[1]PRESUPUESTO!E53</f>
        <v>SUMINISTRO, TRANSPORTE E INSTALACION  MEZCLA ASFALTICA TIPO MDC-19. EXTENDIDO MECÁNICO Y COMPACTADO</v>
      </c>
      <c r="E58" s="12" t="str">
        <f>[1]PRESUPUESTO!F53</f>
        <v>M3</v>
      </c>
      <c r="F58" s="13">
        <f>[1]PRESUPUESTO!G53</f>
        <v>16.356375000000003</v>
      </c>
      <c r="G58" s="16">
        <f>[1]PRESUPUESTO!H53*(1+[1]A.U!$J$54)</f>
        <v>2099487.8168552695</v>
      </c>
      <c r="H58" s="17">
        <f t="shared" si="2"/>
        <v>34340010.040416114</v>
      </c>
      <c r="I58" s="65"/>
    </row>
    <row r="59" spans="2:9" ht="16.5" customHeight="1" x14ac:dyDescent="0.25">
      <c r="B59" s="64"/>
      <c r="C59" s="85" t="s">
        <v>48</v>
      </c>
      <c r="D59" s="86" t="str">
        <f>[1]PRESUPUESTO!E54</f>
        <v>ANDENES</v>
      </c>
      <c r="E59" s="87"/>
      <c r="F59" s="88"/>
      <c r="G59" s="89"/>
      <c r="H59" s="90"/>
      <c r="I59" s="65"/>
    </row>
    <row r="60" spans="2:9" ht="30" x14ac:dyDescent="0.25">
      <c r="B60" s="64"/>
      <c r="C60" s="10" t="str">
        <f>[1]PRESUPUESTO!C55</f>
        <v>032.016</v>
      </c>
      <c r="D60" s="11" t="str">
        <f>[1]PRESUPUESTO!E55</f>
        <v>SUMINISTRO, TRANSPORTE E INSTALACION ANDEN CONCRETO 3000 PSI  E= 0.10M.  ACABADO:  ESCOBIADO</v>
      </c>
      <c r="E60" s="12" t="str">
        <f>[1]PRESUPUESTO!F55</f>
        <v>M2</v>
      </c>
      <c r="F60" s="18">
        <f>[1]PRESUPUESTO!G55</f>
        <v>640.68375000000015</v>
      </c>
      <c r="G60" s="8">
        <f>[1]PRESUPUESTO!H55*(1+[1]A.U!$J$54)</f>
        <v>161530.49664609271</v>
      </c>
      <c r="H60" s="9">
        <f t="shared" ref="H60:H77" si="3">+G60*F60</f>
        <v>103489964.33058113</v>
      </c>
      <c r="I60" s="65"/>
    </row>
    <row r="61" spans="2:9" ht="30" x14ac:dyDescent="0.25">
      <c r="B61" s="64"/>
      <c r="C61" s="10" t="str">
        <f>[1]PRESUPUESTO!C56</f>
        <v>023.011</v>
      </c>
      <c r="D61" s="11" t="str">
        <f>[1]PRESUPUESTO!E56</f>
        <v>SUMINISTRO, TRANSPORTE E INSTALACION SUB BASE COMPACTADA CON RANA</v>
      </c>
      <c r="E61" s="12" t="str">
        <f>[1]PRESUPUESTO!F56</f>
        <v>M3</v>
      </c>
      <c r="F61" s="18">
        <f>[1]PRESUPUESTO!G56</f>
        <v>96.102562500000005</v>
      </c>
      <c r="G61" s="8">
        <f>[1]PRESUPUESTO!H56*(1+[1]A.U!$J$54)</f>
        <v>276123.76465109223</v>
      </c>
      <c r="H61" s="9">
        <f t="shared" si="3"/>
        <v>26536201.350116882</v>
      </c>
      <c r="I61" s="65"/>
    </row>
    <row r="62" spans="2:9" ht="47.25" customHeight="1" x14ac:dyDescent="0.25">
      <c r="B62" s="64"/>
      <c r="C62" s="10" t="str">
        <f>[1]PRESUPUESTO!C57</f>
        <v>033.108</v>
      </c>
      <c r="D62" s="11" t="str">
        <f>[1]PRESUPUESTO!E57</f>
        <v>SUMINISTRO, TRANSPORTE E INSTALACION MALLA ELECTROSOLDADA M-131 Q-3.1 F 5.0MM C/.15M EN AMBOS SENTIDOS (INCLUYE ALAMBRE NEGRO, COLOCACIÓN Y TRASLAPO).</v>
      </c>
      <c r="E62" s="12" t="str">
        <f>[1]PRESUPUESTO!F57</f>
        <v>M2</v>
      </c>
      <c r="F62" s="18">
        <f>[1]PRESUPUESTO!G57</f>
        <v>640.68375000000015</v>
      </c>
      <c r="G62" s="8">
        <f>[1]PRESUPUESTO!H57*(1+[1]A.U!$J$54)</f>
        <v>21126.140524620736</v>
      </c>
      <c r="H62" s="9">
        <f t="shared" si="3"/>
        <v>13535174.934340984</v>
      </c>
      <c r="I62" s="65"/>
    </row>
    <row r="63" spans="2:9" ht="24" customHeight="1" thickBot="1" x14ac:dyDescent="0.3">
      <c r="B63" s="64"/>
      <c r="C63" s="173" t="s">
        <v>9</v>
      </c>
      <c r="D63" s="141"/>
      <c r="E63" s="141"/>
      <c r="F63" s="141"/>
      <c r="G63" s="174"/>
      <c r="H63" s="14">
        <f>SUM(H50:H62)</f>
        <v>1472002153.7848499</v>
      </c>
      <c r="I63" s="65"/>
    </row>
    <row r="64" spans="2:9" ht="24" customHeight="1" x14ac:dyDescent="0.25">
      <c r="B64" s="64"/>
      <c r="C64" s="75">
        <v>5</v>
      </c>
      <c r="D64" s="76" t="s">
        <v>17</v>
      </c>
      <c r="E64" s="91"/>
      <c r="F64" s="92"/>
      <c r="G64" s="93"/>
      <c r="H64" s="94"/>
      <c r="I64" s="65"/>
    </row>
    <row r="65" spans="2:9" ht="28.5" customHeight="1" x14ac:dyDescent="0.25">
      <c r="B65" s="64"/>
      <c r="C65" s="95" t="s">
        <v>18</v>
      </c>
      <c r="D65" s="51" t="str">
        <f>[1]PRESUPUESTO!E59</f>
        <v>EXCAVACION PARA CAISSONS EN ROCA  D 1.50 EN CONDICIONES HUMEDAS</v>
      </c>
      <c r="E65" s="52" t="str">
        <f>[1]PRESUPUESTO!F59</f>
        <v>M3</v>
      </c>
      <c r="F65" s="21">
        <f>[1]PRESUPUESTO!G59</f>
        <v>104.84123003559858</v>
      </c>
      <c r="G65" s="16">
        <f>[1]PRESUPUESTO!H59*(1+[1]A.U!$J$54)</f>
        <v>2266845.3562288289</v>
      </c>
      <c r="H65" s="15">
        <f t="shared" si="3"/>
        <v>237658855.44751507</v>
      </c>
      <c r="I65" s="65"/>
    </row>
    <row r="66" spans="2:9" ht="27.75" customHeight="1" x14ac:dyDescent="0.25">
      <c r="B66" s="64"/>
      <c r="C66" s="96" t="s">
        <v>21</v>
      </c>
      <c r="D66" s="51" t="str">
        <f>[1]PRESUPUESTO!E60</f>
        <v>SUMINISTRO, TRANSPORTE E INSTALACION DE ANILLO DE PROTECCIÓN PARA CAISSON EN CONCRETO DE 3000 PSI</v>
      </c>
      <c r="E66" s="52" t="str">
        <f>[1]PRESUPUESTO!F60</f>
        <v>M3</v>
      </c>
      <c r="F66" s="21">
        <f>[1]PRESUPUESTO!G60</f>
        <v>32.034038652000007</v>
      </c>
      <c r="G66" s="16">
        <f>[1]PRESUPUESTO!H60*(1+[1]A.U!$J$54)</f>
        <v>1310542.380439013</v>
      </c>
      <c r="H66" s="15">
        <f t="shared" si="3"/>
        <v>41981965.270067438</v>
      </c>
      <c r="I66" s="65"/>
    </row>
    <row r="67" spans="2:9" ht="36.75" customHeight="1" x14ac:dyDescent="0.25">
      <c r="B67" s="64"/>
      <c r="C67" s="97" t="s">
        <v>49</v>
      </c>
      <c r="D67" s="51" t="str">
        <f>[1]PRESUPUESTO!E61</f>
        <v>SUMINISTRO, TRANSPORTE E INSTALACIÓN DE ACERO DE REFUERZO FY = 60.000 PSI = 420 MPA (INCLUYE NALAMBRE NEGRO Y FIGURACIÓN)</v>
      </c>
      <c r="E67" s="52" t="str">
        <f>[1]PRESUPUESTO!F61</f>
        <v>KG</v>
      </c>
      <c r="F67" s="21">
        <f>[1]PRESUPUESTO!G61</f>
        <v>1448.8320000000001</v>
      </c>
      <c r="G67" s="16">
        <f>[1]PRESUPUESTO!H61*(1+[1]A.U!$J$54)</f>
        <v>10532.946193366395</v>
      </c>
      <c r="H67" s="15">
        <f t="shared" si="3"/>
        <v>15260469.499227421</v>
      </c>
      <c r="I67" s="65"/>
    </row>
    <row r="68" spans="2:9" ht="29.25" customHeight="1" x14ac:dyDescent="0.25">
      <c r="B68" s="64"/>
      <c r="C68" s="54" t="s">
        <v>19</v>
      </c>
      <c r="D68" s="51" t="str">
        <f>[1]PRESUPUESTO!E62</f>
        <v>SUMINISTRO, TRANSPORTE E INSTALACION CAISSONS EN CONCRETO DE 4000 PSI</v>
      </c>
      <c r="E68" s="52" t="str">
        <f>[1]PRESUPUESTO!F62</f>
        <v>M3</v>
      </c>
      <c r="F68" s="21">
        <f>[1]PRESUPUESTO!G62</f>
        <v>72.804633300000006</v>
      </c>
      <c r="G68" s="16">
        <f>[1]PRESUPUESTO!H62*(1+[1]A.U!$J$54)</f>
        <v>1401151.6505960983</v>
      </c>
      <c r="H68" s="15">
        <f t="shared" si="3"/>
        <v>102010332.11933868</v>
      </c>
      <c r="I68" s="65"/>
    </row>
    <row r="69" spans="2:9" ht="40.5" customHeight="1" x14ac:dyDescent="0.25">
      <c r="B69" s="64"/>
      <c r="C69" s="98" t="s">
        <v>50</v>
      </c>
      <c r="D69" s="99" t="str">
        <f>[1]PRESUPUESTO!E63</f>
        <v>SUMINISTRO, TRANSPORTE Y CONSTRUCCIÓN DE VIGA VEHICULAR DE PUENTE EN CONCRETO 5000 PSI PRETENSADO SECCIÓN TIPO i LONG. ENTRE 30m. y 35m. (0,829m3/ml)</v>
      </c>
      <c r="E69" s="100" t="str">
        <f>[1]PRESUPUESTO!F63</f>
        <v>M3</v>
      </c>
      <c r="F69" s="101">
        <f>[1]PRESUPUESTO!G63</f>
        <v>85.596862500000015</v>
      </c>
      <c r="G69" s="102">
        <f>[1]PRESUPUESTO!H63*(1+[1]A.U!$J$54)</f>
        <v>5310507.4914563214</v>
      </c>
      <c r="H69" s="103">
        <f t="shared" si="3"/>
        <v>454562779.55140674</v>
      </c>
      <c r="I69" s="65"/>
    </row>
    <row r="70" spans="2:9" ht="30" x14ac:dyDescent="0.25">
      <c r="B70" s="64"/>
      <c r="C70" s="104" t="s">
        <v>51</v>
      </c>
      <c r="D70" s="51" t="str">
        <f>[1]PRESUPUESTO!E64</f>
        <v>SUMINISTRO, TRANSPORTE E INSTALACION TABLERO DE PUENTE EN CONCRETO 4000 PSI</v>
      </c>
      <c r="E70" s="52" t="str">
        <f>[1]PRESUPUESTO!F64</f>
        <v>M3</v>
      </c>
      <c r="F70" s="21">
        <f>[1]PRESUPUESTO!G64</f>
        <v>78.547800000000009</v>
      </c>
      <c r="G70" s="16">
        <f>[1]PRESUPUESTO!H64*(1+[1]A.U!$J$54)</f>
        <v>3272703.9119887953</v>
      </c>
      <c r="H70" s="15">
        <f t="shared" si="3"/>
        <v>257063692.33811352</v>
      </c>
      <c r="I70" s="65"/>
    </row>
    <row r="71" spans="2:9" ht="30" x14ac:dyDescent="0.25">
      <c r="B71" s="64"/>
      <c r="C71" s="98" t="s">
        <v>20</v>
      </c>
      <c r="D71" s="51" t="str">
        <f>[1]PRESUPUESTO!E65</f>
        <v>SUMINISTRO, TRANSPORTE E INSTALACION MUROS Y PANTALLAS DE CONTENCION CONCRETO REFORZADO DE 4000 PSI  .</v>
      </c>
      <c r="E71" s="52" t="str">
        <f>[1]PRESUPUESTO!F65</f>
        <v>M3</v>
      </c>
      <c r="F71" s="21">
        <f>[1]PRESUPUESTO!G65</f>
        <v>112.66140000000001</v>
      </c>
      <c r="G71" s="16">
        <f>[1]PRESUPUESTO!H65*(1+[1]A.U!$J$54)</f>
        <v>1962325.0725005947</v>
      </c>
      <c r="H71" s="15">
        <f t="shared" si="3"/>
        <v>221078289.92301852</v>
      </c>
      <c r="I71" s="65"/>
    </row>
    <row r="72" spans="2:9" ht="30.75" customHeight="1" x14ac:dyDescent="0.25">
      <c r="B72" s="64"/>
      <c r="C72" s="105" t="s">
        <v>49</v>
      </c>
      <c r="D72" s="51" t="str">
        <f>[1]PRESUPUESTO!E66</f>
        <v>SUMINISTRO, TRANSPORTE E INSTALACIÓN DE ACERO DE REFUERZO FY = 60.000 PSI = 420 MPA (INCLUYE NALAMBRE NEGRO Y FIGURACIÓN)</v>
      </c>
      <c r="E72" s="52" t="str">
        <f>[1]PRESUPUESTO!F66</f>
        <v>KG</v>
      </c>
      <c r="F72" s="21">
        <f>[1]PRESUPUESTO!G66</f>
        <v>40430.802929999998</v>
      </c>
      <c r="G72" s="16">
        <f>[1]PRESUPUESTO!H66*(1+[1]A.U!$J$54)</f>
        <v>10532.946193366395</v>
      </c>
      <c r="H72" s="15">
        <f t="shared" si="3"/>
        <v>425855471.81629038</v>
      </c>
      <c r="I72" s="65"/>
    </row>
    <row r="73" spans="2:9" ht="87.75" customHeight="1" x14ac:dyDescent="0.25">
      <c r="B73" s="64"/>
      <c r="C73" s="98" t="s">
        <v>52</v>
      </c>
      <c r="D73" s="51" t="str">
        <f>[1]PRESUPUESTO!E67</f>
        <v>SUMINISTRO, TRASNPORTE E INSTALACIÓN ACERO DE PREESFUERZO TORÓN 0,6" (FY 1860MPA). INCLUYE GATO DE TENSIONAMIENTO, BOMBA INYECTAR LECHADA, CUÑAS, BLOQUE (GALLETAS) PARA POSTENSADO 12 TORONES, DUCTO 87MM PARA CABLE, TROMPETA, LECHADA. ANDAMIO METÁLICO CERTIFICADO INCLUYE ESCALERILLA CON BARANDAS Y PLATAFORMA DE TRABAJO.</v>
      </c>
      <c r="E73" s="52" t="str">
        <f>[1]PRESUPUESTO!F67</f>
        <v>KG</v>
      </c>
      <c r="F73" s="21">
        <f>[1]PRESUPUESTO!G67</f>
        <v>5465.5920000000006</v>
      </c>
      <c r="G73" s="16">
        <f>[1]PRESUPUESTO!H67*(1+[1]A.U!$J$54)</f>
        <v>53644.418078575087</v>
      </c>
      <c r="H73" s="15">
        <f t="shared" si="3"/>
        <v>293198502.29491538</v>
      </c>
      <c r="I73" s="65"/>
    </row>
    <row r="74" spans="2:9" ht="70.5" customHeight="1" x14ac:dyDescent="0.25">
      <c r="B74" s="64"/>
      <c r="C74" s="106" t="s">
        <v>64</v>
      </c>
      <c r="D74" s="51" t="str">
        <f>[1]PRESUPUESTO!E68</f>
        <v>SUMINISTRO E INSTALACION DE BARANDA METALICA PEATONAL H Libre=1,00m. INCLUYE 2 TUBOS 4" 3MM, 3TUBOS 2" 2,5MM, PARAL EN TUBO ESTRUCTURAL 80X80X3MM DE 1,20M. CADA 2,25M. ANTICORROSIVO PRIMER REF. 513 O SIMILAR, WASH PRIMER REF. 509A O SIMILAR, PINTURA EPOXICA</v>
      </c>
      <c r="E74" s="52" t="str">
        <f>[1]PRESUPUESTO!F68</f>
        <v>ML</v>
      </c>
      <c r="F74" s="21">
        <f>[1]PRESUPUESTO!G68</f>
        <v>33.5</v>
      </c>
      <c r="G74" s="16">
        <f>[1]PRESUPUESTO!H68*(1+[1]A.U!$J$54)</f>
        <v>891197.85568150657</v>
      </c>
      <c r="H74" s="15">
        <f t="shared" si="3"/>
        <v>29855128.16533047</v>
      </c>
      <c r="I74" s="65"/>
    </row>
    <row r="75" spans="2:9" ht="46.5" customHeight="1" x14ac:dyDescent="0.25">
      <c r="B75" s="64"/>
      <c r="C75" s="106" t="s">
        <v>53</v>
      </c>
      <c r="D75" s="51" t="str">
        <f>[1]PRESUPUESTO!E69</f>
        <v>SUMINISTRO, TRANSPORTE E INSTALACIÓN DE APOYO ELASTOMÉRICO DE 50X30X5,2CM DUREZA 60 EN NEOPRENO REFORZADO CON 5 PLATINAS DE 3MM</v>
      </c>
      <c r="E75" s="52" t="str">
        <f>[1]PRESUPUESTO!F69</f>
        <v>UND</v>
      </c>
      <c r="F75" s="21">
        <f>[1]PRESUPUESTO!G69</f>
        <v>6</v>
      </c>
      <c r="G75" s="16">
        <f>[1]PRESUPUESTO!H69*(1+[1]A.U!$J$54)</f>
        <v>3954286.9898735462</v>
      </c>
      <c r="H75" s="15">
        <f t="shared" si="3"/>
        <v>23725721.939241275</v>
      </c>
      <c r="I75" s="65"/>
    </row>
    <row r="76" spans="2:9" ht="47.25" customHeight="1" x14ac:dyDescent="0.25">
      <c r="B76" s="64"/>
      <c r="C76" s="97" t="s">
        <v>54</v>
      </c>
      <c r="D76" s="51" t="str">
        <f>[1]PRESUPUESTO!E70</f>
        <v>TOPE SÍSMICO LONGITUDINAL PARA PUENTES PRETENSADOS INCLUYE PLATINA GALVANIZADA DE 15x15x1/4", NEOPRENO DE 25x25x1CM ADHERIDO CON SIKADURA 32 PRIMER, Y TUERCAS</v>
      </c>
      <c r="E76" s="52" t="str">
        <f>[1]PRESUPUESTO!F70</f>
        <v>UND</v>
      </c>
      <c r="F76" s="21">
        <f>[1]PRESUPUESTO!G70</f>
        <v>4</v>
      </c>
      <c r="G76" s="16">
        <f>[1]PRESUPUESTO!H70*(1+[1]A.U!$J$54)</f>
        <v>333342.46899697604</v>
      </c>
      <c r="H76" s="15">
        <f t="shared" si="3"/>
        <v>1333369.8759879041</v>
      </c>
      <c r="I76" s="65"/>
    </row>
    <row r="77" spans="2:9" ht="31.5" customHeight="1" x14ac:dyDescent="0.25">
      <c r="B77" s="64"/>
      <c r="C77" s="97" t="s">
        <v>22</v>
      </c>
      <c r="D77" s="51" t="str">
        <f>[1]PRESUPUESTO!E71</f>
        <v>SUMINISTRO, TRANSPORTE E INSTALACION JUNTA ELASTOMETRICA DE EXPANSION TIPO VSL T-100 O SIMILAR</v>
      </c>
      <c r="E77" s="52" t="str">
        <f>[1]PRESUPUESTO!F71</f>
        <v>ML</v>
      </c>
      <c r="F77" s="21">
        <f>[1]PRESUPUESTO!G71</f>
        <v>18.600000000000001</v>
      </c>
      <c r="G77" s="16">
        <f>[1]PRESUPUESTO!H71*(1+[1]A.U!$J$54)</f>
        <v>6323256.8690488264</v>
      </c>
      <c r="H77" s="15">
        <f t="shared" si="3"/>
        <v>117612577.76430818</v>
      </c>
      <c r="I77" s="65"/>
    </row>
    <row r="78" spans="2:9" ht="23.25" customHeight="1" thickBot="1" x14ac:dyDescent="0.3">
      <c r="B78" s="64"/>
      <c r="C78" s="179" t="s">
        <v>9</v>
      </c>
      <c r="D78" s="166"/>
      <c r="E78" s="166"/>
      <c r="F78" s="166"/>
      <c r="G78" s="180"/>
      <c r="H78" s="19">
        <f>SUM(H65:H77)</f>
        <v>2221197156.0047607</v>
      </c>
      <c r="I78" s="65"/>
    </row>
    <row r="79" spans="2:9" ht="24" customHeight="1" thickBot="1" x14ac:dyDescent="0.3">
      <c r="B79" s="64"/>
      <c r="C79" s="74">
        <v>6</v>
      </c>
      <c r="D79" s="71" t="s">
        <v>23</v>
      </c>
      <c r="E79" s="72"/>
      <c r="F79" s="77"/>
      <c r="G79" s="78"/>
      <c r="H79" s="73"/>
      <c r="I79" s="65"/>
    </row>
    <row r="80" spans="2:9" x14ac:dyDescent="0.25">
      <c r="B80" s="64"/>
      <c r="C80" s="107" t="s">
        <v>55</v>
      </c>
      <c r="D80" s="108" t="s">
        <v>24</v>
      </c>
      <c r="E80" s="109"/>
      <c r="F80" s="110"/>
      <c r="G80" s="109"/>
      <c r="H80" s="111"/>
      <c r="I80" s="65"/>
    </row>
    <row r="81" spans="2:9" x14ac:dyDescent="0.25">
      <c r="B81" s="64"/>
      <c r="C81" s="97" t="s">
        <v>56</v>
      </c>
      <c r="D81" s="5" t="str">
        <f>[1]PRESUPUESTO!E74</f>
        <v>EXCAVACION MECANICA EN ZANJA (RETROEXCAVADORA)</v>
      </c>
      <c r="E81" s="20" t="str">
        <f>[1]PRESUPUESTO!F74</f>
        <v>M3</v>
      </c>
      <c r="F81" s="21">
        <f>[1]PRESUPUESTO!G74</f>
        <v>701.84560499999998</v>
      </c>
      <c r="G81" s="22">
        <f>[1]PRESUPUESTO!H74*(1+[1]A.U!$J$54)</f>
        <v>18413.664577535208</v>
      </c>
      <c r="H81" s="15">
        <f>+G81*F81</f>
        <v>12923549.555687267</v>
      </c>
      <c r="I81" s="65"/>
    </row>
    <row r="82" spans="2:9" ht="18.75" customHeight="1" x14ac:dyDescent="0.25">
      <c r="B82" s="64"/>
      <c r="C82" s="97" t="s">
        <v>25</v>
      </c>
      <c r="D82" s="5" t="str">
        <f>[1]PRESUPUESTO!E75</f>
        <v>EXCAVACIÓN PARA ESTRUCTURAS - CONGLOMERADO - 2.0 -4.00 M</v>
      </c>
      <c r="E82" s="20" t="str">
        <f>[1]PRESUPUESTO!F75</f>
        <v>M3</v>
      </c>
      <c r="F82" s="21">
        <f>[1]PRESUPUESTO!G75</f>
        <v>77.982844999999998</v>
      </c>
      <c r="G82" s="22">
        <f>[1]PRESUPUESTO!H75*(1+[1]A.U!$J$54)</f>
        <v>128141.24057701915</v>
      </c>
      <c r="H82" s="15">
        <f t="shared" ref="H82:H102" si="4">+G82*F82</f>
        <v>9992818.5020253956</v>
      </c>
      <c r="I82" s="65"/>
    </row>
    <row r="83" spans="2:9" ht="33.75" customHeight="1" x14ac:dyDescent="0.25">
      <c r="B83" s="64"/>
      <c r="C83" s="97" t="s">
        <v>57</v>
      </c>
      <c r="D83" s="5" t="str">
        <f>[1]PRESUPUESTO!E76</f>
        <v>SUMINISTRO, TRANSPORTE E INSTALACION MUROS DE CONTENCION CONCRETO REFORZADO DE 3000 PSI H&lt;3.0M. NO INCLUYE REFUERZO.</v>
      </c>
      <c r="E83" s="20" t="str">
        <f>[1]PRESUPUESTO!F76</f>
        <v>M3</v>
      </c>
      <c r="F83" s="21">
        <f>[1]PRESUPUESTO!G76</f>
        <v>456.91830000000004</v>
      </c>
      <c r="G83" s="22">
        <f>[1]PRESUPUESTO!H76*(1+[1]A.U!$J$54)</f>
        <v>1577208.4971838258</v>
      </c>
      <c r="H83" s="15">
        <f t="shared" si="4"/>
        <v>720655425.27878857</v>
      </c>
      <c r="I83" s="65"/>
    </row>
    <row r="84" spans="2:9" ht="31.5" customHeight="1" x14ac:dyDescent="0.25">
      <c r="B84" s="64"/>
      <c r="C84" s="54" t="s">
        <v>49</v>
      </c>
      <c r="D84" s="5" t="str">
        <f>[1]PRESUPUESTO!E77</f>
        <v>SUMINISTRO, TRANSPORTE E INSTALACIÓN DE ACERO DE REFUERZO FY = 60.000 PSI = 420 MPA (INCLUYE NALAMBRE NEGRO Y FIGURACIÓN)</v>
      </c>
      <c r="E84" s="20" t="str">
        <f>[1]PRESUPUESTO!F77</f>
        <v>KG</v>
      </c>
      <c r="F84" s="21">
        <f>[1]PRESUPUESTO!G77</f>
        <v>45719.279005347591</v>
      </c>
      <c r="G84" s="22">
        <f>[1]PRESUPUESTO!H77*(1+[1]A.U!$J$54)</f>
        <v>10532.946193366395</v>
      </c>
      <c r="H84" s="15">
        <f t="shared" si="4"/>
        <v>481558705.76283205</v>
      </c>
      <c r="I84" s="65"/>
    </row>
    <row r="85" spans="2:9" ht="32.25" customHeight="1" x14ac:dyDescent="0.25">
      <c r="B85" s="64"/>
      <c r="C85" s="97" t="s">
        <v>58</v>
      </c>
      <c r="D85" s="5" t="str">
        <f>[1]PRESUPUESTO!E78</f>
        <v>SUMINISTRO, TRANSPORTE E INSTALACION AFIRMADO COMPACTADO PARA ESTRUCTURAS</v>
      </c>
      <c r="E85" s="20" t="str">
        <f>[1]PRESUPUESTO!F78</f>
        <v>M3</v>
      </c>
      <c r="F85" s="21">
        <f>[1]PRESUPUESTO!G78</f>
        <v>333.00415000000004</v>
      </c>
      <c r="G85" s="22">
        <f>[1]PRESUPUESTO!H78*(1+[1]A.U!$J$54)</f>
        <v>200019.8885615936</v>
      </c>
      <c r="H85" s="15">
        <f t="shared" si="4"/>
        <v>66607452.973548211</v>
      </c>
      <c r="I85" s="65"/>
    </row>
    <row r="86" spans="2:9" ht="33" customHeight="1" x14ac:dyDescent="0.25">
      <c r="B86" s="64"/>
      <c r="C86" s="97" t="s">
        <v>26</v>
      </c>
      <c r="D86" s="5" t="str">
        <f>[1]PRESUPUESTO!E79</f>
        <v>SUMINISTRO, TRANSPORTE E INSTALACIÓN DE MATERIAL GRANULAR PARA SUBDRENES Y DRENAJES</v>
      </c>
      <c r="E86" s="20" t="str">
        <f>[1]PRESUPUESTO!F79</f>
        <v>M3</v>
      </c>
      <c r="F86" s="21">
        <f>[1]PRESUPUESTO!G79</f>
        <v>137.01059999999998</v>
      </c>
      <c r="G86" s="22">
        <f>[1]PRESUPUESTO!H79*(1+[1]A.U!$J$54)</f>
        <v>157239.78143476864</v>
      </c>
      <c r="H86" s="15">
        <f t="shared" si="4"/>
        <v>21543516.79824651</v>
      </c>
      <c r="I86" s="65"/>
    </row>
    <row r="87" spans="2:9" ht="26.25" customHeight="1" x14ac:dyDescent="0.25">
      <c r="B87" s="64"/>
      <c r="C87" s="97" t="s">
        <v>59</v>
      </c>
      <c r="D87" s="5" t="str">
        <f>[1]PRESUPUESTO!E80</f>
        <v>SUMINISTRO, TRANSPORTE E INSTALACION GEOTEXTIL NO TEJIDO 3000</v>
      </c>
      <c r="E87" s="20" t="str">
        <f>[1]PRESUPUESTO!F80</f>
        <v>M2</v>
      </c>
      <c r="F87" s="21">
        <f>[1]PRESUPUESTO!G80</f>
        <v>956.91944000000001</v>
      </c>
      <c r="G87" s="22">
        <f>[1]PRESUPUESTO!H80*(1+[1]A.U!$J$54)</f>
        <v>19591.122750606137</v>
      </c>
      <c r="H87" s="15">
        <f t="shared" si="4"/>
        <v>18747126.211481284</v>
      </c>
      <c r="I87" s="65"/>
    </row>
    <row r="88" spans="2:9" ht="32.25" customHeight="1" x14ac:dyDescent="0.25">
      <c r="B88" s="64"/>
      <c r="C88" s="98" t="s">
        <v>28</v>
      </c>
      <c r="D88" s="5" t="str">
        <f>[1]PRESUPUESTO!E81</f>
        <v>SUMINISTRO, TRANSPORTE E INSTALACIÓN DE TUBERÍA PVC TIPO PAVCO DE 100 MM PARA SUBDRENES Y DRENAJES</v>
      </c>
      <c r="E88" s="20" t="str">
        <f>[1]PRESUPUESTO!F81</f>
        <v>ML</v>
      </c>
      <c r="F88" s="21">
        <f>[1]PRESUPUESTO!G81</f>
        <v>72.100000000000009</v>
      </c>
      <c r="G88" s="22">
        <f>[1]PRESUPUESTO!H81*(1+[1]A.U!$J$54)</f>
        <v>40650.466426698935</v>
      </c>
      <c r="H88" s="15">
        <f t="shared" si="4"/>
        <v>2930898.6293649934</v>
      </c>
      <c r="I88" s="65"/>
    </row>
    <row r="89" spans="2:9" ht="32.25" customHeight="1" x14ac:dyDescent="0.25">
      <c r="B89" s="64"/>
      <c r="C89" s="112" t="s">
        <v>65</v>
      </c>
      <c r="D89" s="5" t="str">
        <f>[1]PRESUPUESTO!E82</f>
        <v>SUMINISTRO, TRANSPORTE E INSTALACIÓN DE GEODREN PLANAR H=0,50</v>
      </c>
      <c r="E89" s="20" t="str">
        <f>[1]PRESUPUESTO!F82</f>
        <v>ML</v>
      </c>
      <c r="F89" s="21">
        <f>[1]PRESUPUESTO!G82</f>
        <v>72.100000000000009</v>
      </c>
      <c r="G89" s="22">
        <f>[1]PRESUPUESTO!H82*(1+[1]A.U!$J$54)</f>
        <v>34294.287879520729</v>
      </c>
      <c r="H89" s="15">
        <f t="shared" si="4"/>
        <v>2472618.1561134448</v>
      </c>
      <c r="I89" s="65"/>
    </row>
    <row r="90" spans="2:9" ht="32.25" customHeight="1" x14ac:dyDescent="0.25">
      <c r="B90" s="64"/>
      <c r="C90" s="97" t="s">
        <v>29</v>
      </c>
      <c r="D90" s="5" t="str">
        <f>[1]PRESUPUESTO!E83</f>
        <v>EXCAVACION PARA CAISSONS EN CONGLOMERADO 4-8 m CONDICIONES HUMEDAS</v>
      </c>
      <c r="E90" s="20" t="str">
        <f>[1]PRESUPUESTO!F83</f>
        <v>M3</v>
      </c>
      <c r="F90" s="21">
        <f>[1]PRESUPUESTO!G83</f>
        <v>140.273682779111</v>
      </c>
      <c r="G90" s="22">
        <f>[1]PRESUPUESTO!H83*(1+[1]A.U!$J$54)</f>
        <v>454610.18288625748</v>
      </c>
      <c r="H90" s="15">
        <f t="shared" si="4"/>
        <v>63769844.582340516</v>
      </c>
      <c r="I90" s="65"/>
    </row>
    <row r="91" spans="2:9" ht="31.5" customHeight="1" x14ac:dyDescent="0.25">
      <c r="B91" s="64"/>
      <c r="C91" s="97" t="s">
        <v>18</v>
      </c>
      <c r="D91" s="5" t="str">
        <f>[1]PRESUPUESTO!E84</f>
        <v>EXCAVACION PARA CAISSONS EN ROCA  D 1.50 EN CONDICIONES HUMEDAS</v>
      </c>
      <c r="E91" s="20" t="str">
        <f>[1]PRESUPUESTO!F84</f>
        <v>M3</v>
      </c>
      <c r="F91" s="21">
        <f>[1]PRESUPUESTO!G84</f>
        <v>140.273682779111</v>
      </c>
      <c r="G91" s="22">
        <f>[1]PRESUPUESTO!H84*(1+[1]A.U!$J$54)</f>
        <v>2266845.3562288289</v>
      </c>
      <c r="H91" s="15">
        <f t="shared" si="4"/>
        <v>317978746.40894359</v>
      </c>
      <c r="I91" s="65"/>
    </row>
    <row r="92" spans="2:9" ht="31.5" customHeight="1" x14ac:dyDescent="0.25">
      <c r="B92" s="64"/>
      <c r="C92" s="54" t="s">
        <v>19</v>
      </c>
      <c r="D92" s="5" t="str">
        <f>[1]PRESUPUESTO!E85</f>
        <v>SUMINISTRO, TRANSPORTE E INSTALACION CONCRETO PARA CAISSONS 4000 PSI</v>
      </c>
      <c r="E92" s="20" t="str">
        <f>[1]PRESUPUESTO!F85</f>
        <v>M3</v>
      </c>
      <c r="F92" s="21">
        <f>[1]PRESUPUESTO!G85</f>
        <v>218.41709750449823</v>
      </c>
      <c r="G92" s="22">
        <f>[1]PRESUPUESTO!H85*(1+[1]A.U!$J$54)</f>
        <v>1401151.6505960983</v>
      </c>
      <c r="H92" s="15">
        <f t="shared" si="4"/>
        <v>306035476.68683666</v>
      </c>
      <c r="I92" s="65"/>
    </row>
    <row r="93" spans="2:9" ht="29.25" customHeight="1" x14ac:dyDescent="0.25">
      <c r="B93" s="64"/>
      <c r="C93" s="54" t="s">
        <v>49</v>
      </c>
      <c r="D93" s="5" t="str">
        <f>[1]PRESUPUESTO!E86</f>
        <v>SUMINISTRO, TRANSPORTE E INSTALACIÓN DE ACERO DE REFUERZO FY = 60.000 PSI = 420 MPA (INCLUYE NALAMBRE NEGRO Y FIGURACIÓN)</v>
      </c>
      <c r="E93" s="20" t="str">
        <f>[1]PRESUPUESTO!F86</f>
        <v>KG</v>
      </c>
      <c r="F93" s="21">
        <f>[1]PRESUPUESTO!G86</f>
        <v>29250.28008</v>
      </c>
      <c r="G93" s="22">
        <f>[1]PRESUPUESTO!H86*(1+[1]A.U!$J$54)</f>
        <v>10532.946193366395</v>
      </c>
      <c r="H93" s="15">
        <f t="shared" si="4"/>
        <v>308091626.22353691</v>
      </c>
      <c r="I93" s="65"/>
    </row>
    <row r="94" spans="2:9" ht="32.25" customHeight="1" x14ac:dyDescent="0.25">
      <c r="B94" s="64"/>
      <c r="C94" s="97" t="s">
        <v>21</v>
      </c>
      <c r="D94" s="5" t="str">
        <f>[1]PRESUPUESTO!E87</f>
        <v>SUMINISTRO, TRANSPORTE E INSTALACION DE ANILLO DE PROTECCIÓN PARA CAISSON EN CONCRETO DE 3000 PSI</v>
      </c>
      <c r="E94" s="20" t="str">
        <f>[1]PRESUPUESTO!F87</f>
        <v>M3</v>
      </c>
      <c r="F94" s="21">
        <f>[1]PRESUPUESTO!G87</f>
        <v>62.126620415999966</v>
      </c>
      <c r="G94" s="22">
        <f>[1]PRESUPUESTO!H87*(1+[1]A.U!$J$54)</f>
        <v>1310542.380439013</v>
      </c>
      <c r="H94" s="15">
        <f t="shared" si="4"/>
        <v>81419569.008615583</v>
      </c>
      <c r="I94" s="65"/>
    </row>
    <row r="95" spans="2:9" ht="30.75" customHeight="1" x14ac:dyDescent="0.25">
      <c r="B95" s="64"/>
      <c r="C95" s="54" t="s">
        <v>49</v>
      </c>
      <c r="D95" s="5" t="str">
        <f>[1]PRESUPUESTO!E88</f>
        <v>SUMINISTRO, TRANSPORTE E INSTALACIÓN DE ACERO DE REFUERZO FY = 60.000 PSI = 420 MPA (INCLUYE NALAMBRE NEGRO Y FIGURACIÓN)</v>
      </c>
      <c r="E95" s="20" t="str">
        <f>[1]PRESUPUESTO!F88</f>
        <v>KG</v>
      </c>
      <c r="F95" s="21">
        <f>[1]PRESUPUESTO!G88</f>
        <v>5023.8720000000012</v>
      </c>
      <c r="G95" s="22">
        <f>[1]PRESUPUESTO!H88*(1+[1]A.U!$J$54)</f>
        <v>10532.946193366395</v>
      </c>
      <c r="H95" s="15">
        <f t="shared" si="4"/>
        <v>52916173.458360031</v>
      </c>
      <c r="I95" s="65"/>
    </row>
    <row r="96" spans="2:9" ht="44.25" customHeight="1" x14ac:dyDescent="0.25">
      <c r="B96" s="64"/>
      <c r="C96" s="113" t="s">
        <v>66</v>
      </c>
      <c r="D96" s="5" t="str">
        <f>[1]PRESUPUESTO!E89</f>
        <v>SUMINISTRO, TRANSPORTE E INSTALACIÓN DE RELLENO PARA ESTRUCTURAS CON BLOQUES DE POLIESTIRENO EXPANDIDO DENSIDAD 30 KG/M3</v>
      </c>
      <c r="E96" s="20" t="str">
        <f>[1]PRESUPUESTO!F89</f>
        <v>M3</v>
      </c>
      <c r="F96" s="21">
        <f>[1]PRESUPUESTO!G89</f>
        <v>1275.625</v>
      </c>
      <c r="G96" s="22">
        <f>[1]PRESUPUESTO!H89*(1+[1]A.U!$J$54)</f>
        <v>730655.92619878473</v>
      </c>
      <c r="H96" s="15">
        <f t="shared" si="4"/>
        <v>932042965.85732472</v>
      </c>
      <c r="I96" s="65"/>
    </row>
    <row r="97" spans="2:9" ht="18" customHeight="1" x14ac:dyDescent="0.25">
      <c r="B97" s="64"/>
      <c r="C97" s="114" t="s">
        <v>60</v>
      </c>
      <c r="D97" s="5" t="str">
        <f>[1]PRESUPUESTO!E90</f>
        <v>TRANSPORTE E INSTALACION DE TUBERIA PVC SANITARIA DE 2"</v>
      </c>
      <c r="E97" s="20" t="str">
        <f>[1]PRESUPUESTO!F90</f>
        <v>ML</v>
      </c>
      <c r="F97" s="21">
        <f>[1]PRESUPUESTO!G90</f>
        <v>268.21199999999999</v>
      </c>
      <c r="G97" s="22">
        <f>[1]PRESUPUESTO!H90*(1+[1]A.U!$J$54)</f>
        <v>17004.382047808496</v>
      </c>
      <c r="H97" s="15">
        <f t="shared" si="4"/>
        <v>4560779.317806812</v>
      </c>
      <c r="I97" s="65"/>
    </row>
    <row r="98" spans="2:9" ht="29.25" customHeight="1" x14ac:dyDescent="0.25">
      <c r="B98" s="64"/>
      <c r="C98" s="97" t="s">
        <v>27</v>
      </c>
      <c r="D98" s="5" t="str">
        <f>[1]PRESUPUESTO!E91</f>
        <v>SUMINISTRO, TRANSPORTE E INSTALACION GEOTEXTIL NO TEJIDO 4000</v>
      </c>
      <c r="E98" s="20" t="str">
        <f>[1]PRESUPUESTO!F91</f>
        <v>M2</v>
      </c>
      <c r="F98" s="21">
        <f>[1]PRESUPUESTO!G91</f>
        <v>397.91475000000003</v>
      </c>
      <c r="G98" s="22">
        <f>[1]PRESUPUESTO!H91*(1+[1]A.U!$J$54)</f>
        <v>21769.22390946815</v>
      </c>
      <c r="H98" s="15">
        <f t="shared" si="4"/>
        <v>8662295.2896300424</v>
      </c>
      <c r="I98" s="65"/>
    </row>
    <row r="99" spans="2:9" ht="33" customHeight="1" x14ac:dyDescent="0.25">
      <c r="B99" s="64"/>
      <c r="C99" s="104" t="s">
        <v>67</v>
      </c>
      <c r="D99" s="11" t="str">
        <f>[1]PRESUPUESTO!E92</f>
        <v>SUMINISTRO TRANSPORTE E INSTALACION DE MURO EN LADRILLO FAROL PANDERETA E=12CMS. INCLUYE MORTERO DE PEGA.</v>
      </c>
      <c r="E99" s="20" t="str">
        <f>[1]PRESUPUESTO!F92</f>
        <v>M2</v>
      </c>
      <c r="F99" s="21">
        <f>[1]PRESUPUESTO!G92</f>
        <v>236.9</v>
      </c>
      <c r="G99" s="22">
        <f>[1]PRESUPUESTO!H92*(1+[1]A.U!$J$54)</f>
        <v>76221.752881018503</v>
      </c>
      <c r="H99" s="15">
        <f t="shared" si="4"/>
        <v>18056933.257513285</v>
      </c>
      <c r="I99" s="65"/>
    </row>
    <row r="100" spans="2:9" ht="29.25" customHeight="1" x14ac:dyDescent="0.25">
      <c r="B100" s="64"/>
      <c r="C100" s="53" t="s">
        <v>68</v>
      </c>
      <c r="D100" s="11" t="str">
        <f>[1]PRESUPUESTO!E93</f>
        <v>SUMINISTRO, TRANSPORTE E INSTALACIÓN DE VIGAS Y COLUMNAS DE 0,20 *13 CMS CONCRETO DE 3000 PSI. NO INCLUYE REFUERZO</v>
      </c>
      <c r="E100" s="20" t="str">
        <f>[1]PRESUPUESTO!F93</f>
        <v>ML</v>
      </c>
      <c r="F100" s="21">
        <f>[1]PRESUPUESTO!G93</f>
        <v>237.31200000000001</v>
      </c>
      <c r="G100" s="22">
        <f>[1]PRESUPUESTO!H93*(1+[1]A.U!$J$54)</f>
        <v>143090.63722599752</v>
      </c>
      <c r="H100" s="15">
        <f t="shared" si="4"/>
        <v>33957125.301375926</v>
      </c>
      <c r="I100" s="65"/>
    </row>
    <row r="101" spans="2:9" ht="88.5" customHeight="1" x14ac:dyDescent="0.25">
      <c r="B101" s="64"/>
      <c r="C101" s="115" t="str">
        <f>[1]Actividades!A1957</f>
        <v>021.019</v>
      </c>
      <c r="D101" s="11" t="str">
        <f>[1]PRESUPUESTO!E94</f>
        <v>SUMINISTRO, TRANSPORTE E INSTALACION CERRAMIENTO EN MALLA ESLABONADA CAL. 12  DE 2 1/4" X 2 1/4" +  ANGULO 3/4 X  1/8" + ANTICORROSIVO + PINTURA, TUBO AGUAS NEGRAS PARA CERRAMIENTO 2", CONCERTINA DIAMETRO 18"ESPIRAL ESPACIADO CADA 20 CM CUCHILLAS EN ACERO INOXIDABLE AISI 430 ESPESOR 0,60MM ANCHO 25MM, PEDESTAL EN CONCRETO. ALTURA 1,5M</v>
      </c>
      <c r="E101" s="20" t="str">
        <f>[1]PRESUPUESTO!F94</f>
        <v>ML</v>
      </c>
      <c r="F101" s="21">
        <f>[1]PRESUPUESTO!G94</f>
        <v>110.21000000000001</v>
      </c>
      <c r="G101" s="22">
        <f>[1]PRESUPUESTO!H94*(1+[1]A.U!$J$54)</f>
        <v>355219.16510649933</v>
      </c>
      <c r="H101" s="15">
        <f t="shared" si="4"/>
        <v>39148704.186387293</v>
      </c>
      <c r="I101" s="65"/>
    </row>
    <row r="102" spans="2:9" ht="29.25" customHeight="1" thickBot="1" x14ac:dyDescent="0.3">
      <c r="B102" s="64"/>
      <c r="C102" s="116" t="s">
        <v>49</v>
      </c>
      <c r="D102" s="11" t="str">
        <f>[1]PRESUPUESTO!E95</f>
        <v>SUMINISTRO, TRANSPORTE E INSTALACIÓN DE ACERO DE REFUERZO FY = 60.000 PSI = 420 MPA (INCLUYE NALAMBRE NEGRO Y FIGURACIÓN)</v>
      </c>
      <c r="E102" s="20" t="str">
        <f>[1]PRESUPUESTO!F95</f>
        <v>KG</v>
      </c>
      <c r="F102" s="21">
        <f>[1]PRESUPUESTO!G95</f>
        <v>1158.1836000000001</v>
      </c>
      <c r="G102" s="22">
        <f>[1]PRESUPUESTO!H95*(1+[1]A.U!$J$54)</f>
        <v>10532.946193366395</v>
      </c>
      <c r="H102" s="15">
        <f t="shared" si="4"/>
        <v>12199085.540839389</v>
      </c>
      <c r="I102" s="65"/>
    </row>
    <row r="103" spans="2:9" ht="24" customHeight="1" thickBot="1" x14ac:dyDescent="0.3">
      <c r="B103" s="64"/>
      <c r="C103" s="179" t="s">
        <v>9</v>
      </c>
      <c r="D103" s="166"/>
      <c r="E103" s="166"/>
      <c r="F103" s="166"/>
      <c r="G103" s="180"/>
      <c r="H103" s="19">
        <f>SUM(H81:H102)</f>
        <v>3516271436.9875979</v>
      </c>
      <c r="I103" s="65"/>
    </row>
    <row r="104" spans="2:9" ht="24" customHeight="1" thickBot="1" x14ac:dyDescent="0.3">
      <c r="B104" s="64"/>
      <c r="C104" s="74">
        <v>7</v>
      </c>
      <c r="D104" s="71" t="s">
        <v>30</v>
      </c>
      <c r="E104" s="72"/>
      <c r="F104" s="77"/>
      <c r="G104" s="78"/>
      <c r="H104" s="73"/>
      <c r="I104" s="65"/>
    </row>
    <row r="105" spans="2:9" ht="42.75" customHeight="1" x14ac:dyDescent="0.25">
      <c r="B105" s="64"/>
      <c r="C105" s="4" t="str">
        <f>[1]PRESUPUESTO!C97</f>
        <v>023.053</v>
      </c>
      <c r="D105" s="5" t="str">
        <f>[1]PRESUPUESTO!E97</f>
        <v>SUMINISTRO, TRANSPORTE E INSTALACION SEÑALES VERTICALES GRADO DIAMANTE. SR/SP/SI (60CMS). PARA FIJAR EN POSTE EXISTENTE (SECCIÓN CIRCULAR - ROMBO - HEXAGONO - CUADRADA).  - CUMPLE MANUAL DE SEÑALIZACIÓN INVIAS 2024</v>
      </c>
      <c r="E105" s="6" t="str">
        <f>[1]PRESUPUESTO!F97</f>
        <v>UND</v>
      </c>
      <c r="F105" s="7">
        <f>[1]PRESUPUESTO!G97</f>
        <v>11</v>
      </c>
      <c r="G105" s="8">
        <f>[1]PRESUPUESTO!H97*(1+[1]A.U!$J$54)</f>
        <v>551717.08374034497</v>
      </c>
      <c r="H105" s="15">
        <f t="shared" ref="H105:H109" si="5">+G105*F105</f>
        <v>6068887.9211437944</v>
      </c>
      <c r="I105" s="65"/>
    </row>
    <row r="106" spans="2:9" ht="45" x14ac:dyDescent="0.25">
      <c r="B106" s="64"/>
      <c r="C106" s="4" t="str">
        <f>[1]PRESUPUESTO!C98</f>
        <v>023.049</v>
      </c>
      <c r="D106" s="5" t="str">
        <f>[1]PRESUPUESTO!E98</f>
        <v>SUMINISTRO, TRANSPORTE E INSTALACION  DEMARCACION LINEAS CENTRALES, DE BORDE, DE CARRIL Y OTRAS (Ancho 12cms), CON PINTURA PLASTICO EN FRIO.</v>
      </c>
      <c r="E106" s="6" t="str">
        <f>[1]PRESUPUESTO!F98</f>
        <v>M</v>
      </c>
      <c r="F106" s="7">
        <f>[1]PRESUPUESTO!G98</f>
        <v>870</v>
      </c>
      <c r="G106" s="8">
        <f>[1]PRESUPUESTO!H98*(1+[1]A.U!$J$54)</f>
        <v>12455.647637268643</v>
      </c>
      <c r="H106" s="15">
        <f t="shared" si="5"/>
        <v>10836413.44442372</v>
      </c>
      <c r="I106" s="65"/>
    </row>
    <row r="107" spans="2:9" ht="46.5" customHeight="1" x14ac:dyDescent="0.25">
      <c r="B107" s="64"/>
      <c r="C107" s="4" t="str">
        <f>[1]PRESUPUESTO!C99</f>
        <v>023.048</v>
      </c>
      <c r="D107" s="5" t="str">
        <f>[1]PRESUPUESTO!E99</f>
        <v>SUMINISTRO, TRANSPORTE E INSTALACION  DEMARCACION PASOS PEATONALES, LINEAS DE PARE, SIMBOLOS, TEXTOS Y OTRAS, CON PINTURA PLASTICO EN FRIO.</v>
      </c>
      <c r="E107" s="6" t="str">
        <f>[1]PRESUPUESTO!F99</f>
        <v>M2</v>
      </c>
      <c r="F107" s="7">
        <f>[1]PRESUPUESTO!G99</f>
        <v>300.60000000000002</v>
      </c>
      <c r="G107" s="8">
        <f>[1]PRESUPUESTO!H99*(1+[1]A.U!$J$54)</f>
        <v>101223.4203623877</v>
      </c>
      <c r="H107" s="15">
        <f t="shared" si="5"/>
        <v>30427760.160933744</v>
      </c>
      <c r="I107" s="65"/>
    </row>
    <row r="108" spans="2:9" ht="21" customHeight="1" x14ac:dyDescent="0.25">
      <c r="B108" s="64"/>
      <c r="C108" s="4" t="str">
        <f>[1]PRESUPUESTO!C100</f>
        <v>023.061</v>
      </c>
      <c r="D108" s="5" t="str">
        <f>[1]PRESUPUESTO!E100</f>
        <v>SUMINISTRO, TRANSPORTE E INSTALACION TACHAS REFLECTIVAS.</v>
      </c>
      <c r="E108" s="6" t="str">
        <f>[1]PRESUPUESTO!F100</f>
        <v>UN</v>
      </c>
      <c r="F108" s="7">
        <f>[1]PRESUPUESTO!G100</f>
        <v>170</v>
      </c>
      <c r="G108" s="8">
        <f>[1]PRESUPUESTO!H100*(1+[1]A.U!$J$54)</f>
        <v>19075.084352174606</v>
      </c>
      <c r="H108" s="15">
        <f t="shared" si="5"/>
        <v>3242764.3398696831</v>
      </c>
      <c r="I108" s="65"/>
    </row>
    <row r="109" spans="2:9" ht="20.25" customHeight="1" x14ac:dyDescent="0.25">
      <c r="B109" s="64"/>
      <c r="C109" s="4" t="str">
        <f>[1]PRESUPUESTO!C101</f>
        <v>021.041</v>
      </c>
      <c r="D109" s="5" t="str">
        <f>[1]PRESUPUESTO!E101</f>
        <v>DEFENSA METALICA VEHICULAR TIPO INVIAS</v>
      </c>
      <c r="E109" s="6" t="str">
        <f>[1]PRESUPUESTO!F101</f>
        <v>ML</v>
      </c>
      <c r="F109" s="7">
        <f>[1]PRESUPUESTO!G101</f>
        <v>40</v>
      </c>
      <c r="G109" s="8">
        <f>[1]PRESUPUESTO!H101*(1+[1]A.U!$J$54)</f>
        <v>840415.68256235367</v>
      </c>
      <c r="H109" s="15">
        <f t="shared" si="5"/>
        <v>33616627.302494146</v>
      </c>
      <c r="I109" s="65"/>
    </row>
    <row r="110" spans="2:9" ht="24" customHeight="1" thickBot="1" x14ac:dyDescent="0.3">
      <c r="B110" s="64"/>
      <c r="C110" s="173" t="s">
        <v>9</v>
      </c>
      <c r="D110" s="141"/>
      <c r="E110" s="141"/>
      <c r="F110" s="141"/>
      <c r="G110" s="174"/>
      <c r="H110" s="14">
        <f>SUM(H105:H109)</f>
        <v>84192453.168865085</v>
      </c>
      <c r="I110" s="65"/>
    </row>
    <row r="111" spans="2:9" ht="24" customHeight="1" thickBot="1" x14ac:dyDescent="0.3">
      <c r="B111" s="64"/>
      <c r="C111" s="74">
        <v>8</v>
      </c>
      <c r="D111" s="117" t="s">
        <v>31</v>
      </c>
      <c r="E111" s="72"/>
      <c r="F111" s="72"/>
      <c r="G111" s="78"/>
      <c r="H111" s="73"/>
      <c r="I111" s="65"/>
    </row>
    <row r="112" spans="2:9" ht="18.75" customHeight="1" x14ac:dyDescent="0.25">
      <c r="B112" s="64"/>
      <c r="C112" s="107" t="s">
        <v>61</v>
      </c>
      <c r="D112" s="108" t="s">
        <v>32</v>
      </c>
      <c r="E112" s="109"/>
      <c r="F112" s="109"/>
      <c r="G112" s="109"/>
      <c r="H112" s="111"/>
      <c r="I112" s="65"/>
    </row>
    <row r="113" spans="2:9" ht="189.75" customHeight="1" x14ac:dyDescent="0.25">
      <c r="B113" s="64"/>
      <c r="C113" s="23" t="str">
        <f>[1]PRESUPUESTO!C104</f>
        <v>PART-07</v>
      </c>
      <c r="D113" s="24" t="str">
        <f>[1]PRESUPUESTO!E104</f>
        <v xml:space="preserve">Suministro e instalación de poste metálico de 18 m x 3000 kgf (con cruceta de retención). incluye codificacion del circuito de energia.Transporte y descarga. Excavación de la cimentación. Eliminación de las tierras sueltas del fondo de la excavación. Izado del poste. Colocación y aplomado. Fundido y compactación del concreto (sólo para los postes que llevan estructura de apoyo en la base de concreto). Instalación de sistema de puesta a tierra con  varilla copperweld 5/8 x 2.40 mts cobre macizo. Instalación de luminaria que cumpla el apartado técnico del presente proyecto (revisar el anexo 3 del presente proyecto). Eliminación de restos, limpieza final y retirada de escombros. Instalación del tipo de estructura y demas herramientas o elementos necesarios para realizar la instalación del poste.								</v>
      </c>
      <c r="E113" s="25" t="str">
        <f>[1]PRESUPUESTO!F104</f>
        <v>UN</v>
      </c>
      <c r="F113" s="26">
        <f>[1]PRESUPUESTO!G104</f>
        <v>1</v>
      </c>
      <c r="G113" s="8">
        <f>[1]PRESUPUESTO!H104*(1+[1]A.U!$J$54)</f>
        <v>18568869.019703068</v>
      </c>
      <c r="H113" s="15">
        <f t="shared" ref="H113:H117" si="6">+G113*F113</f>
        <v>18568869.019703068</v>
      </c>
      <c r="I113" s="65"/>
    </row>
    <row r="114" spans="2:9" ht="190.5" customHeight="1" x14ac:dyDescent="0.25">
      <c r="B114" s="64"/>
      <c r="C114" s="23" t="str">
        <f>[1]PRESUPUESTO!C105</f>
        <v>PART-08</v>
      </c>
      <c r="D114" s="24" t="str">
        <f>[1]PRESUPUESTO!E105</f>
        <v xml:space="preserve">Suministro e instalación de poste de concreto de 12 m x 510 kgf (con cruceta de retención + cruceta tipo pin + cruceta con seccionadores). incluye codificacion del circuito de energia.Transporte y descarga. Excavación de la cimentación. Eliminación de las tierras sueltas del fondo de la excavación. Izado del poste. Colocación y aplomado. Fundido y compactación del concreto (sólo para los postes que llevan estructura de apoyo en la base de concreto). Instalación de luminaria que cumpla el apartado técnico del presente proyecto (revisar el anexo 3 del presente proyecto). Eliminación de restos, limpieza final y retirada de escombros. Instalación del tipo de estructura y demas herramientas o elementos necesarios para realizar la instalación del poste.								</v>
      </c>
      <c r="E114" s="25" t="str">
        <f>[1]PRESUPUESTO!F105</f>
        <v>UN</v>
      </c>
      <c r="F114" s="26">
        <f>[1]PRESUPUESTO!G105</f>
        <v>1</v>
      </c>
      <c r="G114" s="8">
        <f>[1]PRESUPUESTO!H105*(1+[1]A.U!$J$54)</f>
        <v>5395482.6962910807</v>
      </c>
      <c r="H114" s="15">
        <f t="shared" si="6"/>
        <v>5395482.6962910807</v>
      </c>
      <c r="I114" s="65"/>
    </row>
    <row r="115" spans="2:9" ht="192.75" customHeight="1" x14ac:dyDescent="0.25">
      <c r="B115" s="64"/>
      <c r="C115" s="23" t="str">
        <f>[1]PRESUPUESTO!C106</f>
        <v>PART-09</v>
      </c>
      <c r="D115" s="24" t="str">
        <f>[1]PRESUPUESTO!E106</f>
        <v xml:space="preserve">Suministro e instalación de poste metalico de 18 m x 1350 kgf (con cruceta de retención). Incluye codificacion del circuito de energia.Transporte y descarga. Excavación de la cimentación. Eliminación de las tierras sueltas del fondo de la excavación. Izado del poste. Colocación y aplomado. Fundido y compactación del concreto (sólo para los postes que llevan estructura de apoyo en la base de concreto). Instalación de sistema de puesta a tierra con  varilla copperweld 5/8 x 2.40 mts cobre macizo. Instalación de luminaria que cumpla el apartado técnico del presente proyecto (revisar el anexo 3 del presente proyecto). Eliminación de restos, limpieza final y retirada de escombros. Instalación del tipo de estructura y demas herramientas o elementos necesarios para realizar la instalación del poste.									</v>
      </c>
      <c r="E115" s="25" t="str">
        <f>[1]PRESUPUESTO!F106</f>
        <v>UN</v>
      </c>
      <c r="F115" s="26">
        <f>[1]PRESUPUESTO!G106</f>
        <v>1</v>
      </c>
      <c r="G115" s="8">
        <f>[1]PRESUPUESTO!H106*(1+[1]A.U!$J$54)</f>
        <v>16466732.904264985</v>
      </c>
      <c r="H115" s="15">
        <f t="shared" si="6"/>
        <v>16466732.904264985</v>
      </c>
      <c r="I115" s="65"/>
    </row>
    <row r="116" spans="2:9" ht="189.75" customHeight="1" x14ac:dyDescent="0.25">
      <c r="B116" s="64"/>
      <c r="C116" s="23" t="str">
        <f>[1]PRESUPUESTO!C107</f>
        <v>PART-10</v>
      </c>
      <c r="D116" s="5" t="str">
        <f>[1]PRESUPUESTO!E107</f>
        <v xml:space="preserve">Suministro e instalación de poste metalico de 18 m x 3000 kgf (con cruceta de retención + bandera en retención). Incluye codificacion del circuito de energia.Transporte y descarga. Excavación de la cimentación. Eliminación de las tierras sueltas del fondo de la excavación. Izado del poste. Colocación y aplomado. Fundido y compactación del concreto (sólo para los postes que llevan estructura de apoyo en la base de concreto).Instalación de sistema de puesta a tierra con  varilla copperweld 5/8 x 2.40 mts cobre macizo.Eliminación de restos, limpieza final y retirada de escombros. Instalación del tipo de estructura y demas herramientas o elementos necesarios para realizar la instalación del poste.									</v>
      </c>
      <c r="E116" s="25" t="str">
        <f>[1]PRESUPUESTO!F107</f>
        <v>UN</v>
      </c>
      <c r="F116" s="26">
        <f>[1]PRESUPUESTO!G107</f>
        <v>1</v>
      </c>
      <c r="G116" s="8">
        <f>[1]PRESUPUESTO!H107*(1+[1]A.U!$J$54)</f>
        <v>18568869.019703068</v>
      </c>
      <c r="H116" s="15">
        <f t="shared" si="6"/>
        <v>18568869.019703068</v>
      </c>
      <c r="I116" s="65"/>
    </row>
    <row r="117" spans="2:9" ht="189" customHeight="1" x14ac:dyDescent="0.25">
      <c r="B117" s="64"/>
      <c r="C117" s="23" t="str">
        <f>[1]PRESUPUESTO!C108</f>
        <v>PART-11</v>
      </c>
      <c r="D117" s="24" t="str">
        <f>[1]PRESUPUESTO!E108</f>
        <v xml:space="preserve">Suministro e instalación de poste metalico de 14 m x 3000 kgf (con bandera en retención). Incluye codificacion del circuito de energia.Transporte y descarga. Excavación de la cimentación. Eliminación de las tierras sueltas del fondo de la excavación. Izado del poste. Colocación y aplomado. Fundido y compactación del concreto (sólo para los postes que llevan estructura de apoyo en la base de concreto). Instalación de sistema de puesta a tierra con  varilla copperweld 5/8 x 2.40 mts cobre macizo. Instalación de luminaria que cumpla el apartado técnico del presente proyecto (revisar el anexo 3 del presente proyecto). Eliminación de restos, limpieza final y retirada de escombros. Instalación del tipo de estructura y demas herramientas o elementos necesarios para realizar la instalación del poste.									</v>
      </c>
      <c r="E117" s="25" t="str">
        <f>[1]PRESUPUESTO!F108</f>
        <v>UN</v>
      </c>
      <c r="F117" s="26">
        <f>[1]PRESUPUESTO!G108</f>
        <v>1</v>
      </c>
      <c r="G117" s="8">
        <f>[1]PRESUPUESTO!H108*(1+[1]A.U!$J$54)</f>
        <v>10160324.557950735</v>
      </c>
      <c r="H117" s="15">
        <f t="shared" si="6"/>
        <v>10160324.557950735</v>
      </c>
      <c r="I117" s="65"/>
    </row>
    <row r="118" spans="2:9" ht="168.75" customHeight="1" x14ac:dyDescent="0.25">
      <c r="B118" s="64"/>
      <c r="C118" s="23" t="str">
        <f>[1]PRESUPUESTO!C109</f>
        <v>PART-12</v>
      </c>
      <c r="D118" s="24" t="str">
        <f>[1]PRESUPUESTO!E109</f>
        <v xml:space="preserve">Suministro e instalación de poste metalico de 18 m x 3000 kgf (con bandera en retención). Incluye codificacion del circuito de energia.Transporte y descarga. Excavación de la cimentación. Eliminación de las tierras sueltas del fondo de la excavación. Izado del poste. Colocación y aplomado. Fundido y compactación del concreto (sólo para los postes que llevan estructura de apoyo en la base de concreto).Instalación de sistema de puesta a tierra con  varilla copperweld 5/8 x 2.40 mts cobre macizo. Eliminación de restos, limpieza final y retirada de escombros. Instalación del tipo de estructura y demas herramientas o elementos necesarios para realizar la instalación del poste.									</v>
      </c>
      <c r="E118" s="25" t="str">
        <f>[1]PRESUPUESTO!F109</f>
        <v>UN</v>
      </c>
      <c r="F118" s="26">
        <f>[1]PRESUPUESTO!G109</f>
        <v>1</v>
      </c>
      <c r="G118" s="8">
        <f>[1]PRESUPUESTO!H109*(1+[1]A.U!$J$54)</f>
        <v>18568869.019703068</v>
      </c>
      <c r="H118" s="15">
        <f t="shared" ref="H118:H121" si="7">+G118*F118</f>
        <v>18568869.019703068</v>
      </c>
      <c r="I118" s="65"/>
    </row>
    <row r="119" spans="2:9" ht="173.25" customHeight="1" x14ac:dyDescent="0.25">
      <c r="B119" s="64"/>
      <c r="C119" s="23" t="str">
        <f>[1]PRESUPUESTO!C110</f>
        <v>PART-13</v>
      </c>
      <c r="D119" s="24" t="str">
        <f>[1]PRESUPUESTO!E110</f>
        <v xml:space="preserve">Suministro e instalación de poste de concreto de 12 m x 750 kgf (estructura tipo bandera con pin). Incluye codificacion del circuito de energia.Transporte y descarga. Excavación de la cimentación. Eliminación de las tierras sueltas del fondo de la excavación. Izado del poste. Colocación y aplomado. Fundido y compactación del concreto (sólo para los postes que llevan estructura de apoyo en la base de concreto).  Instalación de luminaria que cumpla el apartado técnico del presente proyecto (revisar el anexo 3 del presente proyecto). Eliminación de restos, limpieza final y retirada de escombros. Instalación del tipo de estructura y demas herramientas o elementos necesarios para realizar la instalación del poste.									</v>
      </c>
      <c r="E119" s="25" t="str">
        <f>[1]PRESUPUESTO!F110</f>
        <v>UN</v>
      </c>
      <c r="F119" s="26">
        <f>[1]PRESUPUESTO!G110</f>
        <v>1</v>
      </c>
      <c r="G119" s="8">
        <f>[1]PRESUPUESTO!H110*(1+[1]A.U!$J$54)</f>
        <v>6306408.3463142496</v>
      </c>
      <c r="H119" s="15">
        <f t="shared" si="7"/>
        <v>6306408.3463142496</v>
      </c>
      <c r="I119" s="65"/>
    </row>
    <row r="120" spans="2:9" ht="214.5" customHeight="1" x14ac:dyDescent="0.25">
      <c r="B120" s="64"/>
      <c r="C120" s="23" t="str">
        <f>[1]PRESUPUESTO!C111</f>
        <v>PART-14</v>
      </c>
      <c r="D120" s="5" t="str">
        <f>[1]PRESUPUESTO!E111</f>
        <v xml:space="preserve">Suministro e instalación de poste metalico de 18 m x 2000 kgf (con cruceta de retención). Incluye codificacion del circuito de energia.Transporte y descarga. Excavación de la cimentación. Eliminación de las tierras sueltas del fondo de la excavación. Izado del poste. Colocación y aplomado. Fundido y compactación del concreto (sólo para los postes que llevan estructura de apoyo en la base de concreto).Instalación de sistema de puesta a tierra con  varilla copperweld 5/8 x 2.40 mts cobre macizo. Instalación de luminaria que cumpla el apartado técnico del presente proyecto (revisar el anexo 3 del presente proyecto). Eliminación de restos, limpieza final y retirada de escombros. Instalación del tipo de estructura y demas herramientas o elementos necesarios para realizar la instalación del poste.									</v>
      </c>
      <c r="E120" s="25" t="str">
        <f>[1]PRESUPUESTO!F111</f>
        <v>UN</v>
      </c>
      <c r="F120" s="26">
        <f>[1]PRESUPUESTO!G111</f>
        <v>1</v>
      </c>
      <c r="G120" s="8">
        <f>[1]PRESUPUESTO!H111*(1+[1]A.U!$J$54)</f>
        <v>6796906.7732498022</v>
      </c>
      <c r="H120" s="15">
        <f t="shared" si="7"/>
        <v>6796906.7732498022</v>
      </c>
      <c r="I120" s="65"/>
    </row>
    <row r="121" spans="2:9" ht="177" customHeight="1" x14ac:dyDescent="0.25">
      <c r="B121" s="64"/>
      <c r="C121" s="23" t="str">
        <f>[1]PRESUPUESTO!C112</f>
        <v>PART-15</v>
      </c>
      <c r="D121" s="24" t="str">
        <f>[1]PRESUPUESTO!E112</f>
        <v xml:space="preserve">Suministro e instalación de poste de concreto de 12 m x 510 kgf para alumbrado publico. Incluye codificacion del circuito de energia.Transporte y descarga. Excavación de la cimentación. Eliminación de las tierras sueltas del fondo de la excavación. Izado del poste. Colocación y aplomado. Fundido y compactación del concreto (sólo para los postes que llevan estructura de apoyo en la base de concreto). Instalación de luminaria que cumpla el apartado técnico del presente proyecto (revisar el anexo 3 del presente proyecto). Eliminación de restos, limpieza final y retirada de escombros. Instalación del tipo de estructura y demas herramientas o elementos necesarios para realizar la instalación del poste.									</v>
      </c>
      <c r="E121" s="25" t="str">
        <f>[1]PRESUPUESTO!F112</f>
        <v>UN</v>
      </c>
      <c r="F121" s="26">
        <f>[1]PRESUPUESTO!G112</f>
        <v>13</v>
      </c>
      <c r="G121" s="8">
        <f>[1]PRESUPUESTO!H112*(1+[1]A.U!$J$54)</f>
        <v>17167444.942744344</v>
      </c>
      <c r="H121" s="15">
        <f t="shared" si="7"/>
        <v>223176784.25567648</v>
      </c>
      <c r="I121" s="65"/>
    </row>
    <row r="122" spans="2:9" ht="23.25" customHeight="1" x14ac:dyDescent="0.25">
      <c r="B122" s="64"/>
      <c r="C122" s="118" t="s">
        <v>62</v>
      </c>
      <c r="D122" s="119" t="s">
        <v>33</v>
      </c>
      <c r="E122" s="120"/>
      <c r="F122" s="120"/>
      <c r="G122" s="120"/>
      <c r="H122" s="121"/>
      <c r="I122" s="65"/>
    </row>
    <row r="123" spans="2:9" ht="72.75" customHeight="1" x14ac:dyDescent="0.25">
      <c r="B123" s="64"/>
      <c r="C123" s="23" t="str">
        <f>[1]PRESUPUESTO!C114</f>
        <v>PART-16</v>
      </c>
      <c r="D123" s="24" t="str">
        <f>[1]PRESUPUESTO!E114</f>
        <v xml:space="preserve">Suministro y tendido  de red de baja tensión. Este ítem hace referencia a la red de baja tensión que sale de la estructura 3 ( ver plano). Incluye accesorios y equipo necesario para el suministro y tendido del cable. *Se deberá verificar el calibre del cable según red existente 														</v>
      </c>
      <c r="E123" s="6" t="str">
        <f>[1]PRESUPUESTO!F114</f>
        <v>UN</v>
      </c>
      <c r="F123" s="7">
        <f>[1]PRESUPUESTO!G114</f>
        <v>1</v>
      </c>
      <c r="G123" s="8">
        <f>[1]PRESUPUESTO!H114*(1+[1]A.U!$J$54)</f>
        <v>7918046.0348167801</v>
      </c>
      <c r="H123" s="15">
        <f t="shared" ref="H123:H133" si="8">+G123*F123</f>
        <v>7918046.0348167801</v>
      </c>
      <c r="I123" s="65"/>
    </row>
    <row r="124" spans="2:9" ht="77.25" customHeight="1" x14ac:dyDescent="0.25">
      <c r="B124" s="64"/>
      <c r="C124" s="23" t="str">
        <f>[1]PRESUPUESTO!C115</f>
        <v>PART-17</v>
      </c>
      <c r="D124" s="24" t="str">
        <f>[1]PRESUPUESTO!E115</f>
        <v xml:space="preserve">Suministro y tendido de red abierta de 33kV que recibe el poste N°2 desde el poste N°5 y la red compacta de 33kV que sale del mismo. (ver plano). Incluye accesorios y equipo necesario para el suministro y tendido del cable. *Se deberá verificar el calibre del cable según red existente 													</v>
      </c>
      <c r="E124" s="6" t="str">
        <f>[1]PRESUPUESTO!F115</f>
        <v>UN</v>
      </c>
      <c r="F124" s="7">
        <f>[1]PRESUPUESTO!G115</f>
        <v>1</v>
      </c>
      <c r="G124" s="8">
        <f>[1]PRESUPUESTO!H115*(1+[1]A.U!$J$54)</f>
        <v>85136512.675242379</v>
      </c>
      <c r="H124" s="15">
        <f t="shared" si="8"/>
        <v>85136512.675242379</v>
      </c>
      <c r="I124" s="65"/>
    </row>
    <row r="125" spans="2:9" ht="72" customHeight="1" x14ac:dyDescent="0.25">
      <c r="B125" s="64"/>
      <c r="C125" s="23" t="str">
        <f>[1]PRESUPUESTO!C116</f>
        <v>PART-18</v>
      </c>
      <c r="D125" s="24" t="str">
        <f>[1]PRESUPUESTO!E116</f>
        <v xml:space="preserve">Suministro y tendido  de red de baja tensión. Este ítem hace referencia a la red de baja tensión que va desde el poste N° 4 a poste N°16 y la red de baja tensión que va desde el poste N°4 al poste N°3 ( ver plano). Incluye accesorios y equipo necesario para el suministro y tendido del cable. *Se deberá verificar el calibre del cable según red existente 														</v>
      </c>
      <c r="E125" s="6" t="str">
        <f>[1]PRESUPUESTO!F116</f>
        <v>UN</v>
      </c>
      <c r="F125" s="7">
        <f>[1]PRESUPUESTO!G116</f>
        <v>1</v>
      </c>
      <c r="G125" s="8">
        <f>[1]PRESUPUESTO!H116*(1+[1]A.U!$J$54)</f>
        <v>8899042.8886878863</v>
      </c>
      <c r="H125" s="15">
        <f t="shared" si="8"/>
        <v>8899042.8886878863</v>
      </c>
      <c r="I125" s="65"/>
    </row>
    <row r="126" spans="2:9" ht="66.75" customHeight="1" x14ac:dyDescent="0.25">
      <c r="B126" s="64"/>
      <c r="C126" s="23" t="str">
        <f>[1]PRESUPUESTO!C117</f>
        <v>PART-19</v>
      </c>
      <c r="D126" s="24" t="str">
        <f>[1]PRESUPUESTO!E117</f>
        <v xml:space="preserve">Suministro y tendido de red compacta de 33kV que recibe el poste N°5 desde el poste N°7. (ver plano). Incluye accesorios y equipo necesario para el suministro y tendido del cable. *Se deberá verificar el calibre del cable según red existente 												</v>
      </c>
      <c r="E126" s="6" t="str">
        <f>[1]PRESUPUESTO!F117</f>
        <v>UN</v>
      </c>
      <c r="F126" s="7">
        <f>[1]PRESUPUESTO!G117</f>
        <v>1</v>
      </c>
      <c r="G126" s="8">
        <f>[1]PRESUPUESTO!H117*(1+[1]A.U!$J$54)</f>
        <v>38889518.135604538</v>
      </c>
      <c r="H126" s="15">
        <f t="shared" si="8"/>
        <v>38889518.135604538</v>
      </c>
      <c r="I126" s="65"/>
    </row>
    <row r="127" spans="2:9" ht="62.25" customHeight="1" x14ac:dyDescent="0.25">
      <c r="B127" s="64"/>
      <c r="C127" s="23" t="str">
        <f>[1]PRESUPUESTO!C118</f>
        <v>PART-20</v>
      </c>
      <c r="D127" s="24" t="str">
        <f>[1]PRESUPUESTO!E118</f>
        <v xml:space="preserve">Suministro y tendido  de red compacta de 33kV que recibe el poste N°7 desde el poste N°13. (ver plano). Incluye accesorios y equipo necesario para el suministro y tendido del cable. *Se deberá verificar el calibre del cable según red existente 													</v>
      </c>
      <c r="E127" s="6" t="str">
        <f>[1]PRESUPUESTO!F118</f>
        <v>UN</v>
      </c>
      <c r="F127" s="7">
        <f>[1]PRESUPUESTO!G118</f>
        <v>1</v>
      </c>
      <c r="G127" s="8">
        <f>[1]PRESUPUESTO!H118*(1+[1]A.U!$J$54)</f>
        <v>1080497.9633351748</v>
      </c>
      <c r="H127" s="15">
        <f t="shared" si="8"/>
        <v>1080497.9633351748</v>
      </c>
      <c r="I127" s="65"/>
    </row>
    <row r="128" spans="2:9" ht="60.75" customHeight="1" x14ac:dyDescent="0.25">
      <c r="B128" s="64"/>
      <c r="C128" s="23" t="str">
        <f>[1]PRESUPUESTO!C119</f>
        <v>PART-21</v>
      </c>
      <c r="D128" s="24" t="str">
        <f>[1]PRESUPUESTO!E119</f>
        <v xml:space="preserve">Suministro y tendido red compacta de 33kV que recibe el poste N°13 desde el poste N°14. (ver plano). Incluye accesorios y equipo necesario para el suministro y tendido del cable. *Se deberá verificar el calibre del cable según red existente 												</v>
      </c>
      <c r="E128" s="6" t="str">
        <f>[1]PRESUPUESTO!F119</f>
        <v>UN</v>
      </c>
      <c r="F128" s="7">
        <f>[1]PRESUPUESTO!G119</f>
        <v>1</v>
      </c>
      <c r="G128" s="8">
        <f>[1]PRESUPUESTO!H119*(1+[1]A.U!$J$54)</f>
        <v>22072429.212099873</v>
      </c>
      <c r="H128" s="15">
        <f t="shared" si="8"/>
        <v>22072429.212099873</v>
      </c>
      <c r="I128" s="65"/>
    </row>
    <row r="129" spans="2:9" ht="63.75" customHeight="1" x14ac:dyDescent="0.25">
      <c r="B129" s="64"/>
      <c r="C129" s="23" t="str">
        <f>[1]PRESUPUESTO!C120</f>
        <v>PART-22</v>
      </c>
      <c r="D129" s="24" t="str">
        <f>[1]PRESUPUESTO!E120</f>
        <v xml:space="preserve">Suministro y tendido red compacta de 33kV que recibe el poste N°14 desde el poste N°15. (ver plano). Incluye accesorios y equipo necesario para el suministro y tendido del cable.*Se deberá verificar el calibre del cable según red existente 												</v>
      </c>
      <c r="E129" s="6" t="str">
        <f>[1]PRESUPUESTO!F120</f>
        <v>UN</v>
      </c>
      <c r="F129" s="7">
        <f>[1]PRESUPUESTO!G120</f>
        <v>1</v>
      </c>
      <c r="G129" s="8">
        <f>[1]PRESUPUESTO!H120*(1+[1]A.U!$J$54)</f>
        <v>1072089.4188734225</v>
      </c>
      <c r="H129" s="15">
        <f t="shared" si="8"/>
        <v>1072089.4188734225</v>
      </c>
      <c r="I129" s="65"/>
    </row>
    <row r="130" spans="2:9" ht="60.75" customHeight="1" x14ac:dyDescent="0.25">
      <c r="B130" s="64"/>
      <c r="C130" s="23" t="str">
        <f>[1]PRESUPUESTO!C121</f>
        <v>PART-23</v>
      </c>
      <c r="D130" s="24" t="str">
        <f>[1]PRESUPUESTO!E121</f>
        <v xml:space="preserve">Suministro y tendido red abierta de 13,2kV que recibe el poste N°3 desde el poste N°16. (ver plano). Incluye accesorios y equipo necesario para el suministro y tendido del cable. *Se deberá verificar el calibre del cable según red existente 													</v>
      </c>
      <c r="E130" s="6" t="str">
        <f>[1]PRESUPUESTO!F121</f>
        <v>UN</v>
      </c>
      <c r="F130" s="7">
        <f>[1]PRESUPUESTO!G121</f>
        <v>1</v>
      </c>
      <c r="G130" s="8">
        <f>[1]PRESUPUESTO!H121*(1+[1]A.U!$J$54)</f>
        <v>20222549.430514362</v>
      </c>
      <c r="H130" s="15">
        <f t="shared" si="8"/>
        <v>20222549.430514362</v>
      </c>
      <c r="I130" s="65"/>
    </row>
    <row r="131" spans="2:9" ht="72.75" customHeight="1" x14ac:dyDescent="0.25">
      <c r="B131" s="64"/>
      <c r="C131" s="23" t="str">
        <f>[1]PRESUPUESTO!C122</f>
        <v>PART-24</v>
      </c>
      <c r="D131" s="11" t="str">
        <f>[1]PRESUPUESTO!E122</f>
        <v xml:space="preserve">Suministro e instalación de red para alumbrado publico. Incluye: excavación, suministro e instalación de tuberia, suministro e instalación de camaras prefabricadas de alumbrado público (con certificado de producto RETIE vigente), suminitro e instalación del cable, suministro de herramientas, accesorios y demas equipo necesario.  Eliminación de restos, limpieza final y retirada de escombros* El calibre del conductor deberá ser verificado en sitio. </v>
      </c>
      <c r="E131" s="12" t="str">
        <f>[1]PRESUPUESTO!F122</f>
        <v>UN</v>
      </c>
      <c r="F131" s="13">
        <f>[1]PRESUPUESTO!G122</f>
        <v>1</v>
      </c>
      <c r="G131" s="8">
        <f>[1]PRESUPUESTO!H122*(1+[1]A.U!$J$54)</f>
        <v>77078324.232729718</v>
      </c>
      <c r="H131" s="15">
        <f t="shared" si="8"/>
        <v>77078324.232729718</v>
      </c>
      <c r="I131" s="65"/>
    </row>
    <row r="132" spans="2:9" ht="23.25" customHeight="1" x14ac:dyDescent="0.25">
      <c r="B132" s="64"/>
      <c r="C132" s="118" t="s">
        <v>63</v>
      </c>
      <c r="D132" s="122" t="s">
        <v>34</v>
      </c>
      <c r="E132" s="123"/>
      <c r="F132" s="123"/>
      <c r="G132" s="123"/>
      <c r="H132" s="124"/>
      <c r="I132" s="65"/>
    </row>
    <row r="133" spans="2:9" ht="35.25" customHeight="1" x14ac:dyDescent="0.25">
      <c r="B133" s="64"/>
      <c r="C133" s="23" t="str">
        <f>[1]PRESUPUESTO!C124</f>
        <v>PART-25</v>
      </c>
      <c r="D133" s="125" t="str">
        <f>[1]PRESUPUESTO!E124</f>
        <v xml:space="preserve">Suminitro e instalación de medidor para alumbrado público. *Las caracteristicas del medidor deberán ser verificadas por INVAMA												</v>
      </c>
      <c r="E133" s="27" t="str">
        <f>[1]PRESUPUESTO!F124</f>
        <v>UN</v>
      </c>
      <c r="F133" s="28">
        <f>[1]PRESUPUESTO!G124</f>
        <v>1</v>
      </c>
      <c r="G133" s="29">
        <f>[1]PRESUPUESTO!H124*(1+[1]A.U!$J$54)</f>
        <v>2802848.1539174444</v>
      </c>
      <c r="H133" s="15">
        <f t="shared" si="8"/>
        <v>2802848.1539174444</v>
      </c>
      <c r="I133" s="65"/>
    </row>
    <row r="134" spans="2:9" ht="24" customHeight="1" thickBot="1" x14ac:dyDescent="0.3">
      <c r="B134" s="64"/>
      <c r="C134" s="165" t="s">
        <v>9</v>
      </c>
      <c r="D134" s="166"/>
      <c r="E134" s="167"/>
      <c r="F134" s="167"/>
      <c r="G134" s="168"/>
      <c r="H134" s="19">
        <f>SUM(H113:H133)</f>
        <v>589181104.7386781</v>
      </c>
      <c r="I134" s="65"/>
    </row>
    <row r="135" spans="2:9" ht="24" customHeight="1" thickBot="1" x14ac:dyDescent="0.3">
      <c r="B135" s="64"/>
      <c r="C135" s="74">
        <v>9</v>
      </c>
      <c r="D135" s="71" t="s">
        <v>35</v>
      </c>
      <c r="E135" s="72"/>
      <c r="F135" s="72"/>
      <c r="G135" s="78"/>
      <c r="H135" s="73"/>
      <c r="I135" s="65"/>
    </row>
    <row r="136" spans="2:9" ht="33.75" customHeight="1" x14ac:dyDescent="0.25">
      <c r="B136" s="64"/>
      <c r="C136" s="4" t="str">
        <f>[1]PRESUPUESTO!C126</f>
        <v>001.055</v>
      </c>
      <c r="D136" s="5" t="str">
        <f>[1]PRESUPUESTO!E126</f>
        <v>SUMINISTRO, TRANSPORTE E INSTALACION BARRERA CON BOMBONES PLÁSTICOS, CINTA DE SEGURIDAD  Y YUTE PARA CERRAMIENTO</v>
      </c>
      <c r="E136" s="6" t="str">
        <f>[1]PRESUPUESTO!F126</f>
        <v>ML</v>
      </c>
      <c r="F136" s="7">
        <f>[1]PRESUPUESTO!G126</f>
        <v>60</v>
      </c>
      <c r="G136" s="8">
        <f>[1]PRESUPUESTO!H126*(1+[1]A.U!$J$54)</f>
        <v>17034.506116752469</v>
      </c>
      <c r="H136" s="15">
        <f t="shared" ref="H136:H139" si="9">+G136*F136</f>
        <v>1022070.3670051482</v>
      </c>
      <c r="I136" s="65"/>
    </row>
    <row r="137" spans="2:9" ht="15.75" customHeight="1" x14ac:dyDescent="0.25">
      <c r="B137" s="64"/>
      <c r="C137" s="23" t="s">
        <v>69</v>
      </c>
      <c r="D137" s="5" t="str">
        <f>[1]PRESUPUESTO!E127</f>
        <v xml:space="preserve">BARRICADA DE LISTONES CON SEÑAL LUMINOSA </v>
      </c>
      <c r="E137" s="6" t="str">
        <f>[1]PRESUPUESTO!F127</f>
        <v>UN</v>
      </c>
      <c r="F137" s="7">
        <f>[1]PRESUPUESTO!G127</f>
        <v>2</v>
      </c>
      <c r="G137" s="8">
        <f>[1]PRESUPUESTO!H127*(1+[1]A.U!$J$54)</f>
        <v>1080537.2555990149</v>
      </c>
      <c r="H137" s="15">
        <f t="shared" si="9"/>
        <v>2161074.5111980299</v>
      </c>
      <c r="I137" s="65"/>
    </row>
    <row r="138" spans="2:9" ht="30" x14ac:dyDescent="0.25">
      <c r="B138" s="64"/>
      <c r="C138" s="4" t="str">
        <f>[1]PRESUPUESTO!C128</f>
        <v>001.054</v>
      </c>
      <c r="D138" s="5" t="str">
        <f>[1]PRESUPUESTO!E128</f>
        <v>SUMINISTRO, TRANSPORTE E INSTALACION SEÑAL PREVENTIVA, REGLAMENTARIA E INFORMATIVA</v>
      </c>
      <c r="E138" s="6" t="str">
        <f>[1]PRESUPUESTO!F128</f>
        <v>UN</v>
      </c>
      <c r="F138" s="7">
        <f>[1]PRESUPUESTO!G128</f>
        <v>21</v>
      </c>
      <c r="G138" s="8">
        <f>[1]PRESUPUESTO!H128*(1+[1]A.U!$J$54)</f>
        <v>336950.80855961278</v>
      </c>
      <c r="H138" s="15">
        <f t="shared" si="9"/>
        <v>7075966.9797518682</v>
      </c>
      <c r="I138" s="65"/>
    </row>
    <row r="139" spans="2:9" ht="18.75" customHeight="1" x14ac:dyDescent="0.25">
      <c r="B139" s="64"/>
      <c r="C139" s="4" t="str">
        <f>[1]PRESUPUESTO!C129</f>
        <v>030.003</v>
      </c>
      <c r="D139" s="5" t="str">
        <f>[1]PRESUPUESTO!E129</f>
        <v>REGULADOR DE TRANSITO</v>
      </c>
      <c r="E139" s="30" t="str">
        <f>[1]PRESUPUESTO!F129</f>
        <v>DIA</v>
      </c>
      <c r="F139" s="7">
        <f>[1]PRESUPUESTO!G129</f>
        <v>480</v>
      </c>
      <c r="G139" s="8">
        <f>[1]PRESUPUESTO!H129*(1+[1]A.U!$J$54)</f>
        <v>184660.54262655161</v>
      </c>
      <c r="H139" s="15">
        <f t="shared" si="9"/>
        <v>88637060.460744768</v>
      </c>
      <c r="I139" s="65"/>
    </row>
    <row r="140" spans="2:9" ht="24" customHeight="1" thickBot="1" x14ac:dyDescent="0.3">
      <c r="B140" s="64"/>
      <c r="C140" s="140" t="s">
        <v>9</v>
      </c>
      <c r="D140" s="141"/>
      <c r="E140" s="142"/>
      <c r="F140" s="142"/>
      <c r="G140" s="143"/>
      <c r="H140" s="14">
        <f>SUM(H136:H139)</f>
        <v>98896172.318699807</v>
      </c>
      <c r="I140" s="65"/>
    </row>
    <row r="141" spans="2:9" ht="24" customHeight="1" thickBot="1" x14ac:dyDescent="0.3">
      <c r="B141" s="64"/>
      <c r="C141" s="74">
        <v>10</v>
      </c>
      <c r="D141" s="71" t="s">
        <v>36</v>
      </c>
      <c r="E141" s="72"/>
      <c r="F141" s="72"/>
      <c r="G141" s="78"/>
      <c r="H141" s="73"/>
      <c r="I141" s="65"/>
    </row>
    <row r="142" spans="2:9" ht="60" x14ac:dyDescent="0.25">
      <c r="B142" s="64"/>
      <c r="C142" s="23" t="s">
        <v>70</v>
      </c>
      <c r="D142" s="5" t="str">
        <f>[1]PRESUPUESTO!E131</f>
        <v>TRANSPORTE DE MATERIALES PROVENIENTES DE LA EXCAVACION DE LA EXPLANACION, CANALES Y PRESTAMOS, ENTRE CIEN METROS (100 m) Y MIL METROS (1000 m) DE DISTANCIA (Analizado para 4 estaciones de 100m)</v>
      </c>
      <c r="E142" s="6" t="str">
        <f>[1]PRESUPUESTO!F131</f>
        <v>M3/E</v>
      </c>
      <c r="F142" s="7">
        <f>[1]PRESUPUESTO!G131</f>
        <v>2880.3150000000001</v>
      </c>
      <c r="G142" s="31">
        <f>[1]PRESUPUESTO!H131*(1+[1]A.U!$J$54)</f>
        <v>7906.6994286576701</v>
      </c>
      <c r="H142" s="9">
        <f t="shared" ref="H142:H143" si="10">+G142*F142</f>
        <v>22773784.964854117</v>
      </c>
      <c r="I142" s="65"/>
    </row>
    <row r="143" spans="2:9" ht="63.75" customHeight="1" x14ac:dyDescent="0.25">
      <c r="B143" s="64"/>
      <c r="C143" s="23" t="s">
        <v>71</v>
      </c>
      <c r="D143" s="5" t="str">
        <f>[1]PRESUPUESTO!E132</f>
        <v>TRANSPORTE DE MATERIALES PROVENIENTES DE LA EXCAVACIÓN DE LA EXPLANACIÓN, CANALES Y PRÉSTAMOS PARA DISTANCIAS MAYORES DE MIL METROS (1.000 m) MEDIDOS A PARTIR DE CIEN METROS (100 m) (Incluye disposición final)(Analizado para 15km)</v>
      </c>
      <c r="E143" s="6" t="str">
        <f>[1]PRESUPUESTO!F132</f>
        <v>M3/KM</v>
      </c>
      <c r="F143" s="7">
        <f>[1]PRESUPUESTO!G132</f>
        <v>2880.3150000000001</v>
      </c>
      <c r="G143" s="31">
        <f>[1]PRESUPUESTO!H132*(1+[1]A.U!$J$54)</f>
        <v>36440.679147783041</v>
      </c>
      <c r="H143" s="9">
        <f t="shared" si="10"/>
        <v>104960634.75954671</v>
      </c>
      <c r="I143" s="65"/>
    </row>
    <row r="144" spans="2:9" ht="24" customHeight="1" thickBot="1" x14ac:dyDescent="0.3">
      <c r="B144" s="64"/>
      <c r="C144" s="165" t="s">
        <v>9</v>
      </c>
      <c r="D144" s="166"/>
      <c r="E144" s="167"/>
      <c r="F144" s="167"/>
      <c r="G144" s="168"/>
      <c r="H144" s="19">
        <f>SUM(H142:H143)</f>
        <v>127734419.72440083</v>
      </c>
      <c r="I144" s="65"/>
    </row>
    <row r="145" spans="2:9" ht="17.25" thickBot="1" x14ac:dyDescent="0.3">
      <c r="B145" s="64"/>
      <c r="C145" s="55"/>
      <c r="D145" s="32"/>
      <c r="E145" s="33"/>
      <c r="F145" s="34"/>
      <c r="G145" s="35"/>
      <c r="H145" s="36"/>
      <c r="I145" s="65"/>
    </row>
    <row r="146" spans="2:9" ht="29.25" customHeight="1" x14ac:dyDescent="0.25">
      <c r="B146" s="64"/>
      <c r="C146" s="169" t="s">
        <v>72</v>
      </c>
      <c r="D146" s="170"/>
      <c r="E146" s="170"/>
      <c r="F146" s="170"/>
      <c r="G146" s="171"/>
      <c r="H146" s="126">
        <f>+(H29+H33+H47+H63+H78+H103+H110+H134+H140+H144)</f>
        <v>8894879100.8108711</v>
      </c>
      <c r="I146" s="65"/>
    </row>
    <row r="147" spans="2:9" ht="57.75" customHeight="1" x14ac:dyDescent="0.25">
      <c r="B147" s="64"/>
      <c r="C147" s="127"/>
      <c r="D147" s="172" t="s">
        <v>73</v>
      </c>
      <c r="E147" s="172"/>
      <c r="F147" s="172"/>
      <c r="G147" s="172"/>
      <c r="H147" s="128">
        <f>[1]PRESUPUESTO!I137*(1+[1]A.U!$J$54)</f>
        <v>196461319.19982085</v>
      </c>
      <c r="I147" s="65"/>
    </row>
    <row r="148" spans="2:9" ht="47.25" customHeight="1" x14ac:dyDescent="0.25">
      <c r="B148" s="64"/>
      <c r="C148" s="129"/>
      <c r="D148" s="172" t="s">
        <v>74</v>
      </c>
      <c r="E148" s="172"/>
      <c r="F148" s="172"/>
      <c r="G148" s="172"/>
      <c r="H148" s="128">
        <f>[1]PRESUPUESTO!I138*(1+[1]A.U!$J$54)</f>
        <v>458409744.799582</v>
      </c>
      <c r="I148" s="65"/>
    </row>
    <row r="149" spans="2:9" ht="47.25" customHeight="1" thickBot="1" x14ac:dyDescent="0.3">
      <c r="B149" s="64"/>
      <c r="C149" s="130"/>
      <c r="D149" s="159" t="s">
        <v>75</v>
      </c>
      <c r="E149" s="159"/>
      <c r="F149" s="159"/>
      <c r="G149" s="159"/>
      <c r="H149" s="128">
        <f>[1]PRESUPUESTO!I139*(1+[1]A.U!$J$54)</f>
        <v>30124068.943972532</v>
      </c>
      <c r="I149" s="65"/>
    </row>
    <row r="150" spans="2:9" ht="29.25" customHeight="1" thickBot="1" x14ac:dyDescent="0.3">
      <c r="B150" s="64"/>
      <c r="C150" s="160" t="s">
        <v>37</v>
      </c>
      <c r="D150" s="161"/>
      <c r="E150" s="161"/>
      <c r="F150" s="161"/>
      <c r="G150" s="161"/>
      <c r="H150" s="131">
        <f>H146+H147+H148+H149</f>
        <v>9579874233.7542458</v>
      </c>
      <c r="I150" s="65"/>
    </row>
    <row r="151" spans="2:9" ht="17.25" customHeight="1" thickBot="1" x14ac:dyDescent="0.3">
      <c r="B151" s="64"/>
      <c r="C151" s="37"/>
      <c r="D151" s="38"/>
      <c r="E151" s="39"/>
      <c r="F151" s="40"/>
      <c r="G151" s="38"/>
      <c r="H151" s="41"/>
      <c r="I151" s="65"/>
    </row>
    <row r="152" spans="2:9" ht="30" customHeight="1" thickBot="1" x14ac:dyDescent="0.3">
      <c r="B152" s="64"/>
      <c r="C152" s="162" t="s">
        <v>38</v>
      </c>
      <c r="D152" s="163"/>
      <c r="E152" s="163"/>
      <c r="F152" s="163"/>
      <c r="G152" s="163"/>
      <c r="H152" s="164"/>
      <c r="I152" s="65"/>
    </row>
    <row r="153" spans="2:9" ht="30.75" customHeight="1" x14ac:dyDescent="0.25">
      <c r="B153" s="64"/>
      <c r="C153" s="184" t="s">
        <v>76</v>
      </c>
      <c r="D153" s="185"/>
      <c r="E153" s="186" t="s">
        <v>4</v>
      </c>
      <c r="F153" s="186"/>
      <c r="G153" s="186"/>
      <c r="H153" s="42" t="s">
        <v>39</v>
      </c>
      <c r="I153" s="65"/>
    </row>
    <row r="154" spans="2:9" ht="30.75" customHeight="1" x14ac:dyDescent="0.25">
      <c r="B154" s="64"/>
      <c r="C154" s="187" t="s">
        <v>77</v>
      </c>
      <c r="D154" s="188"/>
      <c r="E154" s="189" t="s">
        <v>40</v>
      </c>
      <c r="F154" s="189"/>
      <c r="G154" s="43" t="s">
        <v>41</v>
      </c>
      <c r="H154" s="44">
        <f>[1]A.U!J52</f>
        <v>0.24974212799880588</v>
      </c>
      <c r="I154" s="65"/>
    </row>
    <row r="155" spans="2:9" ht="30.75" customHeight="1" x14ac:dyDescent="0.25">
      <c r="B155" s="64"/>
      <c r="C155" s="190" t="s">
        <v>78</v>
      </c>
      <c r="D155" s="191"/>
      <c r="E155" s="192" t="s">
        <v>42</v>
      </c>
      <c r="F155" s="192"/>
      <c r="G155" s="43" t="s">
        <v>43</v>
      </c>
      <c r="H155" s="44">
        <v>0.06</v>
      </c>
      <c r="I155" s="65"/>
    </row>
    <row r="156" spans="2:9" ht="30.75" customHeight="1" thickBot="1" x14ac:dyDescent="0.3">
      <c r="B156" s="64"/>
      <c r="C156" s="181" t="s">
        <v>79</v>
      </c>
      <c r="D156" s="182"/>
      <c r="E156" s="183" t="s">
        <v>44</v>
      </c>
      <c r="F156" s="183"/>
      <c r="G156" s="45" t="s">
        <v>45</v>
      </c>
      <c r="H156" s="46">
        <f>SUM(H154+H155)</f>
        <v>0.30974212799880585</v>
      </c>
      <c r="I156" s="65"/>
    </row>
    <row r="157" spans="2:9" ht="17.25" thickBot="1" x14ac:dyDescent="0.3">
      <c r="B157" s="132"/>
      <c r="C157" s="133"/>
      <c r="D157" s="134"/>
      <c r="E157" s="135"/>
      <c r="F157" s="136"/>
      <c r="G157" s="137"/>
      <c r="H157" s="138"/>
      <c r="I157" s="139"/>
    </row>
  </sheetData>
  <mergeCells count="30">
    <mergeCell ref="C156:D156"/>
    <mergeCell ref="E156:F156"/>
    <mergeCell ref="C153:D153"/>
    <mergeCell ref="E153:G153"/>
    <mergeCell ref="C154:D154"/>
    <mergeCell ref="E154:F154"/>
    <mergeCell ref="C155:D155"/>
    <mergeCell ref="E155:F155"/>
    <mergeCell ref="D149:G149"/>
    <mergeCell ref="C150:G150"/>
    <mergeCell ref="C152:H152"/>
    <mergeCell ref="C144:G144"/>
    <mergeCell ref="C146:G146"/>
    <mergeCell ref="D147:G147"/>
    <mergeCell ref="D148:G148"/>
    <mergeCell ref="C140:G140"/>
    <mergeCell ref="C3:H3"/>
    <mergeCell ref="C4:H4"/>
    <mergeCell ref="C5:H5"/>
    <mergeCell ref="C6:H10"/>
    <mergeCell ref="C29:G29"/>
    <mergeCell ref="E30:H30"/>
    <mergeCell ref="C33:G33"/>
    <mergeCell ref="E34:H34"/>
    <mergeCell ref="C47:G47"/>
    <mergeCell ref="C63:G63"/>
    <mergeCell ref="C78:G78"/>
    <mergeCell ref="C103:G103"/>
    <mergeCell ref="C110:G110"/>
    <mergeCell ref="C134:G134"/>
  </mergeCells>
  <phoneticPr fontId="21" type="noConversion"/>
  <pageMargins left="0.31496062992125984" right="0.51181102362204722" top="1.3385826771653544" bottom="1.3385826771653544" header="0.31496062992125984" footer="0.31496062992125984"/>
  <pageSetup paperSize="9" scale="71"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N°1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Enrique Escobar Valencia</dc:creator>
  <cp:lastModifiedBy>Jorge Enrique Escobar Valencia</cp:lastModifiedBy>
  <dcterms:created xsi:type="dcterms:W3CDTF">2026-05-18T14:47:18Z</dcterms:created>
  <dcterms:modified xsi:type="dcterms:W3CDTF">2026-06-12T14:38:50Z</dcterms:modified>
</cp:coreProperties>
</file>