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/>
  <workbookPr/>
  <mc:AlternateContent xmlns:mc="http://schemas.openxmlformats.org/markup-compatibility/2006">
    <mc:Choice Requires="x15">
      <x15ac:absPath xmlns:x15ac="http://schemas.microsoft.com/office/spreadsheetml/2010/11/ac" url="/Users/redlime/Desktop/2026-0000 02 ESTUDIO DE MERCADO/"/>
    </mc:Choice>
  </mc:AlternateContent>
  <xr:revisionPtr revIDLastSave="0" documentId="13_ncr:1_{55A3A91E-21B8-1948-B550-097A72601DA9}" xr6:coauthVersionLast="47" xr6:coauthVersionMax="47" xr10:uidLastSave="{00000000-0000-0000-0000-000000000000}"/>
  <bookViews>
    <workbookView xWindow="0" yWindow="600" windowWidth="28800" windowHeight="15560" activeTab="1" xr2:uid="{00000000-000D-0000-FFFF-FFFF00000000}"/>
  </bookViews>
  <sheets>
    <sheet name="Estudio Mercado" sheetId="5" r:id="rId1"/>
    <sheet name="Total fuentes" sheetId="10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5" l="1"/>
  <c r="F5" i="5"/>
  <c r="F3" i="5"/>
  <c r="G9" i="5"/>
  <c r="G8" i="5"/>
  <c r="F8" i="5"/>
  <c r="F7" i="5"/>
  <c r="D7" i="5"/>
  <c r="E5" i="5"/>
  <c r="D5" i="5"/>
  <c r="E4" i="5"/>
  <c r="D4" i="5"/>
  <c r="E3" i="5"/>
  <c r="D3" i="5"/>
  <c r="H9" i="5" l="1"/>
  <c r="H3" i="5"/>
  <c r="H4" i="5"/>
  <c r="H5" i="5"/>
  <c r="H6" i="5"/>
  <c r="H7" i="5"/>
  <c r="H8" i="5"/>
</calcChain>
</file>

<file path=xl/sharedStrings.xml><?xml version="1.0" encoding="utf-8"?>
<sst xmlns="http://schemas.openxmlformats.org/spreadsheetml/2006/main" count="31" uniqueCount="24">
  <si>
    <t>COTIZACIONES (INCLUYEN IVA)</t>
  </si>
  <si>
    <t>ITEM</t>
  </si>
  <si>
    <t>BIEN O SERVICIO</t>
  </si>
  <si>
    <t>UNIDAD DE MEDIDA</t>
  </si>
  <si>
    <t>1</t>
  </si>
  <si>
    <t>2</t>
  </si>
  <si>
    <t>3</t>
  </si>
  <si>
    <t>4</t>
  </si>
  <si>
    <t>VALOR PROMEDIO UNITARIO</t>
  </si>
  <si>
    <t>EQUIPO "TODO EN UNO" (AIO) - 23.8" FHD / Core Ultra 5 / 16GB RAM / 512GB SSD - Garantía 5 años On-Site</t>
  </si>
  <si>
    <t>UNIDAD</t>
  </si>
  <si>
    <t>EQUIPO DE CÓMPUTO DE ESCRITORIO TIPO TORRE PEQUEÑA (SFF) - Core Ultra 5 / 16GB RAM / 512GB SSD - Garantía 5 años On-Site</t>
  </si>
  <si>
    <t>MONITOR INDEPENDIENTE DE 23.8" FHD / Panel IPS - Garantía 5 años On-Site</t>
  </si>
  <si>
    <t>DISPOSITIVO MÓVIL TABLETA TIPO 1 - 11" / Octa-Core / 8GB RAM / 128GB - Garantía 1 año</t>
  </si>
  <si>
    <t>DISPOSITIVO MÓVIL TABLETA TIPO 2 - 10.9" / Chip A16 / 4GB RAM / 256GB - Garantía 1 año</t>
  </si>
  <si>
    <t>PORTÁTIL TIPO 1 - 14" WUXGA / AMD Ryzen 5 / 16GB RAM DDR5 / 512GB SSD - Garantía 1 año</t>
  </si>
  <si>
    <t>PORTÁTIL TIPO 2 - 15.6" / Intel Core i5 / 8GB RAM DDR5 / 512GB SSD - Garantía 1 año</t>
  </si>
  <si>
    <t>TOTAL</t>
  </si>
  <si>
    <t>FUENTE / PROYECTO</t>
  </si>
  <si>
    <t>VALOR</t>
  </si>
  <si>
    <t>BPP - PAA</t>
  </si>
  <si>
    <t>SBPM</t>
  </si>
  <si>
    <t xml:space="preserve"> TOTAL </t>
  </si>
  <si>
    <t>BPP -Concursos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</si>
</sst>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;[Red]\-&quot;$&quot;\ #,##0"/>
    <numFmt numFmtId="165" formatCode="_-&quot;$&quot;\ * #,##0.00_-;\-&quot;$&quot;\ * #,##0.00_-;_-&quot;$&quot;\ * &quot;-&quot;??_-;_-@_-"/>
    <numFmt numFmtId="166" formatCode="&quot;$&quot;\ #,##0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rgb="FFFF0000"/>
      <name val="Arial"/>
      <family val="2"/>
    </font>
    <font>
      <sz val="9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8" fillId="0" borderId="0" applyFont="0" applyFill="0" applyBorder="0" applyAlignment="0" applyProtection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6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5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right" vertical="center" wrapText="1"/>
    </xf>
    <xf numFmtId="0" fontId="7" fillId="0" borderId="0" xfId="0" applyFont="1" applyAlignment="1">
      <alignment wrapText="1"/>
    </xf>
    <xf numFmtId="166" fontId="7" fillId="0" borderId="1" xfId="1" applyNumberFormat="1" applyFont="1" applyFill="1" applyBorder="1" applyAlignment="1">
      <alignment horizontal="right" vertical="center"/>
    </xf>
    <xf numFmtId="166" fontId="9" fillId="0" borderId="1" xfId="1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wrapText="1"/>
    </xf>
    <xf numFmtId="164" fontId="5" fillId="0" borderId="7" xfId="0" applyNumberFormat="1" applyFont="1" applyBorder="1" applyAlignment="1">
      <alignment horizontal="right" vertical="center" wrapText="1"/>
    </xf>
    <xf numFmtId="164" fontId="4" fillId="0" borderId="2" xfId="0" applyNumberFormat="1" applyFont="1" applyBorder="1" applyAlignment="1">
      <alignment horizontal="right" vertical="center" wrapText="1"/>
    </xf>
    <xf numFmtId="0" fontId="10" fillId="2" borderId="9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164" fontId="7" fillId="0" borderId="0" xfId="0" applyNumberFormat="1" applyFont="1"/>
  </cellXfs>
  <cellStyles count="2">
    <cellStyle name="Currency" xfId="1" builtinId="4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&quot;$&quot;\ #,##0;[Red]\-&quot;$&quot;\ #,##0"/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&quot;$&quot;\ #,##0;[Red]\-&quot;$&quot;\ #,##0"/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&quot;$&quot;\ #,##0;[Red]\-&quot;$&quot;\ #,##0"/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&quot;$&quot;\ #,##0;[Red]\-&quot;$&quot;\ #,##0"/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&quot;$&quot;\ #,##0;[Red]\-&quot;$&quot;\ #,##0"/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&quot;$&quot;\ #,##0;[Red]\-&quot;$&quot;\ #,##0"/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6" formatCode="&quot;$&quot;\ #,##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6" formatCode="&quot;$&quot;\ #,##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6" formatCode="&quot;$&quot;\ #,##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6" formatCode="&quot;$&quot;\ #,##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righ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6F9B3A-CF9D-4671-B744-57433948AC6F}" name="Tabla2" displayName="Tabla2" ref="A2:H10" totalsRowCount="1" headerRowDxfId="21" dataDxfId="19" totalsRowDxfId="17" headerRowBorderDxfId="20" tableBorderDxfId="18" totalsRowBorderDxfId="16">
  <tableColumns count="8">
    <tableColumn id="1" xr3:uid="{D2963973-141E-463A-BDAD-9857688BC15A}" name="ITEM" dataDxfId="15" totalsRowDxfId="7"/>
    <tableColumn id="2" xr3:uid="{3EA867FA-173D-4D83-95E2-89F480AFC76D}" name="BIEN O SERVICIO" totalsRowLabel="TOTAL" dataDxfId="14" totalsRowDxfId="6"/>
    <tableColumn id="3" xr3:uid="{32D84C7B-2C56-402C-A3A6-44A7961C76B0}" name="UNIDAD DE MEDIDA" dataDxfId="13" totalsRowDxfId="5"/>
    <tableColumn id="4" xr3:uid="{6957D8F4-A145-49C5-8254-91B007BAEBB3}" name="1" dataDxfId="12" totalsRowDxfId="4"/>
    <tableColumn id="8" xr3:uid="{7986DD96-FFFB-4094-9BE8-11434052F1D7}" name="2" dataDxfId="11" totalsRowDxfId="3"/>
    <tableColumn id="5" xr3:uid="{ED1ADB54-2D3E-4FA2-9362-567D44E2F916}" name="3" dataDxfId="10" totalsRowDxfId="2"/>
    <tableColumn id="10" xr3:uid="{741E0BFB-2BA5-3A45-A8AD-F273792D1516}" name="4" dataDxfId="9" totalsRowDxfId="1"/>
    <tableColumn id="7" xr3:uid="{72DFFD57-83EA-4F86-910D-AA5ECE26600F}" name="VALOR PROMEDIO UNITARIO" totalsRowFunction="sum" dataDxfId="8" totalsRowDxfId="0">
      <calculatedColumnFormula>AVERAGE(Tabla2[[#This Row],[1]:[4]])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BA459-AA11-4FC2-961E-DC81903B51A2}">
  <dimension ref="A1:J10"/>
  <sheetViews>
    <sheetView zoomScaleNormal="100" workbookViewId="0">
      <selection activeCell="K8" sqref="K8"/>
    </sheetView>
  </sheetViews>
  <sheetFormatPr baseColWidth="10" defaultColWidth="11.5" defaultRowHeight="12" x14ac:dyDescent="0.15"/>
  <cols>
    <col min="1" max="1" width="5" style="7" customWidth="1"/>
    <col min="2" max="2" width="29.5" style="18" customWidth="1"/>
    <col min="3" max="3" width="9" style="7" customWidth="1"/>
    <col min="4" max="8" width="12.5" style="6" customWidth="1"/>
    <col min="9" max="16384" width="11.5" style="6"/>
  </cols>
  <sheetData>
    <row r="1" spans="1:10" x14ac:dyDescent="0.15">
      <c r="D1" s="28" t="s">
        <v>0</v>
      </c>
      <c r="E1" s="28"/>
      <c r="F1" s="28"/>
      <c r="G1" s="28"/>
    </row>
    <row r="2" spans="1:10" s="14" customFormat="1" ht="39" x14ac:dyDescent="0.2">
      <c r="A2" s="10" t="s">
        <v>1</v>
      </c>
      <c r="B2" s="11" t="s">
        <v>2</v>
      </c>
      <c r="C2" s="11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2" t="s">
        <v>8</v>
      </c>
    </row>
    <row r="3" spans="1:10" ht="58" customHeight="1" x14ac:dyDescent="0.15">
      <c r="A3" s="9">
        <v>1</v>
      </c>
      <c r="B3" s="21" t="s">
        <v>9</v>
      </c>
      <c r="C3" s="5" t="s">
        <v>10</v>
      </c>
      <c r="D3" s="19">
        <f t="shared" ref="D3" si="0">5855026*1.19</f>
        <v>6967480.9399999995</v>
      </c>
      <c r="E3" s="19">
        <f t="shared" ref="E3" si="1">6066000*1.19</f>
        <v>7218540</v>
      </c>
      <c r="F3" s="19">
        <f>1470*3357.82*1.19</f>
        <v>5873834.5260000005</v>
      </c>
      <c r="G3" s="19"/>
      <c r="H3" s="23">
        <f>AVERAGE(Tabla2[[#This Row],[1]:[4]])</f>
        <v>6686618.4886666657</v>
      </c>
    </row>
    <row r="4" spans="1:10" ht="58" customHeight="1" x14ac:dyDescent="0.15">
      <c r="A4" s="9">
        <v>2</v>
      </c>
      <c r="B4" s="21" t="s">
        <v>11</v>
      </c>
      <c r="C4" s="5" t="s">
        <v>10</v>
      </c>
      <c r="D4" s="19">
        <f>4568105*1.19</f>
        <v>5436044.9500000002</v>
      </c>
      <c r="E4" s="19">
        <f>4377000*1.19</f>
        <v>5208630</v>
      </c>
      <c r="F4" s="19"/>
      <c r="G4" s="19"/>
      <c r="H4" s="23">
        <f>AVERAGE(Tabla2[[#This Row],[1]:[4]])</f>
        <v>5322337.4749999996</v>
      </c>
    </row>
    <row r="5" spans="1:10" ht="58" customHeight="1" x14ac:dyDescent="0.15">
      <c r="A5" s="9">
        <v>3</v>
      </c>
      <c r="B5" s="21" t="s">
        <v>12</v>
      </c>
      <c r="C5" s="5" t="s">
        <v>10</v>
      </c>
      <c r="D5" s="19">
        <f>680334*1.19</f>
        <v>809597.46</v>
      </c>
      <c r="E5" s="19">
        <f>937000*1.19</f>
        <v>1115030</v>
      </c>
      <c r="F5" s="19">
        <f>215*3357.82*1.19</f>
        <v>859098.24699999997</v>
      </c>
      <c r="G5" s="19"/>
      <c r="H5" s="23">
        <f>AVERAGE(Tabla2[[#This Row],[1]:[4]])</f>
        <v>927908.56900000002</v>
      </c>
    </row>
    <row r="6" spans="1:10" ht="58" customHeight="1" x14ac:dyDescent="0.15">
      <c r="A6" s="9">
        <v>4</v>
      </c>
      <c r="B6" s="21" t="s">
        <v>13</v>
      </c>
      <c r="C6" s="5" t="s">
        <v>10</v>
      </c>
      <c r="D6" s="19">
        <v>790179</v>
      </c>
      <c r="E6" s="19"/>
      <c r="F6" s="19">
        <v>990000</v>
      </c>
      <c r="G6" s="19"/>
      <c r="H6" s="23">
        <f>AVERAGE(Tabla2[[#This Row],[1]:[4]])</f>
        <v>890089.5</v>
      </c>
    </row>
    <row r="7" spans="1:10" ht="58" customHeight="1" x14ac:dyDescent="0.15">
      <c r="A7" s="9">
        <v>5</v>
      </c>
      <c r="B7" s="21" t="s">
        <v>14</v>
      </c>
      <c r="C7" s="5" t="s">
        <v>10</v>
      </c>
      <c r="D7" s="19">
        <f>2009188*1.19</f>
        <v>2390933.7199999997</v>
      </c>
      <c r="E7" s="19"/>
      <c r="F7" s="19">
        <f>2395000*1.19</f>
        <v>2850050</v>
      </c>
      <c r="G7" s="19"/>
      <c r="H7" s="23">
        <f>AVERAGE(Tabla2[[#This Row],[1]:[4]])</f>
        <v>2620491.86</v>
      </c>
    </row>
    <row r="8" spans="1:10" ht="58" customHeight="1" x14ac:dyDescent="0.15">
      <c r="A8" s="9">
        <v>6</v>
      </c>
      <c r="B8" s="25" t="s">
        <v>15</v>
      </c>
      <c r="C8" s="5" t="s">
        <v>10</v>
      </c>
      <c r="D8" s="20"/>
      <c r="E8" s="19"/>
      <c r="F8" s="19">
        <f>4530000*1.19</f>
        <v>5390700</v>
      </c>
      <c r="G8" s="19">
        <f t="shared" ref="G8" si="2">3998571*1.19</f>
        <v>4758299.49</v>
      </c>
      <c r="H8" s="23">
        <f>AVERAGE(Tabla2[[#This Row],[1]:[4]])</f>
        <v>5074499.7450000001</v>
      </c>
      <c r="J8" s="29"/>
    </row>
    <row r="9" spans="1:10" ht="58" customHeight="1" x14ac:dyDescent="0.15">
      <c r="A9" s="9">
        <v>7</v>
      </c>
      <c r="B9" s="24" t="s">
        <v>16</v>
      </c>
      <c r="C9" s="5" t="s">
        <v>10</v>
      </c>
      <c r="D9" s="19"/>
      <c r="E9" s="19"/>
      <c r="F9" s="19">
        <v>2380000</v>
      </c>
      <c r="G9" s="19">
        <f>2743067*1.19</f>
        <v>3264249.73</v>
      </c>
      <c r="H9" s="23">
        <f>AVERAGE(Tabla2[[#This Row],[1]:[4]])</f>
        <v>2822124.8650000002</v>
      </c>
    </row>
    <row r="10" spans="1:10" ht="26" customHeight="1" x14ac:dyDescent="0.15">
      <c r="A10" s="15"/>
      <c r="B10" s="16" t="s">
        <v>17</v>
      </c>
      <c r="C10" s="16"/>
      <c r="D10" s="22"/>
      <c r="E10" s="22"/>
      <c r="F10" s="22"/>
      <c r="G10" s="22"/>
      <c r="H10" s="17">
        <f>SUBTOTAL(109,Tabla2[VALOR PROMEDIO UNITARIO])</f>
        <v>24344070.502666667</v>
      </c>
    </row>
  </sheetData>
  <mergeCells count="1">
    <mergeCell ref="D1:G1"/>
  </mergeCells>
  <phoneticPr fontId="1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332E9-E25A-4069-87E3-2304499DF549}">
  <dimension ref="A1:D7"/>
  <sheetViews>
    <sheetView tabSelected="1" workbookViewId="0">
      <selection activeCell="B10" sqref="B10"/>
    </sheetView>
  </sheetViews>
  <sheetFormatPr baseColWidth="10" defaultColWidth="11.5" defaultRowHeight="15" x14ac:dyDescent="0.2"/>
  <cols>
    <col min="1" max="1" width="5.5" bestFit="1" customWidth="1"/>
    <col min="2" max="2" width="20.1640625" bestFit="1" customWidth="1"/>
    <col min="3" max="3" width="15.33203125" customWidth="1"/>
    <col min="4" max="4" width="7.5" customWidth="1"/>
    <col min="5" max="5" width="22.6640625" bestFit="1" customWidth="1"/>
  </cols>
  <sheetData>
    <row r="1" spans="1:4" x14ac:dyDescent="0.2">
      <c r="A1" s="1" t="s">
        <v>1</v>
      </c>
      <c r="B1" s="1" t="s">
        <v>18</v>
      </c>
      <c r="C1" s="2" t="s">
        <v>19</v>
      </c>
    </row>
    <row r="2" spans="1:4" x14ac:dyDescent="0.2">
      <c r="A2" s="3">
        <v>1</v>
      </c>
      <c r="B2" s="3" t="s">
        <v>20</v>
      </c>
      <c r="C2" s="26">
        <v>72000000</v>
      </c>
    </row>
    <row r="3" spans="1:4" x14ac:dyDescent="0.2">
      <c r="A3" s="3">
        <v>2</v>
      </c>
      <c r="B3" s="3" t="s">
        <v>23</v>
      </c>
      <c r="C3" s="26">
        <v>45000000</v>
      </c>
      <c r="D3" s="8"/>
    </row>
    <row r="4" spans="1:4" x14ac:dyDescent="0.2">
      <c r="A4" s="3">
        <v>3</v>
      </c>
      <c r="B4" s="3" t="s">
        <v>21</v>
      </c>
      <c r="C4" s="26">
        <v>125080000</v>
      </c>
    </row>
    <row r="5" spans="1:4" x14ac:dyDescent="0.2">
      <c r="A5" s="3"/>
      <c r="B5" s="1" t="s">
        <v>22</v>
      </c>
      <c r="C5" s="27">
        <v>242080000</v>
      </c>
    </row>
    <row r="6" spans="1:4" x14ac:dyDescent="0.2">
      <c r="C6" s="4"/>
    </row>
    <row r="7" spans="1:4" x14ac:dyDescent="0.2">
      <c r="C7" s="4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40BD4BD634DEE408F5FB185402B648B" ma:contentTypeVersion="12" ma:contentTypeDescription="Crear nuevo documento." ma:contentTypeScope="" ma:versionID="2cb549c5c395597b2744e1f5a5dac153">
  <xsd:schema xmlns:xsd="http://www.w3.org/2001/XMLSchema" xmlns:xs="http://www.w3.org/2001/XMLSchema" xmlns:p="http://schemas.microsoft.com/office/2006/metadata/properties" xmlns:ns2="ec070319-448f-4498-8fc6-6a8ad70eb8b2" xmlns:ns3="b49c47fd-5299-4dfe-ab41-b3ccdd0a3386" targetNamespace="http://schemas.microsoft.com/office/2006/metadata/properties" ma:root="true" ma:fieldsID="43dd91f90f0e9d40d1bebbac2b21d415" ns2:_="" ns3:_="">
    <xsd:import namespace="ec070319-448f-4498-8fc6-6a8ad70eb8b2"/>
    <xsd:import namespace="b49c47fd-5299-4dfe-ab41-b3ccdd0a33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070319-448f-4498-8fc6-6a8ad70eb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c56df997-0539-4b42-92d8-96621b8e8f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9c47fd-5299-4dfe-ab41-b3ccdd0a338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6405216-c697-482c-970c-d3ef9ac912f5}" ma:internalName="TaxCatchAll" ma:showField="CatchAllData" ma:web="b49c47fd-5299-4dfe-ab41-b3ccdd0a33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070319-448f-4498-8fc6-6a8ad70eb8b2">
      <Terms xmlns="http://schemas.microsoft.com/office/infopath/2007/PartnerControls"/>
    </lcf76f155ced4ddcb4097134ff3c332f>
    <TaxCatchAll xmlns="b49c47fd-5299-4dfe-ab41-b3ccdd0a3386" xsi:nil="true"/>
  </documentManagement>
</p:properties>
</file>

<file path=customXml/itemProps1.xml><?xml version="1.0" encoding="utf-8"?>
<ds:datastoreItem xmlns:ds="http://schemas.openxmlformats.org/officeDocument/2006/customXml" ds:itemID="{D20C491E-9C8A-4ACB-A0F8-D81903C9CC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070319-448f-4498-8fc6-6a8ad70eb8b2"/>
    <ds:schemaRef ds:uri="b49c47fd-5299-4dfe-ab41-b3ccdd0a33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12D49-7A6E-4B23-9BE0-D2B0947367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4D9019-9B08-4A30-AF66-B7CAF13836A2}">
  <ds:schemaRefs>
    <ds:schemaRef ds:uri="http://schemas.microsoft.com/office/2006/metadata/properties"/>
    <ds:schemaRef ds:uri="http://schemas.microsoft.com/office/infopath/2007/PartnerControls"/>
    <ds:schemaRef ds:uri="ec070319-448f-4498-8fc6-6a8ad70eb8b2"/>
    <ds:schemaRef ds:uri="b49c47fd-5299-4dfe-ab41-b3ccdd0a338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Estudio Mercado</vt:lpstr>
      <vt:lpstr>Total fuentes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Gustavo Ospina</dc:creator>
  <cp:keywords/>
  <dc:description/>
  <cp:lastModifiedBy>Juan Villada</cp:lastModifiedBy>
  <cp:revision/>
  <dcterms:created xsi:type="dcterms:W3CDTF">2015-06-05T18:19:34Z</dcterms:created>
  <dcterms:modified xsi:type="dcterms:W3CDTF">2026-08-13T19:46:43Z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0x010100B40BD4BD634DEE408F5FB185402B648B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