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Admin\Documents\JAVIER 2026\INDEPORTES BOYACA\PROCESO GENERALES\DOCUMENTOS PRIMER ENTREGA\"/>
    </mc:Choice>
  </mc:AlternateContent>
  <xr:revisionPtr revIDLastSave="0" documentId="13_ncr:1_{027DB37C-395F-4608-8F09-47C982647CA3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Hoja1" sheetId="1" r:id="rId1"/>
  </sheets>
  <externalReferences>
    <externalReference r:id="rId2"/>
  </externalReferences>
  <definedNames>
    <definedName name="_xlnm.Print_Area" localSheetId="0">Hoja1!$A$1:$F$90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j77RhoHHzrsZTub8zLvRl/8zxQYF0/gGdGKNNrwDzkQ="/>
    </ext>
  </extLst>
</workbook>
</file>

<file path=xl/calcChain.xml><?xml version="1.0" encoding="utf-8"?>
<calcChain xmlns="http://schemas.openxmlformats.org/spreadsheetml/2006/main">
  <c r="B60" i="1" l="1"/>
  <c r="B53" i="1" l="1"/>
  <c r="B47" i="1" l="1"/>
  <c r="B42" i="1"/>
  <c r="B38" i="1"/>
  <c r="B24" i="1"/>
  <c r="B19" i="1"/>
  <c r="B49" i="1" l="1"/>
  <c r="B50" i="1" s="1"/>
  <c r="G49" i="1"/>
  <c r="B16" i="1"/>
  <c r="G16" i="1" l="1"/>
  <c r="G36" i="1"/>
  <c r="G37" i="1"/>
  <c r="G47" i="1"/>
  <c r="G68" i="1"/>
  <c r="G66" i="1"/>
  <c r="G64" i="1"/>
  <c r="G59" i="1"/>
  <c r="G58" i="1"/>
  <c r="A47" i="1"/>
  <c r="G41" i="1"/>
  <c r="G30" i="1"/>
  <c r="B29" i="1"/>
  <c r="G28" i="1"/>
  <c r="B28" i="1"/>
  <c r="B27" i="1"/>
  <c r="B31" i="1" s="1"/>
  <c r="G23" i="1"/>
  <c r="G22" i="1"/>
  <c r="G21" i="1"/>
  <c r="G20" i="1"/>
  <c r="G34" i="1" l="1"/>
  <c r="G38" i="1"/>
  <c r="G52" i="1"/>
  <c r="G53" i="1"/>
  <c r="G29" i="1"/>
  <c r="G19" i="1"/>
  <c r="G42" i="1"/>
  <c r="G43" i="1" s="1"/>
  <c r="G57" i="1"/>
  <c r="G62" i="1"/>
  <c r="G15" i="1"/>
  <c r="G24" i="1"/>
  <c r="G46" i="1"/>
  <c r="G50" i="1" s="1"/>
  <c r="G39" i="1" l="1"/>
  <c r="G55" i="1"/>
  <c r="G60" i="1"/>
  <c r="G27" i="1"/>
  <c r="G31" i="1"/>
  <c r="G25" i="1"/>
  <c r="G32" i="1" l="1"/>
  <c r="G44" i="1" s="1"/>
</calcChain>
</file>

<file path=xl/sharedStrings.xml><?xml version="1.0" encoding="utf-8"?>
<sst xmlns="http://schemas.openxmlformats.org/spreadsheetml/2006/main" count="89" uniqueCount="72">
  <si>
    <t xml:space="preserve">Fecha_______________ </t>
  </si>
  <si>
    <t xml:space="preserve"> </t>
  </si>
  <si>
    <t>El valor de nuestra propuesta es el siguiente:</t>
  </si>
  <si>
    <t>RAMOS</t>
  </si>
  <si>
    <t>VR ASEGURADO</t>
  </si>
  <si>
    <t>TASA</t>
  </si>
  <si>
    <t>PRIMA</t>
  </si>
  <si>
    <t>CANTIDAD DE DIAS OFRECIDOS</t>
  </si>
  <si>
    <r>
      <rPr>
        <b/>
        <sz val="10"/>
        <color theme="1"/>
        <rFont val="Arial"/>
        <family val="2"/>
      </rPr>
      <t>Nota No. 1.</t>
    </r>
    <r>
      <rPr>
        <sz val="10"/>
        <color theme="1"/>
        <rFont val="Arial"/>
        <family val="2"/>
      </rPr>
      <t xml:space="preserve">  El valor de la propuesta debe incluir el pago de impuestos directos e indirectos, así como los demás costos asociados a la ejecución del contrato.</t>
    </r>
  </si>
  <si>
    <t xml:space="preserve">Atentamente, </t>
  </si>
  <si>
    <t>Nombre del proponente o de su Representante legal</t>
  </si>
  <si>
    <t xml:space="preserve">C.C. No. _____________________ de _____________ </t>
  </si>
  <si>
    <t>Dirección de correo ____________________________</t>
  </si>
  <si>
    <t>Dirección electrónica ___________________________</t>
  </si>
  <si>
    <t xml:space="preserve">Teléfono fijo y celular____________________________ </t>
  </si>
  <si>
    <t>Ciudad _______________________________________</t>
  </si>
  <si>
    <t xml:space="preserve">(Firma del proponente o de su Representante Legal) </t>
  </si>
  <si>
    <t>IVA</t>
  </si>
  <si>
    <t>TOTAL</t>
  </si>
  <si>
    <t>VALOR TOTAL DE LA PROPUESTA</t>
  </si>
  <si>
    <t>DAÑOS MATERIALES COMBINADOS</t>
  </si>
  <si>
    <t>INCENDIO Y/O RAYO</t>
  </si>
  <si>
    <t>EDIFICIO</t>
  </si>
  <si>
    <t>Adecuación de sismoresistencia 10%</t>
  </si>
  <si>
    <t>INVAR EDIFICIOS 10%</t>
  </si>
  <si>
    <t>MUEBLES Y ENSERES</t>
  </si>
  <si>
    <t>MAQUINARIA Y EQUIPO</t>
  </si>
  <si>
    <t>IMPLEMENTOS DEPORTIVOS</t>
  </si>
  <si>
    <t>DINEROS DENTRO Y FUERA DE CAJA FUERTE</t>
  </si>
  <si>
    <t>INVAR CONTENIDOS</t>
  </si>
  <si>
    <t>SUSTRACCIÓN</t>
  </si>
  <si>
    <t>INVAR 10%</t>
  </si>
  <si>
    <t>EQUIPO ELECTRONICO</t>
  </si>
  <si>
    <t>EQUIPO ELECTRICO Y ELECTRONICO (EEE)</t>
  </si>
  <si>
    <t>EQUIPOS MOVILES Y PORTATILES (EMP)</t>
  </si>
  <si>
    <t>EQUIPO MEDICO</t>
  </si>
  <si>
    <t>INVAR 10% (EEE,EMP,EM)</t>
  </si>
  <si>
    <t>ROTURA DE MAQUINARIA</t>
  </si>
  <si>
    <t>INDICE VARIABLE 10%</t>
  </si>
  <si>
    <t>TOTAL TRDMC</t>
  </si>
  <si>
    <t>TODO RIESGO CONTRATISTA</t>
  </si>
  <si>
    <t>MAQUINARIA PESADA - AMARILLA</t>
  </si>
  <si>
    <t>RC MAQUINARIA</t>
  </si>
  <si>
    <t>EMBARCACIONES</t>
  </si>
  <si>
    <t>AUTOMÓVILES</t>
  </si>
  <si>
    <t>Camioneta Toyota prado 2006 OEO206</t>
  </si>
  <si>
    <t>Buseta chevrolet NPR 2008 OEO250</t>
  </si>
  <si>
    <t>Camioneta Mazda BT50 DC 2012 OCM174</t>
  </si>
  <si>
    <t>MANEJO GLOBAL</t>
  </si>
  <si>
    <t>9 CARGOS</t>
  </si>
  <si>
    <t>RESPONSABILIDAD CIVIL EXTRACONTRACTUAL</t>
  </si>
  <si>
    <t>RCE PLO</t>
  </si>
  <si>
    <t>RESPONSABILIDAD CIVIL SERVIDORES PÚBLICOS</t>
  </si>
  <si>
    <t>RC SPB</t>
  </si>
  <si>
    <t>INFIDELIDAD Y RIESGO FINANCIERO</t>
  </si>
  <si>
    <t>Limite asegurado</t>
  </si>
  <si>
    <t xml:space="preserve"> EXENTO DE IVA -</t>
  </si>
  <si>
    <t>SOAT</t>
  </si>
  <si>
    <t>LOS DE LEY</t>
  </si>
  <si>
    <r>
      <t xml:space="preserve">INSTITUTO DEPARTAMENTAL DEL DEPORTE DE BOYACÁ  - INDEPORTES </t>
    </r>
    <r>
      <rPr>
        <b/>
        <sz val="9"/>
        <color rgb="FF000000"/>
        <rFont val="Arial"/>
        <family val="2"/>
      </rPr>
      <t>BOYACA</t>
    </r>
  </si>
  <si>
    <r>
      <t>Señores:</t>
    </r>
    <r>
      <rPr>
        <b/>
        <sz val="10"/>
        <color theme="1"/>
        <rFont val="Arial"/>
        <family val="2"/>
      </rPr>
      <t xml:space="preserve"> INSTITUTO DEPARTAMENTAL DEL DEPORTE DE BOYACÁ  - INDEPORTES BOYACA</t>
    </r>
  </si>
  <si>
    <t>CASCO BARCO O TODO RIESGO CONTRATISTA - MAQUINARIA Y EQUIPO</t>
  </si>
  <si>
    <t xml:space="preserve">EQUIPO DE COMPUTO Y COMUNICACIÓN </t>
  </si>
  <si>
    <t>Gastos de Arrendamiento $80.000.000 x 6 m</t>
  </si>
  <si>
    <t>GASTOS ADICIONALES 20%</t>
  </si>
  <si>
    <t>PANDI</t>
  </si>
  <si>
    <t>VR FASECOLDA</t>
  </si>
  <si>
    <t>VALORES A ASEGURAR INDEPORTES BOYACA 2026</t>
  </si>
  <si>
    <r>
      <rPr>
        <b/>
        <sz val="10"/>
        <color theme="1"/>
        <rFont val="Arial"/>
        <family val="2"/>
      </rPr>
      <t>Nota No. 2.</t>
    </r>
    <r>
      <rPr>
        <sz val="10"/>
        <color theme="1"/>
        <rFont val="Arial"/>
        <family val="2"/>
      </rPr>
      <t xml:space="preserve"> Se permite a los oferentes calcular el Índice Variable a prorrata en los ramos que correspondan, teniendo en cuenta que la vigencia mínima será de doscientos setenta y siete (277) días, o la máxima vigencia ofrecida por el oferente.</t>
    </r>
  </si>
  <si>
    <r>
      <rPr>
        <b/>
        <sz val="10"/>
        <color theme="1"/>
        <rFont val="Arial"/>
        <family val="2"/>
      </rPr>
      <t>REFERENCIA:</t>
    </r>
    <r>
      <rPr>
        <sz val="10"/>
        <color theme="1"/>
        <rFont val="Arial"/>
        <family val="2"/>
      </rPr>
      <t xml:space="preserve"> LICITACION PUBLICA.  ______________________, cuyo objeto consiste en </t>
    </r>
    <r>
      <rPr>
        <b/>
        <sz val="10"/>
        <color theme="1"/>
        <rFont val="Arial"/>
        <family val="2"/>
      </rPr>
      <t>“</t>
    </r>
    <r>
      <rPr>
        <sz val="10"/>
        <color theme="1"/>
        <rFont val="Arial"/>
        <family val="2"/>
      </rPr>
      <t>ADQUISICIÓN DE PÓLIZAS DE SEGUROS PARA AMPARAR LOS BIENES MUEBLES, INMUEBLES, ACTIVIDADES Y DEMÁS ACTIVOS ASEGURABLES Y AQUELLOS POR LOS CUALES SEA O LLEGUE A SER RESPONSABLE EL INSTITUTO DEPARTAMENTAL DE DEPORTES DE BOYACÁ LOTE 1</t>
    </r>
    <r>
      <rPr>
        <b/>
        <sz val="10"/>
        <color theme="1"/>
        <rFont val="Arial"/>
        <family val="2"/>
      </rPr>
      <t>”.</t>
    </r>
  </si>
  <si>
    <t>Mejoras locativas</t>
  </si>
  <si>
    <t>ANEXO PROPUESTA ECONÓMICA LOTE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</si>
</sst>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$&quot;\ * #,##0_-;\-&quot;$&quot;\ * #,##0_-;_-&quot;$&quot;\ * &quot;-&quot;_-;_-@_-"/>
    <numFmt numFmtId="43" formatCode="_-* #,##0.00_-;\-* #,##0.00_-;_-* &quot;-&quot;??_-;_-@_-"/>
    <numFmt numFmtId="164" formatCode="_-&quot;$&quot;\ * #,##0.00_-;\-&quot;$&quot;\ * #,##0.00_-;_-&quot;$&quot;\ * &quot;-&quot;??_-;_-@"/>
    <numFmt numFmtId="165" formatCode="_-&quot;$&quot;* #,##0_-;\-&quot;$&quot;* #,##0_-;_-&quot;$&quot;* &quot;-&quot;??_-;_-@"/>
    <numFmt numFmtId="166" formatCode="&quot;$&quot;\ #,##0"/>
    <numFmt numFmtId="167" formatCode="_-&quot;$&quot;* #,##0.00_-;\-&quot;$&quot;* #,##0.00_-;_-&quot;$&quot;* &quot;-&quot;??_-;_-@_-"/>
    <numFmt numFmtId="168" formatCode="_-&quot;$&quot;* #,##0_-;\-&quot;$&quot;* #,##0_-;_-&quot;$&quot;* &quot;-&quot;??_-;_-@_-"/>
    <numFmt numFmtId="169" formatCode="0.0"/>
  </numFmts>
  <fonts count="26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b/>
      <sz val="11"/>
      <color theme="1"/>
      <name val="Calibri"/>
      <family val="2"/>
    </font>
    <font>
      <sz val="11"/>
      <name val="Calibri"/>
      <family val="2"/>
    </font>
    <font>
      <b/>
      <sz val="9"/>
      <color theme="1"/>
      <name val="Calibri"/>
      <family val="2"/>
    </font>
    <font>
      <b/>
      <sz val="9"/>
      <color rgb="FF000000"/>
      <name val="Arial"/>
      <family val="2"/>
    </font>
    <font>
      <sz val="11"/>
      <color theme="1"/>
      <name val="Calibri"/>
      <scheme val="minor"/>
    </font>
    <font>
      <b/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8"/>
      <color rgb="FF000000"/>
      <name val="Arial"/>
      <family val="2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A5A5A5"/>
        <bgColor rgb="FFA5A5A5"/>
      </patternFill>
    </fill>
    <fill>
      <patternFill patternType="solid">
        <fgColor theme="0"/>
        <bgColor theme="0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rgb="FF000000"/>
      </patternFill>
    </fill>
  </fills>
  <borders count="29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/>
    <xf numFmtId="0" fontId="2" fillId="0" borderId="1"/>
    <xf numFmtId="43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0" fontId="1" fillId="0" borderId="1"/>
    <xf numFmtId="167" fontId="1" fillId="0" borderId="1" applyFont="0" applyFill="0" applyBorder="0" applyAlignment="0" applyProtection="0"/>
    <xf numFmtId="42" fontId="1" fillId="0" borderId="1" applyFont="0" applyFill="0" applyBorder="0" applyAlignment="0" applyProtection="0"/>
  </cellStyleXfs>
  <cellXfs count="152">
    <xf numFmtId="0" fontId="0" fillId="0" borderId="0" xfId="0"/>
    <xf numFmtId="0" fontId="4" fillId="0" borderId="0" xfId="0" applyFont="1"/>
    <xf numFmtId="3" fontId="8" fillId="3" borderId="1" xfId="0" applyNumberFormat="1" applyFont="1" applyFill="1" applyBorder="1" applyAlignment="1">
      <alignment vertical="center"/>
    </xf>
    <xf numFmtId="166" fontId="8" fillId="3" borderId="1" xfId="0" applyNumberFormat="1" applyFont="1" applyFill="1" applyBorder="1" applyAlignment="1">
      <alignment vertical="center"/>
    </xf>
    <xf numFmtId="166" fontId="8" fillId="3" borderId="3" xfId="0" applyNumberFormat="1" applyFont="1" applyFill="1" applyBorder="1" applyAlignment="1">
      <alignment vertical="center"/>
    </xf>
    <xf numFmtId="0" fontId="12" fillId="4" borderId="5" xfId="4" applyFont="1" applyFill="1" applyBorder="1" applyAlignment="1">
      <alignment vertical="center"/>
    </xf>
    <xf numFmtId="168" fontId="11" fillId="4" borderId="3" xfId="5" applyNumberFormat="1" applyFont="1" applyFill="1" applyBorder="1" applyAlignment="1">
      <alignment horizontal="center" vertical="center"/>
    </xf>
    <xf numFmtId="168" fontId="11" fillId="4" borderId="8" xfId="5" applyNumberFormat="1" applyFont="1" applyFill="1" applyBorder="1" applyAlignment="1">
      <alignment horizontal="center" vertical="center"/>
    </xf>
    <xf numFmtId="168" fontId="13" fillId="7" borderId="10" xfId="5" applyNumberFormat="1" applyFont="1" applyFill="1" applyBorder="1" applyAlignment="1">
      <alignment vertical="center"/>
    </xf>
    <xf numFmtId="168" fontId="14" fillId="4" borderId="12" xfId="5" applyNumberFormat="1" applyFont="1" applyFill="1" applyBorder="1" applyAlignment="1">
      <alignment vertical="center"/>
    </xf>
    <xf numFmtId="168" fontId="15" fillId="0" borderId="12" xfId="4" applyNumberFormat="1" applyFont="1" applyBorder="1" applyAlignment="1">
      <alignment vertical="center"/>
    </xf>
    <xf numFmtId="166" fontId="17" fillId="6" borderId="14" xfId="2" applyNumberFormat="1" applyFont="1" applyFill="1" applyBorder="1" applyAlignment="1">
      <alignment vertical="center"/>
    </xf>
    <xf numFmtId="166" fontId="20" fillId="8" borderId="12" xfId="2" applyNumberFormat="1" applyFont="1" applyFill="1" applyBorder="1" applyAlignment="1">
      <alignment vertical="center"/>
    </xf>
    <xf numFmtId="168" fontId="16" fillId="4" borderId="12" xfId="5" applyNumberFormat="1" applyFont="1" applyFill="1" applyBorder="1" applyAlignment="1">
      <alignment vertical="center"/>
    </xf>
    <xf numFmtId="168" fontId="15" fillId="4" borderId="12" xfId="5" applyNumberFormat="1" applyFont="1" applyFill="1" applyBorder="1" applyAlignment="1">
      <alignment vertical="center"/>
    </xf>
    <xf numFmtId="168" fontId="15" fillId="0" borderId="12" xfId="5" applyNumberFormat="1" applyFont="1" applyBorder="1" applyAlignment="1">
      <alignment vertical="center"/>
    </xf>
    <xf numFmtId="168" fontId="13" fillId="7" borderId="12" xfId="5" applyNumberFormat="1" applyFont="1" applyFill="1" applyBorder="1" applyAlignment="1">
      <alignment vertical="center"/>
    </xf>
    <xf numFmtId="168" fontId="13" fillId="4" borderId="12" xfId="5" applyNumberFormat="1" applyFont="1" applyFill="1" applyBorder="1" applyAlignment="1">
      <alignment vertical="center"/>
    </xf>
    <xf numFmtId="168" fontId="15" fillId="7" borderId="14" xfId="5" applyNumberFormat="1" applyFont="1" applyFill="1" applyBorder="1" applyAlignment="1">
      <alignment vertical="center"/>
    </xf>
    <xf numFmtId="0" fontId="0" fillId="0" borderId="1" xfId="0" applyBorder="1"/>
    <xf numFmtId="168" fontId="19" fillId="4" borderId="10" xfId="5" applyNumberFormat="1" applyFont="1" applyFill="1" applyBorder="1" applyAlignment="1">
      <alignment vertical="center"/>
    </xf>
    <xf numFmtId="168" fontId="15" fillId="5" borderId="12" xfId="5" applyNumberFormat="1" applyFont="1" applyFill="1" applyBorder="1" applyAlignment="1">
      <alignment vertical="center"/>
    </xf>
    <xf numFmtId="168" fontId="19" fillId="4" borderId="9" xfId="5" applyNumberFormat="1" applyFont="1" applyFill="1" applyBorder="1" applyAlignment="1">
      <alignment vertical="center"/>
    </xf>
    <xf numFmtId="165" fontId="11" fillId="0" borderId="3" xfId="0" applyNumberFormat="1" applyFont="1" applyBorder="1" applyAlignment="1">
      <alignment horizontal="center" vertical="center"/>
    </xf>
    <xf numFmtId="0" fontId="21" fillId="0" borderId="6" xfId="4" applyFont="1" applyBorder="1" applyAlignment="1">
      <alignment vertical="center"/>
    </xf>
    <xf numFmtId="168" fontId="21" fillId="0" borderId="11" xfId="5" applyNumberFormat="1" applyFont="1" applyBorder="1" applyAlignment="1">
      <alignment vertical="center"/>
    </xf>
    <xf numFmtId="0" fontId="21" fillId="0" borderId="11" xfId="5" applyNumberFormat="1" applyFont="1" applyBorder="1" applyAlignment="1">
      <alignment vertical="center"/>
    </xf>
    <xf numFmtId="168" fontId="21" fillId="0" borderId="11" xfId="5" applyNumberFormat="1" applyFont="1" applyFill="1" applyBorder="1" applyAlignment="1">
      <alignment vertical="center"/>
    </xf>
    <xf numFmtId="0" fontId="21" fillId="5" borderId="6" xfId="4" applyFont="1" applyFill="1" applyBorder="1" applyAlignment="1">
      <alignment vertical="center"/>
    </xf>
    <xf numFmtId="168" fontId="21" fillId="5" borderId="11" xfId="5" applyNumberFormat="1" applyFont="1" applyFill="1" applyBorder="1" applyAlignment="1">
      <alignment vertical="center"/>
    </xf>
    <xf numFmtId="0" fontId="21" fillId="5" borderId="11" xfId="5" applyNumberFormat="1" applyFont="1" applyFill="1" applyBorder="1" applyAlignment="1">
      <alignment vertical="center"/>
    </xf>
    <xf numFmtId="0" fontId="19" fillId="6" borderId="6" xfId="0" quotePrefix="1" applyFont="1" applyFill="1" applyBorder="1" applyAlignment="1">
      <alignment horizontal="left" vertical="center" wrapText="1"/>
    </xf>
    <xf numFmtId="0" fontId="11" fillId="7" borderId="5" xfId="4" applyFont="1" applyFill="1" applyBorder="1" applyAlignment="1">
      <alignment vertical="center"/>
    </xf>
    <xf numFmtId="168" fontId="11" fillId="7" borderId="9" xfId="5" applyNumberFormat="1" applyFont="1" applyFill="1" applyBorder="1" applyAlignment="1">
      <alignment vertical="center"/>
    </xf>
    <xf numFmtId="0" fontId="12" fillId="4" borderId="6" xfId="4" applyFont="1" applyFill="1" applyBorder="1" applyAlignment="1">
      <alignment vertical="center"/>
    </xf>
    <xf numFmtId="168" fontId="19" fillId="4" borderId="11" xfId="5" applyNumberFormat="1" applyFont="1" applyFill="1" applyBorder="1" applyAlignment="1">
      <alignment vertical="center"/>
    </xf>
    <xf numFmtId="0" fontId="11" fillId="7" borderId="6" xfId="4" applyFont="1" applyFill="1" applyBorder="1" applyAlignment="1">
      <alignment vertical="center"/>
    </xf>
    <xf numFmtId="168" fontId="11" fillId="7" borderId="11" xfId="5" applyNumberFormat="1" applyFont="1" applyFill="1" applyBorder="1" applyAlignment="1">
      <alignment vertical="center"/>
    </xf>
    <xf numFmtId="0" fontId="11" fillId="7" borderId="11" xfId="5" applyNumberFormat="1" applyFont="1" applyFill="1" applyBorder="1" applyAlignment="1">
      <alignment vertical="center"/>
    </xf>
    <xf numFmtId="0" fontId="19" fillId="0" borderId="6" xfId="4" applyFont="1" applyBorder="1" applyAlignment="1">
      <alignment vertical="center"/>
    </xf>
    <xf numFmtId="168" fontId="19" fillId="0" borderId="11" xfId="5" applyNumberFormat="1" applyFont="1" applyFill="1" applyBorder="1" applyAlignment="1">
      <alignment vertical="center"/>
    </xf>
    <xf numFmtId="0" fontId="18" fillId="4" borderId="6" xfId="0" quotePrefix="1" applyFont="1" applyFill="1" applyBorder="1" applyAlignment="1">
      <alignment horizontal="left" vertical="center" wrapText="1"/>
    </xf>
    <xf numFmtId="168" fontId="21" fillId="4" borderId="11" xfId="5" applyNumberFormat="1" applyFont="1" applyFill="1" applyBorder="1" applyAlignment="1">
      <alignment vertical="center"/>
    </xf>
    <xf numFmtId="0" fontId="21" fillId="4" borderId="11" xfId="5" applyNumberFormat="1" applyFont="1" applyFill="1" applyBorder="1" applyAlignment="1">
      <alignment vertical="center"/>
    </xf>
    <xf numFmtId="0" fontId="19" fillId="0" borderId="6" xfId="0" quotePrefix="1" applyFont="1" applyBorder="1" applyAlignment="1">
      <alignment horizontal="left" vertical="center" wrapText="1"/>
    </xf>
    <xf numFmtId="166" fontId="22" fillId="0" borderId="11" xfId="2" applyNumberFormat="1" applyFont="1" applyFill="1" applyBorder="1" applyAlignment="1">
      <alignment vertical="center"/>
    </xf>
    <xf numFmtId="0" fontId="19" fillId="0" borderId="7" xfId="0" quotePrefix="1" applyFont="1" applyBorder="1" applyAlignment="1">
      <alignment horizontal="left" vertical="center" wrapText="1"/>
    </xf>
    <xf numFmtId="166" fontId="22" fillId="6" borderId="13" xfId="2" applyNumberFormat="1" applyFont="1" applyFill="1" applyBorder="1" applyAlignment="1">
      <alignment vertical="center"/>
    </xf>
    <xf numFmtId="166" fontId="23" fillId="8" borderId="11" xfId="2" applyNumberFormat="1" applyFont="1" applyFill="1" applyBorder="1" applyAlignment="1">
      <alignment vertical="center"/>
    </xf>
    <xf numFmtId="0" fontId="24" fillId="4" borderId="6" xfId="4" applyFont="1" applyFill="1" applyBorder="1" applyAlignment="1">
      <alignment vertical="center"/>
    </xf>
    <xf numFmtId="168" fontId="24" fillId="4" borderId="11" xfId="5" applyNumberFormat="1" applyFont="1" applyFill="1" applyBorder="1" applyAlignment="1">
      <alignment vertical="center"/>
    </xf>
    <xf numFmtId="0" fontId="25" fillId="4" borderId="6" xfId="4" applyFont="1" applyFill="1" applyBorder="1" applyAlignment="1">
      <alignment vertical="center"/>
    </xf>
    <xf numFmtId="168" fontId="11" fillId="4" borderId="11" xfId="5" applyNumberFormat="1" applyFont="1" applyFill="1" applyBorder="1" applyAlignment="1">
      <alignment vertical="center"/>
    </xf>
    <xf numFmtId="0" fontId="11" fillId="4" borderId="11" xfId="5" applyNumberFormat="1" applyFont="1" applyFill="1" applyBorder="1" applyAlignment="1">
      <alignment vertical="center"/>
    </xf>
    <xf numFmtId="0" fontId="11" fillId="5" borderId="11" xfId="5" applyNumberFormat="1" applyFont="1" applyFill="1" applyBorder="1" applyAlignment="1">
      <alignment vertical="center"/>
    </xf>
    <xf numFmtId="0" fontId="21" fillId="0" borderId="6" xfId="0" quotePrefix="1" applyFont="1" applyBorder="1" applyAlignment="1">
      <alignment horizontal="left" vertical="center" wrapText="1"/>
    </xf>
    <xf numFmtId="42" fontId="21" fillId="0" borderId="11" xfId="3" applyFont="1" applyFill="1" applyBorder="1"/>
    <xf numFmtId="0" fontId="21" fillId="0" borderId="11" xfId="4" applyFont="1" applyBorder="1"/>
    <xf numFmtId="0" fontId="21" fillId="0" borderId="6" xfId="0" applyFont="1" applyBorder="1" applyAlignment="1">
      <alignment horizontal="left" vertical="center" wrapText="1"/>
    </xf>
    <xf numFmtId="0" fontId="11" fillId="7" borderId="6" xfId="4" applyFont="1" applyFill="1" applyBorder="1" applyAlignment="1">
      <alignment horizontal="left" vertical="center"/>
    </xf>
    <xf numFmtId="0" fontId="21" fillId="7" borderId="11" xfId="4" applyFont="1" applyFill="1" applyBorder="1"/>
    <xf numFmtId="0" fontId="25" fillId="4" borderId="6" xfId="4" applyFont="1" applyFill="1" applyBorder="1" applyAlignment="1">
      <alignment horizontal="left" vertical="center"/>
    </xf>
    <xf numFmtId="42" fontId="21" fillId="4" borderId="11" xfId="6" applyFont="1" applyFill="1" applyBorder="1"/>
    <xf numFmtId="0" fontId="21" fillId="4" borderId="11" xfId="4" applyFont="1" applyFill="1" applyBorder="1"/>
    <xf numFmtId="0" fontId="21" fillId="0" borderId="6" xfId="4" applyFont="1" applyBorder="1" applyAlignment="1">
      <alignment horizontal="left" vertical="center"/>
    </xf>
    <xf numFmtId="42" fontId="21" fillId="0" borderId="11" xfId="6" applyFont="1" applyBorder="1"/>
    <xf numFmtId="0" fontId="11" fillId="4" borderId="6" xfId="4" applyFont="1" applyFill="1" applyBorder="1" applyAlignment="1">
      <alignment horizontal="left" vertical="center"/>
    </xf>
    <xf numFmtId="0" fontId="21" fillId="0" borderId="7" xfId="0" applyFont="1" applyBorder="1" applyAlignment="1">
      <alignment horizontal="left" vertical="center" wrapText="1"/>
    </xf>
    <xf numFmtId="168" fontId="21" fillId="4" borderId="13" xfId="5" applyNumberFormat="1" applyFont="1" applyFill="1" applyBorder="1" applyAlignment="1">
      <alignment vertical="center"/>
    </xf>
    <xf numFmtId="3" fontId="11" fillId="3" borderId="18" xfId="0" applyNumberFormat="1" applyFont="1" applyFill="1" applyBorder="1" applyAlignment="1">
      <alignment horizontal="center" wrapText="1"/>
    </xf>
    <xf numFmtId="0" fontId="11" fillId="3" borderId="19" xfId="0" applyFont="1" applyFill="1" applyBorder="1" applyAlignment="1">
      <alignment horizontal="center" wrapText="1"/>
    </xf>
    <xf numFmtId="0" fontId="11" fillId="4" borderId="3" xfId="4" applyFont="1" applyFill="1" applyBorder="1" applyAlignment="1">
      <alignment horizontal="center" vertical="center"/>
    </xf>
    <xf numFmtId="168" fontId="19" fillId="4" borderId="20" xfId="5" applyNumberFormat="1" applyFont="1" applyFill="1" applyBorder="1" applyAlignment="1">
      <alignment vertical="center"/>
    </xf>
    <xf numFmtId="168" fontId="18" fillId="4" borderId="20" xfId="5" applyNumberFormat="1" applyFont="1" applyFill="1" applyBorder="1" applyAlignment="1">
      <alignment vertical="center"/>
    </xf>
    <xf numFmtId="168" fontId="21" fillId="0" borderId="15" xfId="5" applyNumberFormat="1" applyFont="1" applyBorder="1" applyAlignment="1">
      <alignment vertical="center"/>
    </xf>
    <xf numFmtId="165" fontId="11" fillId="0" borderId="19" xfId="0" applyNumberFormat="1" applyFont="1" applyBorder="1" applyAlignment="1">
      <alignment horizontal="center" vertical="center"/>
    </xf>
    <xf numFmtId="3" fontId="8" fillId="3" borderId="3" xfId="0" quotePrefix="1" applyNumberFormat="1" applyFont="1" applyFill="1" applyBorder="1" applyAlignment="1">
      <alignment vertical="center"/>
    </xf>
    <xf numFmtId="0" fontId="4" fillId="5" borderId="1" xfId="0" applyFont="1" applyFill="1" applyBorder="1"/>
    <xf numFmtId="168" fontId="15" fillId="5" borderId="1" xfId="5" applyNumberFormat="1" applyFont="1" applyFill="1" applyBorder="1" applyAlignment="1">
      <alignment vertical="center"/>
    </xf>
    <xf numFmtId="0" fontId="0" fillId="5" borderId="0" xfId="0" applyFill="1"/>
    <xf numFmtId="0" fontId="4" fillId="5" borderId="0" xfId="0" applyFont="1" applyFill="1"/>
    <xf numFmtId="0" fontId="5" fillId="5" borderId="0" xfId="0" applyFont="1" applyFill="1" applyAlignment="1">
      <alignment horizontal="left" vertical="center"/>
    </xf>
    <xf numFmtId="0" fontId="5" fillId="5" borderId="2" xfId="0" applyFont="1" applyFill="1" applyBorder="1" applyAlignment="1">
      <alignment horizontal="left" vertical="center"/>
    </xf>
    <xf numFmtId="0" fontId="4" fillId="5" borderId="2" xfId="0" applyFont="1" applyFill="1" applyBorder="1"/>
    <xf numFmtId="0" fontId="11" fillId="4" borderId="6" xfId="4" applyFont="1" applyFill="1" applyBorder="1" applyAlignment="1">
      <alignment vertical="center" wrapText="1"/>
    </xf>
    <xf numFmtId="0" fontId="5" fillId="5" borderId="0" xfId="0" applyFont="1" applyFill="1" applyAlignment="1">
      <alignment vertical="center"/>
    </xf>
    <xf numFmtId="0" fontId="6" fillId="5" borderId="0" xfId="0" applyFont="1" applyFill="1" applyAlignment="1">
      <alignment horizontal="center"/>
    </xf>
    <xf numFmtId="168" fontId="19" fillId="4" borderId="21" xfId="5" applyNumberFormat="1" applyFont="1" applyFill="1" applyBorder="1" applyAlignment="1">
      <alignment vertical="center"/>
    </xf>
    <xf numFmtId="0" fontId="21" fillId="0" borderId="22" xfId="5" applyNumberFormat="1" applyFont="1" applyBorder="1" applyAlignment="1">
      <alignment vertical="center"/>
    </xf>
    <xf numFmtId="0" fontId="21" fillId="5" borderId="22" xfId="5" applyNumberFormat="1" applyFont="1" applyFill="1" applyBorder="1" applyAlignment="1">
      <alignment vertical="center"/>
    </xf>
    <xf numFmtId="168" fontId="11" fillId="7" borderId="23" xfId="5" applyNumberFormat="1" applyFont="1" applyFill="1" applyBorder="1" applyAlignment="1">
      <alignment vertical="center"/>
    </xf>
    <xf numFmtId="168" fontId="19" fillId="4" borderId="22" xfId="5" applyNumberFormat="1" applyFont="1" applyFill="1" applyBorder="1" applyAlignment="1">
      <alignment vertical="center"/>
    </xf>
    <xf numFmtId="0" fontId="11" fillId="7" borderId="22" xfId="5" applyNumberFormat="1" applyFont="1" applyFill="1" applyBorder="1" applyAlignment="1">
      <alignment vertical="center"/>
    </xf>
    <xf numFmtId="168" fontId="19" fillId="0" borderId="22" xfId="5" applyNumberFormat="1" applyFont="1" applyFill="1" applyBorder="1" applyAlignment="1">
      <alignment vertical="center"/>
    </xf>
    <xf numFmtId="0" fontId="21" fillId="4" borderId="22" xfId="5" applyNumberFormat="1" applyFont="1" applyFill="1" applyBorder="1" applyAlignment="1">
      <alignment vertical="center"/>
    </xf>
    <xf numFmtId="166" fontId="22" fillId="6" borderId="24" xfId="2" applyNumberFormat="1" applyFont="1" applyFill="1" applyBorder="1" applyAlignment="1">
      <alignment vertical="center"/>
    </xf>
    <xf numFmtId="166" fontId="23" fillId="8" borderId="22" xfId="2" applyNumberFormat="1" applyFont="1" applyFill="1" applyBorder="1" applyAlignment="1">
      <alignment vertical="center"/>
    </xf>
    <xf numFmtId="168" fontId="24" fillId="4" borderId="22" xfId="5" applyNumberFormat="1" applyFont="1" applyFill="1" applyBorder="1" applyAlignment="1">
      <alignment vertical="center"/>
    </xf>
    <xf numFmtId="0" fontId="21" fillId="7" borderId="22" xfId="4" applyFont="1" applyFill="1" applyBorder="1"/>
    <xf numFmtId="168" fontId="19" fillId="4" borderId="23" xfId="5" applyNumberFormat="1" applyFont="1" applyFill="1" applyBorder="1" applyAlignment="1">
      <alignment horizontal="center" vertical="center"/>
    </xf>
    <xf numFmtId="169" fontId="21" fillId="0" borderId="22" xfId="5" applyNumberFormat="1" applyFont="1" applyBorder="1" applyAlignment="1">
      <alignment horizontal="center" vertical="center"/>
    </xf>
    <xf numFmtId="169" fontId="21" fillId="5" borderId="22" xfId="5" applyNumberFormat="1" applyFont="1" applyFill="1" applyBorder="1" applyAlignment="1">
      <alignment horizontal="center" vertical="center"/>
    </xf>
    <xf numFmtId="168" fontId="19" fillId="4" borderId="22" xfId="5" applyNumberFormat="1" applyFont="1" applyFill="1" applyBorder="1" applyAlignment="1">
      <alignment horizontal="center" vertical="center"/>
    </xf>
    <xf numFmtId="0" fontId="21" fillId="0" borderId="22" xfId="5" applyNumberFormat="1" applyFont="1" applyBorder="1" applyAlignment="1">
      <alignment horizontal="center" vertical="center"/>
    </xf>
    <xf numFmtId="0" fontId="11" fillId="7" borderId="22" xfId="5" applyNumberFormat="1" applyFont="1" applyFill="1" applyBorder="1" applyAlignment="1">
      <alignment horizontal="center" vertical="center"/>
    </xf>
    <xf numFmtId="0" fontId="19" fillId="0" borderId="22" xfId="5" applyNumberFormat="1" applyFont="1" applyFill="1" applyBorder="1" applyAlignment="1">
      <alignment horizontal="center" vertical="center"/>
    </xf>
    <xf numFmtId="0" fontId="21" fillId="4" borderId="22" xfId="5" applyNumberFormat="1" applyFont="1" applyFill="1" applyBorder="1" applyAlignment="1">
      <alignment horizontal="center" vertical="center"/>
    </xf>
    <xf numFmtId="0" fontId="11" fillId="4" borderId="22" xfId="5" applyNumberFormat="1" applyFont="1" applyFill="1" applyBorder="1" applyAlignment="1">
      <alignment horizontal="center" vertical="center"/>
    </xf>
    <xf numFmtId="0" fontId="21" fillId="5" borderId="22" xfId="5" applyNumberFormat="1" applyFont="1" applyFill="1" applyBorder="1" applyAlignment="1">
      <alignment horizontal="center" vertical="center"/>
    </xf>
    <xf numFmtId="0" fontId="21" fillId="0" borderId="22" xfId="4" applyFont="1" applyBorder="1" applyAlignment="1">
      <alignment horizontal="center" vertical="center"/>
    </xf>
    <xf numFmtId="0" fontId="21" fillId="7" borderId="22" xfId="4" applyFont="1" applyFill="1" applyBorder="1" applyAlignment="1">
      <alignment horizontal="center"/>
    </xf>
    <xf numFmtId="0" fontId="21" fillId="4" borderId="22" xfId="4" applyFont="1" applyFill="1" applyBorder="1" applyAlignment="1">
      <alignment horizontal="center" vertical="center"/>
    </xf>
    <xf numFmtId="169" fontId="21" fillId="0" borderId="22" xfId="4" applyNumberFormat="1" applyFont="1" applyBorder="1" applyAlignment="1">
      <alignment horizontal="center" vertical="center"/>
    </xf>
    <xf numFmtId="169" fontId="21" fillId="4" borderId="22" xfId="4" applyNumberFormat="1" applyFont="1" applyFill="1" applyBorder="1" applyAlignment="1">
      <alignment horizontal="center" vertical="center"/>
    </xf>
    <xf numFmtId="0" fontId="21" fillId="0" borderId="22" xfId="4" applyFont="1" applyBorder="1" applyAlignment="1">
      <alignment vertical="center"/>
    </xf>
    <xf numFmtId="168" fontId="21" fillId="0" borderId="22" xfId="4" applyNumberFormat="1" applyFont="1" applyBorder="1" applyAlignment="1">
      <alignment vertical="center"/>
    </xf>
    <xf numFmtId="168" fontId="21" fillId="4" borderId="22" xfId="5" applyNumberFormat="1" applyFont="1" applyFill="1" applyBorder="1" applyAlignment="1">
      <alignment vertical="center"/>
    </xf>
    <xf numFmtId="168" fontId="21" fillId="0" borderId="22" xfId="5" applyNumberFormat="1" applyFont="1" applyBorder="1" applyAlignment="1">
      <alignment vertical="center"/>
    </xf>
    <xf numFmtId="168" fontId="11" fillId="7" borderId="22" xfId="5" applyNumberFormat="1" applyFont="1" applyFill="1" applyBorder="1" applyAlignment="1">
      <alignment vertical="center"/>
    </xf>
    <xf numFmtId="168" fontId="11" fillId="4" borderId="22" xfId="5" applyNumberFormat="1" applyFont="1" applyFill="1" applyBorder="1" applyAlignment="1">
      <alignment vertical="center"/>
    </xf>
    <xf numFmtId="168" fontId="11" fillId="5" borderId="22" xfId="5" applyNumberFormat="1" applyFont="1" applyFill="1" applyBorder="1" applyAlignment="1">
      <alignment vertical="center"/>
    </xf>
    <xf numFmtId="0" fontId="21" fillId="4" borderId="22" xfId="4" applyFont="1" applyFill="1" applyBorder="1" applyAlignment="1">
      <alignment vertical="center"/>
    </xf>
    <xf numFmtId="168" fontId="21" fillId="7" borderId="15" xfId="5" applyNumberFormat="1" applyFont="1" applyFill="1" applyBorder="1" applyAlignment="1">
      <alignment vertical="center"/>
    </xf>
    <xf numFmtId="0" fontId="21" fillId="7" borderId="26" xfId="5" applyNumberFormat="1" applyFont="1" applyFill="1" applyBorder="1" applyAlignment="1">
      <alignment vertical="center"/>
    </xf>
    <xf numFmtId="0" fontId="11" fillId="7" borderId="28" xfId="4" applyFont="1" applyFill="1" applyBorder="1" applyAlignment="1">
      <alignment vertical="center"/>
    </xf>
    <xf numFmtId="168" fontId="21" fillId="7" borderId="27" xfId="5" applyNumberFormat="1" applyFont="1" applyFill="1" applyBorder="1" applyAlignment="1">
      <alignment vertical="center"/>
    </xf>
    <xf numFmtId="0" fontId="21" fillId="7" borderId="27" xfId="5" applyNumberFormat="1" applyFont="1" applyFill="1" applyBorder="1" applyAlignment="1">
      <alignment horizontal="center" vertical="center"/>
    </xf>
    <xf numFmtId="168" fontId="11" fillId="7" borderId="18" xfId="5" applyNumberFormat="1" applyFont="1" applyFill="1" applyBorder="1" applyAlignment="1">
      <alignment vertical="center"/>
    </xf>
    <xf numFmtId="42" fontId="11" fillId="7" borderId="11" xfId="6" applyFont="1" applyFill="1" applyBorder="1" applyAlignment="1">
      <alignment horizontal="right" vertical="center"/>
    </xf>
    <xf numFmtId="0" fontId="5" fillId="5" borderId="0" xfId="0" applyFont="1" applyFill="1" applyAlignment="1">
      <alignment horizontal="left" vertical="center"/>
    </xf>
    <xf numFmtId="0" fontId="0" fillId="5" borderId="0" xfId="0" applyFill="1"/>
    <xf numFmtId="0" fontId="3" fillId="5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/>
    </xf>
    <xf numFmtId="0" fontId="4" fillId="5" borderId="0" xfId="0" applyFont="1" applyFill="1"/>
    <xf numFmtId="0" fontId="5" fillId="5" borderId="0" xfId="0" applyFont="1" applyFill="1" applyAlignment="1">
      <alignment horizontal="left" vertical="center" wrapText="1"/>
    </xf>
    <xf numFmtId="0" fontId="0" fillId="5" borderId="0" xfId="0" applyFill="1" applyAlignment="1">
      <alignment wrapText="1"/>
    </xf>
    <xf numFmtId="164" fontId="5" fillId="5" borderId="0" xfId="0" applyNumberFormat="1" applyFont="1" applyFill="1" applyAlignment="1">
      <alignment horizontal="center" vertical="center"/>
    </xf>
    <xf numFmtId="0" fontId="3" fillId="2" borderId="4" xfId="0" applyFont="1" applyFill="1" applyBorder="1" applyAlignment="1">
      <alignment horizontal="center"/>
    </xf>
    <xf numFmtId="0" fontId="7" fillId="0" borderId="16" xfId="0" applyFont="1" applyBorder="1"/>
    <xf numFmtId="0" fontId="7" fillId="0" borderId="17" xfId="0" applyFont="1" applyBorder="1"/>
    <xf numFmtId="0" fontId="3" fillId="5" borderId="0" xfId="0" applyFont="1" applyFill="1" applyAlignment="1">
      <alignment horizontal="left" vertical="top" wrapText="1"/>
    </xf>
    <xf numFmtId="0" fontId="0" fillId="5" borderId="0" xfId="0" applyFill="1" applyAlignment="1">
      <alignment vertical="top"/>
    </xf>
    <xf numFmtId="168" fontId="15" fillId="0" borderId="12" xfId="5" applyNumberFormat="1" applyFont="1" applyBorder="1" applyAlignment="1">
      <alignment horizontal="center" vertical="center" wrapText="1"/>
    </xf>
    <xf numFmtId="168" fontId="21" fillId="0" borderId="11" xfId="5" applyNumberFormat="1" applyFont="1" applyBorder="1" applyAlignment="1">
      <alignment horizontal="center" vertical="center"/>
    </xf>
    <xf numFmtId="168" fontId="21" fillId="0" borderId="13" xfId="5" applyNumberFormat="1" applyFont="1" applyBorder="1" applyAlignment="1">
      <alignment horizontal="center" vertical="center"/>
    </xf>
    <xf numFmtId="168" fontId="21" fillId="0" borderId="22" xfId="5" applyNumberFormat="1" applyFont="1" applyBorder="1" applyAlignment="1">
      <alignment horizontal="center" vertical="center"/>
    </xf>
    <xf numFmtId="168" fontId="21" fillId="0" borderId="24" xfId="5" applyNumberFormat="1" applyFont="1" applyBorder="1" applyAlignment="1">
      <alignment horizontal="center" vertical="center"/>
    </xf>
    <xf numFmtId="0" fontId="21" fillId="0" borderId="11" xfId="5" applyNumberFormat="1" applyFont="1" applyBorder="1" applyAlignment="1">
      <alignment horizontal="center" vertical="center"/>
    </xf>
    <xf numFmtId="0" fontId="21" fillId="0" borderId="13" xfId="5" applyNumberFormat="1" applyFont="1" applyBorder="1" applyAlignment="1">
      <alignment horizontal="center" vertical="center"/>
    </xf>
    <xf numFmtId="0" fontId="21" fillId="0" borderId="24" xfId="5" applyNumberFormat="1" applyFont="1" applyBorder="1" applyAlignment="1">
      <alignment horizontal="center" vertical="center"/>
    </xf>
    <xf numFmtId="0" fontId="21" fillId="0" borderId="25" xfId="5" applyNumberFormat="1" applyFont="1" applyBorder="1" applyAlignment="1">
      <alignment horizontal="center" vertical="center"/>
    </xf>
    <xf numFmtId="0" fontId="5" fillId="5" borderId="0" xfId="0" applyFont="1" applyFill="1" applyAlignment="1">
      <alignment horizontal="left" vertical="top" wrapText="1"/>
    </xf>
  </cellXfs>
  <cellStyles count="7">
    <cellStyle name="Millares" xfId="2" builtinId="3"/>
    <cellStyle name="Moneda [0]" xfId="3" builtinId="7"/>
    <cellStyle name="Moneda [0] 2" xfId="6" xr:uid="{15FBAE43-47D8-4F5C-BF5F-CE8082AFC883}"/>
    <cellStyle name="Moneda 2" xfId="5" xr:uid="{4D2275C6-52EB-4BF8-B23E-3085806EEA7B}"/>
    <cellStyle name="Normal" xfId="0" builtinId="0"/>
    <cellStyle name="Normal 2" xfId="4" xr:uid="{A31AEE9B-1886-4FF6-A104-E0FBA56C4E64}"/>
    <cellStyle name="Normal 2 2" xfId="1" xr:uid="{3F98EEDD-B9A5-45A3-B6CF-A627612B08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\Desktop\COMERCIAL\ESTATALES\MUNICIPIO%20DE%20PAIPA\PROCESO%202021\DOC\ECONOMIC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PUESTA ECONOMICA"/>
      <sheetName val="Hoja2"/>
      <sheetName val="Hoja1"/>
    </sheetNames>
    <sheetDataSet>
      <sheetData sheetId="0" refreshError="1">
        <row r="5">
          <cell r="C5">
            <v>36417999875.68</v>
          </cell>
        </row>
        <row r="20">
          <cell r="B20" t="str">
            <v>INDICE VARIABLE 10%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14"/>
  <sheetViews>
    <sheetView tabSelected="1" view="pageBreakPreview" zoomScaleNormal="100" zoomScaleSheetLayoutView="100" workbookViewId="0">
      <selection activeCell="B16" sqref="B16"/>
    </sheetView>
  </sheetViews>
  <sheetFormatPr baseColWidth="10" defaultColWidth="14.42578125" defaultRowHeight="15" customHeight="1" x14ac:dyDescent="0.25"/>
  <cols>
    <col min="1" max="1" width="50.5703125" customWidth="1"/>
    <col min="2" max="2" width="18.140625" customWidth="1"/>
    <col min="3" max="3" width="12.85546875" customWidth="1"/>
    <col min="4" max="4" width="13.42578125" customWidth="1"/>
    <col min="5" max="5" width="10.140625" customWidth="1"/>
    <col min="6" max="6" width="16.42578125" customWidth="1"/>
    <col min="7" max="7" width="43.42578125" hidden="1" customWidth="1"/>
    <col min="8" max="25" width="43.42578125" customWidth="1"/>
  </cols>
  <sheetData>
    <row r="1" spans="1:25" x14ac:dyDescent="0.25">
      <c r="A1" s="131" t="s">
        <v>71</v>
      </c>
      <c r="B1" s="130"/>
      <c r="C1" s="130"/>
      <c r="D1" s="130"/>
      <c r="E1" s="130"/>
      <c r="F1" s="130"/>
    </row>
    <row r="2" spans="1:25" x14ac:dyDescent="0.25">
      <c r="A2" s="132" t="s">
        <v>59</v>
      </c>
      <c r="B2" s="130"/>
      <c r="C2" s="130"/>
      <c r="D2" s="130"/>
      <c r="E2" s="130"/>
      <c r="F2" s="130"/>
    </row>
    <row r="3" spans="1:25" x14ac:dyDescent="0.25">
      <c r="A3" s="133"/>
      <c r="B3" s="130"/>
      <c r="C3" s="130"/>
      <c r="D3" s="130"/>
      <c r="E3" s="130"/>
      <c r="F3" s="130"/>
    </row>
    <row r="4" spans="1:25" x14ac:dyDescent="0.25">
      <c r="A4" s="129" t="s">
        <v>0</v>
      </c>
      <c r="B4" s="130"/>
      <c r="C4" s="130"/>
      <c r="D4" s="130"/>
      <c r="E4" s="130"/>
      <c r="F4" s="130"/>
    </row>
    <row r="5" spans="1:25" ht="10.5" customHeight="1" x14ac:dyDescent="0.25">
      <c r="A5" s="129" t="s">
        <v>1</v>
      </c>
      <c r="B5" s="130"/>
      <c r="C5" s="130"/>
      <c r="D5" s="130"/>
      <c r="E5" s="130"/>
      <c r="F5" s="130"/>
    </row>
    <row r="6" spans="1:25" x14ac:dyDescent="0.25">
      <c r="A6" s="129" t="s">
        <v>60</v>
      </c>
      <c r="B6" s="130"/>
      <c r="C6" s="130"/>
      <c r="D6" s="130"/>
      <c r="E6" s="130"/>
      <c r="F6" s="130"/>
    </row>
    <row r="7" spans="1:25" ht="8.25" customHeight="1" x14ac:dyDescent="0.25">
      <c r="A7" s="129"/>
      <c r="B7" s="130"/>
      <c r="C7" s="130"/>
      <c r="D7" s="130"/>
      <c r="E7" s="130"/>
      <c r="F7" s="130"/>
    </row>
    <row r="8" spans="1:25" ht="55.5" customHeight="1" x14ac:dyDescent="0.25">
      <c r="A8" s="134" t="s">
        <v>69</v>
      </c>
      <c r="B8" s="135"/>
      <c r="C8" s="135"/>
      <c r="D8" s="135"/>
      <c r="E8" s="135"/>
      <c r="F8" s="135"/>
    </row>
    <row r="9" spans="1:25" ht="18" customHeight="1" x14ac:dyDescent="0.25">
      <c r="A9" s="85" t="s">
        <v>2</v>
      </c>
      <c r="B9" s="85"/>
      <c r="C9" s="136"/>
      <c r="D9" s="130"/>
      <c r="E9" s="130"/>
      <c r="F9" s="130"/>
    </row>
    <row r="10" spans="1:25" ht="11.25" customHeight="1" thickBot="1" x14ac:dyDescent="0.3">
      <c r="A10" s="86"/>
      <c r="B10" s="86"/>
      <c r="C10" s="86"/>
      <c r="D10" s="86"/>
      <c r="E10" s="86"/>
      <c r="F10" s="86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5.75" thickBot="1" x14ac:dyDescent="0.3">
      <c r="A11" s="137" t="s">
        <v>67</v>
      </c>
      <c r="B11" s="138"/>
      <c r="C11" s="138"/>
      <c r="D11" s="138"/>
      <c r="E11" s="138"/>
      <c r="F11" s="139"/>
    </row>
    <row r="12" spans="1:25" ht="15.75" thickBot="1" x14ac:dyDescent="0.3">
      <c r="A12" s="70" t="s">
        <v>3</v>
      </c>
      <c r="B12" s="69" t="s">
        <v>4</v>
      </c>
      <c r="C12" s="23" t="s">
        <v>5</v>
      </c>
      <c r="D12" s="23" t="s">
        <v>6</v>
      </c>
      <c r="E12" s="75" t="s">
        <v>17</v>
      </c>
      <c r="F12" s="23" t="s">
        <v>18</v>
      </c>
      <c r="G12" s="19"/>
    </row>
    <row r="13" spans="1:25" ht="15.75" customHeight="1" thickBot="1" x14ac:dyDescent="0.3">
      <c r="A13" s="71" t="s">
        <v>20</v>
      </c>
      <c r="B13" s="6"/>
      <c r="C13" s="6"/>
      <c r="D13" s="6"/>
      <c r="E13" s="6"/>
      <c r="F13" s="6"/>
      <c r="G13" s="7"/>
    </row>
    <row r="14" spans="1:25" ht="15.75" customHeight="1" x14ac:dyDescent="0.25">
      <c r="A14" s="5" t="s">
        <v>21</v>
      </c>
      <c r="B14" s="73"/>
      <c r="C14" s="87"/>
      <c r="D14" s="72"/>
      <c r="E14" s="99"/>
      <c r="F14" s="22"/>
      <c r="G14" s="20"/>
    </row>
    <row r="15" spans="1:25" ht="15.75" customHeight="1" x14ac:dyDescent="0.25">
      <c r="A15" s="24" t="s">
        <v>22</v>
      </c>
      <c r="B15" s="25">
        <v>127129754798</v>
      </c>
      <c r="C15" s="88"/>
      <c r="D15" s="26"/>
      <c r="E15" s="100"/>
      <c r="F15" s="27"/>
      <c r="G15" s="15">
        <f>F15*0.19</f>
        <v>0</v>
      </c>
    </row>
    <row r="16" spans="1:25" ht="15.75" customHeight="1" x14ac:dyDescent="0.25">
      <c r="A16" s="28" t="s">
        <v>23</v>
      </c>
      <c r="B16" s="29">
        <f>B15*10%</f>
        <v>12712975479.800001</v>
      </c>
      <c r="C16" s="89"/>
      <c r="D16" s="30"/>
      <c r="E16" s="101"/>
      <c r="F16" s="29"/>
      <c r="G16" s="21">
        <f>F16*0.19</f>
        <v>0</v>
      </c>
    </row>
    <row r="17" spans="1:7" ht="15.75" customHeight="1" x14ac:dyDescent="0.25">
      <c r="A17" s="28" t="s">
        <v>70</v>
      </c>
      <c r="B17" s="29">
        <v>102242023</v>
      </c>
      <c r="C17" s="89"/>
      <c r="D17" s="30"/>
      <c r="E17" s="101"/>
      <c r="F17" s="29"/>
      <c r="G17" s="21"/>
    </row>
    <row r="18" spans="1:7" ht="15.75" customHeight="1" x14ac:dyDescent="0.25">
      <c r="A18" s="28" t="s">
        <v>63</v>
      </c>
      <c r="B18" s="29">
        <v>960000000</v>
      </c>
      <c r="C18" s="89"/>
      <c r="D18" s="30"/>
      <c r="E18" s="101"/>
      <c r="F18" s="29"/>
      <c r="G18" s="21"/>
    </row>
    <row r="19" spans="1:7" ht="15.75" customHeight="1" x14ac:dyDescent="0.25">
      <c r="A19" s="24" t="s">
        <v>24</v>
      </c>
      <c r="B19" s="25">
        <f>SUM(B15+B17)*10%</f>
        <v>12723199682.1</v>
      </c>
      <c r="C19" s="88"/>
      <c r="D19" s="26"/>
      <c r="E19" s="100"/>
      <c r="F19" s="27"/>
      <c r="G19" s="15">
        <f t="shared" ref="G19:G24" si="0">F19*0.19</f>
        <v>0</v>
      </c>
    </row>
    <row r="20" spans="1:7" ht="15.75" customHeight="1" x14ac:dyDescent="0.25">
      <c r="A20" s="31" t="s">
        <v>25</v>
      </c>
      <c r="B20" s="25">
        <v>351979875</v>
      </c>
      <c r="C20" s="88"/>
      <c r="D20" s="26"/>
      <c r="E20" s="100"/>
      <c r="F20" s="27"/>
      <c r="G20" s="15">
        <f t="shared" si="0"/>
        <v>0</v>
      </c>
    </row>
    <row r="21" spans="1:7" ht="15.75" customHeight="1" x14ac:dyDescent="0.25">
      <c r="A21" s="31" t="s">
        <v>26</v>
      </c>
      <c r="B21" s="25">
        <v>220003911</v>
      </c>
      <c r="C21" s="88"/>
      <c r="D21" s="26"/>
      <c r="E21" s="100"/>
      <c r="F21" s="27"/>
      <c r="G21" s="15">
        <f t="shared" si="0"/>
        <v>0</v>
      </c>
    </row>
    <row r="22" spans="1:7" ht="15.75" customHeight="1" x14ac:dyDescent="0.25">
      <c r="A22" s="31" t="s">
        <v>27</v>
      </c>
      <c r="B22" s="25">
        <v>3304609783</v>
      </c>
      <c r="C22" s="88"/>
      <c r="D22" s="26"/>
      <c r="E22" s="100"/>
      <c r="F22" s="27"/>
      <c r="G22" s="15">
        <f t="shared" si="0"/>
        <v>0</v>
      </c>
    </row>
    <row r="23" spans="1:7" ht="15.75" customHeight="1" x14ac:dyDescent="0.25">
      <c r="A23" s="31" t="s">
        <v>28</v>
      </c>
      <c r="B23" s="25">
        <v>50000000</v>
      </c>
      <c r="C23" s="88"/>
      <c r="D23" s="26"/>
      <c r="E23" s="100"/>
      <c r="F23" s="27"/>
      <c r="G23" s="15">
        <f t="shared" si="0"/>
        <v>0</v>
      </c>
    </row>
    <row r="24" spans="1:7" ht="15.75" customHeight="1" x14ac:dyDescent="0.25">
      <c r="A24" s="31" t="s">
        <v>29</v>
      </c>
      <c r="B24" s="25">
        <f>SUM(B20:B22)*10%</f>
        <v>387659356.90000004</v>
      </c>
      <c r="C24" s="88"/>
      <c r="D24" s="26"/>
      <c r="E24" s="100"/>
      <c r="F24" s="27"/>
      <c r="G24" s="15">
        <f t="shared" si="0"/>
        <v>0</v>
      </c>
    </row>
    <row r="25" spans="1:7" ht="15.75" customHeight="1" x14ac:dyDescent="0.25">
      <c r="A25" s="32" t="s">
        <v>18</v>
      </c>
      <c r="B25" s="33"/>
      <c r="C25" s="90"/>
      <c r="D25" s="33"/>
      <c r="E25" s="90"/>
      <c r="F25" s="33"/>
      <c r="G25" s="8">
        <f>SUM(G15:G24)</f>
        <v>0</v>
      </c>
    </row>
    <row r="26" spans="1:7" ht="15.75" customHeight="1" x14ac:dyDescent="0.25">
      <c r="A26" s="34" t="s">
        <v>30</v>
      </c>
      <c r="B26" s="35"/>
      <c r="C26" s="91"/>
      <c r="D26" s="35"/>
      <c r="E26" s="102"/>
      <c r="F26" s="35"/>
      <c r="G26" s="9"/>
    </row>
    <row r="27" spans="1:7" ht="15.75" customHeight="1" x14ac:dyDescent="0.25">
      <c r="A27" s="31" t="s">
        <v>25</v>
      </c>
      <c r="B27" s="25">
        <f>B20</f>
        <v>351979875</v>
      </c>
      <c r="C27" s="88"/>
      <c r="D27" s="26"/>
      <c r="E27" s="103"/>
      <c r="F27" s="27"/>
      <c r="G27" s="15">
        <f>F27*0.19</f>
        <v>0</v>
      </c>
    </row>
    <row r="28" spans="1:7" ht="15.75" customHeight="1" x14ac:dyDescent="0.25">
      <c r="A28" s="31" t="s">
        <v>26</v>
      </c>
      <c r="B28" s="25">
        <f>B21</f>
        <v>220003911</v>
      </c>
      <c r="C28" s="88"/>
      <c r="D28" s="26"/>
      <c r="E28" s="103"/>
      <c r="F28" s="27"/>
      <c r="G28" s="15">
        <f>F28*0.19</f>
        <v>0</v>
      </c>
    </row>
    <row r="29" spans="1:7" ht="15.75" customHeight="1" x14ac:dyDescent="0.25">
      <c r="A29" s="31" t="s">
        <v>27</v>
      </c>
      <c r="B29" s="25">
        <f>B22</f>
        <v>3304609783</v>
      </c>
      <c r="C29" s="88"/>
      <c r="D29" s="26"/>
      <c r="E29" s="103"/>
      <c r="F29" s="27"/>
      <c r="G29" s="15">
        <f>F29*0.19</f>
        <v>0</v>
      </c>
    </row>
    <row r="30" spans="1:7" ht="15.75" customHeight="1" x14ac:dyDescent="0.25">
      <c r="A30" s="31" t="s">
        <v>28</v>
      </c>
      <c r="B30" s="25">
        <v>50000000</v>
      </c>
      <c r="C30" s="88"/>
      <c r="D30" s="26"/>
      <c r="E30" s="103"/>
      <c r="F30" s="27"/>
      <c r="G30" s="15">
        <f>F30*0.19</f>
        <v>0</v>
      </c>
    </row>
    <row r="31" spans="1:7" ht="15.75" customHeight="1" x14ac:dyDescent="0.25">
      <c r="A31" s="31" t="s">
        <v>31</v>
      </c>
      <c r="B31" s="25">
        <f>SUM(B27:B29)*10%</f>
        <v>387659356.90000004</v>
      </c>
      <c r="C31" s="88"/>
      <c r="D31" s="26"/>
      <c r="E31" s="103"/>
      <c r="F31" s="27"/>
      <c r="G31" s="15">
        <f>F31*0.19</f>
        <v>0</v>
      </c>
    </row>
    <row r="32" spans="1:7" ht="15.75" customHeight="1" x14ac:dyDescent="0.25">
      <c r="A32" s="36" t="s">
        <v>18</v>
      </c>
      <c r="B32" s="37"/>
      <c r="C32" s="92"/>
      <c r="D32" s="38"/>
      <c r="E32" s="104"/>
      <c r="F32" s="37"/>
      <c r="G32" s="16">
        <f>SUM(G27:G31)</f>
        <v>0</v>
      </c>
    </row>
    <row r="33" spans="1:7" ht="15.75" customHeight="1" x14ac:dyDescent="0.25">
      <c r="A33" s="34" t="s">
        <v>32</v>
      </c>
      <c r="B33" s="35"/>
      <c r="C33" s="91"/>
      <c r="D33" s="35"/>
      <c r="E33" s="102"/>
      <c r="F33" s="35"/>
      <c r="G33" s="9"/>
    </row>
    <row r="34" spans="1:7" ht="15.75" customHeight="1" x14ac:dyDescent="0.25">
      <c r="A34" s="39" t="s">
        <v>33</v>
      </c>
      <c r="B34" s="40">
        <v>342585229</v>
      </c>
      <c r="C34" s="93"/>
      <c r="D34" s="40"/>
      <c r="E34" s="105"/>
      <c r="F34" s="25"/>
      <c r="G34" s="15">
        <f>F34*0.19</f>
        <v>0</v>
      </c>
    </row>
    <row r="35" spans="1:7" ht="15.75" customHeight="1" x14ac:dyDescent="0.25">
      <c r="A35" s="39" t="s">
        <v>62</v>
      </c>
      <c r="B35" s="40">
        <v>175807122</v>
      </c>
      <c r="C35" s="93"/>
      <c r="D35" s="40"/>
      <c r="E35" s="105"/>
      <c r="F35" s="25"/>
      <c r="G35" s="15"/>
    </row>
    <row r="36" spans="1:7" ht="15.75" customHeight="1" x14ac:dyDescent="0.25">
      <c r="A36" s="24" t="s">
        <v>34</v>
      </c>
      <c r="B36" s="25">
        <v>62906103</v>
      </c>
      <c r="C36" s="114"/>
      <c r="D36" s="26"/>
      <c r="E36" s="105"/>
      <c r="F36" s="25"/>
      <c r="G36" s="15">
        <f>F36*0.19</f>
        <v>0</v>
      </c>
    </row>
    <row r="37" spans="1:7" ht="15.75" customHeight="1" x14ac:dyDescent="0.25">
      <c r="A37" s="24" t="s">
        <v>35</v>
      </c>
      <c r="B37" s="25">
        <v>143997330</v>
      </c>
      <c r="C37" s="114"/>
      <c r="D37" s="26"/>
      <c r="E37" s="105"/>
      <c r="F37" s="25"/>
      <c r="G37" s="15">
        <f>F37*0.19</f>
        <v>0</v>
      </c>
    </row>
    <row r="38" spans="1:7" ht="15.75" customHeight="1" x14ac:dyDescent="0.25">
      <c r="A38" s="24" t="s">
        <v>36</v>
      </c>
      <c r="B38" s="25">
        <f>SUM(B34:B37)*10%</f>
        <v>72529578.400000006</v>
      </c>
      <c r="C38" s="115"/>
      <c r="D38" s="26"/>
      <c r="E38" s="105"/>
      <c r="F38" s="25"/>
      <c r="G38" s="15">
        <f>F38*0.19</f>
        <v>0</v>
      </c>
    </row>
    <row r="39" spans="1:7" ht="15.75" customHeight="1" x14ac:dyDescent="0.25">
      <c r="A39" s="36" t="s">
        <v>18</v>
      </c>
      <c r="B39" s="37"/>
      <c r="C39" s="92"/>
      <c r="D39" s="38"/>
      <c r="E39" s="104"/>
      <c r="F39" s="37"/>
      <c r="G39" s="16">
        <f>SUM(G34:G38)</f>
        <v>0</v>
      </c>
    </row>
    <row r="40" spans="1:7" ht="15.75" customHeight="1" x14ac:dyDescent="0.25">
      <c r="A40" s="41" t="s">
        <v>37</v>
      </c>
      <c r="B40" s="42"/>
      <c r="C40" s="94"/>
      <c r="D40" s="43"/>
      <c r="E40" s="106"/>
      <c r="F40" s="42"/>
      <c r="G40" s="14"/>
    </row>
    <row r="41" spans="1:7" ht="15.75" customHeight="1" x14ac:dyDescent="0.25">
      <c r="A41" s="44" t="s">
        <v>37</v>
      </c>
      <c r="B41" s="45">
        <v>220003911</v>
      </c>
      <c r="C41" s="88"/>
      <c r="D41" s="26"/>
      <c r="E41" s="103"/>
      <c r="F41" s="25"/>
      <c r="G41" s="15">
        <f>F41*0.19</f>
        <v>0</v>
      </c>
    </row>
    <row r="42" spans="1:7" ht="15.75" customHeight="1" x14ac:dyDescent="0.25">
      <c r="A42" s="46" t="s">
        <v>38</v>
      </c>
      <c r="B42" s="47">
        <f>B41*10%</f>
        <v>22000391.100000001</v>
      </c>
      <c r="C42" s="95"/>
      <c r="D42" s="47"/>
      <c r="E42" s="95"/>
      <c r="F42" s="47"/>
      <c r="G42" s="11">
        <f>G41*0.1</f>
        <v>0</v>
      </c>
    </row>
    <row r="43" spans="1:7" ht="15.75" customHeight="1" x14ac:dyDescent="0.25">
      <c r="A43" s="36" t="s">
        <v>18</v>
      </c>
      <c r="B43" s="48"/>
      <c r="C43" s="96"/>
      <c r="D43" s="48"/>
      <c r="E43" s="96"/>
      <c r="F43" s="48"/>
      <c r="G43" s="12">
        <f>G41+G42</f>
        <v>0</v>
      </c>
    </row>
    <row r="44" spans="1:7" ht="15.75" customHeight="1" x14ac:dyDescent="0.25">
      <c r="A44" s="49" t="s">
        <v>39</v>
      </c>
      <c r="B44" s="50"/>
      <c r="C44" s="97"/>
      <c r="D44" s="50"/>
      <c r="E44" s="97"/>
      <c r="F44" s="50"/>
      <c r="G44" s="13">
        <f>G25+G32+G39+G43</f>
        <v>0</v>
      </c>
    </row>
    <row r="45" spans="1:7" ht="15.75" customHeight="1" x14ac:dyDescent="0.25">
      <c r="A45" s="51" t="s">
        <v>40</v>
      </c>
      <c r="B45" s="42"/>
      <c r="C45" s="116"/>
      <c r="D45" s="43"/>
      <c r="E45" s="106"/>
      <c r="F45" s="42"/>
      <c r="G45" s="14"/>
    </row>
    <row r="46" spans="1:7" ht="15.75" customHeight="1" x14ac:dyDescent="0.25">
      <c r="A46" s="24" t="s">
        <v>41</v>
      </c>
      <c r="B46" s="27">
        <v>85000000</v>
      </c>
      <c r="C46" s="117"/>
      <c r="D46" s="26"/>
      <c r="E46" s="103"/>
      <c r="F46" s="27"/>
      <c r="G46" s="15">
        <f>F46*0.19</f>
        <v>0</v>
      </c>
    </row>
    <row r="47" spans="1:7" ht="15.75" customHeight="1" x14ac:dyDescent="0.25">
      <c r="A47" s="24" t="str">
        <f>'[1]PROPUESTA ECONOMICA'!$B$20</f>
        <v>INDICE VARIABLE 10%</v>
      </c>
      <c r="B47" s="25">
        <f>B46*10%</f>
        <v>8500000</v>
      </c>
      <c r="C47" s="117"/>
      <c r="D47" s="26"/>
      <c r="E47" s="103"/>
      <c r="F47" s="27"/>
      <c r="G47" s="15">
        <f>F47*0.19</f>
        <v>0</v>
      </c>
    </row>
    <row r="48" spans="1:7" ht="15.75" customHeight="1" x14ac:dyDescent="0.25">
      <c r="A48" s="24" t="s">
        <v>64</v>
      </c>
      <c r="B48" s="25">
        <v>17000000</v>
      </c>
      <c r="C48" s="117"/>
      <c r="D48" s="26"/>
      <c r="E48" s="103"/>
      <c r="F48" s="27"/>
      <c r="G48" s="15"/>
    </row>
    <row r="49" spans="1:7" ht="15.75" customHeight="1" x14ac:dyDescent="0.25">
      <c r="A49" s="24" t="s">
        <v>42</v>
      </c>
      <c r="B49" s="25">
        <f>B46/2</f>
        <v>42500000</v>
      </c>
      <c r="C49" s="117"/>
      <c r="D49" s="26"/>
      <c r="E49" s="103"/>
      <c r="F49" s="27"/>
      <c r="G49" s="15">
        <f>F49*0.19</f>
        <v>0</v>
      </c>
    </row>
    <row r="50" spans="1:7" ht="15.75" customHeight="1" x14ac:dyDescent="0.25">
      <c r="A50" s="36" t="s">
        <v>18</v>
      </c>
      <c r="B50" s="37">
        <f>SUM(B46:B49)</f>
        <v>153000000</v>
      </c>
      <c r="C50" s="118"/>
      <c r="D50" s="38"/>
      <c r="E50" s="104"/>
      <c r="F50" s="37"/>
      <c r="G50" s="16">
        <f>SUM(G46:G49)</f>
        <v>0</v>
      </c>
    </row>
    <row r="51" spans="1:7" ht="37.5" customHeight="1" x14ac:dyDescent="0.25">
      <c r="A51" s="84" t="s">
        <v>61</v>
      </c>
      <c r="B51" s="52"/>
      <c r="C51" s="119"/>
      <c r="D51" s="53"/>
      <c r="E51" s="107"/>
      <c r="F51" s="52"/>
      <c r="G51" s="17"/>
    </row>
    <row r="52" spans="1:7" ht="15.75" customHeight="1" x14ac:dyDescent="0.25">
      <c r="A52" s="28" t="s">
        <v>43</v>
      </c>
      <c r="B52" s="29">
        <v>123622047</v>
      </c>
      <c r="C52" s="120"/>
      <c r="D52" s="54"/>
      <c r="E52" s="108"/>
      <c r="F52" s="29"/>
      <c r="G52" s="21">
        <f>F52*19%</f>
        <v>0</v>
      </c>
    </row>
    <row r="53" spans="1:7" ht="15.75" customHeight="1" x14ac:dyDescent="0.25">
      <c r="A53" s="28" t="s">
        <v>38</v>
      </c>
      <c r="B53" s="29">
        <f>B52*10%</f>
        <v>12362204.700000001</v>
      </c>
      <c r="C53" s="120"/>
      <c r="D53" s="54"/>
      <c r="E53" s="108"/>
      <c r="F53" s="29"/>
      <c r="G53" s="21">
        <f>F53*19%</f>
        <v>0</v>
      </c>
    </row>
    <row r="54" spans="1:7" ht="15.75" customHeight="1" x14ac:dyDescent="0.25">
      <c r="A54" s="28" t="s">
        <v>65</v>
      </c>
      <c r="B54" s="29">
        <v>500000000</v>
      </c>
      <c r="C54" s="120"/>
      <c r="D54" s="54"/>
      <c r="E54" s="108"/>
      <c r="F54" s="29"/>
      <c r="G54" s="21"/>
    </row>
    <row r="55" spans="1:7" ht="15.75" customHeight="1" x14ac:dyDescent="0.25">
      <c r="A55" s="36" t="s">
        <v>18</v>
      </c>
      <c r="B55" s="37"/>
      <c r="C55" s="118"/>
      <c r="D55" s="38"/>
      <c r="E55" s="104"/>
      <c r="F55" s="37"/>
      <c r="G55" s="16">
        <f>G52+G53</f>
        <v>0</v>
      </c>
    </row>
    <row r="56" spans="1:7" ht="15.75" customHeight="1" x14ac:dyDescent="0.25">
      <c r="A56" s="51" t="s">
        <v>44</v>
      </c>
      <c r="B56" s="52" t="s">
        <v>66</v>
      </c>
      <c r="C56" s="116"/>
      <c r="D56" s="43"/>
      <c r="E56" s="106"/>
      <c r="F56" s="42"/>
      <c r="G56" s="14"/>
    </row>
    <row r="57" spans="1:7" ht="15.75" customHeight="1" x14ac:dyDescent="0.25">
      <c r="A57" s="55" t="s">
        <v>45</v>
      </c>
      <c r="B57" s="56">
        <v>67100000</v>
      </c>
      <c r="C57" s="114"/>
      <c r="D57" s="57"/>
      <c r="E57" s="109"/>
      <c r="F57" s="25"/>
      <c r="G57" s="10">
        <f>F57*0.19</f>
        <v>0</v>
      </c>
    </row>
    <row r="58" spans="1:7" ht="15.75" customHeight="1" x14ac:dyDescent="0.25">
      <c r="A58" s="58" t="s">
        <v>46</v>
      </c>
      <c r="B58" s="56">
        <v>125900000</v>
      </c>
      <c r="C58" s="114"/>
      <c r="D58" s="57"/>
      <c r="E58" s="109"/>
      <c r="F58" s="25"/>
      <c r="G58" s="10">
        <f>F58*0.19</f>
        <v>0</v>
      </c>
    </row>
    <row r="59" spans="1:7" ht="15.75" customHeight="1" x14ac:dyDescent="0.25">
      <c r="A59" s="58" t="s">
        <v>47</v>
      </c>
      <c r="B59" s="56">
        <v>55600000</v>
      </c>
      <c r="C59" s="88"/>
      <c r="D59" s="57"/>
      <c r="E59" s="109"/>
      <c r="F59" s="25"/>
      <c r="G59" s="10">
        <f>F59*0.19</f>
        <v>0</v>
      </c>
    </row>
    <row r="60" spans="1:7" ht="15.75" customHeight="1" x14ac:dyDescent="0.25">
      <c r="A60" s="59" t="s">
        <v>18</v>
      </c>
      <c r="B60" s="128">
        <f>SUM(B57:B59)</f>
        <v>248600000</v>
      </c>
      <c r="C60" s="98"/>
      <c r="D60" s="60"/>
      <c r="E60" s="110"/>
      <c r="F60" s="37"/>
      <c r="G60" s="16">
        <f>SUM(G57:G59)+2</f>
        <v>2</v>
      </c>
    </row>
    <row r="61" spans="1:7" ht="15.75" customHeight="1" x14ac:dyDescent="0.25">
      <c r="A61" s="51" t="s">
        <v>48</v>
      </c>
      <c r="B61" s="42"/>
      <c r="C61" s="116"/>
      <c r="D61" s="43"/>
      <c r="E61" s="106"/>
      <c r="F61" s="42"/>
      <c r="G61" s="14"/>
    </row>
    <row r="62" spans="1:7" ht="15.75" customHeight="1" x14ac:dyDescent="0.25">
      <c r="A62" s="24" t="s">
        <v>49</v>
      </c>
      <c r="B62" s="25">
        <v>500000000</v>
      </c>
      <c r="C62" s="88"/>
      <c r="D62" s="26"/>
      <c r="E62" s="103"/>
      <c r="F62" s="25"/>
      <c r="G62" s="10">
        <f>F62*19%</f>
        <v>0</v>
      </c>
    </row>
    <row r="63" spans="1:7" ht="15.75" customHeight="1" x14ac:dyDescent="0.25">
      <c r="A63" s="61" t="s">
        <v>50</v>
      </c>
      <c r="B63" s="62"/>
      <c r="C63" s="121"/>
      <c r="D63" s="63"/>
      <c r="E63" s="111"/>
      <c r="F63" s="42"/>
      <c r="G63" s="14"/>
    </row>
    <row r="64" spans="1:7" ht="15.75" customHeight="1" x14ac:dyDescent="0.25">
      <c r="A64" s="64" t="s">
        <v>51</v>
      </c>
      <c r="B64" s="65">
        <v>1500000000</v>
      </c>
      <c r="C64" s="114"/>
      <c r="D64" s="57"/>
      <c r="E64" s="112"/>
      <c r="F64" s="25"/>
      <c r="G64" s="15">
        <f>F64*19%</f>
        <v>0</v>
      </c>
    </row>
    <row r="65" spans="1:7" ht="15.75" customHeight="1" x14ac:dyDescent="0.25">
      <c r="A65" s="61" t="s">
        <v>52</v>
      </c>
      <c r="B65" s="62"/>
      <c r="C65" s="121"/>
      <c r="D65" s="63"/>
      <c r="E65" s="111"/>
      <c r="F65" s="42"/>
      <c r="G65" s="14"/>
    </row>
    <row r="66" spans="1:7" ht="15.75" customHeight="1" x14ac:dyDescent="0.25">
      <c r="A66" s="64" t="s">
        <v>53</v>
      </c>
      <c r="B66" s="25">
        <v>1000000000</v>
      </c>
      <c r="C66" s="114"/>
      <c r="D66" s="26"/>
      <c r="E66" s="112"/>
      <c r="F66" s="25"/>
      <c r="G66" s="15">
        <f>F66*19%</f>
        <v>0</v>
      </c>
    </row>
    <row r="67" spans="1:7" ht="15.75" customHeight="1" x14ac:dyDescent="0.25">
      <c r="A67" s="66" t="s">
        <v>54</v>
      </c>
      <c r="B67" s="42"/>
      <c r="C67" s="121"/>
      <c r="D67" s="43"/>
      <c r="E67" s="113"/>
      <c r="F67" s="42"/>
      <c r="G67" s="14"/>
    </row>
    <row r="68" spans="1:7" ht="15.75" customHeight="1" x14ac:dyDescent="0.25">
      <c r="A68" s="64" t="s">
        <v>55</v>
      </c>
      <c r="B68" s="25">
        <v>600000000</v>
      </c>
      <c r="C68" s="114"/>
      <c r="D68" s="26"/>
      <c r="E68" s="112"/>
      <c r="F68" s="25"/>
      <c r="G68" s="15">
        <f>F68*19%</f>
        <v>0</v>
      </c>
    </row>
    <row r="69" spans="1:7" ht="15.75" customHeight="1" x14ac:dyDescent="0.25">
      <c r="A69" s="51" t="s">
        <v>57</v>
      </c>
      <c r="B69" s="42"/>
      <c r="C69" s="116"/>
      <c r="D69" s="43"/>
      <c r="E69" s="106"/>
      <c r="F69" s="68"/>
      <c r="G69" s="14"/>
    </row>
    <row r="70" spans="1:7" ht="15.75" customHeight="1" x14ac:dyDescent="0.25">
      <c r="A70" s="55" t="s">
        <v>45</v>
      </c>
      <c r="B70" s="143" t="s">
        <v>58</v>
      </c>
      <c r="C70" s="145"/>
      <c r="D70" s="147"/>
      <c r="E70" s="149"/>
      <c r="F70" s="74"/>
      <c r="G70" s="142" t="s">
        <v>56</v>
      </c>
    </row>
    <row r="71" spans="1:7" ht="15.75" customHeight="1" x14ac:dyDescent="0.25">
      <c r="A71" s="58" t="s">
        <v>46</v>
      </c>
      <c r="B71" s="143"/>
      <c r="C71" s="145"/>
      <c r="D71" s="147"/>
      <c r="E71" s="150"/>
      <c r="F71" s="74"/>
      <c r="G71" s="142"/>
    </row>
    <row r="72" spans="1:7" ht="15.75" customHeight="1" x14ac:dyDescent="0.25">
      <c r="A72" s="67" t="s">
        <v>47</v>
      </c>
      <c r="B72" s="144"/>
      <c r="C72" s="146"/>
      <c r="D72" s="148"/>
      <c r="E72" s="150"/>
      <c r="F72" s="74"/>
      <c r="G72" s="142"/>
    </row>
    <row r="73" spans="1:7" ht="15.75" customHeight="1" thickBot="1" x14ac:dyDescent="0.3">
      <c r="A73" s="124" t="s">
        <v>18</v>
      </c>
      <c r="B73" s="122"/>
      <c r="C73" s="125"/>
      <c r="D73" s="123"/>
      <c r="E73" s="126"/>
      <c r="F73" s="127"/>
      <c r="G73" s="18"/>
    </row>
    <row r="74" spans="1:7" s="79" customFormat="1" ht="15.75" customHeight="1" thickBot="1" x14ac:dyDescent="0.3">
      <c r="A74" s="76" t="s">
        <v>19</v>
      </c>
      <c r="B74" s="4"/>
      <c r="C74" s="77"/>
      <c r="D74" s="77"/>
      <c r="E74" s="77"/>
      <c r="F74" s="77"/>
      <c r="G74" s="78"/>
    </row>
    <row r="75" spans="1:7" s="79" customFormat="1" ht="8.25" customHeight="1" thickBot="1" x14ac:dyDescent="0.3">
      <c r="A75" s="2"/>
      <c r="B75" s="3"/>
      <c r="C75" s="80"/>
      <c r="D75" s="80"/>
      <c r="E75" s="80"/>
      <c r="F75" s="80"/>
      <c r="G75" s="78"/>
    </row>
    <row r="76" spans="1:7" s="79" customFormat="1" ht="15.75" customHeight="1" thickBot="1" x14ac:dyDescent="0.3">
      <c r="A76" s="76" t="s">
        <v>7</v>
      </c>
      <c r="B76" s="4"/>
      <c r="C76" s="80"/>
      <c r="D76" s="80"/>
      <c r="E76" s="80"/>
      <c r="F76" s="80"/>
      <c r="G76" s="78"/>
    </row>
    <row r="77" spans="1:7" s="79" customFormat="1" ht="15.75" customHeight="1" x14ac:dyDescent="0.25"/>
    <row r="78" spans="1:7" s="79" customFormat="1" ht="28.5" customHeight="1" x14ac:dyDescent="0.25">
      <c r="A78" s="140" t="s">
        <v>8</v>
      </c>
      <c r="B78" s="141"/>
      <c r="C78" s="141"/>
      <c r="D78" s="141"/>
      <c r="E78" s="141"/>
      <c r="F78" s="141"/>
    </row>
    <row r="79" spans="1:7" s="79" customFormat="1" ht="58.5" customHeight="1" x14ac:dyDescent="0.25">
      <c r="A79" s="151" t="s">
        <v>68</v>
      </c>
      <c r="B79" s="151"/>
      <c r="C79" s="151"/>
      <c r="D79" s="151"/>
      <c r="E79" s="151"/>
      <c r="F79" s="151"/>
    </row>
    <row r="80" spans="1:7" s="79" customFormat="1" ht="15.75" customHeight="1" x14ac:dyDescent="0.25">
      <c r="A80" s="81" t="s">
        <v>9</v>
      </c>
      <c r="B80" s="80"/>
      <c r="C80" s="80"/>
      <c r="D80" s="80"/>
      <c r="E80" s="80"/>
      <c r="F80" s="80"/>
    </row>
    <row r="81" spans="1:6" s="79" customFormat="1" ht="15.75" customHeight="1" x14ac:dyDescent="0.25">
      <c r="A81" s="81"/>
      <c r="B81" s="80"/>
      <c r="C81" s="80"/>
      <c r="D81" s="80"/>
      <c r="E81" s="80"/>
      <c r="F81" s="80"/>
    </row>
    <row r="82" spans="1:6" ht="15.75" customHeight="1" x14ac:dyDescent="0.25">
      <c r="A82" s="82"/>
      <c r="B82" s="83"/>
      <c r="C82" s="80"/>
      <c r="D82" s="80"/>
      <c r="E82" s="80"/>
      <c r="F82" s="80"/>
    </row>
    <row r="83" spans="1:6" ht="15.75" customHeight="1" x14ac:dyDescent="0.25">
      <c r="A83" s="129" t="s">
        <v>10</v>
      </c>
      <c r="B83" s="130"/>
      <c r="C83" s="130"/>
      <c r="D83" s="130"/>
      <c r="E83" s="130"/>
      <c r="F83" s="130"/>
    </row>
    <row r="84" spans="1:6" ht="15.75" customHeight="1" x14ac:dyDescent="0.25">
      <c r="A84" s="129" t="s">
        <v>11</v>
      </c>
      <c r="B84" s="130"/>
      <c r="C84" s="130"/>
      <c r="D84" s="130"/>
      <c r="E84" s="130"/>
      <c r="F84" s="130"/>
    </row>
    <row r="85" spans="1:6" ht="15.75" customHeight="1" x14ac:dyDescent="0.25">
      <c r="A85" s="129" t="s">
        <v>12</v>
      </c>
      <c r="B85" s="130"/>
      <c r="C85" s="130"/>
      <c r="D85" s="130"/>
      <c r="E85" s="130"/>
      <c r="F85" s="130"/>
    </row>
    <row r="86" spans="1:6" ht="15.75" customHeight="1" x14ac:dyDescent="0.25">
      <c r="A86" s="129" t="s">
        <v>13</v>
      </c>
      <c r="B86" s="130"/>
      <c r="C86" s="130"/>
      <c r="D86" s="130"/>
      <c r="E86" s="130"/>
      <c r="F86" s="130"/>
    </row>
    <row r="87" spans="1:6" ht="15.75" customHeight="1" x14ac:dyDescent="0.25">
      <c r="A87" s="129" t="s">
        <v>14</v>
      </c>
      <c r="B87" s="130"/>
      <c r="C87" s="130"/>
      <c r="D87" s="130"/>
      <c r="E87" s="130"/>
      <c r="F87" s="130"/>
    </row>
    <row r="88" spans="1:6" ht="15.75" customHeight="1" x14ac:dyDescent="0.25">
      <c r="A88" s="129" t="s">
        <v>15</v>
      </c>
      <c r="B88" s="130"/>
      <c r="C88" s="130"/>
      <c r="D88" s="130"/>
      <c r="E88" s="130"/>
      <c r="F88" s="130"/>
    </row>
    <row r="89" spans="1:6" ht="15.75" customHeight="1" x14ac:dyDescent="0.25">
      <c r="A89" s="83"/>
      <c r="B89" s="83"/>
      <c r="C89" s="80"/>
      <c r="D89" s="80"/>
      <c r="E89" s="80"/>
      <c r="F89" s="80"/>
    </row>
    <row r="90" spans="1:6" ht="15.75" customHeight="1" x14ac:dyDescent="0.25">
      <c r="A90" s="129" t="s">
        <v>16</v>
      </c>
      <c r="B90" s="130"/>
      <c r="C90" s="130"/>
      <c r="D90" s="130"/>
      <c r="E90" s="130"/>
      <c r="F90" s="130"/>
    </row>
    <row r="91" spans="1:6" ht="15.75" customHeight="1" x14ac:dyDescent="0.25"/>
    <row r="92" spans="1:6" ht="15.75" customHeight="1" x14ac:dyDescent="0.25"/>
    <row r="93" spans="1:6" ht="15.75" customHeight="1" x14ac:dyDescent="0.25"/>
    <row r="94" spans="1:6" ht="15.75" customHeight="1" x14ac:dyDescent="0.25"/>
    <row r="95" spans="1:6" ht="15.75" customHeight="1" x14ac:dyDescent="0.25"/>
    <row r="96" spans="1: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</sheetData>
  <mergeCells count="24">
    <mergeCell ref="G70:G72"/>
    <mergeCell ref="A85:F85"/>
    <mergeCell ref="A86:F86"/>
    <mergeCell ref="B70:B72"/>
    <mergeCell ref="C70:C72"/>
    <mergeCell ref="D70:D72"/>
    <mergeCell ref="E70:E72"/>
    <mergeCell ref="A79:F79"/>
    <mergeCell ref="A87:F87"/>
    <mergeCell ref="A88:F88"/>
    <mergeCell ref="A90:F90"/>
    <mergeCell ref="A1:F1"/>
    <mergeCell ref="A2:F2"/>
    <mergeCell ref="A3:F3"/>
    <mergeCell ref="A4:F4"/>
    <mergeCell ref="A5:F5"/>
    <mergeCell ref="A6:F6"/>
    <mergeCell ref="A7:F7"/>
    <mergeCell ref="A8:F8"/>
    <mergeCell ref="C9:F9"/>
    <mergeCell ref="A11:F11"/>
    <mergeCell ref="A78:F78"/>
    <mergeCell ref="A83:F83"/>
    <mergeCell ref="A84:F84"/>
  </mergeCells>
  <pageMargins left="0.7" right="0.7" top="0.75" bottom="0.75" header="0" footer="0"/>
  <pageSetup paperSize="167" scale="67" orientation="portrait" r:id="rId1"/>
  <headerFooter>
    <oddFooter>&amp;C_x000D_&amp;1#&amp;"Calibri"&amp;10&amp;K008000 DOCUMENTO PÚBLICO</oddFooter>
  </headerFooter>
  <rowBreaks count="1" manualBreakCount="1">
    <brk id="4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Administración</dc:creator>
  <cp:lastModifiedBy>lyda reyes</cp:lastModifiedBy>
  <cp:lastPrinted>2023-08-17T20:25:07Z</cp:lastPrinted>
  <dcterms:created xsi:type="dcterms:W3CDTF">2020-11-07T19:01:13Z</dcterms:created>
  <dcterms:modified xsi:type="dcterms:W3CDTF">2026-06-26T21:18:50Z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d7dcfcf-2f13-416d-bd85-85e5cda1e908_Enabled">
    <vt:lpwstr>true</vt:lpwstr>
  </property>
  <property fmtid="{D5CDD505-2E9C-101B-9397-08002B2CF9AE}" pid="3" name="MSIP_Label_4d7dcfcf-2f13-416d-bd85-85e5cda1e908_SetDate">
    <vt:lpwstr>2023-08-09T14:33:42Z</vt:lpwstr>
  </property>
  <property fmtid="{D5CDD505-2E9C-101B-9397-08002B2CF9AE}" pid="4" name="MSIP_Label_4d7dcfcf-2f13-416d-bd85-85e5cda1e908_Method">
    <vt:lpwstr>Privileged</vt:lpwstr>
  </property>
  <property fmtid="{D5CDD505-2E9C-101B-9397-08002B2CF9AE}" pid="5" name="MSIP_Label_4d7dcfcf-2f13-416d-bd85-85e5cda1e908_Name">
    <vt:lpwstr>Pública</vt:lpwstr>
  </property>
  <property fmtid="{D5CDD505-2E9C-101B-9397-08002B2CF9AE}" pid="6" name="MSIP_Label_4d7dcfcf-2f13-416d-bd85-85e5cda1e908_SiteId">
    <vt:lpwstr>73e84937-70de-4ceb-8f14-b8f9ab356f6e</vt:lpwstr>
  </property>
  <property fmtid="{D5CDD505-2E9C-101B-9397-08002B2CF9AE}" pid="7" name="MSIP_Label_4d7dcfcf-2f13-416d-bd85-85e5cda1e908_ActionId">
    <vt:lpwstr>4b9f40e4-9e0e-4288-82bd-9f4f502006a7</vt:lpwstr>
  </property>
  <property fmtid="{D5CDD505-2E9C-101B-9397-08002B2CF9AE}" pid="8" name="MSIP_Label_4d7dcfcf-2f13-416d-bd85-85e5cda1e908_ContentBits">
    <vt:lpwstr>2</vt:lpwstr>
  </property>
</Properties>
</file>