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4"/>
  <workbookPr/>
  <mc:AlternateContent xmlns:mc="http://schemas.openxmlformats.org/markup-compatibility/2006">
    <mc:Choice Requires="x15">
      <x15ac:absPath xmlns:x15ac="http://schemas.microsoft.com/office/spreadsheetml/2010/11/ac" url="https://etbcsj-my.sharepoint.com/personal/lperezm_cendoj_ramajudicial_gov_co/Documents/lperezmo/Desktop/botiquin 2026/"/>
    </mc:Choice>
  </mc:AlternateContent>
  <xr:revisionPtr revIDLastSave="142" documentId="13_ncr:1_{36262581-EB54-42AA-A647-D33DE4FA5436}" xr6:coauthVersionLast="47" xr6:coauthVersionMax="47" xr10:uidLastSave="{B53C7C6E-BB0A-48A3-A3CD-F73C99BB21E0}"/>
  <bookViews>
    <workbookView xWindow="-120" yWindow="-120" windowWidth="29040" windowHeight="15720" tabRatio="935" xr2:uid="{00000000-000D-0000-FFFF-FFFF00000000}"/>
  </bookViews>
  <sheets>
    <sheet name="Anexo 1 – Cuadro de precios " sheetId="28" r:id="rId1"/>
    <sheet name="INVENTARIO DOCTORA" sheetId="23" state="hidden" r:id="rId2"/>
    <sheet name="inventario 2026" sheetId="24" state="hidden" r:id="rId3"/>
    <sheet name="cronograma para nov, dic 2025" sheetId="22" state="hidden" r:id="rId4"/>
    <sheet name="todo de 2026" sheetId="21" state="hidden" r:id="rId5"/>
    <sheet name="todo lo que falta en plata 2025" sheetId="20" state="hidden" r:id="rId6"/>
    <sheet name="todo lo que falta en plata  " sheetId="17" state="hidden" r:id="rId7"/>
    <sheet name="INVENTARIO 2025 ok" sheetId="7" state="hidden" r:id="rId8"/>
    <sheet name="ejecutado parcial" sheetId="16" state="hidden" r:id="rId9"/>
    <sheet name="cobro" sheetId="15" state="hidden" r:id="rId10"/>
    <sheet name="inventario 2025 (2)" sheetId="9" state="hidden" r:id="rId11"/>
    <sheet name="SOLICITADOS" sheetId="10" state="hidden" r:id="rId12"/>
    <sheet name="para compra" sheetId="13" state="hidden" r:id="rId13"/>
    <sheet name="cuadro llevar extintores (2)" sheetId="14" state="hidden" r:id="rId14"/>
  </sheets>
  <definedNames>
    <definedName name="_xlnm._FilterDatabase" localSheetId="9" hidden="1">cobro!$A$1:$X$1</definedName>
    <definedName name="_xlnm._FilterDatabase" localSheetId="3" hidden="1">'cronograma para nov, dic 2025'!$A$2:$AH$2</definedName>
    <definedName name="_xlnm._FilterDatabase" localSheetId="13" hidden="1">'cuadro llevar extintores (2)'!$A$1:$H$17</definedName>
    <definedName name="_xlnm._FilterDatabase" localSheetId="8" hidden="1">'ejecutado parcial'!$C$2:$AH$236</definedName>
    <definedName name="_xlnm._FilterDatabase" localSheetId="10" hidden="1">'inventario 2025 (2)'!$A$1:$P$197</definedName>
    <definedName name="_xlnm._FilterDatabase" localSheetId="7" hidden="1">'INVENTARIO 2025 ok'!$A$1:$AA$201</definedName>
    <definedName name="_xlnm._FilterDatabase" localSheetId="2" hidden="1">'inventario 2026'!$C$2:$AC$201</definedName>
    <definedName name="_xlnm._FilterDatabase" localSheetId="1" hidden="1">'INVENTARIO DOCTORA'!$C$2:$AG$196</definedName>
    <definedName name="_xlnm._FilterDatabase" localSheetId="12" hidden="1">'para compra'!$A$1:$I$47</definedName>
    <definedName name="_xlnm._FilterDatabase" localSheetId="11" hidden="1">SOLICITADOS!$B$1:$I$20</definedName>
    <definedName name="_xlnm._FilterDatabase" localSheetId="4" hidden="1">'todo de 2026'!$A$2:$AH$2</definedName>
    <definedName name="_xlnm._FilterDatabase" localSheetId="6" hidden="1">'todo lo que falta en plata  '!$A$2:$AH$2</definedName>
    <definedName name="_xlnm._FilterDatabase" localSheetId="5" hidden="1">'todo lo que falta en plata 2025'!$A$2:$AH$2</definedName>
    <definedName name="_xlnm.Print_Area" localSheetId="10">'inventario 2025 (2)'!$A$1:$S$198</definedName>
    <definedName name="_xlnm.Print_Area" localSheetId="7">'INVENTARIO 2025 ok'!$A$1:$N$201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 i="28" l="1"/>
  <c r="K12" i="28"/>
  <c r="K11" i="28"/>
  <c r="J10" i="28"/>
  <c r="K10" i="28"/>
  <c r="K8" i="28"/>
  <c r="K9" i="28"/>
  <c r="K7" i="28"/>
  <c r="J8" i="28"/>
  <c r="J9" i="28"/>
  <c r="J7" i="28"/>
  <c r="N198" i="24" l="1"/>
  <c r="M198" i="24"/>
  <c r="L198" i="24"/>
  <c r="K198" i="24"/>
  <c r="J198" i="24"/>
  <c r="I198" i="24"/>
  <c r="H198" i="24"/>
  <c r="I158" i="24"/>
  <c r="J158" i="24"/>
  <c r="K158" i="24"/>
  <c r="L158" i="24"/>
  <c r="M158" i="24"/>
  <c r="N158" i="24"/>
  <c r="H158" i="24"/>
  <c r="H140" i="24"/>
  <c r="I112" i="24"/>
  <c r="J112" i="24"/>
  <c r="K112" i="24"/>
  <c r="L112" i="24"/>
  <c r="M112" i="24"/>
  <c r="N112" i="24"/>
  <c r="H112" i="24"/>
  <c r="I140" i="24"/>
  <c r="J140" i="24"/>
  <c r="K140" i="24"/>
  <c r="L140" i="24"/>
  <c r="M140" i="24"/>
  <c r="N140" i="24"/>
  <c r="I83" i="24"/>
  <c r="J83" i="24"/>
  <c r="K83" i="24"/>
  <c r="L83" i="24"/>
  <c r="M83" i="24"/>
  <c r="N83" i="24"/>
  <c r="H83" i="24"/>
  <c r="I59" i="24"/>
  <c r="J59" i="24"/>
  <c r="K59" i="24"/>
  <c r="L59" i="24"/>
  <c r="M59" i="24"/>
  <c r="N59" i="24"/>
  <c r="H59" i="24"/>
  <c r="I25" i="24"/>
  <c r="J25" i="24"/>
  <c r="K25" i="24"/>
  <c r="L25" i="24"/>
  <c r="M25" i="24"/>
  <c r="N25" i="24"/>
  <c r="H25" i="24"/>
  <c r="I39" i="24"/>
  <c r="J39" i="24"/>
  <c r="K39" i="24"/>
  <c r="L39" i="24"/>
  <c r="M39" i="24"/>
  <c r="N39" i="24"/>
  <c r="H39" i="24"/>
  <c r="I14" i="24"/>
  <c r="J14" i="24"/>
  <c r="K14" i="24"/>
  <c r="L14" i="24"/>
  <c r="M14" i="24"/>
  <c r="N14" i="24"/>
  <c r="H14" i="24"/>
  <c r="S151" i="24" l="1"/>
  <c r="P36" i="24"/>
  <c r="Q36" i="24"/>
  <c r="R36" i="24"/>
  <c r="S36" i="24"/>
  <c r="T36" i="24"/>
  <c r="U36" i="24"/>
  <c r="O36" i="24"/>
  <c r="P32" i="24"/>
  <c r="Q32" i="24"/>
  <c r="R32" i="24"/>
  <c r="S32" i="24"/>
  <c r="T32" i="24"/>
  <c r="U32" i="24"/>
  <c r="O32" i="24"/>
  <c r="P10" i="24"/>
  <c r="Q10" i="24"/>
  <c r="R10" i="24"/>
  <c r="S10" i="24"/>
  <c r="T10" i="24"/>
  <c r="U10" i="24"/>
  <c r="O10" i="24"/>
  <c r="P193" i="24"/>
  <c r="Q193" i="24"/>
  <c r="R193" i="24"/>
  <c r="S193" i="24"/>
  <c r="T193" i="24"/>
  <c r="U193" i="24"/>
  <c r="O193" i="24"/>
  <c r="P144" i="24"/>
  <c r="Q144" i="24"/>
  <c r="R144" i="24"/>
  <c r="S144" i="24"/>
  <c r="T144" i="24"/>
  <c r="U144" i="24"/>
  <c r="O144" i="24"/>
  <c r="P145" i="24"/>
  <c r="Q145" i="24"/>
  <c r="R145" i="24"/>
  <c r="S145" i="24"/>
  <c r="T145" i="24"/>
  <c r="U145" i="24"/>
  <c r="O145" i="24"/>
  <c r="P142" i="24"/>
  <c r="Q142" i="24"/>
  <c r="R142" i="24"/>
  <c r="S142" i="24"/>
  <c r="T142" i="24"/>
  <c r="U142" i="24"/>
  <c r="O142" i="24"/>
  <c r="AA197" i="24"/>
  <c r="U197" i="24"/>
  <c r="T197" i="24"/>
  <c r="S197" i="24"/>
  <c r="R197" i="24"/>
  <c r="Q197" i="24"/>
  <c r="P197" i="24"/>
  <c r="O197" i="24"/>
  <c r="AA196" i="24"/>
  <c r="U196" i="24"/>
  <c r="T196" i="24"/>
  <c r="S196" i="24"/>
  <c r="R196" i="24"/>
  <c r="Q196" i="24"/>
  <c r="P196" i="24"/>
  <c r="O196" i="24"/>
  <c r="AA195" i="24"/>
  <c r="AA194" i="24"/>
  <c r="AA193" i="24"/>
  <c r="AA192" i="24"/>
  <c r="U192" i="24"/>
  <c r="T192" i="24"/>
  <c r="S192" i="24"/>
  <c r="R192" i="24"/>
  <c r="Q192" i="24"/>
  <c r="P192" i="24"/>
  <c r="O192" i="24"/>
  <c r="AA191" i="24"/>
  <c r="U191" i="24"/>
  <c r="T191" i="24"/>
  <c r="S191" i="24"/>
  <c r="R191" i="24"/>
  <c r="Q191" i="24"/>
  <c r="P191" i="24"/>
  <c r="O191" i="24"/>
  <c r="AA190" i="24"/>
  <c r="U190" i="24"/>
  <c r="T190" i="24"/>
  <c r="S190" i="24"/>
  <c r="R190" i="24"/>
  <c r="Q190" i="24"/>
  <c r="P190" i="24"/>
  <c r="O190" i="24"/>
  <c r="AA189" i="24"/>
  <c r="U189" i="24"/>
  <c r="T189" i="24"/>
  <c r="S189" i="24"/>
  <c r="R189" i="24"/>
  <c r="Q189" i="24"/>
  <c r="P189" i="24"/>
  <c r="O189" i="24"/>
  <c r="AA188" i="24"/>
  <c r="U188" i="24"/>
  <c r="T188" i="24"/>
  <c r="S188" i="24"/>
  <c r="R188" i="24"/>
  <c r="Q188" i="24"/>
  <c r="P188" i="24"/>
  <c r="O188" i="24"/>
  <c r="AA187" i="24"/>
  <c r="U187" i="24"/>
  <c r="T187" i="24"/>
  <c r="S187" i="24"/>
  <c r="R187" i="24"/>
  <c r="Q187" i="24"/>
  <c r="P187" i="24"/>
  <c r="O187" i="24"/>
  <c r="AA186" i="24"/>
  <c r="U186" i="24"/>
  <c r="T186" i="24"/>
  <c r="S186" i="24"/>
  <c r="R186" i="24"/>
  <c r="Q186" i="24"/>
  <c r="P186" i="24"/>
  <c r="O186" i="24"/>
  <c r="AA185" i="24"/>
  <c r="U185" i="24"/>
  <c r="T185" i="24"/>
  <c r="S185" i="24"/>
  <c r="R185" i="24"/>
  <c r="Q185" i="24"/>
  <c r="P185" i="24"/>
  <c r="O185" i="24"/>
  <c r="AA184" i="24"/>
  <c r="U184" i="24"/>
  <c r="T184" i="24"/>
  <c r="S184" i="24"/>
  <c r="R184" i="24"/>
  <c r="Q184" i="24"/>
  <c r="P184" i="24"/>
  <c r="O184" i="24"/>
  <c r="AA183" i="24"/>
  <c r="U183" i="24"/>
  <c r="T183" i="24"/>
  <c r="S183" i="24"/>
  <c r="R183" i="24"/>
  <c r="Q183" i="24"/>
  <c r="P183" i="24"/>
  <c r="O183" i="24"/>
  <c r="AA182" i="24"/>
  <c r="U182" i="24"/>
  <c r="T182" i="24"/>
  <c r="S182" i="24"/>
  <c r="R182" i="24"/>
  <c r="Q182" i="24"/>
  <c r="P182" i="24"/>
  <c r="O182" i="24"/>
  <c r="AA181" i="24"/>
  <c r="AA180" i="24"/>
  <c r="AA179" i="24"/>
  <c r="AA178" i="24"/>
  <c r="AA177" i="24"/>
  <c r="U177" i="24"/>
  <c r="T177" i="24"/>
  <c r="S177" i="24"/>
  <c r="R177" i="24"/>
  <c r="Q177" i="24"/>
  <c r="P177" i="24"/>
  <c r="O177" i="24"/>
  <c r="U176" i="24"/>
  <c r="T176" i="24"/>
  <c r="S176" i="24"/>
  <c r="R176" i="24"/>
  <c r="Q176" i="24"/>
  <c r="P176" i="24"/>
  <c r="H176" i="24"/>
  <c r="O176" i="24" s="1"/>
  <c r="AA175" i="24"/>
  <c r="U175" i="24"/>
  <c r="T175" i="24"/>
  <c r="S175" i="24"/>
  <c r="R175" i="24"/>
  <c r="Q175" i="24"/>
  <c r="P175" i="24"/>
  <c r="O175" i="24"/>
  <c r="AA174" i="24"/>
  <c r="U174" i="24"/>
  <c r="T174" i="24"/>
  <c r="S174" i="24"/>
  <c r="R174" i="24"/>
  <c r="Q174" i="24"/>
  <c r="P174" i="24"/>
  <c r="O174" i="24"/>
  <c r="AA173" i="24"/>
  <c r="U173" i="24"/>
  <c r="T173" i="24"/>
  <c r="S173" i="24"/>
  <c r="R173" i="24"/>
  <c r="Q173" i="24"/>
  <c r="P173" i="24"/>
  <c r="O173" i="24"/>
  <c r="AA172" i="24"/>
  <c r="U172" i="24"/>
  <c r="T172" i="24"/>
  <c r="S172" i="24"/>
  <c r="R172" i="24"/>
  <c r="Q172" i="24"/>
  <c r="P172" i="24"/>
  <c r="O172" i="24"/>
  <c r="AA171" i="24"/>
  <c r="U171" i="24"/>
  <c r="T171" i="24"/>
  <c r="S171" i="24"/>
  <c r="R171" i="24"/>
  <c r="Q171" i="24"/>
  <c r="P171" i="24"/>
  <c r="O171" i="24"/>
  <c r="AA170" i="24"/>
  <c r="AA169" i="24"/>
  <c r="AA168" i="24"/>
  <c r="AA167" i="24"/>
  <c r="U167" i="24"/>
  <c r="T167" i="24"/>
  <c r="S167" i="24"/>
  <c r="R167" i="24"/>
  <c r="Q167" i="24"/>
  <c r="P167" i="24"/>
  <c r="O167" i="24"/>
  <c r="AA166" i="24"/>
  <c r="U166" i="24"/>
  <c r="T166" i="24"/>
  <c r="S166" i="24"/>
  <c r="R166" i="24"/>
  <c r="Q166" i="24"/>
  <c r="P166" i="24"/>
  <c r="O166" i="24"/>
  <c r="AA165" i="24"/>
  <c r="AA164" i="24"/>
  <c r="U164" i="24"/>
  <c r="T164" i="24"/>
  <c r="S164" i="24"/>
  <c r="R164" i="24"/>
  <c r="Q164" i="24"/>
  <c r="P164" i="24"/>
  <c r="O164" i="24"/>
  <c r="AA163" i="24"/>
  <c r="U163" i="24"/>
  <c r="T163" i="24"/>
  <c r="S163" i="24"/>
  <c r="R163" i="24"/>
  <c r="Q163" i="24"/>
  <c r="P163" i="24"/>
  <c r="O163" i="24"/>
  <c r="AA162" i="24"/>
  <c r="U162" i="24"/>
  <c r="T162" i="24"/>
  <c r="S162" i="24"/>
  <c r="R162" i="24"/>
  <c r="Q162" i="24"/>
  <c r="P162" i="24"/>
  <c r="O162" i="24"/>
  <c r="AA161" i="24"/>
  <c r="U161" i="24"/>
  <c r="T161" i="24"/>
  <c r="S161" i="24"/>
  <c r="R161" i="24"/>
  <c r="Q161" i="24"/>
  <c r="P161" i="24"/>
  <c r="O161" i="24"/>
  <c r="AA160" i="24"/>
  <c r="U160" i="24"/>
  <c r="T160" i="24"/>
  <c r="S160" i="24"/>
  <c r="R160" i="24"/>
  <c r="Q160" i="24"/>
  <c r="P160" i="24"/>
  <c r="O160" i="24"/>
  <c r="AA157" i="24"/>
  <c r="AA156" i="24"/>
  <c r="U156" i="24"/>
  <c r="T156" i="24"/>
  <c r="S156" i="24"/>
  <c r="R156" i="24"/>
  <c r="Q156" i="24"/>
  <c r="P156" i="24"/>
  <c r="O156" i="24"/>
  <c r="AA155" i="24"/>
  <c r="U155" i="24"/>
  <c r="T155" i="24"/>
  <c r="S155" i="24"/>
  <c r="R155" i="24"/>
  <c r="Q155" i="24"/>
  <c r="P155" i="24"/>
  <c r="O155" i="24"/>
  <c r="AA154" i="24"/>
  <c r="AA153" i="24"/>
  <c r="U153" i="24"/>
  <c r="T153" i="24"/>
  <c r="S153" i="24"/>
  <c r="R153" i="24"/>
  <c r="Q153" i="24"/>
  <c r="P153" i="24"/>
  <c r="O153" i="24"/>
  <c r="AA152" i="24"/>
  <c r="U152" i="24"/>
  <c r="T152" i="24"/>
  <c r="S152" i="24"/>
  <c r="R152" i="24"/>
  <c r="Q152" i="24"/>
  <c r="P152" i="24"/>
  <c r="O152" i="24"/>
  <c r="AA151" i="24"/>
  <c r="U151" i="24"/>
  <c r="T151" i="24"/>
  <c r="R151" i="24"/>
  <c r="Q151" i="24"/>
  <c r="P151" i="24"/>
  <c r="O151" i="24"/>
  <c r="AA150" i="24"/>
  <c r="AA149" i="24"/>
  <c r="U149" i="24"/>
  <c r="T149" i="24"/>
  <c r="S149" i="24"/>
  <c r="R149" i="24"/>
  <c r="Q149" i="24"/>
  <c r="P149" i="24"/>
  <c r="O149" i="24"/>
  <c r="AA148" i="24"/>
  <c r="U148" i="24"/>
  <c r="T148" i="24"/>
  <c r="S148" i="24"/>
  <c r="R148" i="24"/>
  <c r="Q148" i="24"/>
  <c r="P148" i="24"/>
  <c r="O148" i="24"/>
  <c r="AA147" i="24"/>
  <c r="U147" i="24"/>
  <c r="T147" i="24"/>
  <c r="S147" i="24"/>
  <c r="R147" i="24"/>
  <c r="Q147" i="24"/>
  <c r="P147" i="24"/>
  <c r="O147" i="24"/>
  <c r="AA146" i="24"/>
  <c r="AA145" i="24"/>
  <c r="AA144" i="24"/>
  <c r="AA143" i="24"/>
  <c r="AA142" i="24"/>
  <c r="AA139" i="24"/>
  <c r="AA138" i="24"/>
  <c r="AA137" i="24"/>
  <c r="AA136" i="24"/>
  <c r="AA135" i="24"/>
  <c r="AA134" i="24"/>
  <c r="AA133" i="24"/>
  <c r="AA132" i="24"/>
  <c r="AA131" i="24"/>
  <c r="AA130" i="24"/>
  <c r="AA129" i="24"/>
  <c r="AA128" i="24"/>
  <c r="AA127" i="24"/>
  <c r="AA126" i="24"/>
  <c r="AA125" i="24"/>
  <c r="AA124" i="24"/>
  <c r="AA123" i="24"/>
  <c r="AA122" i="24"/>
  <c r="AA121" i="24"/>
  <c r="AA120" i="24"/>
  <c r="AA119" i="24"/>
  <c r="AA118" i="24"/>
  <c r="AA117" i="24"/>
  <c r="AA116" i="24"/>
  <c r="AA115" i="24"/>
  <c r="AA114" i="24"/>
  <c r="AA111" i="24"/>
  <c r="AA110" i="24"/>
  <c r="AA109" i="24"/>
  <c r="AA108" i="24"/>
  <c r="AA107" i="24"/>
  <c r="AA106" i="24"/>
  <c r="AA105" i="24"/>
  <c r="AA104" i="24"/>
  <c r="AA103" i="24"/>
  <c r="AA102" i="24"/>
  <c r="AA101" i="24"/>
  <c r="AA100" i="24"/>
  <c r="AA99" i="24"/>
  <c r="AA98" i="24"/>
  <c r="AA97" i="24"/>
  <c r="U97" i="24"/>
  <c r="T97" i="24"/>
  <c r="S97" i="24"/>
  <c r="R97" i="24"/>
  <c r="Q97" i="24"/>
  <c r="P97" i="24"/>
  <c r="O97" i="24"/>
  <c r="AA96" i="24"/>
  <c r="AA95" i="24"/>
  <c r="AA94" i="24"/>
  <c r="AA92" i="24"/>
  <c r="AA91" i="24"/>
  <c r="AA90" i="24"/>
  <c r="AA89" i="24"/>
  <c r="AA88" i="24"/>
  <c r="AA87" i="24"/>
  <c r="AA86" i="24"/>
  <c r="AA85" i="24"/>
  <c r="AA82" i="24"/>
  <c r="AA81" i="24"/>
  <c r="AA80" i="24"/>
  <c r="AA79" i="24"/>
  <c r="AA78" i="24"/>
  <c r="AA77" i="24"/>
  <c r="AA76" i="24"/>
  <c r="AA75" i="24"/>
  <c r="AA74" i="24"/>
  <c r="AA73" i="24"/>
  <c r="AA72" i="24"/>
  <c r="AA71" i="24"/>
  <c r="AA70" i="24"/>
  <c r="AA69" i="24"/>
  <c r="AA68" i="24"/>
  <c r="AA67" i="24"/>
  <c r="AA66" i="24"/>
  <c r="AA65" i="24"/>
  <c r="AA64" i="24"/>
  <c r="AA63" i="24"/>
  <c r="AA62" i="24"/>
  <c r="AA61" i="24"/>
  <c r="AA58" i="24"/>
  <c r="U58" i="24"/>
  <c r="T58" i="24"/>
  <c r="S58" i="24"/>
  <c r="R58" i="24"/>
  <c r="Q58" i="24"/>
  <c r="P58" i="24"/>
  <c r="O58" i="24"/>
  <c r="AA57" i="24"/>
  <c r="AA56" i="24"/>
  <c r="AA55" i="24"/>
  <c r="AA54" i="24"/>
  <c r="U54" i="24"/>
  <c r="T54" i="24"/>
  <c r="S54" i="24"/>
  <c r="R54" i="24"/>
  <c r="Q54" i="24"/>
  <c r="P54" i="24"/>
  <c r="O54" i="24"/>
  <c r="AA53" i="24"/>
  <c r="U53" i="24"/>
  <c r="T53" i="24"/>
  <c r="S53" i="24"/>
  <c r="R53" i="24"/>
  <c r="Q53" i="24"/>
  <c r="P53" i="24"/>
  <c r="O53" i="24"/>
  <c r="AA52" i="24"/>
  <c r="U52" i="24"/>
  <c r="T52" i="24"/>
  <c r="S52" i="24"/>
  <c r="R52" i="24"/>
  <c r="Q52" i="24"/>
  <c r="P52" i="24"/>
  <c r="O52" i="24"/>
  <c r="AA51" i="24"/>
  <c r="U51" i="24"/>
  <c r="T51" i="24"/>
  <c r="S51" i="24"/>
  <c r="R51" i="24"/>
  <c r="Q51" i="24"/>
  <c r="P51" i="24"/>
  <c r="O51" i="24"/>
  <c r="AA50" i="24"/>
  <c r="U50" i="24"/>
  <c r="T50" i="24"/>
  <c r="S50" i="24"/>
  <c r="R50" i="24"/>
  <c r="Q50" i="24"/>
  <c r="P50" i="24"/>
  <c r="O50" i="24"/>
  <c r="AA49" i="24"/>
  <c r="AA48" i="24"/>
  <c r="AA47" i="24"/>
  <c r="AA46" i="24"/>
  <c r="U46" i="24"/>
  <c r="T46" i="24"/>
  <c r="S46" i="24"/>
  <c r="R46" i="24"/>
  <c r="Q46" i="24"/>
  <c r="P46" i="24"/>
  <c r="O46" i="24"/>
  <c r="AA45" i="24"/>
  <c r="AA44" i="24"/>
  <c r="AA43" i="24"/>
  <c r="AA42" i="24"/>
  <c r="U42" i="24"/>
  <c r="T42" i="24"/>
  <c r="S42" i="24"/>
  <c r="R42" i="24"/>
  <c r="Q42" i="24"/>
  <c r="P42" i="24"/>
  <c r="O42" i="24"/>
  <c r="AA41" i="24"/>
  <c r="AA38" i="24"/>
  <c r="AA37" i="24"/>
  <c r="U37" i="24"/>
  <c r="T37" i="24"/>
  <c r="S37" i="24"/>
  <c r="R37" i="24"/>
  <c r="Q37" i="24"/>
  <c r="P37" i="24"/>
  <c r="O37" i="24"/>
  <c r="AA36" i="24"/>
  <c r="AA35" i="24"/>
  <c r="AA34" i="24"/>
  <c r="AA33" i="24"/>
  <c r="AA32" i="24"/>
  <c r="AA31" i="24"/>
  <c r="U31" i="24"/>
  <c r="T31" i="24"/>
  <c r="S31" i="24"/>
  <c r="R31" i="24"/>
  <c r="Q31" i="24"/>
  <c r="P31" i="24"/>
  <c r="O31" i="24"/>
  <c r="AA30" i="24"/>
  <c r="AA29" i="24"/>
  <c r="AA28" i="24"/>
  <c r="AA27" i="24"/>
  <c r="AA24" i="24"/>
  <c r="AA23" i="24"/>
  <c r="AA22" i="24"/>
  <c r="AA21" i="24"/>
  <c r="AA20" i="24"/>
  <c r="AA19" i="24"/>
  <c r="AA18" i="24"/>
  <c r="AA17" i="24"/>
  <c r="AA16" i="24"/>
  <c r="AA13" i="24"/>
  <c r="U13" i="24"/>
  <c r="T13" i="24"/>
  <c r="S13" i="24"/>
  <c r="R13" i="24"/>
  <c r="Q13" i="24"/>
  <c r="P13" i="24"/>
  <c r="O13" i="24"/>
  <c r="AA12" i="24"/>
  <c r="U12" i="24"/>
  <c r="T12" i="24"/>
  <c r="S12" i="24"/>
  <c r="R12" i="24"/>
  <c r="Q12" i="24"/>
  <c r="P12" i="24"/>
  <c r="O12" i="24"/>
  <c r="AA11" i="24"/>
  <c r="AA10" i="24"/>
  <c r="AA9" i="24"/>
  <c r="U9" i="24"/>
  <c r="T9" i="24"/>
  <c r="S9" i="24"/>
  <c r="R9" i="24"/>
  <c r="Q9" i="24"/>
  <c r="P9" i="24"/>
  <c r="O9" i="24"/>
  <c r="AA8" i="24"/>
  <c r="U8" i="24"/>
  <c r="T8" i="24"/>
  <c r="S8" i="24"/>
  <c r="R8" i="24"/>
  <c r="Q8" i="24"/>
  <c r="P8" i="24"/>
  <c r="O8" i="24"/>
  <c r="AA7" i="24"/>
  <c r="U7" i="24"/>
  <c r="T7" i="24"/>
  <c r="S7" i="24"/>
  <c r="R7" i="24"/>
  <c r="Q7" i="24"/>
  <c r="P7" i="24"/>
  <c r="O7" i="24"/>
  <c r="AA6" i="24"/>
  <c r="U6" i="24"/>
  <c r="T6" i="24"/>
  <c r="S6" i="24"/>
  <c r="R6" i="24"/>
  <c r="Q6" i="24"/>
  <c r="P6" i="24"/>
  <c r="O6" i="24"/>
  <c r="AA5" i="24"/>
  <c r="U5" i="24"/>
  <c r="T5" i="24"/>
  <c r="S5" i="24"/>
  <c r="R5" i="24"/>
  <c r="Q5" i="24"/>
  <c r="P5" i="24"/>
  <c r="O5" i="24"/>
  <c r="AA4" i="24"/>
  <c r="U4" i="24"/>
  <c r="T4" i="24"/>
  <c r="S4" i="24"/>
  <c r="R4" i="24"/>
  <c r="Q4" i="24"/>
  <c r="P4" i="24"/>
  <c r="O4" i="24"/>
  <c r="P147" i="23"/>
  <c r="Q147" i="23"/>
  <c r="R147" i="23"/>
  <c r="S147" i="23"/>
  <c r="T147" i="23"/>
  <c r="U147" i="23"/>
  <c r="O147" i="23"/>
  <c r="P151" i="23"/>
  <c r="Q151" i="23"/>
  <c r="R151" i="23"/>
  <c r="S151" i="23"/>
  <c r="T151" i="23"/>
  <c r="U151" i="23"/>
  <c r="O151" i="23"/>
  <c r="P150" i="23"/>
  <c r="Q150" i="23"/>
  <c r="R150" i="23"/>
  <c r="S150" i="23"/>
  <c r="T150" i="23"/>
  <c r="U150" i="23"/>
  <c r="O150" i="23"/>
  <c r="P148" i="23"/>
  <c r="Q148" i="23"/>
  <c r="R148" i="23"/>
  <c r="S148" i="23"/>
  <c r="T148" i="23"/>
  <c r="U148" i="23"/>
  <c r="O148" i="23"/>
  <c r="P146" i="23"/>
  <c r="Q146" i="23"/>
  <c r="R146" i="23"/>
  <c r="T146" i="23"/>
  <c r="U146" i="23"/>
  <c r="O146" i="23"/>
  <c r="P142" i="23"/>
  <c r="Q142" i="23"/>
  <c r="R142" i="23"/>
  <c r="S142" i="23"/>
  <c r="T142" i="23"/>
  <c r="U142" i="23"/>
  <c r="O142" i="23"/>
  <c r="P143" i="23"/>
  <c r="Q143" i="23"/>
  <c r="R143" i="23"/>
  <c r="S143" i="23"/>
  <c r="T143" i="23"/>
  <c r="U143" i="23"/>
  <c r="O143" i="23"/>
  <c r="P141" i="23"/>
  <c r="Q141" i="23"/>
  <c r="R141" i="23"/>
  <c r="S141" i="23"/>
  <c r="T141" i="23"/>
  <c r="U141" i="23"/>
  <c r="O141" i="23"/>
  <c r="P13" i="23"/>
  <c r="Q13" i="23"/>
  <c r="R13" i="23"/>
  <c r="S13" i="23"/>
  <c r="T13" i="23"/>
  <c r="U13" i="23"/>
  <c r="O13" i="23"/>
  <c r="P35" i="23"/>
  <c r="Q35" i="23"/>
  <c r="R35" i="23"/>
  <c r="S35" i="23"/>
  <c r="T35" i="23"/>
  <c r="U35" i="23"/>
  <c r="O35" i="23"/>
  <c r="P29" i="23"/>
  <c r="Q29" i="23"/>
  <c r="R29" i="23"/>
  <c r="S29" i="23"/>
  <c r="T29" i="23"/>
  <c r="U29" i="23"/>
  <c r="O29" i="23"/>
  <c r="O161" i="23"/>
  <c r="P92" i="23"/>
  <c r="Q92" i="23"/>
  <c r="R92" i="23"/>
  <c r="S92" i="23"/>
  <c r="T92" i="23"/>
  <c r="U92" i="23"/>
  <c r="O92" i="23"/>
  <c r="P190" i="23"/>
  <c r="Q190" i="23"/>
  <c r="R190" i="23"/>
  <c r="S190" i="23"/>
  <c r="T190" i="23"/>
  <c r="U190" i="23"/>
  <c r="O190" i="23"/>
  <c r="O186" i="23"/>
  <c r="P186" i="23"/>
  <c r="Q186" i="23"/>
  <c r="R186" i="23"/>
  <c r="S186" i="23"/>
  <c r="T186" i="23"/>
  <c r="U186" i="23"/>
  <c r="P185" i="23"/>
  <c r="Q185" i="23"/>
  <c r="R185" i="23"/>
  <c r="S185" i="23"/>
  <c r="T185" i="23"/>
  <c r="U185" i="23"/>
  <c r="O185" i="23"/>
  <c r="P183" i="23"/>
  <c r="Q183" i="23"/>
  <c r="R183" i="23"/>
  <c r="S183" i="23"/>
  <c r="T183" i="23"/>
  <c r="U183" i="23"/>
  <c r="O183" i="23"/>
  <c r="P162" i="23"/>
  <c r="Q162" i="23"/>
  <c r="R162" i="23"/>
  <c r="S162" i="23"/>
  <c r="T162" i="23"/>
  <c r="U162" i="23"/>
  <c r="P163" i="23"/>
  <c r="Q163" i="23"/>
  <c r="R163" i="23"/>
  <c r="S163" i="23"/>
  <c r="T163" i="23"/>
  <c r="U163" i="23"/>
  <c r="O163" i="23"/>
  <c r="O162" i="23"/>
  <c r="O158" i="23"/>
  <c r="P158" i="23"/>
  <c r="Q158" i="23"/>
  <c r="R158" i="23"/>
  <c r="S158" i="23"/>
  <c r="T158" i="23"/>
  <c r="U158" i="23"/>
  <c r="O159" i="23"/>
  <c r="P159" i="23"/>
  <c r="Q159" i="23"/>
  <c r="R159" i="23"/>
  <c r="S159" i="23"/>
  <c r="T159" i="23"/>
  <c r="U159" i="23"/>
  <c r="P157" i="23"/>
  <c r="Q157" i="23"/>
  <c r="R157" i="23"/>
  <c r="S157" i="23"/>
  <c r="T157" i="23"/>
  <c r="U157" i="23"/>
  <c r="O157" i="23"/>
  <c r="O155" i="23"/>
  <c r="P155" i="23"/>
  <c r="Q155" i="23"/>
  <c r="R155" i="23"/>
  <c r="S155" i="23"/>
  <c r="T155" i="23"/>
  <c r="U155" i="23"/>
  <c r="P154" i="23"/>
  <c r="Q154" i="23"/>
  <c r="R154" i="23"/>
  <c r="S154" i="23"/>
  <c r="T154" i="23"/>
  <c r="U154" i="23"/>
  <c r="O154" i="23"/>
  <c r="AE4" i="23"/>
  <c r="AE5" i="23"/>
  <c r="AE6" i="23"/>
  <c r="AE7" i="23"/>
  <c r="AE8" i="23"/>
  <c r="AE9" i="23"/>
  <c r="AE10" i="23"/>
  <c r="AE11" i="23"/>
  <c r="AE12" i="23"/>
  <c r="AE13" i="23"/>
  <c r="AE15" i="23"/>
  <c r="AE16" i="23"/>
  <c r="AE17" i="23"/>
  <c r="AE18" i="23"/>
  <c r="AE19" i="23"/>
  <c r="AE20" i="23"/>
  <c r="AE21" i="23"/>
  <c r="AE22" i="23"/>
  <c r="AE23" i="23"/>
  <c r="AE25" i="23"/>
  <c r="AE26" i="23"/>
  <c r="AE27" i="23"/>
  <c r="AE28" i="23"/>
  <c r="AE29" i="23"/>
  <c r="AE30" i="23"/>
  <c r="AE31" i="23"/>
  <c r="AE32" i="23"/>
  <c r="AE33" i="23"/>
  <c r="AE34" i="23"/>
  <c r="AE35" i="23"/>
  <c r="AE36" i="23"/>
  <c r="AE38" i="23"/>
  <c r="AE39" i="23"/>
  <c r="AE40" i="23"/>
  <c r="AE41" i="23"/>
  <c r="AE42" i="23"/>
  <c r="AE43" i="23"/>
  <c r="AE44" i="23"/>
  <c r="AE45" i="23"/>
  <c r="AE46" i="23"/>
  <c r="AE47" i="23"/>
  <c r="AE48" i="23"/>
  <c r="AE49" i="23"/>
  <c r="AE50" i="23"/>
  <c r="AE51" i="23"/>
  <c r="AE52" i="23"/>
  <c r="AE53" i="23"/>
  <c r="AE54" i="23"/>
  <c r="AE55" i="23"/>
  <c r="AE56" i="23"/>
  <c r="AE58" i="23"/>
  <c r="AE59" i="23"/>
  <c r="AE60" i="23"/>
  <c r="AE61" i="23"/>
  <c r="AE62" i="23"/>
  <c r="AE63" i="23"/>
  <c r="AE64" i="23"/>
  <c r="AE65" i="23"/>
  <c r="AE66" i="23"/>
  <c r="AE67" i="23"/>
  <c r="AE68" i="23"/>
  <c r="AE69" i="23"/>
  <c r="AE70" i="23"/>
  <c r="AE71" i="23"/>
  <c r="AE72" i="23"/>
  <c r="AE73" i="23"/>
  <c r="AE74" i="23"/>
  <c r="AE75" i="23"/>
  <c r="AE76" i="23"/>
  <c r="AE77" i="23"/>
  <c r="AE78" i="23"/>
  <c r="AE79" i="23"/>
  <c r="AE81" i="23"/>
  <c r="AE82" i="23"/>
  <c r="AE83" i="23"/>
  <c r="AE84" i="23"/>
  <c r="AE85" i="23"/>
  <c r="AE86" i="23"/>
  <c r="AE87" i="23"/>
  <c r="AE88" i="23"/>
  <c r="AE89" i="23"/>
  <c r="AE90" i="23"/>
  <c r="AE91" i="23"/>
  <c r="AE92" i="23"/>
  <c r="AE93" i="23"/>
  <c r="AE94" i="23"/>
  <c r="AE95" i="23"/>
  <c r="AE96" i="23"/>
  <c r="AE97" i="23"/>
  <c r="AE98" i="23"/>
  <c r="AE99" i="23"/>
  <c r="AE100" i="23"/>
  <c r="AE101" i="23"/>
  <c r="AE102" i="23"/>
  <c r="AE103" i="23"/>
  <c r="AE104" i="23"/>
  <c r="AE105" i="23"/>
  <c r="AE106" i="23"/>
  <c r="AE107" i="23"/>
  <c r="AE109" i="23"/>
  <c r="AE110" i="23"/>
  <c r="AE111" i="23"/>
  <c r="AE112" i="23"/>
  <c r="AE113" i="23"/>
  <c r="AE114" i="23"/>
  <c r="AE115" i="23"/>
  <c r="AE116" i="23"/>
  <c r="AE117" i="23"/>
  <c r="AE118" i="23"/>
  <c r="AE119" i="23"/>
  <c r="AE120" i="23"/>
  <c r="AE121" i="23"/>
  <c r="AE122" i="23"/>
  <c r="AE123" i="23"/>
  <c r="AE124" i="23"/>
  <c r="AE125" i="23"/>
  <c r="AE126" i="23"/>
  <c r="AE127" i="23"/>
  <c r="AE128" i="23"/>
  <c r="AE129" i="23"/>
  <c r="AE130" i="23"/>
  <c r="AE131" i="23"/>
  <c r="AE132" i="23"/>
  <c r="AE133" i="23"/>
  <c r="AE134" i="23"/>
  <c r="AE136" i="23"/>
  <c r="AE137" i="23"/>
  <c r="AE138" i="23"/>
  <c r="AE139" i="23"/>
  <c r="AE140" i="23"/>
  <c r="AE141" i="23"/>
  <c r="AE142" i="23"/>
  <c r="AE143" i="23"/>
  <c r="AE144" i="23"/>
  <c r="AE145" i="23"/>
  <c r="AE146" i="23"/>
  <c r="AE147" i="23"/>
  <c r="AE148" i="23"/>
  <c r="AE149" i="23"/>
  <c r="AE150" i="23"/>
  <c r="AE151" i="23"/>
  <c r="AE152" i="23"/>
  <c r="AE154" i="23"/>
  <c r="AE155" i="23"/>
  <c r="AE156" i="23"/>
  <c r="AE157" i="23"/>
  <c r="AE158" i="23"/>
  <c r="AE159" i="23"/>
  <c r="AE160" i="23"/>
  <c r="AE161" i="23"/>
  <c r="AE162" i="23"/>
  <c r="AE163" i="23"/>
  <c r="AE164" i="23"/>
  <c r="AE165" i="23"/>
  <c r="AE166" i="23"/>
  <c r="AE167" i="23"/>
  <c r="AE168" i="23"/>
  <c r="AE169" i="23"/>
  <c r="AE170" i="23"/>
  <c r="AE171" i="23"/>
  <c r="AE172" i="23"/>
  <c r="AE173" i="23"/>
  <c r="AE174" i="23"/>
  <c r="AE175" i="23"/>
  <c r="AE176" i="23"/>
  <c r="AE177" i="23"/>
  <c r="AE178" i="23"/>
  <c r="AE179" i="23"/>
  <c r="AE180" i="23"/>
  <c r="AE181" i="23"/>
  <c r="AE182" i="23"/>
  <c r="AE183" i="23"/>
  <c r="AE184" i="23"/>
  <c r="AE185" i="23"/>
  <c r="AE186" i="23"/>
  <c r="AE187" i="23"/>
  <c r="AE188" i="23"/>
  <c r="AE189" i="23"/>
  <c r="AE190" i="23"/>
  <c r="AE191" i="23"/>
  <c r="AE192" i="23"/>
  <c r="AE193" i="23"/>
  <c r="AE194" i="23"/>
  <c r="AE195" i="23"/>
  <c r="AE196" i="23"/>
  <c r="U195" i="23"/>
  <c r="T195" i="23"/>
  <c r="S195" i="23"/>
  <c r="R195" i="23"/>
  <c r="Q195" i="23"/>
  <c r="P195" i="23"/>
  <c r="O195" i="23"/>
  <c r="U194" i="23"/>
  <c r="T194" i="23"/>
  <c r="S194" i="23"/>
  <c r="R194" i="23"/>
  <c r="Q194" i="23"/>
  <c r="P194" i="23"/>
  <c r="O194" i="23"/>
  <c r="U189" i="23"/>
  <c r="T189" i="23"/>
  <c r="S189" i="23"/>
  <c r="R189" i="23"/>
  <c r="Q189" i="23"/>
  <c r="P189" i="23"/>
  <c r="O189" i="23"/>
  <c r="U188" i="23"/>
  <c r="T188" i="23"/>
  <c r="S188" i="23"/>
  <c r="R188" i="23"/>
  <c r="Q188" i="23"/>
  <c r="P188" i="23"/>
  <c r="O188" i="23"/>
  <c r="U187" i="23"/>
  <c r="T187" i="23"/>
  <c r="S187" i="23"/>
  <c r="R187" i="23"/>
  <c r="Q187" i="23"/>
  <c r="P187" i="23"/>
  <c r="O187" i="23"/>
  <c r="U184" i="23"/>
  <c r="T184" i="23"/>
  <c r="S184" i="23"/>
  <c r="R184" i="23"/>
  <c r="Q184" i="23"/>
  <c r="P184" i="23"/>
  <c r="O184" i="23"/>
  <c r="U182" i="23"/>
  <c r="T182" i="23"/>
  <c r="S182" i="23"/>
  <c r="R182" i="23"/>
  <c r="Q182" i="23"/>
  <c r="P182" i="23"/>
  <c r="O182" i="23"/>
  <c r="U181" i="23"/>
  <c r="T181" i="23"/>
  <c r="S181" i="23"/>
  <c r="R181" i="23"/>
  <c r="Q181" i="23"/>
  <c r="P181" i="23"/>
  <c r="O181" i="23"/>
  <c r="U180" i="23"/>
  <c r="T180" i="23"/>
  <c r="S180" i="23"/>
  <c r="R180" i="23"/>
  <c r="Q180" i="23"/>
  <c r="P180" i="23"/>
  <c r="O180" i="23"/>
  <c r="U175" i="23"/>
  <c r="T175" i="23"/>
  <c r="S175" i="23"/>
  <c r="R175" i="23"/>
  <c r="Q175" i="23"/>
  <c r="P175" i="23"/>
  <c r="O175" i="23"/>
  <c r="U174" i="23"/>
  <c r="T174" i="23"/>
  <c r="S174" i="23"/>
  <c r="R174" i="23"/>
  <c r="Q174" i="23"/>
  <c r="P174" i="23"/>
  <c r="H174" i="23"/>
  <c r="U173" i="23"/>
  <c r="T173" i="23"/>
  <c r="S173" i="23"/>
  <c r="R173" i="23"/>
  <c r="Q173" i="23"/>
  <c r="P173" i="23"/>
  <c r="O173" i="23"/>
  <c r="U172" i="23"/>
  <c r="T172" i="23"/>
  <c r="S172" i="23"/>
  <c r="R172" i="23"/>
  <c r="Q172" i="23"/>
  <c r="P172" i="23"/>
  <c r="O172" i="23"/>
  <c r="U171" i="23"/>
  <c r="T171" i="23"/>
  <c r="S171" i="23"/>
  <c r="R171" i="23"/>
  <c r="Q171" i="23"/>
  <c r="P171" i="23"/>
  <c r="O171" i="23"/>
  <c r="U170" i="23"/>
  <c r="T170" i="23"/>
  <c r="S170" i="23"/>
  <c r="R170" i="23"/>
  <c r="Q170" i="23"/>
  <c r="P170" i="23"/>
  <c r="O170" i="23"/>
  <c r="U169" i="23"/>
  <c r="T169" i="23"/>
  <c r="S169" i="23"/>
  <c r="R169" i="23"/>
  <c r="Q169" i="23"/>
  <c r="P169" i="23"/>
  <c r="O169" i="23"/>
  <c r="U168" i="23"/>
  <c r="T168" i="23"/>
  <c r="S168" i="23"/>
  <c r="R168" i="23"/>
  <c r="Q168" i="23"/>
  <c r="P168" i="23"/>
  <c r="O168" i="23"/>
  <c r="U167" i="23"/>
  <c r="T167" i="23"/>
  <c r="S167" i="23"/>
  <c r="R167" i="23"/>
  <c r="Q167" i="23"/>
  <c r="P167" i="23"/>
  <c r="O167" i="23"/>
  <c r="U56" i="23"/>
  <c r="T56" i="23"/>
  <c r="S56" i="23"/>
  <c r="R56" i="23"/>
  <c r="Q56" i="23"/>
  <c r="P56" i="23"/>
  <c r="O56" i="23"/>
  <c r="U52" i="23"/>
  <c r="T52" i="23"/>
  <c r="S52" i="23"/>
  <c r="R52" i="23"/>
  <c r="Q52" i="23"/>
  <c r="P52" i="23"/>
  <c r="O52" i="23"/>
  <c r="U51" i="23"/>
  <c r="T51" i="23"/>
  <c r="S51" i="23"/>
  <c r="R51" i="23"/>
  <c r="Q51" i="23"/>
  <c r="P51" i="23"/>
  <c r="O51" i="23"/>
  <c r="U50" i="23"/>
  <c r="T50" i="23"/>
  <c r="S50" i="23"/>
  <c r="R50" i="23"/>
  <c r="Q50" i="23"/>
  <c r="P50" i="23"/>
  <c r="O50" i="23"/>
  <c r="U49" i="23"/>
  <c r="T49" i="23"/>
  <c r="S49" i="23"/>
  <c r="R49" i="23"/>
  <c r="Q49" i="23"/>
  <c r="P49" i="23"/>
  <c r="O49" i="23"/>
  <c r="U48" i="23"/>
  <c r="T48" i="23"/>
  <c r="S48" i="23"/>
  <c r="R48" i="23"/>
  <c r="Q48" i="23"/>
  <c r="P48" i="23"/>
  <c r="O48" i="23"/>
  <c r="U43" i="23"/>
  <c r="T43" i="23"/>
  <c r="S43" i="23"/>
  <c r="R43" i="23"/>
  <c r="Q43" i="23"/>
  <c r="P43" i="23"/>
  <c r="O43" i="23"/>
  <c r="U39" i="23"/>
  <c r="T39" i="23"/>
  <c r="S39" i="23"/>
  <c r="R39" i="23"/>
  <c r="Q39" i="23"/>
  <c r="P39" i="23"/>
  <c r="O39" i="23"/>
  <c r="U12" i="23"/>
  <c r="T12" i="23"/>
  <c r="S12" i="23"/>
  <c r="R12" i="23"/>
  <c r="Q12" i="23"/>
  <c r="P12" i="23"/>
  <c r="O12" i="23"/>
  <c r="U9" i="23"/>
  <c r="T9" i="23"/>
  <c r="S9" i="23"/>
  <c r="R9" i="23"/>
  <c r="Q9" i="23"/>
  <c r="P9" i="23"/>
  <c r="O9" i="23"/>
  <c r="U8" i="23"/>
  <c r="T8" i="23"/>
  <c r="S8" i="23"/>
  <c r="R8" i="23"/>
  <c r="Q8" i="23"/>
  <c r="P8" i="23"/>
  <c r="O8" i="23"/>
  <c r="U7" i="23"/>
  <c r="T7" i="23"/>
  <c r="S7" i="23"/>
  <c r="R7" i="23"/>
  <c r="Q7" i="23"/>
  <c r="P7" i="23"/>
  <c r="O7" i="23"/>
  <c r="U6" i="23"/>
  <c r="T6" i="23"/>
  <c r="S6" i="23"/>
  <c r="R6" i="23"/>
  <c r="Q6" i="23"/>
  <c r="P6" i="23"/>
  <c r="O6" i="23"/>
  <c r="U5" i="23"/>
  <c r="T5" i="23"/>
  <c r="S5" i="23"/>
  <c r="R5" i="23"/>
  <c r="Q5" i="23"/>
  <c r="P5" i="23"/>
  <c r="O5" i="23"/>
  <c r="U4" i="23"/>
  <c r="T4" i="23"/>
  <c r="S4" i="23"/>
  <c r="R4" i="23"/>
  <c r="Q4" i="23"/>
  <c r="P4" i="23"/>
  <c r="O4" i="23"/>
  <c r="AC123" i="22"/>
  <c r="N123" i="22"/>
  <c r="M123" i="22"/>
  <c r="L123" i="22"/>
  <c r="K123" i="22"/>
  <c r="AD122" i="22"/>
  <c r="AD123" i="22" s="1"/>
  <c r="AC122" i="22"/>
  <c r="AB122" i="22"/>
  <c r="AB123" i="22" s="1"/>
  <c r="AA122" i="22"/>
  <c r="AA123" i="22" s="1"/>
  <c r="Z122" i="22"/>
  <c r="Z123" i="22" s="1"/>
  <c r="Y122" i="22"/>
  <c r="Y123" i="22" s="1"/>
  <c r="X122" i="22"/>
  <c r="X123" i="22" s="1"/>
  <c r="X124" i="22" s="1"/>
  <c r="W122" i="22"/>
  <c r="W123" i="22" s="1"/>
  <c r="W124" i="22" s="1"/>
  <c r="V122" i="22"/>
  <c r="V123" i="22" s="1"/>
  <c r="U122" i="22"/>
  <c r="U123" i="22" s="1"/>
  <c r="T122" i="22"/>
  <c r="T123" i="22" s="1"/>
  <c r="S122" i="22"/>
  <c r="S123" i="22" s="1"/>
  <c r="R122" i="22"/>
  <c r="R123" i="22" s="1"/>
  <c r="Q122" i="22"/>
  <c r="Q123" i="22" s="1"/>
  <c r="P122" i="22"/>
  <c r="P123" i="22" s="1"/>
  <c r="O122" i="22"/>
  <c r="O123" i="22" s="1"/>
  <c r="N122" i="22"/>
  <c r="M122" i="22"/>
  <c r="L122" i="22"/>
  <c r="K122" i="22"/>
  <c r="J122" i="22"/>
  <c r="J123" i="22" s="1"/>
  <c r="I122" i="22"/>
  <c r="I123" i="22" s="1"/>
  <c r="AD120" i="22"/>
  <c r="AC120" i="22"/>
  <c r="AC124" i="22" s="1"/>
  <c r="AB120" i="22"/>
  <c r="AA120" i="22"/>
  <c r="Z120" i="22"/>
  <c r="Y120" i="22"/>
  <c r="X120" i="22"/>
  <c r="W120" i="22"/>
  <c r="O120" i="22"/>
  <c r="N120" i="22"/>
  <c r="N124" i="22" s="1"/>
  <c r="M120" i="22"/>
  <c r="L120" i="22"/>
  <c r="K120" i="22"/>
  <c r="K124" i="22" s="1"/>
  <c r="J120" i="22"/>
  <c r="I120" i="22"/>
  <c r="AF119" i="22"/>
  <c r="V119" i="22"/>
  <c r="U119" i="22"/>
  <c r="T119" i="22"/>
  <c r="S119" i="22"/>
  <c r="R119" i="22"/>
  <c r="Q119" i="22"/>
  <c r="P119" i="22"/>
  <c r="AF118" i="22"/>
  <c r="V118" i="22"/>
  <c r="U118" i="22"/>
  <c r="T118" i="22"/>
  <c r="S118" i="22"/>
  <c r="R118" i="22"/>
  <c r="Q118" i="22"/>
  <c r="P118" i="22"/>
  <c r="AF117" i="22"/>
  <c r="V117" i="22"/>
  <c r="U117" i="22"/>
  <c r="T117" i="22"/>
  <c r="S117" i="22"/>
  <c r="R117" i="22"/>
  <c r="Q117" i="22"/>
  <c r="P117" i="22"/>
  <c r="AF116" i="22"/>
  <c r="V116" i="22"/>
  <c r="U116" i="22"/>
  <c r="T116" i="22"/>
  <c r="S116" i="22"/>
  <c r="R116" i="22"/>
  <c r="Q116" i="22"/>
  <c r="P116" i="22"/>
  <c r="AF115" i="22"/>
  <c r="V115" i="22"/>
  <c r="U115" i="22"/>
  <c r="T115" i="22"/>
  <c r="S115" i="22"/>
  <c r="R115" i="22"/>
  <c r="Q115" i="22"/>
  <c r="P115" i="22"/>
  <c r="AF114" i="22"/>
  <c r="V114" i="22"/>
  <c r="U114" i="22"/>
  <c r="T114" i="22"/>
  <c r="S114" i="22"/>
  <c r="R114" i="22"/>
  <c r="Q114" i="22"/>
  <c r="P114" i="22"/>
  <c r="AF113" i="22"/>
  <c r="V113" i="22"/>
  <c r="U113" i="22"/>
  <c r="T113" i="22"/>
  <c r="S113" i="22"/>
  <c r="R113" i="22"/>
  <c r="Q113" i="22"/>
  <c r="P113" i="22"/>
  <c r="AF112" i="22"/>
  <c r="V112" i="22"/>
  <c r="U112" i="22"/>
  <c r="T112" i="22"/>
  <c r="S112" i="22"/>
  <c r="R112" i="22"/>
  <c r="Q112" i="22"/>
  <c r="P112" i="22"/>
  <c r="AF111" i="22"/>
  <c r="V111" i="22"/>
  <c r="U111" i="22"/>
  <c r="T111" i="22"/>
  <c r="S111" i="22"/>
  <c r="R111" i="22"/>
  <c r="Q111" i="22"/>
  <c r="P111" i="22"/>
  <c r="AF110" i="22"/>
  <c r="V110" i="22"/>
  <c r="U110" i="22"/>
  <c r="T110" i="22"/>
  <c r="S110" i="22"/>
  <c r="R110" i="22"/>
  <c r="Q110" i="22"/>
  <c r="P110" i="22"/>
  <c r="AF109" i="22"/>
  <c r="V109" i="22"/>
  <c r="U109" i="22"/>
  <c r="T109" i="22"/>
  <c r="S109" i="22"/>
  <c r="R109" i="22"/>
  <c r="Q109" i="22"/>
  <c r="P109" i="22"/>
  <c r="AF108" i="22"/>
  <c r="V108" i="22"/>
  <c r="U108" i="22"/>
  <c r="T108" i="22"/>
  <c r="S108" i="22"/>
  <c r="R108" i="22"/>
  <c r="Q108" i="22"/>
  <c r="P108" i="22"/>
  <c r="AF107" i="22"/>
  <c r="V107" i="22"/>
  <c r="U107" i="22"/>
  <c r="T107" i="22"/>
  <c r="S107" i="22"/>
  <c r="R107" i="22"/>
  <c r="Q107" i="22"/>
  <c r="P107" i="22"/>
  <c r="AD104" i="22"/>
  <c r="AC104" i="22"/>
  <c r="AB104" i="22"/>
  <c r="AA104" i="22"/>
  <c r="U104" i="22"/>
  <c r="T104" i="22"/>
  <c r="Q104" i="22"/>
  <c r="P104" i="22"/>
  <c r="N104" i="22"/>
  <c r="M104" i="22"/>
  <c r="L104" i="22"/>
  <c r="AD103" i="22"/>
  <c r="AC103" i="22"/>
  <c r="AB103" i="22"/>
  <c r="AA103" i="22"/>
  <c r="Z103" i="22"/>
  <c r="Z104" i="22" s="1"/>
  <c r="Y103" i="22"/>
  <c r="Y104" i="22" s="1"/>
  <c r="X103" i="22"/>
  <c r="X104" i="22" s="1"/>
  <c r="W103" i="22"/>
  <c r="W104" i="22" s="1"/>
  <c r="W105" i="22" s="1"/>
  <c r="V103" i="22"/>
  <c r="V104" i="22" s="1"/>
  <c r="U103" i="22"/>
  <c r="T103" i="22"/>
  <c r="S103" i="22"/>
  <c r="S104" i="22" s="1"/>
  <c r="R103" i="22"/>
  <c r="R104" i="22" s="1"/>
  <c r="Q103" i="22"/>
  <c r="P103" i="22"/>
  <c r="O103" i="22"/>
  <c r="O104" i="22" s="1"/>
  <c r="N103" i="22"/>
  <c r="M103" i="22"/>
  <c r="L103" i="22"/>
  <c r="K103" i="22"/>
  <c r="K104" i="22" s="1"/>
  <c r="J103" i="22"/>
  <c r="J104" i="22" s="1"/>
  <c r="I103" i="22"/>
  <c r="I104" i="22" s="1"/>
  <c r="AD101" i="22"/>
  <c r="AC101" i="22"/>
  <c r="AC105" i="22" s="1"/>
  <c r="AB101" i="22"/>
  <c r="AB105" i="22" s="1"/>
  <c r="AA101" i="22"/>
  <c r="AA105" i="22" s="1"/>
  <c r="Z101" i="22"/>
  <c r="Z105" i="22" s="1"/>
  <c r="Y101" i="22"/>
  <c r="X101" i="22"/>
  <c r="W101" i="22"/>
  <c r="O101" i="22"/>
  <c r="N101" i="22"/>
  <c r="M101" i="22"/>
  <c r="L101" i="22"/>
  <c r="K101" i="22"/>
  <c r="J101" i="22"/>
  <c r="I101" i="22"/>
  <c r="AF100" i="22"/>
  <c r="V100" i="22"/>
  <c r="U100" i="22"/>
  <c r="T100" i="22"/>
  <c r="S100" i="22"/>
  <c r="R100" i="22"/>
  <c r="Q100" i="22"/>
  <c r="P100" i="22"/>
  <c r="AF99" i="22"/>
  <c r="V99" i="22"/>
  <c r="U99" i="22"/>
  <c r="T99" i="22"/>
  <c r="S99" i="22"/>
  <c r="R99" i="22"/>
  <c r="Q99" i="22"/>
  <c r="P99" i="22"/>
  <c r="AF98" i="22"/>
  <c r="V98" i="22"/>
  <c r="U98" i="22"/>
  <c r="T98" i="22"/>
  <c r="S98" i="22"/>
  <c r="R98" i="22"/>
  <c r="Q98" i="22"/>
  <c r="P98" i="22"/>
  <c r="AF97" i="22"/>
  <c r="V97" i="22"/>
  <c r="U97" i="22"/>
  <c r="T97" i="22"/>
  <c r="S97" i="22"/>
  <c r="R97" i="22"/>
  <c r="Q97" i="22"/>
  <c r="P97" i="22"/>
  <c r="AF96" i="22"/>
  <c r="V96" i="22"/>
  <c r="U96" i="22"/>
  <c r="T96" i="22"/>
  <c r="S96" i="22"/>
  <c r="R96" i="22"/>
  <c r="Q96" i="22"/>
  <c r="P96" i="22"/>
  <c r="AF95" i="22"/>
  <c r="V95" i="22"/>
  <c r="U95" i="22"/>
  <c r="T95" i="22"/>
  <c r="S95" i="22"/>
  <c r="R95" i="22"/>
  <c r="Q95" i="22"/>
  <c r="P95" i="22"/>
  <c r="AF94" i="22"/>
  <c r="V94" i="22"/>
  <c r="U94" i="22"/>
  <c r="T94" i="22"/>
  <c r="S94" i="22"/>
  <c r="R94" i="22"/>
  <c r="Q94" i="22"/>
  <c r="P94" i="22"/>
  <c r="AF93" i="22"/>
  <c r="V93" i="22"/>
  <c r="U93" i="22"/>
  <c r="T93" i="22"/>
  <c r="S93" i="22"/>
  <c r="R93" i="22"/>
  <c r="Q93" i="22"/>
  <c r="P93" i="22"/>
  <c r="AF92" i="22"/>
  <c r="V92" i="22"/>
  <c r="U92" i="22"/>
  <c r="T92" i="22"/>
  <c r="S92" i="22"/>
  <c r="R92" i="22"/>
  <c r="Q92" i="22"/>
  <c r="P92" i="22"/>
  <c r="AF91" i="22"/>
  <c r="V91" i="22"/>
  <c r="U91" i="22"/>
  <c r="T91" i="22"/>
  <c r="S91" i="22"/>
  <c r="R91" i="22"/>
  <c r="Q91" i="22"/>
  <c r="P91" i="22"/>
  <c r="AF90" i="22"/>
  <c r="V90" i="22"/>
  <c r="U90" i="22"/>
  <c r="T90" i="22"/>
  <c r="S90" i="22"/>
  <c r="R90" i="22"/>
  <c r="Q90" i="22"/>
  <c r="P90" i="22"/>
  <c r="AF89" i="22"/>
  <c r="V89" i="22"/>
  <c r="U89" i="22"/>
  <c r="T89" i="22"/>
  <c r="S89" i="22"/>
  <c r="R89" i="22"/>
  <c r="Q89" i="22"/>
  <c r="P89" i="22"/>
  <c r="AF88" i="22"/>
  <c r="V88" i="22"/>
  <c r="U88" i="22"/>
  <c r="T88" i="22"/>
  <c r="S88" i="22"/>
  <c r="R88" i="22"/>
  <c r="Q88" i="22"/>
  <c r="P88" i="22"/>
  <c r="AF87" i="22"/>
  <c r="V87" i="22"/>
  <c r="U87" i="22"/>
  <c r="T87" i="22"/>
  <c r="S87" i="22"/>
  <c r="R87" i="22"/>
  <c r="Q87" i="22"/>
  <c r="P87" i="22"/>
  <c r="AF86" i="22"/>
  <c r="V86" i="22"/>
  <c r="U86" i="22"/>
  <c r="T86" i="22"/>
  <c r="S86" i="22"/>
  <c r="R86" i="22"/>
  <c r="Q86" i="22"/>
  <c r="P86" i="22"/>
  <c r="AD83" i="22"/>
  <c r="AC83" i="22"/>
  <c r="AB83" i="22"/>
  <c r="AA83" i="22"/>
  <c r="Z83" i="22"/>
  <c r="Y83" i="22"/>
  <c r="V83" i="22"/>
  <c r="AD82" i="22"/>
  <c r="AC82" i="22"/>
  <c r="AB82" i="22"/>
  <c r="AA82" i="22"/>
  <c r="Z82" i="22"/>
  <c r="Y82" i="22"/>
  <c r="X82" i="22"/>
  <c r="X83" i="22" s="1"/>
  <c r="X84" i="22" s="1"/>
  <c r="W82" i="22"/>
  <c r="W83" i="22" s="1"/>
  <c r="W84" i="22" s="1"/>
  <c r="V82" i="22"/>
  <c r="U82" i="22"/>
  <c r="U83" i="22" s="1"/>
  <c r="T82" i="22"/>
  <c r="T83" i="22" s="1"/>
  <c r="S82" i="22"/>
  <c r="S83" i="22" s="1"/>
  <c r="R82" i="22"/>
  <c r="R83" i="22" s="1"/>
  <c r="Q82" i="22"/>
  <c r="Q83" i="22" s="1"/>
  <c r="P82" i="22"/>
  <c r="P83" i="22" s="1"/>
  <c r="N82" i="22"/>
  <c r="N83" i="22" s="1"/>
  <c r="N84" i="22" s="1"/>
  <c r="M82" i="22"/>
  <c r="M83" i="22" s="1"/>
  <c r="M84" i="22" s="1"/>
  <c r="L82" i="22"/>
  <c r="L83" i="22" s="1"/>
  <c r="L84" i="22" s="1"/>
  <c r="K82" i="22"/>
  <c r="K83" i="22" s="1"/>
  <c r="J82" i="22"/>
  <c r="J83" i="22" s="1"/>
  <c r="I82" i="22"/>
  <c r="I83" i="22" s="1"/>
  <c r="AD80" i="22"/>
  <c r="AC80" i="22"/>
  <c r="AB80" i="22"/>
  <c r="AA80" i="22"/>
  <c r="Z80" i="22"/>
  <c r="Y80" i="22"/>
  <c r="X80" i="22"/>
  <c r="W80" i="22"/>
  <c r="N80" i="22"/>
  <c r="M80" i="22"/>
  <c r="L80" i="22"/>
  <c r="K80" i="22"/>
  <c r="J80" i="22"/>
  <c r="I80" i="22"/>
  <c r="AF79" i="22"/>
  <c r="V79" i="22"/>
  <c r="V80" i="22" s="1"/>
  <c r="U79" i="22"/>
  <c r="U80" i="22" s="1"/>
  <c r="T79" i="22"/>
  <c r="T80" i="22" s="1"/>
  <c r="S79" i="22"/>
  <c r="S80" i="22" s="1"/>
  <c r="R79" i="22"/>
  <c r="R80" i="22" s="1"/>
  <c r="Q79" i="22"/>
  <c r="Q80" i="22" s="1"/>
  <c r="P79" i="22"/>
  <c r="P80" i="22" s="1"/>
  <c r="L77" i="22"/>
  <c r="AD76" i="22"/>
  <c r="AC76" i="22"/>
  <c r="AB76" i="22"/>
  <c r="L76" i="22"/>
  <c r="K76" i="22"/>
  <c r="J76" i="22"/>
  <c r="I76" i="22"/>
  <c r="AD75" i="22"/>
  <c r="AC75" i="22"/>
  <c r="AB75" i="22"/>
  <c r="AA75" i="22"/>
  <c r="AA76" i="22" s="1"/>
  <c r="Z75" i="22"/>
  <c r="Z76" i="22" s="1"/>
  <c r="Y75" i="22"/>
  <c r="Y76" i="22" s="1"/>
  <c r="X75" i="22"/>
  <c r="X76" i="22" s="1"/>
  <c r="W75" i="22"/>
  <c r="W76" i="22" s="1"/>
  <c r="V75" i="22"/>
  <c r="V76" i="22" s="1"/>
  <c r="U75" i="22"/>
  <c r="U76" i="22" s="1"/>
  <c r="T75" i="22"/>
  <c r="T76" i="22" s="1"/>
  <c r="S75" i="22"/>
  <c r="S76" i="22" s="1"/>
  <c r="R75" i="22"/>
  <c r="R76" i="22" s="1"/>
  <c r="Q75" i="22"/>
  <c r="Q76" i="22" s="1"/>
  <c r="P75" i="22"/>
  <c r="P76" i="22" s="1"/>
  <c r="O75" i="22"/>
  <c r="O76" i="22" s="1"/>
  <c r="O77" i="22" s="1"/>
  <c r="N75" i="22"/>
  <c r="N76" i="22" s="1"/>
  <c r="N77" i="22" s="1"/>
  <c r="M75" i="22"/>
  <c r="M76" i="22" s="1"/>
  <c r="M77" i="22" s="1"/>
  <c r="L75" i="22"/>
  <c r="K75" i="22"/>
  <c r="J75" i="22"/>
  <c r="I75" i="22"/>
  <c r="AD73" i="22"/>
  <c r="AC73" i="22"/>
  <c r="AB73" i="22"/>
  <c r="AA73" i="22"/>
  <c r="Z73" i="22"/>
  <c r="Y73" i="22"/>
  <c r="X73" i="22"/>
  <c r="W73" i="22"/>
  <c r="O73" i="22"/>
  <c r="N73" i="22"/>
  <c r="M73" i="22"/>
  <c r="L73" i="22"/>
  <c r="K73" i="22"/>
  <c r="K77" i="22" s="1"/>
  <c r="J73" i="22"/>
  <c r="I73" i="22"/>
  <c r="AF72" i="22"/>
  <c r="V72" i="22"/>
  <c r="U72" i="22"/>
  <c r="T72" i="22"/>
  <c r="S72" i="22"/>
  <c r="R72" i="22"/>
  <c r="Q72" i="22"/>
  <c r="P72" i="22"/>
  <c r="AF71" i="22"/>
  <c r="V71" i="22"/>
  <c r="U71" i="22"/>
  <c r="T71" i="22"/>
  <c r="S71" i="22"/>
  <c r="R71" i="22"/>
  <c r="Q71" i="22"/>
  <c r="P71" i="22"/>
  <c r="AF70" i="22"/>
  <c r="V70" i="22"/>
  <c r="U70" i="22"/>
  <c r="T70" i="22"/>
  <c r="S70" i="22"/>
  <c r="R70" i="22"/>
  <c r="Q70" i="22"/>
  <c r="P70" i="22"/>
  <c r="AF69" i="22"/>
  <c r="V69" i="22"/>
  <c r="U69" i="22"/>
  <c r="T69" i="22"/>
  <c r="S69" i="22"/>
  <c r="R69" i="22"/>
  <c r="Q69" i="22"/>
  <c r="P69" i="22"/>
  <c r="AF68" i="22"/>
  <c r="V68" i="22"/>
  <c r="U68" i="22"/>
  <c r="T68" i="22"/>
  <c r="S68" i="22"/>
  <c r="R68" i="22"/>
  <c r="Q68" i="22"/>
  <c r="P68" i="22"/>
  <c r="AF67" i="22"/>
  <c r="V67" i="22"/>
  <c r="U67" i="22"/>
  <c r="T67" i="22"/>
  <c r="S67" i="22"/>
  <c r="R67" i="22"/>
  <c r="Q67" i="22"/>
  <c r="P67" i="22"/>
  <c r="AF66" i="22"/>
  <c r="V66" i="22"/>
  <c r="U66" i="22"/>
  <c r="T66" i="22"/>
  <c r="S66" i="22"/>
  <c r="R66" i="22"/>
  <c r="Q66" i="22"/>
  <c r="P66" i="22"/>
  <c r="AF65" i="22"/>
  <c r="V65" i="22"/>
  <c r="U65" i="22"/>
  <c r="T65" i="22"/>
  <c r="T73" i="22" s="1"/>
  <c r="T77" i="22" s="1"/>
  <c r="S65" i="22"/>
  <c r="R65" i="22"/>
  <c r="Q65" i="22"/>
  <c r="P65" i="22"/>
  <c r="Q62" i="22"/>
  <c r="Q63" i="22" s="1"/>
  <c r="P62" i="22"/>
  <c r="O62" i="22"/>
  <c r="N62" i="22"/>
  <c r="L62" i="22"/>
  <c r="AD61" i="22"/>
  <c r="AD62" i="22" s="1"/>
  <c r="AC61" i="22"/>
  <c r="AC62" i="22" s="1"/>
  <c r="AB61" i="22"/>
  <c r="AB62" i="22" s="1"/>
  <c r="AB63" i="22" s="1"/>
  <c r="AA61" i="22"/>
  <c r="AA62" i="22" s="1"/>
  <c r="AA63" i="22" s="1"/>
  <c r="Z61" i="22"/>
  <c r="Z62" i="22" s="1"/>
  <c r="Z63" i="22" s="1"/>
  <c r="Y61" i="22"/>
  <c r="Y62" i="22" s="1"/>
  <c r="Y63" i="22" s="1"/>
  <c r="X61" i="22"/>
  <c r="X62" i="22" s="1"/>
  <c r="W61" i="22"/>
  <c r="W62" i="22" s="1"/>
  <c r="V61" i="22"/>
  <c r="V62" i="22" s="1"/>
  <c r="U61" i="22"/>
  <c r="U62" i="22" s="1"/>
  <c r="T61" i="22"/>
  <c r="T62" i="22" s="1"/>
  <c r="S61" i="22"/>
  <c r="S62" i="22" s="1"/>
  <c r="R61" i="22"/>
  <c r="R62" i="22" s="1"/>
  <c r="R63" i="22" s="1"/>
  <c r="Q61" i="22"/>
  <c r="P61" i="22"/>
  <c r="O61" i="22"/>
  <c r="N61" i="22"/>
  <c r="M61" i="22"/>
  <c r="M62" i="22" s="1"/>
  <c r="M63" i="22" s="1"/>
  <c r="L61" i="22"/>
  <c r="K61" i="22"/>
  <c r="K62" i="22" s="1"/>
  <c r="J61" i="22"/>
  <c r="J62" i="22" s="1"/>
  <c r="I61" i="22"/>
  <c r="I62" i="22" s="1"/>
  <c r="AD59" i="22"/>
  <c r="AC59" i="22"/>
  <c r="AB59" i="22"/>
  <c r="AA59" i="22"/>
  <c r="Z59" i="22"/>
  <c r="Y59" i="22"/>
  <c r="X59" i="22"/>
  <c r="W59" i="22"/>
  <c r="O59" i="22"/>
  <c r="N59" i="22"/>
  <c r="M59" i="22"/>
  <c r="L59" i="22"/>
  <c r="K59" i="22"/>
  <c r="J59" i="22"/>
  <c r="I59" i="22"/>
  <c r="AF58" i="22"/>
  <c r="V58" i="22"/>
  <c r="V59" i="22" s="1"/>
  <c r="U58" i="22"/>
  <c r="U59" i="22" s="1"/>
  <c r="T58" i="22"/>
  <c r="T59" i="22" s="1"/>
  <c r="S58" i="22"/>
  <c r="S59" i="22" s="1"/>
  <c r="R58" i="22"/>
  <c r="R59" i="22" s="1"/>
  <c r="Q58" i="22"/>
  <c r="Q59" i="22" s="1"/>
  <c r="P58" i="22"/>
  <c r="P59" i="22" s="1"/>
  <c r="AD55" i="22"/>
  <c r="AC55" i="22"/>
  <c r="AB55" i="22"/>
  <c r="AA55" i="22"/>
  <c r="Z55" i="22"/>
  <c r="Y55" i="22"/>
  <c r="X55" i="22"/>
  <c r="X56" i="22" s="1"/>
  <c r="W55" i="22"/>
  <c r="P55" i="22"/>
  <c r="M55" i="22"/>
  <c r="L55" i="22"/>
  <c r="K55" i="22"/>
  <c r="I55" i="22"/>
  <c r="V54" i="22"/>
  <c r="V55" i="22" s="1"/>
  <c r="U54" i="22"/>
  <c r="U55" i="22" s="1"/>
  <c r="T54" i="22"/>
  <c r="T55" i="22" s="1"/>
  <c r="S54" i="22"/>
  <c r="S55" i="22" s="1"/>
  <c r="R54" i="22"/>
  <c r="R55" i="22" s="1"/>
  <c r="Q54" i="22"/>
  <c r="Q55" i="22" s="1"/>
  <c r="P54" i="22"/>
  <c r="O54" i="22"/>
  <c r="O55" i="22" s="1"/>
  <c r="N54" i="22"/>
  <c r="N55" i="22" s="1"/>
  <c r="M54" i="22"/>
  <c r="L54" i="22"/>
  <c r="K54" i="22"/>
  <c r="J54" i="22"/>
  <c r="J55" i="22" s="1"/>
  <c r="I54" i="22"/>
  <c r="AD52" i="22"/>
  <c r="AC52" i="22"/>
  <c r="AB52" i="22"/>
  <c r="AB56" i="22" s="1"/>
  <c r="AA52" i="22"/>
  <c r="Z52" i="22"/>
  <c r="Z56" i="22" s="1"/>
  <c r="Y52" i="22"/>
  <c r="Y56" i="22" s="1"/>
  <c r="X52" i="22"/>
  <c r="W52" i="22"/>
  <c r="O52" i="22"/>
  <c r="N52" i="22"/>
  <c r="M52" i="22"/>
  <c r="L52" i="22"/>
  <c r="K52" i="22"/>
  <c r="J52" i="22"/>
  <c r="I52" i="22"/>
  <c r="I56" i="22" s="1"/>
  <c r="AF51" i="22"/>
  <c r="V51" i="22"/>
  <c r="U51" i="22"/>
  <c r="T51" i="22"/>
  <c r="S51" i="22"/>
  <c r="R51" i="22"/>
  <c r="Q51" i="22"/>
  <c r="P51" i="22"/>
  <c r="AF50" i="22"/>
  <c r="V50" i="22"/>
  <c r="U50" i="22"/>
  <c r="T50" i="22"/>
  <c r="S50" i="22"/>
  <c r="R50" i="22"/>
  <c r="Q50" i="22"/>
  <c r="P50" i="22"/>
  <c r="AF49" i="22"/>
  <c r="V49" i="22"/>
  <c r="U49" i="22"/>
  <c r="T49" i="22"/>
  <c r="S49" i="22"/>
  <c r="R49" i="22"/>
  <c r="Q49" i="22"/>
  <c r="P49" i="22"/>
  <c r="AF48" i="22"/>
  <c r="V48" i="22"/>
  <c r="U48" i="22"/>
  <c r="T48" i="22"/>
  <c r="S48" i="22"/>
  <c r="R48" i="22"/>
  <c r="Q48" i="22"/>
  <c r="P48" i="22"/>
  <c r="AF47" i="22"/>
  <c r="V47" i="22"/>
  <c r="U47" i="22"/>
  <c r="T47" i="22"/>
  <c r="S47" i="22"/>
  <c r="R47" i="22"/>
  <c r="Q47" i="22"/>
  <c r="P47" i="22"/>
  <c r="AF46" i="22"/>
  <c r="V46" i="22"/>
  <c r="U46" i="22"/>
  <c r="T46" i="22"/>
  <c r="S46" i="22"/>
  <c r="R46" i="22"/>
  <c r="Q46" i="22"/>
  <c r="P46" i="22"/>
  <c r="AF45" i="22"/>
  <c r="V45" i="22"/>
  <c r="U45" i="22"/>
  <c r="T45" i="22"/>
  <c r="S45" i="22"/>
  <c r="R45" i="22"/>
  <c r="Q45" i="22"/>
  <c r="P45" i="22"/>
  <c r="AF44" i="22"/>
  <c r="V44" i="22"/>
  <c r="U44" i="22"/>
  <c r="T44" i="22"/>
  <c r="S44" i="22"/>
  <c r="R44" i="22"/>
  <c r="Q44" i="22"/>
  <c r="P44" i="22"/>
  <c r="AF43" i="22"/>
  <c r="V43" i="22"/>
  <c r="U43" i="22"/>
  <c r="T43" i="22"/>
  <c r="S43" i="22"/>
  <c r="R43" i="22"/>
  <c r="Q43" i="22"/>
  <c r="P43" i="22"/>
  <c r="AF42" i="22"/>
  <c r="V42" i="22"/>
  <c r="U42" i="22"/>
  <c r="T42" i="22"/>
  <c r="S42" i="22"/>
  <c r="R42" i="22"/>
  <c r="Q42" i="22"/>
  <c r="P42" i="22"/>
  <c r="AF41" i="22"/>
  <c r="V41" i="22"/>
  <c r="U41" i="22"/>
  <c r="T41" i="22"/>
  <c r="S41" i="22"/>
  <c r="R41" i="22"/>
  <c r="Q41" i="22"/>
  <c r="P41" i="22"/>
  <c r="AD38" i="22"/>
  <c r="AC38" i="22"/>
  <c r="AB38" i="22"/>
  <c r="AA38" i="22"/>
  <c r="Z38" i="22"/>
  <c r="Y38" i="22"/>
  <c r="X38" i="22"/>
  <c r="W38" i="22"/>
  <c r="N38" i="22"/>
  <c r="M38" i="22"/>
  <c r="L38" i="22"/>
  <c r="J38" i="22"/>
  <c r="I38" i="22"/>
  <c r="V37" i="22"/>
  <c r="V38" i="22" s="1"/>
  <c r="U37" i="22"/>
  <c r="U38" i="22" s="1"/>
  <c r="T37" i="22"/>
  <c r="T38" i="22" s="1"/>
  <c r="S37" i="22"/>
  <c r="S38" i="22" s="1"/>
  <c r="R37" i="22"/>
  <c r="R38" i="22" s="1"/>
  <c r="Q37" i="22"/>
  <c r="Q38" i="22" s="1"/>
  <c r="P37" i="22"/>
  <c r="P38" i="22" s="1"/>
  <c r="O37" i="22"/>
  <c r="N37" i="22"/>
  <c r="M37" i="22"/>
  <c r="L37" i="22"/>
  <c r="K37" i="22"/>
  <c r="K38" i="22" s="1"/>
  <c r="J37" i="22"/>
  <c r="I37" i="22"/>
  <c r="AD35" i="22"/>
  <c r="AD39" i="22" s="1"/>
  <c r="AC35" i="22"/>
  <c r="AC39" i="22" s="1"/>
  <c r="AB35" i="22"/>
  <c r="AB39" i="22" s="1"/>
  <c r="AA35" i="22"/>
  <c r="AA39" i="22" s="1"/>
  <c r="Z35" i="22"/>
  <c r="Z39" i="22" s="1"/>
  <c r="Y35" i="22"/>
  <c r="Y39" i="22" s="1"/>
  <c r="X35" i="22"/>
  <c r="W35" i="22"/>
  <c r="W39" i="22" s="1"/>
  <c r="N35" i="22"/>
  <c r="M35" i="22"/>
  <c r="M39" i="22" s="1"/>
  <c r="L35" i="22"/>
  <c r="L39" i="22" s="1"/>
  <c r="K35" i="22"/>
  <c r="K39" i="22" s="1"/>
  <c r="J35" i="22"/>
  <c r="J39" i="22" s="1"/>
  <c r="I35" i="22"/>
  <c r="I39" i="22" s="1"/>
  <c r="AF34" i="22"/>
  <c r="V34" i="22"/>
  <c r="U34" i="22"/>
  <c r="T34" i="22"/>
  <c r="S34" i="22"/>
  <c r="R34" i="22"/>
  <c r="Q34" i="22"/>
  <c r="P34" i="22"/>
  <c r="AF33" i="22"/>
  <c r="V33" i="22"/>
  <c r="U33" i="22"/>
  <c r="T33" i="22"/>
  <c r="S33" i="22"/>
  <c r="R33" i="22"/>
  <c r="Q33" i="22"/>
  <c r="P33" i="22"/>
  <c r="AF32" i="22"/>
  <c r="V32" i="22"/>
  <c r="U32" i="22"/>
  <c r="T32" i="22"/>
  <c r="S32" i="22"/>
  <c r="R32" i="22"/>
  <c r="Q32" i="22"/>
  <c r="P32" i="22"/>
  <c r="AF31" i="22"/>
  <c r="V31" i="22"/>
  <c r="U31" i="22"/>
  <c r="T31" i="22"/>
  <c r="S31" i="22"/>
  <c r="R31" i="22"/>
  <c r="Q31" i="22"/>
  <c r="P31" i="22"/>
  <c r="AF30" i="22"/>
  <c r="V30" i="22"/>
  <c r="U30" i="22"/>
  <c r="T30" i="22"/>
  <c r="S30" i="22"/>
  <c r="R30" i="22"/>
  <c r="Q30" i="22"/>
  <c r="P30" i="22"/>
  <c r="AF29" i="22"/>
  <c r="V29" i="22"/>
  <c r="U29" i="22"/>
  <c r="T29" i="22"/>
  <c r="S29" i="22"/>
  <c r="R29" i="22"/>
  <c r="Q29" i="22"/>
  <c r="P29" i="22"/>
  <c r="AF28" i="22"/>
  <c r="V28" i="22"/>
  <c r="U28" i="22"/>
  <c r="T28" i="22"/>
  <c r="S28" i="22"/>
  <c r="R28" i="22"/>
  <c r="Q28" i="22"/>
  <c r="P28" i="22"/>
  <c r="AF27" i="22"/>
  <c r="V27" i="22"/>
  <c r="U27" i="22"/>
  <c r="T27" i="22"/>
  <c r="S27" i="22"/>
  <c r="R27" i="22"/>
  <c r="Q27" i="22"/>
  <c r="P27" i="22"/>
  <c r="AD24" i="22"/>
  <c r="AC24" i="22"/>
  <c r="AB24" i="22"/>
  <c r="AA24" i="22"/>
  <c r="Z24" i="22"/>
  <c r="Z25" i="22" s="1"/>
  <c r="Y24" i="22"/>
  <c r="X24" i="22"/>
  <c r="W24" i="22"/>
  <c r="S24" i="22"/>
  <c r="R24" i="22"/>
  <c r="P24" i="22"/>
  <c r="O24" i="22"/>
  <c r="O25" i="22" s="1"/>
  <c r="N24" i="22"/>
  <c r="M24" i="22"/>
  <c r="M25" i="22" s="1"/>
  <c r="I24" i="22"/>
  <c r="V23" i="22"/>
  <c r="V24" i="22" s="1"/>
  <c r="U23" i="22"/>
  <c r="U24" i="22" s="1"/>
  <c r="T23" i="22"/>
  <c r="T24" i="22" s="1"/>
  <c r="S23" i="22"/>
  <c r="R23" i="22"/>
  <c r="Q23" i="22"/>
  <c r="Q24" i="22" s="1"/>
  <c r="P23" i="22"/>
  <c r="O23" i="22"/>
  <c r="N23" i="22"/>
  <c r="M23" i="22"/>
  <c r="L23" i="22"/>
  <c r="L24" i="22" s="1"/>
  <c r="K23" i="22"/>
  <c r="K24" i="22" s="1"/>
  <c r="J23" i="22"/>
  <c r="J24" i="22" s="1"/>
  <c r="I23" i="22"/>
  <c r="AD21" i="22"/>
  <c r="AC21" i="22"/>
  <c r="AB21" i="22"/>
  <c r="AA21" i="22"/>
  <c r="AA25" i="22" s="1"/>
  <c r="Z21" i="22"/>
  <c r="Y21" i="22"/>
  <c r="X21" i="22"/>
  <c r="X25" i="22" s="1"/>
  <c r="W21" i="22"/>
  <c r="O21" i="22"/>
  <c r="N21" i="22"/>
  <c r="M21" i="22"/>
  <c r="L21" i="22"/>
  <c r="K21" i="22"/>
  <c r="J21" i="22"/>
  <c r="I21" i="22"/>
  <c r="AF20" i="22"/>
  <c r="V20" i="22"/>
  <c r="U20" i="22"/>
  <c r="T20" i="22"/>
  <c r="S20" i="22"/>
  <c r="R20" i="22"/>
  <c r="Q20" i="22"/>
  <c r="P20" i="22"/>
  <c r="AF19" i="22"/>
  <c r="V19" i="22"/>
  <c r="U19" i="22"/>
  <c r="T19" i="22"/>
  <c r="S19" i="22"/>
  <c r="R19" i="22"/>
  <c r="Q19" i="22"/>
  <c r="P19" i="22"/>
  <c r="AF18" i="22"/>
  <c r="V18" i="22"/>
  <c r="U18" i="22"/>
  <c r="T18" i="22"/>
  <c r="S18" i="22"/>
  <c r="R18" i="22"/>
  <c r="Q18" i="22"/>
  <c r="P18" i="22"/>
  <c r="AF17" i="22"/>
  <c r="V17" i="22"/>
  <c r="U17" i="22"/>
  <c r="T17" i="22"/>
  <c r="S17" i="22"/>
  <c r="R17" i="22"/>
  <c r="Q17" i="22"/>
  <c r="P17" i="22"/>
  <c r="AF16" i="22"/>
  <c r="V16" i="22"/>
  <c r="U16" i="22"/>
  <c r="T16" i="22"/>
  <c r="S16" i="22"/>
  <c r="R16" i="22"/>
  <c r="Q16" i="22"/>
  <c r="P16" i="22"/>
  <c r="AF15" i="22"/>
  <c r="V15" i="22"/>
  <c r="U15" i="22"/>
  <c r="T15" i="22"/>
  <c r="S15" i="22"/>
  <c r="R15" i="22"/>
  <c r="Q15" i="22"/>
  <c r="P15" i="22"/>
  <c r="AF14" i="22"/>
  <c r="V14" i="22"/>
  <c r="U14" i="22"/>
  <c r="T14" i="22"/>
  <c r="S14" i="22"/>
  <c r="R14" i="22"/>
  <c r="Q14" i="22"/>
  <c r="P14" i="22"/>
  <c r="AF13" i="22"/>
  <c r="V13" i="22"/>
  <c r="U13" i="22"/>
  <c r="T13" i="22"/>
  <c r="S13" i="22"/>
  <c r="R13" i="22"/>
  <c r="Q13" i="22"/>
  <c r="P13" i="22"/>
  <c r="AD10" i="22"/>
  <c r="AC10" i="22"/>
  <c r="AC11" i="22" s="1"/>
  <c r="AB10" i="22"/>
  <c r="AA10" i="22"/>
  <c r="Z10" i="22"/>
  <c r="Y10" i="22"/>
  <c r="X10" i="22"/>
  <c r="W10" i="22"/>
  <c r="U10" i="22"/>
  <c r="T10" i="22"/>
  <c r="P10" i="22"/>
  <c r="O10" i="22"/>
  <c r="N10" i="22"/>
  <c r="M10" i="22"/>
  <c r="J10" i="22"/>
  <c r="I10" i="22"/>
  <c r="V9" i="22"/>
  <c r="V10" i="22" s="1"/>
  <c r="U9" i="22"/>
  <c r="T9" i="22"/>
  <c r="S9" i="22"/>
  <c r="S10" i="22" s="1"/>
  <c r="R9" i="22"/>
  <c r="R10" i="22" s="1"/>
  <c r="Q9" i="22"/>
  <c r="Q10" i="22" s="1"/>
  <c r="P9" i="22"/>
  <c r="O9" i="22"/>
  <c r="N9" i="22"/>
  <c r="M9" i="22"/>
  <c r="L9" i="22"/>
  <c r="L10" i="22" s="1"/>
  <c r="K9" i="22"/>
  <c r="K10" i="22" s="1"/>
  <c r="J9" i="22"/>
  <c r="I9" i="22"/>
  <c r="AD7" i="22"/>
  <c r="AC7" i="22"/>
  <c r="AB7" i="22"/>
  <c r="AB11" i="22" s="1"/>
  <c r="AA7" i="22"/>
  <c r="AA11" i="22" s="1"/>
  <c r="Z7" i="22"/>
  <c r="Z11" i="22" s="1"/>
  <c r="Y7" i="22"/>
  <c r="Y11" i="22" s="1"/>
  <c r="X7" i="22"/>
  <c r="X11" i="22" s="1"/>
  <c r="W7" i="22"/>
  <c r="W11" i="22" s="1"/>
  <c r="O7" i="22"/>
  <c r="N7" i="22"/>
  <c r="M7" i="22"/>
  <c r="L7" i="22"/>
  <c r="L11" i="22" s="1"/>
  <c r="K7" i="22"/>
  <c r="K11" i="22" s="1"/>
  <c r="J7" i="22"/>
  <c r="I7" i="22"/>
  <c r="I11" i="22" s="1"/>
  <c r="AF6" i="22"/>
  <c r="V6" i="22"/>
  <c r="U6" i="22"/>
  <c r="T6" i="22"/>
  <c r="S6" i="22"/>
  <c r="R6" i="22"/>
  <c r="Q6" i="22"/>
  <c r="P6" i="22"/>
  <c r="AF5" i="22"/>
  <c r="V5" i="22"/>
  <c r="U5" i="22"/>
  <c r="T5" i="22"/>
  <c r="S5" i="22"/>
  <c r="R5" i="22"/>
  <c r="Q5" i="22"/>
  <c r="P5" i="22"/>
  <c r="AF4" i="22"/>
  <c r="V4" i="22"/>
  <c r="U4" i="22"/>
  <c r="T4" i="22"/>
  <c r="S4" i="22"/>
  <c r="R4" i="22"/>
  <c r="Q4" i="22"/>
  <c r="P4" i="22"/>
  <c r="P320" i="17"/>
  <c r="Q320" i="17"/>
  <c r="R320" i="17"/>
  <c r="S320" i="17"/>
  <c r="T320" i="17"/>
  <c r="U320" i="17"/>
  <c r="V320" i="17"/>
  <c r="M137" i="7"/>
  <c r="J9" i="20"/>
  <c r="K9" i="20"/>
  <c r="L9" i="20"/>
  <c r="M9" i="20"/>
  <c r="M10" i="20" s="1"/>
  <c r="N9" i="20"/>
  <c r="N10" i="20" s="1"/>
  <c r="O9" i="20"/>
  <c r="O10" i="20" s="1"/>
  <c r="P9" i="20"/>
  <c r="P10" i="20" s="1"/>
  <c r="Q9" i="20"/>
  <c r="Q10" i="20" s="1"/>
  <c r="R9" i="20"/>
  <c r="R10" i="20" s="1"/>
  <c r="S9" i="20"/>
  <c r="S10" i="20" s="1"/>
  <c r="T9" i="20"/>
  <c r="T10" i="20" s="1"/>
  <c r="U9" i="20"/>
  <c r="U10" i="20" s="1"/>
  <c r="V9" i="20"/>
  <c r="V10" i="20" s="1"/>
  <c r="I9" i="20"/>
  <c r="I10" i="20" s="1"/>
  <c r="J23" i="20"/>
  <c r="J24" i="20" s="1"/>
  <c r="K23" i="20"/>
  <c r="K24" i="20" s="1"/>
  <c r="L23" i="20"/>
  <c r="L24" i="20" s="1"/>
  <c r="M23" i="20"/>
  <c r="M24" i="20" s="1"/>
  <c r="N23" i="20"/>
  <c r="N24" i="20" s="1"/>
  <c r="O23" i="20"/>
  <c r="O24" i="20" s="1"/>
  <c r="P23" i="20"/>
  <c r="P24" i="20" s="1"/>
  <c r="Q23" i="20"/>
  <c r="Q24" i="20" s="1"/>
  <c r="R23" i="20"/>
  <c r="R24" i="20" s="1"/>
  <c r="S23" i="20"/>
  <c r="S24" i="20" s="1"/>
  <c r="T23" i="20"/>
  <c r="T24" i="20" s="1"/>
  <c r="U23" i="20"/>
  <c r="U24" i="20" s="1"/>
  <c r="V23" i="20"/>
  <c r="V24" i="20" s="1"/>
  <c r="I23" i="20"/>
  <c r="I24" i="20" s="1"/>
  <c r="J37" i="20"/>
  <c r="J38" i="20" s="1"/>
  <c r="K37" i="20"/>
  <c r="L37" i="20"/>
  <c r="M37" i="20"/>
  <c r="M38" i="20" s="1"/>
  <c r="N37" i="20"/>
  <c r="N38" i="20" s="1"/>
  <c r="O37" i="20"/>
  <c r="P37" i="20"/>
  <c r="P38" i="20" s="1"/>
  <c r="Q37" i="20"/>
  <c r="R37" i="20"/>
  <c r="R38" i="20" s="1"/>
  <c r="S37" i="20"/>
  <c r="T37" i="20"/>
  <c r="T38" i="20" s="1"/>
  <c r="U37" i="20"/>
  <c r="U38" i="20" s="1"/>
  <c r="V37" i="20"/>
  <c r="V38" i="20" s="1"/>
  <c r="I37" i="20"/>
  <c r="I38" i="20" s="1"/>
  <c r="J54" i="20"/>
  <c r="J55" i="20" s="1"/>
  <c r="K54" i="20"/>
  <c r="L54" i="20"/>
  <c r="L55" i="20" s="1"/>
  <c r="M54" i="20"/>
  <c r="M55" i="20" s="1"/>
  <c r="N54" i="20"/>
  <c r="O54" i="20"/>
  <c r="O55" i="20" s="1"/>
  <c r="P54" i="20"/>
  <c r="P55" i="20" s="1"/>
  <c r="Q54" i="20"/>
  <c r="Q55" i="20" s="1"/>
  <c r="R54" i="20"/>
  <c r="S54" i="20"/>
  <c r="S55" i="20" s="1"/>
  <c r="T54" i="20"/>
  <c r="T55" i="20" s="1"/>
  <c r="U54" i="20"/>
  <c r="U55" i="20" s="1"/>
  <c r="V54" i="20"/>
  <c r="V55" i="20" s="1"/>
  <c r="I54" i="20"/>
  <c r="I55" i="20" s="1"/>
  <c r="AB121" i="21"/>
  <c r="AC121" i="21"/>
  <c r="AB29" i="21"/>
  <c r="AB12" i="21"/>
  <c r="AC12" i="21"/>
  <c r="P4" i="21"/>
  <c r="Q4" i="21"/>
  <c r="R4" i="21"/>
  <c r="S4" i="21"/>
  <c r="S5" i="21" s="1"/>
  <c r="T4" i="21"/>
  <c r="T5" i="21" s="1"/>
  <c r="U4" i="21"/>
  <c r="U5" i="21" s="1"/>
  <c r="V4" i="21"/>
  <c r="V5" i="21" s="1"/>
  <c r="AF4" i="21"/>
  <c r="L149" i="21"/>
  <c r="AD140" i="21"/>
  <c r="AD141" i="21" s="1"/>
  <c r="AC140" i="21"/>
  <c r="AC141" i="21" s="1"/>
  <c r="AB140" i="21"/>
  <c r="AB141" i="21" s="1"/>
  <c r="AA140" i="21"/>
  <c r="AA141" i="21" s="1"/>
  <c r="Z140" i="21"/>
  <c r="Z141" i="21" s="1"/>
  <c r="Y140" i="21"/>
  <c r="Y141" i="21" s="1"/>
  <c r="X140" i="21"/>
  <c r="X141" i="21" s="1"/>
  <c r="W140" i="21"/>
  <c r="W141" i="21" s="1"/>
  <c r="V140" i="21"/>
  <c r="V141" i="21" s="1"/>
  <c r="U140" i="21"/>
  <c r="U141" i="21" s="1"/>
  <c r="T140" i="21"/>
  <c r="T141" i="21" s="1"/>
  <c r="S140" i="21"/>
  <c r="S141" i="21" s="1"/>
  <c r="R140" i="21"/>
  <c r="R141" i="21" s="1"/>
  <c r="Q140" i="21"/>
  <c r="Q141" i="21" s="1"/>
  <c r="P140" i="21"/>
  <c r="P141" i="21" s="1"/>
  <c r="O140" i="21"/>
  <c r="O141" i="21" s="1"/>
  <c r="N140" i="21"/>
  <c r="N141" i="21" s="1"/>
  <c r="M140" i="21"/>
  <c r="M141" i="21" s="1"/>
  <c r="L140" i="21"/>
  <c r="L141" i="21" s="1"/>
  <c r="K140" i="21"/>
  <c r="K141" i="21" s="1"/>
  <c r="J140" i="21"/>
  <c r="J141" i="21" s="1"/>
  <c r="I140" i="21"/>
  <c r="I141" i="21" s="1"/>
  <c r="AD138" i="21"/>
  <c r="AC138" i="21"/>
  <c r="AB138" i="21"/>
  <c r="AA138" i="21"/>
  <c r="Z138" i="21"/>
  <c r="Y138" i="21"/>
  <c r="X138" i="21"/>
  <c r="W138" i="21"/>
  <c r="O138" i="21"/>
  <c r="N138" i="21"/>
  <c r="M138" i="21"/>
  <c r="L138" i="21"/>
  <c r="K138" i="21"/>
  <c r="J138" i="21"/>
  <c r="I138" i="21"/>
  <c r="AF136" i="21"/>
  <c r="V136" i="21"/>
  <c r="U136" i="21"/>
  <c r="T136" i="21"/>
  <c r="S136" i="21"/>
  <c r="R136" i="21"/>
  <c r="Q136" i="21"/>
  <c r="P136" i="21"/>
  <c r="AF135" i="21"/>
  <c r="V135" i="21"/>
  <c r="U135" i="21"/>
  <c r="T135" i="21"/>
  <c r="S135" i="21"/>
  <c r="R135" i="21"/>
  <c r="Q135" i="21"/>
  <c r="P135" i="21"/>
  <c r="AF134" i="21"/>
  <c r="V134" i="21"/>
  <c r="U134" i="21"/>
  <c r="T134" i="21"/>
  <c r="S134" i="21"/>
  <c r="R134" i="21"/>
  <c r="Q134" i="21"/>
  <c r="P134" i="21"/>
  <c r="AF133" i="21"/>
  <c r="V133" i="21"/>
  <c r="U133" i="21"/>
  <c r="T133" i="21"/>
  <c r="S133" i="21"/>
  <c r="R133" i="21"/>
  <c r="Q133" i="21"/>
  <c r="P133" i="21"/>
  <c r="AF132" i="21"/>
  <c r="V132" i="21"/>
  <c r="U132" i="21"/>
  <c r="T132" i="21"/>
  <c r="S132" i="21"/>
  <c r="R132" i="21"/>
  <c r="Q132" i="21"/>
  <c r="P132" i="21"/>
  <c r="AF131" i="21"/>
  <c r="V131" i="21"/>
  <c r="U131" i="21"/>
  <c r="T131" i="21"/>
  <c r="S131" i="21"/>
  <c r="R131" i="21"/>
  <c r="Q131" i="21"/>
  <c r="P131" i="21"/>
  <c r="AF130" i="21"/>
  <c r="V130" i="21"/>
  <c r="U130" i="21"/>
  <c r="T130" i="21"/>
  <c r="S130" i="21"/>
  <c r="R130" i="21"/>
  <c r="Q130" i="21"/>
  <c r="P130" i="21"/>
  <c r="AF129" i="21"/>
  <c r="V129" i="21"/>
  <c r="U129" i="21"/>
  <c r="T129" i="21"/>
  <c r="S129" i="21"/>
  <c r="R129" i="21"/>
  <c r="Q129" i="21"/>
  <c r="P129" i="21"/>
  <c r="AF128" i="21"/>
  <c r="V128" i="21"/>
  <c r="U128" i="21"/>
  <c r="T128" i="21"/>
  <c r="S128" i="21"/>
  <c r="R128" i="21"/>
  <c r="Q128" i="21"/>
  <c r="P128" i="21"/>
  <c r="AF127" i="21"/>
  <c r="V127" i="21"/>
  <c r="U127" i="21"/>
  <c r="T127" i="21"/>
  <c r="S127" i="21"/>
  <c r="R127" i="21"/>
  <c r="Q127" i="21"/>
  <c r="P127" i="21"/>
  <c r="AD123" i="21"/>
  <c r="AD124" i="21" s="1"/>
  <c r="AC123" i="21"/>
  <c r="AC124" i="21" s="1"/>
  <c r="AB123" i="21"/>
  <c r="AB124" i="21" s="1"/>
  <c r="AA123" i="21"/>
  <c r="AA124" i="21" s="1"/>
  <c r="Z123" i="21"/>
  <c r="Z124" i="21" s="1"/>
  <c r="Y123" i="21"/>
  <c r="Y124" i="21" s="1"/>
  <c r="X123" i="21"/>
  <c r="X124" i="21" s="1"/>
  <c r="W123" i="21"/>
  <c r="W124" i="21" s="1"/>
  <c r="V123" i="21"/>
  <c r="V124" i="21" s="1"/>
  <c r="U123" i="21"/>
  <c r="U124" i="21" s="1"/>
  <c r="T123" i="21"/>
  <c r="T124" i="21" s="1"/>
  <c r="S123" i="21"/>
  <c r="S124" i="21" s="1"/>
  <c r="R123" i="21"/>
  <c r="R124" i="21" s="1"/>
  <c r="Q123" i="21"/>
  <c r="Q124" i="21" s="1"/>
  <c r="P123" i="21"/>
  <c r="P124" i="21" s="1"/>
  <c r="O123" i="21"/>
  <c r="O124" i="21" s="1"/>
  <c r="N123" i="21"/>
  <c r="N124" i="21" s="1"/>
  <c r="M123" i="21"/>
  <c r="M124" i="21" s="1"/>
  <c r="L123" i="21"/>
  <c r="L124" i="21" s="1"/>
  <c r="K123" i="21"/>
  <c r="K124" i="21" s="1"/>
  <c r="J123" i="21"/>
  <c r="J124" i="21" s="1"/>
  <c r="I123" i="21"/>
  <c r="I124" i="21" s="1"/>
  <c r="AD121" i="21"/>
  <c r="AA121" i="21"/>
  <c r="Z121" i="21"/>
  <c r="Y121" i="21"/>
  <c r="X121" i="21"/>
  <c r="W121" i="21"/>
  <c r="O121" i="21"/>
  <c r="N121" i="21"/>
  <c r="M121" i="21"/>
  <c r="L121" i="21"/>
  <c r="K121" i="21"/>
  <c r="J121" i="21"/>
  <c r="I121" i="21"/>
  <c r="AF120" i="21"/>
  <c r="V120" i="21"/>
  <c r="U120" i="21"/>
  <c r="T120" i="21"/>
  <c r="S120" i="21"/>
  <c r="R120" i="21"/>
  <c r="Q120" i="21"/>
  <c r="P120" i="21"/>
  <c r="AF119" i="21"/>
  <c r="V119" i="21"/>
  <c r="U119" i="21"/>
  <c r="T119" i="21"/>
  <c r="S119" i="21"/>
  <c r="R119" i="21"/>
  <c r="Q119" i="21"/>
  <c r="P119" i="21"/>
  <c r="AF118" i="21"/>
  <c r="V118" i="21"/>
  <c r="U118" i="21"/>
  <c r="T118" i="21"/>
  <c r="S118" i="21"/>
  <c r="R118" i="21"/>
  <c r="Q118" i="21"/>
  <c r="P118" i="21"/>
  <c r="AD114" i="21"/>
  <c r="AD115" i="21" s="1"/>
  <c r="AC114" i="21"/>
  <c r="AC115" i="21" s="1"/>
  <c r="AB114" i="21"/>
  <c r="AB115" i="21" s="1"/>
  <c r="AA114" i="21"/>
  <c r="AA115" i="21" s="1"/>
  <c r="Z114" i="21"/>
  <c r="Z115" i="21" s="1"/>
  <c r="Y114" i="21"/>
  <c r="Y115" i="21" s="1"/>
  <c r="X114" i="21"/>
  <c r="X115" i="21" s="1"/>
  <c r="W114" i="21"/>
  <c r="W115" i="21" s="1"/>
  <c r="V114" i="21"/>
  <c r="V115" i="21" s="1"/>
  <c r="U114" i="21"/>
  <c r="U115" i="21" s="1"/>
  <c r="T114" i="21"/>
  <c r="T115" i="21" s="1"/>
  <c r="S114" i="21"/>
  <c r="S115" i="21" s="1"/>
  <c r="R114" i="21"/>
  <c r="R115" i="21" s="1"/>
  <c r="Q114" i="21"/>
  <c r="Q115" i="21" s="1"/>
  <c r="P114" i="21"/>
  <c r="P115" i="21" s="1"/>
  <c r="N114" i="21"/>
  <c r="N115" i="21" s="1"/>
  <c r="M114" i="21"/>
  <c r="M115" i="21" s="1"/>
  <c r="L114" i="21"/>
  <c r="L115" i="21" s="1"/>
  <c r="K114" i="21"/>
  <c r="K115" i="21" s="1"/>
  <c r="J114" i="21"/>
  <c r="J115" i="21" s="1"/>
  <c r="I114" i="21"/>
  <c r="I115" i="21" s="1"/>
  <c r="AD112" i="21"/>
  <c r="AC112" i="21"/>
  <c r="AB112" i="21"/>
  <c r="AA112" i="21"/>
  <c r="Z112" i="21"/>
  <c r="Y112" i="21"/>
  <c r="X112" i="21"/>
  <c r="W112" i="21"/>
  <c r="N112" i="21"/>
  <c r="M112" i="21"/>
  <c r="L112" i="21"/>
  <c r="K112" i="21"/>
  <c r="J112" i="21"/>
  <c r="I112" i="21"/>
  <c r="AF111" i="21"/>
  <c r="V111" i="21"/>
  <c r="U111" i="21"/>
  <c r="T111" i="21"/>
  <c r="S111" i="21"/>
  <c r="R111" i="21"/>
  <c r="Q111" i="21"/>
  <c r="P111" i="21"/>
  <c r="AF110" i="21"/>
  <c r="V110" i="21"/>
  <c r="U110" i="21"/>
  <c r="T110" i="21"/>
  <c r="S110" i="21"/>
  <c r="R110" i="21"/>
  <c r="Q110" i="21"/>
  <c r="P110" i="21"/>
  <c r="AF109" i="21"/>
  <c r="V109" i="21"/>
  <c r="U109" i="21"/>
  <c r="T109" i="21"/>
  <c r="S109" i="21"/>
  <c r="R109" i="21"/>
  <c r="Q109" i="21"/>
  <c r="P109" i="21"/>
  <c r="AF108" i="21"/>
  <c r="V108" i="21"/>
  <c r="U108" i="21"/>
  <c r="T108" i="21"/>
  <c r="S108" i="21"/>
  <c r="R108" i="21"/>
  <c r="Q108" i="21"/>
  <c r="P108" i="21"/>
  <c r="AF107" i="21"/>
  <c r="V107" i="21"/>
  <c r="U107" i="21"/>
  <c r="T107" i="21"/>
  <c r="S107" i="21"/>
  <c r="R107" i="21"/>
  <c r="Q107" i="21"/>
  <c r="P107" i="21"/>
  <c r="AF106" i="21"/>
  <c r="V106" i="21"/>
  <c r="U106" i="21"/>
  <c r="T106" i="21"/>
  <c r="S106" i="21"/>
  <c r="R106" i="21"/>
  <c r="Q106" i="21"/>
  <c r="P106" i="21"/>
  <c r="AF105" i="21"/>
  <c r="V105" i="21"/>
  <c r="U105" i="21"/>
  <c r="T105" i="21"/>
  <c r="S105" i="21"/>
  <c r="R105" i="21"/>
  <c r="Q105" i="21"/>
  <c r="P105" i="21"/>
  <c r="AF104" i="21"/>
  <c r="V104" i="21"/>
  <c r="U104" i="21"/>
  <c r="T104" i="21"/>
  <c r="S104" i="21"/>
  <c r="R104" i="21"/>
  <c r="Q104" i="21"/>
  <c r="P104" i="21"/>
  <c r="AF103" i="21"/>
  <c r="V103" i="21"/>
  <c r="U103" i="21"/>
  <c r="T103" i="21"/>
  <c r="S103" i="21"/>
  <c r="R103" i="21"/>
  <c r="Q103" i="21"/>
  <c r="P103" i="21"/>
  <c r="AF102" i="21"/>
  <c r="V102" i="21"/>
  <c r="U102" i="21"/>
  <c r="T102" i="21"/>
  <c r="S102" i="21"/>
  <c r="R102" i="21"/>
  <c r="Q102" i="21"/>
  <c r="P102" i="21"/>
  <c r="AF101" i="21"/>
  <c r="V101" i="21"/>
  <c r="U101" i="21"/>
  <c r="T101" i="21"/>
  <c r="S101" i="21"/>
  <c r="R101" i="21"/>
  <c r="Q101" i="21"/>
  <c r="P101" i="21"/>
  <c r="AF100" i="21"/>
  <c r="V100" i="21"/>
  <c r="U100" i="21"/>
  <c r="T100" i="21"/>
  <c r="S100" i="21"/>
  <c r="R100" i="21"/>
  <c r="Q100" i="21"/>
  <c r="P100" i="21"/>
  <c r="AF99" i="21"/>
  <c r="V99" i="21"/>
  <c r="U99" i="21"/>
  <c r="T99" i="21"/>
  <c r="S99" i="21"/>
  <c r="R99" i="21"/>
  <c r="Q99" i="21"/>
  <c r="P99" i="21"/>
  <c r="AF98" i="21"/>
  <c r="V98" i="21"/>
  <c r="U98" i="21"/>
  <c r="T98" i="21"/>
  <c r="S98" i="21"/>
  <c r="R98" i="21"/>
  <c r="Q98" i="21"/>
  <c r="P98" i="21"/>
  <c r="AF97" i="21"/>
  <c r="V97" i="21"/>
  <c r="U97" i="21"/>
  <c r="T97" i="21"/>
  <c r="S97" i="21"/>
  <c r="R97" i="21"/>
  <c r="Q97" i="21"/>
  <c r="P97" i="21"/>
  <c r="AF96" i="21"/>
  <c r="V96" i="21"/>
  <c r="U96" i="21"/>
  <c r="T96" i="21"/>
  <c r="S96" i="21"/>
  <c r="R96" i="21"/>
  <c r="Q96" i="21"/>
  <c r="P96" i="21"/>
  <c r="AF95" i="21"/>
  <c r="V95" i="21"/>
  <c r="U95" i="21"/>
  <c r="T95" i="21"/>
  <c r="S95" i="21"/>
  <c r="R95" i="21"/>
  <c r="Q95" i="21"/>
  <c r="P95" i="21"/>
  <c r="AF94" i="21"/>
  <c r="V94" i="21"/>
  <c r="U94" i="21"/>
  <c r="T94" i="21"/>
  <c r="S94" i="21"/>
  <c r="R94" i="21"/>
  <c r="Q94" i="21"/>
  <c r="P94" i="21"/>
  <c r="AF93" i="21"/>
  <c r="V93" i="21"/>
  <c r="U93" i="21"/>
  <c r="T93" i="21"/>
  <c r="S93" i="21"/>
  <c r="R93" i="21"/>
  <c r="Q93" i="21"/>
  <c r="P93" i="21"/>
  <c r="AF92" i="21"/>
  <c r="V92" i="21"/>
  <c r="U92" i="21"/>
  <c r="T92" i="21"/>
  <c r="S92" i="21"/>
  <c r="R92" i="21"/>
  <c r="Q92" i="21"/>
  <c r="P92" i="21"/>
  <c r="AF91" i="21"/>
  <c r="V91" i="21"/>
  <c r="U91" i="21"/>
  <c r="T91" i="21"/>
  <c r="S91" i="21"/>
  <c r="R91" i="21"/>
  <c r="Q91" i="21"/>
  <c r="P91" i="21"/>
  <c r="AF90" i="21"/>
  <c r="V90" i="21"/>
  <c r="U90" i="21"/>
  <c r="T90" i="21"/>
  <c r="S90" i="21"/>
  <c r="R90" i="21"/>
  <c r="Q90" i="21"/>
  <c r="P90" i="21"/>
  <c r="AF89" i="21"/>
  <c r="V89" i="21"/>
  <c r="U89" i="21"/>
  <c r="T89" i="21"/>
  <c r="S89" i="21"/>
  <c r="R89" i="21"/>
  <c r="Q89" i="21"/>
  <c r="P89" i="21"/>
  <c r="AF88" i="21"/>
  <c r="V88" i="21"/>
  <c r="U88" i="21"/>
  <c r="T88" i="21"/>
  <c r="S88" i="21"/>
  <c r="R88" i="21"/>
  <c r="Q88" i="21"/>
  <c r="P88" i="21"/>
  <c r="AF87" i="21"/>
  <c r="V87" i="21"/>
  <c r="U87" i="21"/>
  <c r="T87" i="21"/>
  <c r="S87" i="21"/>
  <c r="R87" i="21"/>
  <c r="Q87" i="21"/>
  <c r="P87" i="21"/>
  <c r="AD83" i="21"/>
  <c r="AD84" i="21" s="1"/>
  <c r="AC83" i="21"/>
  <c r="AC84" i="21" s="1"/>
  <c r="AB83" i="21"/>
  <c r="AB84" i="21" s="1"/>
  <c r="AA83" i="21"/>
  <c r="AA84" i="21" s="1"/>
  <c r="Z83" i="21"/>
  <c r="Z84" i="21" s="1"/>
  <c r="Y83" i="21"/>
  <c r="Y84" i="21" s="1"/>
  <c r="X83" i="21"/>
  <c r="X84" i="21" s="1"/>
  <c r="W83" i="21"/>
  <c r="W84" i="21" s="1"/>
  <c r="V83" i="21"/>
  <c r="V84" i="21" s="1"/>
  <c r="U83" i="21"/>
  <c r="U84" i="21" s="1"/>
  <c r="T83" i="21"/>
  <c r="T84" i="21" s="1"/>
  <c r="S83" i="21"/>
  <c r="S84" i="21" s="1"/>
  <c r="R83" i="21"/>
  <c r="R84" i="21" s="1"/>
  <c r="Q83" i="21"/>
  <c r="Q84" i="21" s="1"/>
  <c r="P83" i="21"/>
  <c r="P84" i="21" s="1"/>
  <c r="O83" i="21"/>
  <c r="O84" i="21" s="1"/>
  <c r="N83" i="21"/>
  <c r="N84" i="21" s="1"/>
  <c r="M83" i="21"/>
  <c r="M84" i="21" s="1"/>
  <c r="L83" i="21"/>
  <c r="L84" i="21" s="1"/>
  <c r="K83" i="21"/>
  <c r="K84" i="21" s="1"/>
  <c r="J83" i="21"/>
  <c r="J84" i="21" s="1"/>
  <c r="I83" i="21"/>
  <c r="I84" i="21" s="1"/>
  <c r="AD81" i="21"/>
  <c r="AC81" i="21"/>
  <c r="AB81" i="21"/>
  <c r="AA81" i="21"/>
  <c r="Z81" i="21"/>
  <c r="Y81" i="21"/>
  <c r="X81" i="21"/>
  <c r="W81" i="21"/>
  <c r="O81" i="21"/>
  <c r="N81" i="21"/>
  <c r="M81" i="21"/>
  <c r="L81" i="21"/>
  <c r="K81" i="21"/>
  <c r="J81" i="21"/>
  <c r="I81" i="21"/>
  <c r="AF80" i="21"/>
  <c r="V80" i="21"/>
  <c r="U80" i="21"/>
  <c r="T80" i="21"/>
  <c r="S80" i="21"/>
  <c r="R80" i="21"/>
  <c r="Q80" i="21"/>
  <c r="P80" i="21"/>
  <c r="AF79" i="21"/>
  <c r="V79" i="21"/>
  <c r="U79" i="21"/>
  <c r="T79" i="21"/>
  <c r="S79" i="21"/>
  <c r="R79" i="21"/>
  <c r="Q79" i="21"/>
  <c r="P79" i="21"/>
  <c r="AF78" i="21"/>
  <c r="V78" i="21"/>
  <c r="U78" i="21"/>
  <c r="T78" i="21"/>
  <c r="S78" i="21"/>
  <c r="R78" i="21"/>
  <c r="Q78" i="21"/>
  <c r="P78" i="21"/>
  <c r="AF77" i="21"/>
  <c r="V77" i="21"/>
  <c r="U77" i="21"/>
  <c r="T77" i="21"/>
  <c r="S77" i="21"/>
  <c r="R77" i="21"/>
  <c r="Q77" i="21"/>
  <c r="P77" i="21"/>
  <c r="AF76" i="21"/>
  <c r="V76" i="21"/>
  <c r="U76" i="21"/>
  <c r="T76" i="21"/>
  <c r="S76" i="21"/>
  <c r="R76" i="21"/>
  <c r="Q76" i="21"/>
  <c r="P76" i="21"/>
  <c r="AF75" i="21"/>
  <c r="V75" i="21"/>
  <c r="U75" i="21"/>
  <c r="T75" i="21"/>
  <c r="S75" i="21"/>
  <c r="R75" i="21"/>
  <c r="Q75" i="21"/>
  <c r="P75" i="21"/>
  <c r="AF74" i="21"/>
  <c r="V74" i="21"/>
  <c r="U74" i="21"/>
  <c r="T74" i="21"/>
  <c r="S74" i="21"/>
  <c r="R74" i="21"/>
  <c r="Q74" i="21"/>
  <c r="P74" i="21"/>
  <c r="AF73" i="21"/>
  <c r="V73" i="21"/>
  <c r="U73" i="21"/>
  <c r="T73" i="21"/>
  <c r="S73" i="21"/>
  <c r="R73" i="21"/>
  <c r="Q73" i="21"/>
  <c r="P73" i="21"/>
  <c r="AF72" i="21"/>
  <c r="V72" i="21"/>
  <c r="U72" i="21"/>
  <c r="T72" i="21"/>
  <c r="S72" i="21"/>
  <c r="R72" i="21"/>
  <c r="Q72" i="21"/>
  <c r="P72" i="21"/>
  <c r="AF71" i="21"/>
  <c r="V71" i="21"/>
  <c r="U71" i="21"/>
  <c r="T71" i="21"/>
  <c r="S71" i="21"/>
  <c r="R71" i="21"/>
  <c r="Q71" i="21"/>
  <c r="P71" i="21"/>
  <c r="AF70" i="21"/>
  <c r="V70" i="21"/>
  <c r="U70" i="21"/>
  <c r="T70" i="21"/>
  <c r="S70" i="21"/>
  <c r="R70" i="21"/>
  <c r="Q70" i="21"/>
  <c r="P70" i="21"/>
  <c r="AF69" i="21"/>
  <c r="V69" i="21"/>
  <c r="U69" i="21"/>
  <c r="T69" i="21"/>
  <c r="S69" i="21"/>
  <c r="R69" i="21"/>
  <c r="Q69" i="21"/>
  <c r="P69" i="21"/>
  <c r="AF68" i="21"/>
  <c r="V68" i="21"/>
  <c r="U68" i="21"/>
  <c r="T68" i="21"/>
  <c r="S68" i="21"/>
  <c r="R68" i="21"/>
  <c r="Q68" i="21"/>
  <c r="P68" i="21"/>
  <c r="AF67" i="21"/>
  <c r="V67" i="21"/>
  <c r="U67" i="21"/>
  <c r="T67" i="21"/>
  <c r="S67" i="21"/>
  <c r="R67" i="21"/>
  <c r="Q67" i="21"/>
  <c r="P67" i="21"/>
  <c r="AF66" i="21"/>
  <c r="V66" i="21"/>
  <c r="U66" i="21"/>
  <c r="T66" i="21"/>
  <c r="S66" i="21"/>
  <c r="R66" i="21"/>
  <c r="Q66" i="21"/>
  <c r="P66" i="21"/>
  <c r="AF65" i="21"/>
  <c r="V65" i="21"/>
  <c r="U65" i="21"/>
  <c r="T65" i="21"/>
  <c r="S65" i="21"/>
  <c r="R65" i="21"/>
  <c r="Q65" i="21"/>
  <c r="P65" i="21"/>
  <c r="AF64" i="21"/>
  <c r="V64" i="21"/>
  <c r="U64" i="21"/>
  <c r="T64" i="21"/>
  <c r="S64" i="21"/>
  <c r="R64" i="21"/>
  <c r="Q64" i="21"/>
  <c r="P64" i="21"/>
  <c r="AF63" i="21"/>
  <c r="V63" i="21"/>
  <c r="U63" i="21"/>
  <c r="T63" i="21"/>
  <c r="S63" i="21"/>
  <c r="R63" i="21"/>
  <c r="Q63" i="21"/>
  <c r="P63" i="21"/>
  <c r="AD59" i="21"/>
  <c r="AD60" i="21" s="1"/>
  <c r="AC59" i="21"/>
  <c r="AC60" i="21" s="1"/>
  <c r="AB59" i="21"/>
  <c r="AB60" i="21" s="1"/>
  <c r="AA59" i="21"/>
  <c r="AA60" i="21" s="1"/>
  <c r="Z59" i="21"/>
  <c r="Z60" i="21" s="1"/>
  <c r="Y59" i="21"/>
  <c r="Y60" i="21" s="1"/>
  <c r="X59" i="21"/>
  <c r="X60" i="21" s="1"/>
  <c r="W59" i="21"/>
  <c r="W60" i="21" s="1"/>
  <c r="V59" i="21"/>
  <c r="V60" i="21" s="1"/>
  <c r="U59" i="21"/>
  <c r="U60" i="21" s="1"/>
  <c r="T59" i="21"/>
  <c r="T60" i="21" s="1"/>
  <c r="S59" i="21"/>
  <c r="S60" i="21" s="1"/>
  <c r="R59" i="21"/>
  <c r="R60" i="21" s="1"/>
  <c r="Q59" i="21"/>
  <c r="Q60" i="21" s="1"/>
  <c r="P59" i="21"/>
  <c r="P60" i="21" s="1"/>
  <c r="O59" i="21"/>
  <c r="O60" i="21" s="1"/>
  <c r="N59" i="21"/>
  <c r="N60" i="21" s="1"/>
  <c r="M59" i="21"/>
  <c r="M60" i="21" s="1"/>
  <c r="L59" i="21"/>
  <c r="L60" i="21" s="1"/>
  <c r="K59" i="21"/>
  <c r="K60" i="21" s="1"/>
  <c r="J59" i="21"/>
  <c r="J60" i="21" s="1"/>
  <c r="I59" i="21"/>
  <c r="I60" i="21" s="1"/>
  <c r="AD57" i="21"/>
  <c r="AC57" i="21"/>
  <c r="AB57" i="21"/>
  <c r="AA57" i="21"/>
  <c r="Z57" i="21"/>
  <c r="Y57" i="21"/>
  <c r="X57" i="21"/>
  <c r="W57" i="21"/>
  <c r="O57" i="21"/>
  <c r="N57" i="21"/>
  <c r="M57" i="21"/>
  <c r="L57" i="21"/>
  <c r="K57" i="21"/>
  <c r="J57" i="21"/>
  <c r="I57" i="21"/>
  <c r="AF56" i="21"/>
  <c r="V56" i="21"/>
  <c r="U56" i="21"/>
  <c r="T56" i="21"/>
  <c r="S56" i="21"/>
  <c r="R56" i="21"/>
  <c r="Q56" i="21"/>
  <c r="P56" i="21"/>
  <c r="AF55" i="21"/>
  <c r="V55" i="21"/>
  <c r="U55" i="21"/>
  <c r="T55" i="21"/>
  <c r="S55" i="21"/>
  <c r="R55" i="21"/>
  <c r="Q55" i="21"/>
  <c r="P55" i="21"/>
  <c r="AF54" i="21"/>
  <c r="V54" i="21"/>
  <c r="U54" i="21"/>
  <c r="T54" i="21"/>
  <c r="S54" i="21"/>
  <c r="R54" i="21"/>
  <c r="Q54" i="21"/>
  <c r="P54" i="21"/>
  <c r="AF53" i="21"/>
  <c r="V53" i="21"/>
  <c r="U53" i="21"/>
  <c r="T53" i="21"/>
  <c r="S53" i="21"/>
  <c r="R53" i="21"/>
  <c r="Q53" i="21"/>
  <c r="P53" i="21"/>
  <c r="AF52" i="21"/>
  <c r="V52" i="21"/>
  <c r="U52" i="21"/>
  <c r="T52" i="21"/>
  <c r="S52" i="21"/>
  <c r="R52" i="21"/>
  <c r="Q52" i="21"/>
  <c r="P52" i="21"/>
  <c r="AF51" i="21"/>
  <c r="V51" i="21"/>
  <c r="U51" i="21"/>
  <c r="T51" i="21"/>
  <c r="S51" i="21"/>
  <c r="R51" i="21"/>
  <c r="Q51" i="21"/>
  <c r="P51" i="21"/>
  <c r="AF50" i="21"/>
  <c r="V50" i="21"/>
  <c r="U50" i="21"/>
  <c r="T50" i="21"/>
  <c r="S50" i="21"/>
  <c r="R50" i="21"/>
  <c r="Q50" i="21"/>
  <c r="P50" i="21"/>
  <c r="AF49" i="21"/>
  <c r="V49" i="21"/>
  <c r="U49" i="21"/>
  <c r="T49" i="21"/>
  <c r="S49" i="21"/>
  <c r="R49" i="21"/>
  <c r="Q49" i="21"/>
  <c r="P49" i="21"/>
  <c r="AF48" i="21"/>
  <c r="V48" i="21"/>
  <c r="U48" i="21"/>
  <c r="T48" i="21"/>
  <c r="S48" i="21"/>
  <c r="R48" i="21"/>
  <c r="Q48" i="21"/>
  <c r="P48" i="21"/>
  <c r="AF47" i="21"/>
  <c r="V47" i="21"/>
  <c r="U47" i="21"/>
  <c r="T47" i="21"/>
  <c r="S47" i="21"/>
  <c r="R47" i="21"/>
  <c r="Q47" i="21"/>
  <c r="P47" i="21"/>
  <c r="AF46" i="21"/>
  <c r="V46" i="21"/>
  <c r="U46" i="21"/>
  <c r="T46" i="21"/>
  <c r="S46" i="21"/>
  <c r="R46" i="21"/>
  <c r="Q46" i="21"/>
  <c r="P46" i="21"/>
  <c r="AF45" i="21"/>
  <c r="V45" i="21"/>
  <c r="U45" i="21"/>
  <c r="T45" i="21"/>
  <c r="S45" i="21"/>
  <c r="R45" i="21"/>
  <c r="Q45" i="21"/>
  <c r="P45" i="21"/>
  <c r="AF44" i="21"/>
  <c r="V44" i="21"/>
  <c r="U44" i="21"/>
  <c r="T44" i="21"/>
  <c r="S44" i="21"/>
  <c r="R44" i="21"/>
  <c r="Q44" i="21"/>
  <c r="P44" i="21"/>
  <c r="AF43" i="21"/>
  <c r="V43" i="21"/>
  <c r="U43" i="21"/>
  <c r="T43" i="21"/>
  <c r="S43" i="21"/>
  <c r="R43" i="21"/>
  <c r="Q43" i="21"/>
  <c r="P43" i="21"/>
  <c r="AF42" i="21"/>
  <c r="V42" i="21"/>
  <c r="U42" i="21"/>
  <c r="T42" i="21"/>
  <c r="S42" i="21"/>
  <c r="R42" i="21"/>
  <c r="Q42" i="21"/>
  <c r="P42" i="21"/>
  <c r="AF41" i="21"/>
  <c r="V41" i="21"/>
  <c r="U41" i="21"/>
  <c r="T41" i="21"/>
  <c r="S41" i="21"/>
  <c r="R41" i="21"/>
  <c r="Q41" i="21"/>
  <c r="P41" i="21"/>
  <c r="AF40" i="21"/>
  <c r="V40" i="21"/>
  <c r="U40" i="21"/>
  <c r="T40" i="21"/>
  <c r="S40" i="21"/>
  <c r="R40" i="21"/>
  <c r="Q40" i="21"/>
  <c r="P40" i="21"/>
  <c r="AF39" i="21"/>
  <c r="V39" i="21"/>
  <c r="U39" i="21"/>
  <c r="T39" i="21"/>
  <c r="S39" i="21"/>
  <c r="R39" i="21"/>
  <c r="Q39" i="21"/>
  <c r="P39" i="21"/>
  <c r="AF38" i="21"/>
  <c r="V38" i="21"/>
  <c r="U38" i="21"/>
  <c r="T38" i="21"/>
  <c r="S38" i="21"/>
  <c r="R38" i="21"/>
  <c r="Q38" i="21"/>
  <c r="P38" i="21"/>
  <c r="AF37" i="21"/>
  <c r="V37" i="21"/>
  <c r="U37" i="21"/>
  <c r="T37" i="21"/>
  <c r="S37" i="21"/>
  <c r="R37" i="21"/>
  <c r="Q37" i="21"/>
  <c r="P37" i="21"/>
  <c r="AF36" i="21"/>
  <c r="V36" i="21"/>
  <c r="U36" i="21"/>
  <c r="T36" i="21"/>
  <c r="S36" i="21"/>
  <c r="R36" i="21"/>
  <c r="Q36" i="21"/>
  <c r="P36" i="21"/>
  <c r="AF35" i="21"/>
  <c r="V35" i="21"/>
  <c r="U35" i="21"/>
  <c r="T35" i="21"/>
  <c r="S35" i="21"/>
  <c r="R35" i="21"/>
  <c r="Q35" i="21"/>
  <c r="P35" i="21"/>
  <c r="AD32" i="21"/>
  <c r="AC32" i="21"/>
  <c r="AB32" i="21"/>
  <c r="AA32" i="21"/>
  <c r="Z32" i="21"/>
  <c r="Y32" i="21"/>
  <c r="X32" i="21"/>
  <c r="W32" i="21"/>
  <c r="V32" i="21"/>
  <c r="U32" i="21"/>
  <c r="T32" i="21"/>
  <c r="S32" i="21"/>
  <c r="R32" i="21"/>
  <c r="Q32" i="21"/>
  <c r="P32" i="21"/>
  <c r="O32" i="21"/>
  <c r="N32" i="21"/>
  <c r="M32" i="21"/>
  <c r="L32" i="21"/>
  <c r="K32" i="21"/>
  <c r="J32" i="21"/>
  <c r="I32" i="21"/>
  <c r="AD29" i="21"/>
  <c r="AC29" i="21"/>
  <c r="AA29" i="21"/>
  <c r="Z29" i="21"/>
  <c r="Y29" i="21"/>
  <c r="X29" i="21"/>
  <c r="W29" i="21"/>
  <c r="O29" i="21"/>
  <c r="N29" i="21"/>
  <c r="M29" i="21"/>
  <c r="L29" i="21"/>
  <c r="K29" i="21"/>
  <c r="J29" i="21"/>
  <c r="I29" i="21"/>
  <c r="AF28" i="21"/>
  <c r="V28" i="21"/>
  <c r="U28" i="21"/>
  <c r="T28" i="21"/>
  <c r="S28" i="21"/>
  <c r="R28" i="21"/>
  <c r="Q28" i="21"/>
  <c r="P28" i="21"/>
  <c r="AD25" i="21"/>
  <c r="AC25" i="21"/>
  <c r="AB25" i="21"/>
  <c r="AA25" i="21"/>
  <c r="Z25" i="21"/>
  <c r="Y25" i="21"/>
  <c r="X25" i="21"/>
  <c r="W25" i="21"/>
  <c r="V25" i="21"/>
  <c r="U25" i="21"/>
  <c r="T25" i="21"/>
  <c r="S25" i="21"/>
  <c r="R25" i="21"/>
  <c r="Q25" i="21"/>
  <c r="P25" i="21"/>
  <c r="N25" i="21"/>
  <c r="M25" i="21"/>
  <c r="L25" i="21"/>
  <c r="K25" i="21"/>
  <c r="J25" i="21"/>
  <c r="I25" i="21"/>
  <c r="AD22" i="21"/>
  <c r="AC22" i="21"/>
  <c r="AB22" i="21"/>
  <c r="AA22" i="21"/>
  <c r="Z22" i="21"/>
  <c r="Y22" i="21"/>
  <c r="X22" i="21"/>
  <c r="W22" i="21"/>
  <c r="N22" i="21"/>
  <c r="M22" i="21"/>
  <c r="L22" i="21"/>
  <c r="K22" i="21"/>
  <c r="J22" i="21"/>
  <c r="I22" i="21"/>
  <c r="AF21" i="21"/>
  <c r="V21" i="21"/>
  <c r="U21" i="21"/>
  <c r="T21" i="21"/>
  <c r="S21" i="21"/>
  <c r="R21" i="21"/>
  <c r="Q21" i="21"/>
  <c r="P21" i="21"/>
  <c r="AF20" i="21"/>
  <c r="V20" i="21"/>
  <c r="U20" i="21"/>
  <c r="T20" i="21"/>
  <c r="S20" i="21"/>
  <c r="R20" i="21"/>
  <c r="Q20" i="21"/>
  <c r="P20" i="21"/>
  <c r="AF19" i="21"/>
  <c r="V19" i="21"/>
  <c r="U19" i="21"/>
  <c r="T19" i="21"/>
  <c r="S19" i="21"/>
  <c r="R19" i="21"/>
  <c r="Q19" i="21"/>
  <c r="P19" i="21"/>
  <c r="AF18" i="21"/>
  <c r="V18" i="21"/>
  <c r="U18" i="21"/>
  <c r="T18" i="21"/>
  <c r="S18" i="21"/>
  <c r="R18" i="21"/>
  <c r="Q18" i="21"/>
  <c r="P18" i="21"/>
  <c r="AD15" i="21"/>
  <c r="AC15" i="21"/>
  <c r="AB15" i="21"/>
  <c r="AA15" i="21"/>
  <c r="Z15" i="21"/>
  <c r="Y15" i="21"/>
  <c r="X15" i="21"/>
  <c r="W15" i="21"/>
  <c r="V15" i="21"/>
  <c r="U15" i="21"/>
  <c r="T15" i="21"/>
  <c r="S15" i="21"/>
  <c r="R15" i="21"/>
  <c r="Q15" i="21"/>
  <c r="P15" i="21"/>
  <c r="O15" i="21"/>
  <c r="N15" i="21"/>
  <c r="M15" i="21"/>
  <c r="L15" i="21"/>
  <c r="K15" i="21"/>
  <c r="J15" i="21"/>
  <c r="I15" i="21"/>
  <c r="AD12" i="21"/>
  <c r="AA12" i="21"/>
  <c r="Z12" i="21"/>
  <c r="Y12" i="21"/>
  <c r="X12" i="21"/>
  <c r="W12" i="21"/>
  <c r="O12" i="21"/>
  <c r="N12" i="21"/>
  <c r="M12" i="21"/>
  <c r="L12" i="21"/>
  <c r="K12" i="21"/>
  <c r="J12" i="21"/>
  <c r="I12" i="21"/>
  <c r="AF11" i="21"/>
  <c r="V11" i="21"/>
  <c r="U11" i="21"/>
  <c r="T11" i="21"/>
  <c r="S11" i="21"/>
  <c r="R11" i="21"/>
  <c r="Q11" i="21"/>
  <c r="P11" i="21"/>
  <c r="AD8" i="21"/>
  <c r="AC8" i="21"/>
  <c r="AB8" i="21"/>
  <c r="AA8" i="21"/>
  <c r="Z8" i="21"/>
  <c r="Y8" i="21"/>
  <c r="X8" i="21"/>
  <c r="W8" i="21"/>
  <c r="V8" i="21"/>
  <c r="U8" i="21"/>
  <c r="T8" i="21"/>
  <c r="S8" i="21"/>
  <c r="R8" i="21"/>
  <c r="Q8" i="21"/>
  <c r="P8" i="21"/>
  <c r="O8" i="21"/>
  <c r="N8" i="21"/>
  <c r="M8" i="21"/>
  <c r="L8" i="21"/>
  <c r="K8" i="21"/>
  <c r="J8" i="21"/>
  <c r="I8" i="21"/>
  <c r="AD5" i="21"/>
  <c r="AC5" i="21"/>
  <c r="AB5" i="21"/>
  <c r="AA5" i="21"/>
  <c r="Z5" i="21"/>
  <c r="Y5" i="21"/>
  <c r="X5" i="21"/>
  <c r="W5" i="21"/>
  <c r="O5" i="21"/>
  <c r="N5" i="21"/>
  <c r="M5" i="21"/>
  <c r="L5" i="21"/>
  <c r="K5" i="21"/>
  <c r="J5" i="21"/>
  <c r="I5" i="21"/>
  <c r="AB80" i="20"/>
  <c r="AC80" i="20"/>
  <c r="AB73" i="20"/>
  <c r="AC73" i="20"/>
  <c r="AD122" i="20"/>
  <c r="AD123" i="20" s="1"/>
  <c r="AC122" i="20"/>
  <c r="AC123" i="20" s="1"/>
  <c r="AB122" i="20"/>
  <c r="AB123" i="20" s="1"/>
  <c r="AA122" i="20"/>
  <c r="AA123" i="20" s="1"/>
  <c r="Z122" i="20"/>
  <c r="Z123" i="20" s="1"/>
  <c r="Y122" i="20"/>
  <c r="Y123" i="20" s="1"/>
  <c r="X122" i="20"/>
  <c r="X123" i="20" s="1"/>
  <c r="W122" i="20"/>
  <c r="W123" i="20" s="1"/>
  <c r="V122" i="20"/>
  <c r="V123" i="20" s="1"/>
  <c r="U122" i="20"/>
  <c r="U123" i="20" s="1"/>
  <c r="T122" i="20"/>
  <c r="T123" i="20" s="1"/>
  <c r="S122" i="20"/>
  <c r="S123" i="20" s="1"/>
  <c r="R122" i="20"/>
  <c r="R123" i="20" s="1"/>
  <c r="Q122" i="20"/>
  <c r="Q123" i="20" s="1"/>
  <c r="P122" i="20"/>
  <c r="P123" i="20" s="1"/>
  <c r="O122" i="20"/>
  <c r="O123" i="20" s="1"/>
  <c r="N122" i="20"/>
  <c r="N123" i="20" s="1"/>
  <c r="M122" i="20"/>
  <c r="M123" i="20" s="1"/>
  <c r="L122" i="20"/>
  <c r="L123" i="20" s="1"/>
  <c r="K122" i="20"/>
  <c r="K123" i="20" s="1"/>
  <c r="J122" i="20"/>
  <c r="J123" i="20" s="1"/>
  <c r="I122" i="20"/>
  <c r="I123" i="20" s="1"/>
  <c r="AD120" i="20"/>
  <c r="AC120" i="20"/>
  <c r="AB120" i="20"/>
  <c r="AA120" i="20"/>
  <c r="Z120" i="20"/>
  <c r="Y120" i="20"/>
  <c r="X120" i="20"/>
  <c r="W120" i="20"/>
  <c r="O120" i="20"/>
  <c r="N120" i="20"/>
  <c r="M120" i="20"/>
  <c r="L120" i="20"/>
  <c r="K120" i="20"/>
  <c r="J120" i="20"/>
  <c r="I120" i="20"/>
  <c r="AF119" i="20"/>
  <c r="V119" i="20"/>
  <c r="U119" i="20"/>
  <c r="T119" i="20"/>
  <c r="S119" i="20"/>
  <c r="R119" i="20"/>
  <c r="Q119" i="20"/>
  <c r="P119" i="20"/>
  <c r="AF118" i="20"/>
  <c r="V118" i="20"/>
  <c r="U118" i="20"/>
  <c r="T118" i="20"/>
  <c r="S118" i="20"/>
  <c r="R118" i="20"/>
  <c r="Q118" i="20"/>
  <c r="P118" i="20"/>
  <c r="AF117" i="20"/>
  <c r="V117" i="20"/>
  <c r="U117" i="20"/>
  <c r="T117" i="20"/>
  <c r="S117" i="20"/>
  <c r="R117" i="20"/>
  <c r="Q117" i="20"/>
  <c r="P117" i="20"/>
  <c r="AF116" i="20"/>
  <c r="V116" i="20"/>
  <c r="U116" i="20"/>
  <c r="T116" i="20"/>
  <c r="S116" i="20"/>
  <c r="R116" i="20"/>
  <c r="Q116" i="20"/>
  <c r="P116" i="20"/>
  <c r="AF115" i="20"/>
  <c r="V115" i="20"/>
  <c r="U115" i="20"/>
  <c r="T115" i="20"/>
  <c r="S115" i="20"/>
  <c r="R115" i="20"/>
  <c r="Q115" i="20"/>
  <c r="P115" i="20"/>
  <c r="AF114" i="20"/>
  <c r="V114" i="20"/>
  <c r="U114" i="20"/>
  <c r="T114" i="20"/>
  <c r="S114" i="20"/>
  <c r="R114" i="20"/>
  <c r="Q114" i="20"/>
  <c r="P114" i="20"/>
  <c r="AF113" i="20"/>
  <c r="V113" i="20"/>
  <c r="U113" i="20"/>
  <c r="T113" i="20"/>
  <c r="S113" i="20"/>
  <c r="R113" i="20"/>
  <c r="Q113" i="20"/>
  <c r="P113" i="20"/>
  <c r="AF112" i="20"/>
  <c r="V112" i="20"/>
  <c r="U112" i="20"/>
  <c r="T112" i="20"/>
  <c r="S112" i="20"/>
  <c r="R112" i="20"/>
  <c r="Q112" i="20"/>
  <c r="P112" i="20"/>
  <c r="AF111" i="20"/>
  <c r="V111" i="20"/>
  <c r="U111" i="20"/>
  <c r="T111" i="20"/>
  <c r="S111" i="20"/>
  <c r="R111" i="20"/>
  <c r="Q111" i="20"/>
  <c r="P111" i="20"/>
  <c r="AF110" i="20"/>
  <c r="V110" i="20"/>
  <c r="U110" i="20"/>
  <c r="T110" i="20"/>
  <c r="S110" i="20"/>
  <c r="R110" i="20"/>
  <c r="Q110" i="20"/>
  <c r="P110" i="20"/>
  <c r="AF109" i="20"/>
  <c r="V109" i="20"/>
  <c r="U109" i="20"/>
  <c r="T109" i="20"/>
  <c r="S109" i="20"/>
  <c r="R109" i="20"/>
  <c r="Q109" i="20"/>
  <c r="P109" i="20"/>
  <c r="AF108" i="20"/>
  <c r="V108" i="20"/>
  <c r="U108" i="20"/>
  <c r="T108" i="20"/>
  <c r="S108" i="20"/>
  <c r="R108" i="20"/>
  <c r="Q108" i="20"/>
  <c r="P108" i="20"/>
  <c r="AF107" i="20"/>
  <c r="V107" i="20"/>
  <c r="U107" i="20"/>
  <c r="T107" i="20"/>
  <c r="S107" i="20"/>
  <c r="R107" i="20"/>
  <c r="Q107" i="20"/>
  <c r="P107" i="20"/>
  <c r="AD103" i="20"/>
  <c r="AD104" i="20" s="1"/>
  <c r="AC103" i="20"/>
  <c r="AC104" i="20" s="1"/>
  <c r="AB103" i="20"/>
  <c r="AB104" i="20" s="1"/>
  <c r="AA103" i="20"/>
  <c r="AA104" i="20" s="1"/>
  <c r="Z103" i="20"/>
  <c r="Z104" i="20" s="1"/>
  <c r="Y103" i="20"/>
  <c r="Y104" i="20" s="1"/>
  <c r="X103" i="20"/>
  <c r="X104" i="20" s="1"/>
  <c r="W103" i="20"/>
  <c r="W104" i="20" s="1"/>
  <c r="V103" i="20"/>
  <c r="V104" i="20" s="1"/>
  <c r="U103" i="20"/>
  <c r="U104" i="20" s="1"/>
  <c r="T103" i="20"/>
  <c r="T104" i="20" s="1"/>
  <c r="S103" i="20"/>
  <c r="S104" i="20" s="1"/>
  <c r="R103" i="20"/>
  <c r="R104" i="20" s="1"/>
  <c r="Q103" i="20"/>
  <c r="Q104" i="20" s="1"/>
  <c r="P103" i="20"/>
  <c r="P104" i="20" s="1"/>
  <c r="O103" i="20"/>
  <c r="O104" i="20" s="1"/>
  <c r="N103" i="20"/>
  <c r="N104" i="20" s="1"/>
  <c r="M103" i="20"/>
  <c r="M104" i="20" s="1"/>
  <c r="L103" i="20"/>
  <c r="L104" i="20" s="1"/>
  <c r="K103" i="20"/>
  <c r="K104" i="20" s="1"/>
  <c r="J103" i="20"/>
  <c r="J104" i="20" s="1"/>
  <c r="I103" i="20"/>
  <c r="I104" i="20" s="1"/>
  <c r="AD101" i="20"/>
  <c r="AC101" i="20"/>
  <c r="AB101" i="20"/>
  <c r="AA101" i="20"/>
  <c r="Z101" i="20"/>
  <c r="Y101" i="20"/>
  <c r="X101" i="20"/>
  <c r="W101" i="20"/>
  <c r="O101" i="20"/>
  <c r="N101" i="20"/>
  <c r="M101" i="20"/>
  <c r="L101" i="20"/>
  <c r="K101" i="20"/>
  <c r="J101" i="20"/>
  <c r="I101" i="20"/>
  <c r="AF100" i="20"/>
  <c r="V100" i="20"/>
  <c r="U100" i="20"/>
  <c r="T100" i="20"/>
  <c r="S100" i="20"/>
  <c r="R100" i="20"/>
  <c r="Q100" i="20"/>
  <c r="P100" i="20"/>
  <c r="AF99" i="20"/>
  <c r="V99" i="20"/>
  <c r="U99" i="20"/>
  <c r="T99" i="20"/>
  <c r="S99" i="20"/>
  <c r="R99" i="20"/>
  <c r="Q99" i="20"/>
  <c r="P99" i="20"/>
  <c r="AF98" i="20"/>
  <c r="V98" i="20"/>
  <c r="U98" i="20"/>
  <c r="T98" i="20"/>
  <c r="S98" i="20"/>
  <c r="R98" i="20"/>
  <c r="Q98" i="20"/>
  <c r="P98" i="20"/>
  <c r="AF97" i="20"/>
  <c r="V97" i="20"/>
  <c r="U97" i="20"/>
  <c r="T97" i="20"/>
  <c r="S97" i="20"/>
  <c r="R97" i="20"/>
  <c r="Q97" i="20"/>
  <c r="P97" i="20"/>
  <c r="AF96" i="20"/>
  <c r="V96" i="20"/>
  <c r="U96" i="20"/>
  <c r="T96" i="20"/>
  <c r="S96" i="20"/>
  <c r="R96" i="20"/>
  <c r="Q96" i="20"/>
  <c r="P96" i="20"/>
  <c r="AF95" i="20"/>
  <c r="V95" i="20"/>
  <c r="U95" i="20"/>
  <c r="T95" i="20"/>
  <c r="S95" i="20"/>
  <c r="R95" i="20"/>
  <c r="Q95" i="20"/>
  <c r="P95" i="20"/>
  <c r="AF94" i="20"/>
  <c r="V94" i="20"/>
  <c r="U94" i="20"/>
  <c r="T94" i="20"/>
  <c r="S94" i="20"/>
  <c r="R94" i="20"/>
  <c r="Q94" i="20"/>
  <c r="P94" i="20"/>
  <c r="AF93" i="20"/>
  <c r="V93" i="20"/>
  <c r="U93" i="20"/>
  <c r="T93" i="20"/>
  <c r="S93" i="20"/>
  <c r="R93" i="20"/>
  <c r="Q93" i="20"/>
  <c r="P93" i="20"/>
  <c r="AF92" i="20"/>
  <c r="V92" i="20"/>
  <c r="U92" i="20"/>
  <c r="T92" i="20"/>
  <c r="S92" i="20"/>
  <c r="R92" i="20"/>
  <c r="Q92" i="20"/>
  <c r="P92" i="20"/>
  <c r="AF91" i="20"/>
  <c r="V91" i="20"/>
  <c r="U91" i="20"/>
  <c r="T91" i="20"/>
  <c r="S91" i="20"/>
  <c r="R91" i="20"/>
  <c r="Q91" i="20"/>
  <c r="P91" i="20"/>
  <c r="AF90" i="20"/>
  <c r="V90" i="20"/>
  <c r="U90" i="20"/>
  <c r="T90" i="20"/>
  <c r="S90" i="20"/>
  <c r="R90" i="20"/>
  <c r="Q90" i="20"/>
  <c r="P90" i="20"/>
  <c r="AF89" i="20"/>
  <c r="V89" i="20"/>
  <c r="U89" i="20"/>
  <c r="T89" i="20"/>
  <c r="S89" i="20"/>
  <c r="R89" i="20"/>
  <c r="Q89" i="20"/>
  <c r="P89" i="20"/>
  <c r="AF88" i="20"/>
  <c r="V88" i="20"/>
  <c r="U88" i="20"/>
  <c r="T88" i="20"/>
  <c r="S88" i="20"/>
  <c r="R88" i="20"/>
  <c r="Q88" i="20"/>
  <c r="P88" i="20"/>
  <c r="AF87" i="20"/>
  <c r="V87" i="20"/>
  <c r="U87" i="20"/>
  <c r="T87" i="20"/>
  <c r="S87" i="20"/>
  <c r="R87" i="20"/>
  <c r="Q87" i="20"/>
  <c r="P87" i="20"/>
  <c r="AF86" i="20"/>
  <c r="V86" i="20"/>
  <c r="U86" i="20"/>
  <c r="T86" i="20"/>
  <c r="S86" i="20"/>
  <c r="R86" i="20"/>
  <c r="Q86" i="20"/>
  <c r="P86" i="20"/>
  <c r="AD82" i="20"/>
  <c r="AD83" i="20" s="1"/>
  <c r="AC82" i="20"/>
  <c r="AC83" i="20" s="1"/>
  <c r="AB82" i="20"/>
  <c r="AB83" i="20" s="1"/>
  <c r="AA82" i="20"/>
  <c r="AA83" i="20" s="1"/>
  <c r="Z82" i="20"/>
  <c r="Z83" i="20" s="1"/>
  <c r="Y82" i="20"/>
  <c r="Y83" i="20" s="1"/>
  <c r="X82" i="20"/>
  <c r="X83" i="20" s="1"/>
  <c r="W82" i="20"/>
  <c r="W83" i="20" s="1"/>
  <c r="V82" i="20"/>
  <c r="V83" i="20" s="1"/>
  <c r="U82" i="20"/>
  <c r="U83" i="20" s="1"/>
  <c r="T82" i="20"/>
  <c r="T83" i="20" s="1"/>
  <c r="S82" i="20"/>
  <c r="S83" i="20" s="1"/>
  <c r="R82" i="20"/>
  <c r="R83" i="20" s="1"/>
  <c r="Q82" i="20"/>
  <c r="Q83" i="20" s="1"/>
  <c r="P82" i="20"/>
  <c r="P83" i="20" s="1"/>
  <c r="N82" i="20"/>
  <c r="N83" i="20" s="1"/>
  <c r="M82" i="20"/>
  <c r="M83" i="20" s="1"/>
  <c r="L82" i="20"/>
  <c r="L83" i="20" s="1"/>
  <c r="K82" i="20"/>
  <c r="K83" i="20" s="1"/>
  <c r="J82" i="20"/>
  <c r="J83" i="20" s="1"/>
  <c r="I82" i="20"/>
  <c r="I83" i="20" s="1"/>
  <c r="AD80" i="20"/>
  <c r="AA80" i="20"/>
  <c r="Z80" i="20"/>
  <c r="Y80" i="20"/>
  <c r="X80" i="20"/>
  <c r="W80" i="20"/>
  <c r="N80" i="20"/>
  <c r="M80" i="20"/>
  <c r="L80" i="20"/>
  <c r="K80" i="20"/>
  <c r="J80" i="20"/>
  <c r="I80" i="20"/>
  <c r="AF79" i="20"/>
  <c r="V79" i="20"/>
  <c r="U79" i="20"/>
  <c r="T79" i="20"/>
  <c r="S79" i="20"/>
  <c r="R79" i="20"/>
  <c r="Q79" i="20"/>
  <c r="P79" i="20"/>
  <c r="AD75" i="20"/>
  <c r="AD76" i="20" s="1"/>
  <c r="AC75" i="20"/>
  <c r="AC76" i="20" s="1"/>
  <c r="AB75" i="20"/>
  <c r="AB76" i="20" s="1"/>
  <c r="AA75" i="20"/>
  <c r="AA76" i="20" s="1"/>
  <c r="Z75" i="20"/>
  <c r="Z76" i="20" s="1"/>
  <c r="Y75" i="20"/>
  <c r="Y76" i="20" s="1"/>
  <c r="X75" i="20"/>
  <c r="X76" i="20" s="1"/>
  <c r="W75" i="20"/>
  <c r="W76" i="20" s="1"/>
  <c r="V75" i="20"/>
  <c r="V76" i="20" s="1"/>
  <c r="U75" i="20"/>
  <c r="U76" i="20" s="1"/>
  <c r="T75" i="20"/>
  <c r="T76" i="20" s="1"/>
  <c r="S75" i="20"/>
  <c r="S76" i="20" s="1"/>
  <c r="R75" i="20"/>
  <c r="R76" i="20" s="1"/>
  <c r="Q75" i="20"/>
  <c r="Q76" i="20" s="1"/>
  <c r="P75" i="20"/>
  <c r="P76" i="20" s="1"/>
  <c r="O75" i="20"/>
  <c r="O76" i="20" s="1"/>
  <c r="N75" i="20"/>
  <c r="N76" i="20" s="1"/>
  <c r="M75" i="20"/>
  <c r="M76" i="20" s="1"/>
  <c r="L75" i="20"/>
  <c r="L76" i="20" s="1"/>
  <c r="K75" i="20"/>
  <c r="K76" i="20" s="1"/>
  <c r="J75" i="20"/>
  <c r="J76" i="20" s="1"/>
  <c r="I75" i="20"/>
  <c r="I76" i="20" s="1"/>
  <c r="AD73" i="20"/>
  <c r="AA73" i="20"/>
  <c r="Z73" i="20"/>
  <c r="Y73" i="20"/>
  <c r="X73" i="20"/>
  <c r="W73" i="20"/>
  <c r="O73" i="20"/>
  <c r="N73" i="20"/>
  <c r="M73" i="20"/>
  <c r="L73" i="20"/>
  <c r="K73" i="20"/>
  <c r="J73" i="20"/>
  <c r="I73" i="20"/>
  <c r="AF72" i="20"/>
  <c r="V72" i="20"/>
  <c r="U72" i="20"/>
  <c r="T72" i="20"/>
  <c r="S72" i="20"/>
  <c r="R72" i="20"/>
  <c r="Q72" i="20"/>
  <c r="P72" i="20"/>
  <c r="AF71" i="20"/>
  <c r="V71" i="20"/>
  <c r="U71" i="20"/>
  <c r="T71" i="20"/>
  <c r="S71" i="20"/>
  <c r="R71" i="20"/>
  <c r="Q71" i="20"/>
  <c r="P71" i="20"/>
  <c r="AF70" i="20"/>
  <c r="V70" i="20"/>
  <c r="U70" i="20"/>
  <c r="T70" i="20"/>
  <c r="S70" i="20"/>
  <c r="R70" i="20"/>
  <c r="Q70" i="20"/>
  <c r="P70" i="20"/>
  <c r="AF69" i="20"/>
  <c r="V69" i="20"/>
  <c r="U69" i="20"/>
  <c r="T69" i="20"/>
  <c r="S69" i="20"/>
  <c r="R69" i="20"/>
  <c r="Q69" i="20"/>
  <c r="P69" i="20"/>
  <c r="AF68" i="20"/>
  <c r="V68" i="20"/>
  <c r="U68" i="20"/>
  <c r="T68" i="20"/>
  <c r="S68" i="20"/>
  <c r="R68" i="20"/>
  <c r="Q68" i="20"/>
  <c r="P68" i="20"/>
  <c r="AF67" i="20"/>
  <c r="V67" i="20"/>
  <c r="U67" i="20"/>
  <c r="T67" i="20"/>
  <c r="S67" i="20"/>
  <c r="R67" i="20"/>
  <c r="Q67" i="20"/>
  <c r="P67" i="20"/>
  <c r="AF66" i="20"/>
  <c r="V66" i="20"/>
  <c r="U66" i="20"/>
  <c r="T66" i="20"/>
  <c r="S66" i="20"/>
  <c r="R66" i="20"/>
  <c r="Q66" i="20"/>
  <c r="P66" i="20"/>
  <c r="AF65" i="20"/>
  <c r="V65" i="20"/>
  <c r="U65" i="20"/>
  <c r="T65" i="20"/>
  <c r="S65" i="20"/>
  <c r="R65" i="20"/>
  <c r="Q65" i="20"/>
  <c r="P65" i="20"/>
  <c r="AD61" i="20"/>
  <c r="AD62" i="20" s="1"/>
  <c r="AC61" i="20"/>
  <c r="AC62" i="20" s="1"/>
  <c r="AB61" i="20"/>
  <c r="AB62" i="20" s="1"/>
  <c r="AA61" i="20"/>
  <c r="AA62" i="20" s="1"/>
  <c r="Z61" i="20"/>
  <c r="Z62" i="20" s="1"/>
  <c r="Y61" i="20"/>
  <c r="Y62" i="20" s="1"/>
  <c r="X61" i="20"/>
  <c r="X62" i="20" s="1"/>
  <c r="W61" i="20"/>
  <c r="W62" i="20" s="1"/>
  <c r="V61" i="20"/>
  <c r="V62" i="20" s="1"/>
  <c r="U61" i="20"/>
  <c r="U62" i="20" s="1"/>
  <c r="T61" i="20"/>
  <c r="T62" i="20" s="1"/>
  <c r="S61" i="20"/>
  <c r="S62" i="20" s="1"/>
  <c r="R61" i="20"/>
  <c r="R62" i="20" s="1"/>
  <c r="Q61" i="20"/>
  <c r="Q62" i="20" s="1"/>
  <c r="P61" i="20"/>
  <c r="P62" i="20" s="1"/>
  <c r="O61" i="20"/>
  <c r="O62" i="20" s="1"/>
  <c r="N61" i="20"/>
  <c r="N62" i="20" s="1"/>
  <c r="M61" i="20"/>
  <c r="M62" i="20" s="1"/>
  <c r="L61" i="20"/>
  <c r="L62" i="20" s="1"/>
  <c r="K61" i="20"/>
  <c r="K62" i="20" s="1"/>
  <c r="J61" i="20"/>
  <c r="J62" i="20" s="1"/>
  <c r="I61" i="20"/>
  <c r="I62" i="20" s="1"/>
  <c r="AD59" i="20"/>
  <c r="AC59" i="20"/>
  <c r="AB59" i="20"/>
  <c r="AA59" i="20"/>
  <c r="Z59" i="20"/>
  <c r="Y59" i="20"/>
  <c r="X59" i="20"/>
  <c r="W59" i="20"/>
  <c r="O59" i="20"/>
  <c r="N59" i="20"/>
  <c r="M59" i="20"/>
  <c r="L59" i="20"/>
  <c r="K59" i="20"/>
  <c r="J59" i="20"/>
  <c r="I59" i="20"/>
  <c r="AF58" i="20"/>
  <c r="V58" i="20"/>
  <c r="U58" i="20"/>
  <c r="T58" i="20"/>
  <c r="S58" i="20"/>
  <c r="R58" i="20"/>
  <c r="Q58" i="20"/>
  <c r="P58" i="20"/>
  <c r="AD55" i="20"/>
  <c r="AC55" i="20"/>
  <c r="AB55" i="20"/>
  <c r="AA55" i="20"/>
  <c r="Z55" i="20"/>
  <c r="Y55" i="20"/>
  <c r="X55" i="20"/>
  <c r="W55" i="20"/>
  <c r="R55" i="20"/>
  <c r="N55" i="20"/>
  <c r="K55" i="20"/>
  <c r="AD52" i="20"/>
  <c r="AC52" i="20"/>
  <c r="AB52" i="20"/>
  <c r="AA52" i="20"/>
  <c r="Z52" i="20"/>
  <c r="Y52" i="20"/>
  <c r="X52" i="20"/>
  <c r="W52" i="20"/>
  <c r="O52" i="20"/>
  <c r="N52" i="20"/>
  <c r="M52" i="20"/>
  <c r="L52" i="20"/>
  <c r="K52" i="20"/>
  <c r="J52" i="20"/>
  <c r="I52" i="20"/>
  <c r="AF51" i="20"/>
  <c r="V51" i="20"/>
  <c r="U51" i="20"/>
  <c r="T51" i="20"/>
  <c r="S51" i="20"/>
  <c r="R51" i="20"/>
  <c r="Q51" i="20"/>
  <c r="P51" i="20"/>
  <c r="AF50" i="20"/>
  <c r="V50" i="20"/>
  <c r="U50" i="20"/>
  <c r="T50" i="20"/>
  <c r="S50" i="20"/>
  <c r="R50" i="20"/>
  <c r="Q50" i="20"/>
  <c r="P50" i="20"/>
  <c r="AF49" i="20"/>
  <c r="V49" i="20"/>
  <c r="U49" i="20"/>
  <c r="T49" i="20"/>
  <c r="S49" i="20"/>
  <c r="R49" i="20"/>
  <c r="Q49" i="20"/>
  <c r="P49" i="20"/>
  <c r="AF48" i="20"/>
  <c r="V48" i="20"/>
  <c r="U48" i="20"/>
  <c r="T48" i="20"/>
  <c r="S48" i="20"/>
  <c r="R48" i="20"/>
  <c r="Q48" i="20"/>
  <c r="P48" i="20"/>
  <c r="AF47" i="20"/>
  <c r="V47" i="20"/>
  <c r="U47" i="20"/>
  <c r="T47" i="20"/>
  <c r="S47" i="20"/>
  <c r="R47" i="20"/>
  <c r="Q47" i="20"/>
  <c r="P47" i="20"/>
  <c r="AF46" i="20"/>
  <c r="V46" i="20"/>
  <c r="U46" i="20"/>
  <c r="T46" i="20"/>
  <c r="S46" i="20"/>
  <c r="R46" i="20"/>
  <c r="Q46" i="20"/>
  <c r="P46" i="20"/>
  <c r="AF45" i="20"/>
  <c r="V45" i="20"/>
  <c r="U45" i="20"/>
  <c r="T45" i="20"/>
  <c r="S45" i="20"/>
  <c r="R45" i="20"/>
  <c r="Q45" i="20"/>
  <c r="P45" i="20"/>
  <c r="AF44" i="20"/>
  <c r="V44" i="20"/>
  <c r="U44" i="20"/>
  <c r="T44" i="20"/>
  <c r="S44" i="20"/>
  <c r="R44" i="20"/>
  <c r="Q44" i="20"/>
  <c r="P44" i="20"/>
  <c r="AF43" i="20"/>
  <c r="V43" i="20"/>
  <c r="U43" i="20"/>
  <c r="T43" i="20"/>
  <c r="S43" i="20"/>
  <c r="R43" i="20"/>
  <c r="Q43" i="20"/>
  <c r="P43" i="20"/>
  <c r="AF42" i="20"/>
  <c r="V42" i="20"/>
  <c r="U42" i="20"/>
  <c r="T42" i="20"/>
  <c r="S42" i="20"/>
  <c r="R42" i="20"/>
  <c r="Q42" i="20"/>
  <c r="P42" i="20"/>
  <c r="AF41" i="20"/>
  <c r="V41" i="20"/>
  <c r="U41" i="20"/>
  <c r="T41" i="20"/>
  <c r="S41" i="20"/>
  <c r="R41" i="20"/>
  <c r="Q41" i="20"/>
  <c r="P41" i="20"/>
  <c r="AD38" i="20"/>
  <c r="AC38" i="20"/>
  <c r="AB38" i="20"/>
  <c r="AA38" i="20"/>
  <c r="Z38" i="20"/>
  <c r="Y38" i="20"/>
  <c r="X38" i="20"/>
  <c r="W38" i="20"/>
  <c r="S38" i="20"/>
  <c r="Q38" i="20"/>
  <c r="L38" i="20"/>
  <c r="K38" i="20"/>
  <c r="AD35" i="20"/>
  <c r="AC35" i="20"/>
  <c r="AB35" i="20"/>
  <c r="AA35" i="20"/>
  <c r="Z35" i="20"/>
  <c r="Y35" i="20"/>
  <c r="X35" i="20"/>
  <c r="W35" i="20"/>
  <c r="N35" i="20"/>
  <c r="M35" i="20"/>
  <c r="L35" i="20"/>
  <c r="K35" i="20"/>
  <c r="J35" i="20"/>
  <c r="I35" i="20"/>
  <c r="AF34" i="20"/>
  <c r="V34" i="20"/>
  <c r="U34" i="20"/>
  <c r="T34" i="20"/>
  <c r="S34" i="20"/>
  <c r="R34" i="20"/>
  <c r="Q34" i="20"/>
  <c r="P34" i="20"/>
  <c r="AF33" i="20"/>
  <c r="V33" i="20"/>
  <c r="U33" i="20"/>
  <c r="T33" i="20"/>
  <c r="S33" i="20"/>
  <c r="R33" i="20"/>
  <c r="Q33" i="20"/>
  <c r="P33" i="20"/>
  <c r="AF32" i="20"/>
  <c r="V32" i="20"/>
  <c r="U32" i="20"/>
  <c r="T32" i="20"/>
  <c r="S32" i="20"/>
  <c r="R32" i="20"/>
  <c r="Q32" i="20"/>
  <c r="P32" i="20"/>
  <c r="AF31" i="20"/>
  <c r="V31" i="20"/>
  <c r="U31" i="20"/>
  <c r="T31" i="20"/>
  <c r="S31" i="20"/>
  <c r="R31" i="20"/>
  <c r="Q31" i="20"/>
  <c r="P31" i="20"/>
  <c r="AF30" i="20"/>
  <c r="V30" i="20"/>
  <c r="U30" i="20"/>
  <c r="T30" i="20"/>
  <c r="S30" i="20"/>
  <c r="R30" i="20"/>
  <c r="Q30" i="20"/>
  <c r="P30" i="20"/>
  <c r="AF29" i="20"/>
  <c r="V29" i="20"/>
  <c r="U29" i="20"/>
  <c r="T29" i="20"/>
  <c r="S29" i="20"/>
  <c r="R29" i="20"/>
  <c r="Q29" i="20"/>
  <c r="P29" i="20"/>
  <c r="AF28" i="20"/>
  <c r="V28" i="20"/>
  <c r="U28" i="20"/>
  <c r="T28" i="20"/>
  <c r="S28" i="20"/>
  <c r="R28" i="20"/>
  <c r="Q28" i="20"/>
  <c r="P28" i="20"/>
  <c r="AF27" i="20"/>
  <c r="V27" i="20"/>
  <c r="U27" i="20"/>
  <c r="T27" i="20"/>
  <c r="S27" i="20"/>
  <c r="R27" i="20"/>
  <c r="Q27" i="20"/>
  <c r="P27" i="20"/>
  <c r="AD24" i="20"/>
  <c r="AC24" i="20"/>
  <c r="AB24" i="20"/>
  <c r="AA24" i="20"/>
  <c r="Z24" i="20"/>
  <c r="Y24" i="20"/>
  <c r="X24" i="20"/>
  <c r="W24" i="20"/>
  <c r="AD21" i="20"/>
  <c r="AC21" i="20"/>
  <c r="AB21" i="20"/>
  <c r="AA21" i="20"/>
  <c r="Z21" i="20"/>
  <c r="Y21" i="20"/>
  <c r="X21" i="20"/>
  <c r="W21" i="20"/>
  <c r="O21" i="20"/>
  <c r="N21" i="20"/>
  <c r="M21" i="20"/>
  <c r="L21" i="20"/>
  <c r="K21" i="20"/>
  <c r="J21" i="20"/>
  <c r="I21" i="20"/>
  <c r="AF20" i="20"/>
  <c r="V20" i="20"/>
  <c r="U20" i="20"/>
  <c r="T20" i="20"/>
  <c r="S20" i="20"/>
  <c r="R20" i="20"/>
  <c r="Q20" i="20"/>
  <c r="P20" i="20"/>
  <c r="AF19" i="20"/>
  <c r="V19" i="20"/>
  <c r="U19" i="20"/>
  <c r="T19" i="20"/>
  <c r="S19" i="20"/>
  <c r="R19" i="20"/>
  <c r="Q19" i="20"/>
  <c r="P19" i="20"/>
  <c r="AF18" i="20"/>
  <c r="V18" i="20"/>
  <c r="U18" i="20"/>
  <c r="T18" i="20"/>
  <c r="S18" i="20"/>
  <c r="R18" i="20"/>
  <c r="Q18" i="20"/>
  <c r="P18" i="20"/>
  <c r="AF17" i="20"/>
  <c r="V17" i="20"/>
  <c r="U17" i="20"/>
  <c r="T17" i="20"/>
  <c r="S17" i="20"/>
  <c r="R17" i="20"/>
  <c r="Q17" i="20"/>
  <c r="P17" i="20"/>
  <c r="AF16" i="20"/>
  <c r="V16" i="20"/>
  <c r="U16" i="20"/>
  <c r="T16" i="20"/>
  <c r="S16" i="20"/>
  <c r="R16" i="20"/>
  <c r="Q16" i="20"/>
  <c r="P16" i="20"/>
  <c r="AF15" i="20"/>
  <c r="V15" i="20"/>
  <c r="U15" i="20"/>
  <c r="T15" i="20"/>
  <c r="S15" i="20"/>
  <c r="R15" i="20"/>
  <c r="Q15" i="20"/>
  <c r="P15" i="20"/>
  <c r="AF14" i="20"/>
  <c r="V14" i="20"/>
  <c r="U14" i="20"/>
  <c r="T14" i="20"/>
  <c r="S14" i="20"/>
  <c r="R14" i="20"/>
  <c r="Q14" i="20"/>
  <c r="P14" i="20"/>
  <c r="AF13" i="20"/>
  <c r="V13" i="20"/>
  <c r="U13" i="20"/>
  <c r="T13" i="20"/>
  <c r="S13" i="20"/>
  <c r="R13" i="20"/>
  <c r="Q13" i="20"/>
  <c r="P13" i="20"/>
  <c r="AD10" i="20"/>
  <c r="AC10" i="20"/>
  <c r="AB10" i="20"/>
  <c r="AA10" i="20"/>
  <c r="Z10" i="20"/>
  <c r="Y10" i="20"/>
  <c r="X10" i="20"/>
  <c r="W10" i="20"/>
  <c r="L10" i="20"/>
  <c r="K10" i="20"/>
  <c r="J10" i="20"/>
  <c r="AD7" i="20"/>
  <c r="AC7" i="20"/>
  <c r="AB7" i="20"/>
  <c r="AA7" i="20"/>
  <c r="Z7" i="20"/>
  <c r="Y7" i="20"/>
  <c r="X7" i="20"/>
  <c r="W7" i="20"/>
  <c r="O7" i="20"/>
  <c r="N7" i="20"/>
  <c r="M7" i="20"/>
  <c r="L7" i="20"/>
  <c r="K7" i="20"/>
  <c r="J7" i="20"/>
  <c r="I7" i="20"/>
  <c r="AF6" i="20"/>
  <c r="V6" i="20"/>
  <c r="U6" i="20"/>
  <c r="T6" i="20"/>
  <c r="S6" i="20"/>
  <c r="R6" i="20"/>
  <c r="Q6" i="20"/>
  <c r="P6" i="20"/>
  <c r="AF5" i="20"/>
  <c r="V5" i="20"/>
  <c r="U5" i="20"/>
  <c r="T5" i="20"/>
  <c r="S5" i="20"/>
  <c r="R5" i="20"/>
  <c r="Q5" i="20"/>
  <c r="P5" i="20"/>
  <c r="AF4" i="20"/>
  <c r="V4" i="20"/>
  <c r="U4" i="20"/>
  <c r="T4" i="20"/>
  <c r="S4" i="20"/>
  <c r="R4" i="20"/>
  <c r="Q4" i="20"/>
  <c r="P4" i="20"/>
  <c r="AB311" i="17"/>
  <c r="AC311" i="17"/>
  <c r="AB304" i="17"/>
  <c r="AC304" i="17"/>
  <c r="L364" i="17"/>
  <c r="AD355" i="17"/>
  <c r="AD356" i="17" s="1"/>
  <c r="AC355" i="17"/>
  <c r="AC356" i="17" s="1"/>
  <c r="AB355" i="17"/>
  <c r="AB356" i="17" s="1"/>
  <c r="AA355" i="17"/>
  <c r="AA356" i="17" s="1"/>
  <c r="Z355" i="17"/>
  <c r="Z356" i="17" s="1"/>
  <c r="Y355" i="17"/>
  <c r="Y356" i="17" s="1"/>
  <c r="X355" i="17"/>
  <c r="X356" i="17" s="1"/>
  <c r="W355" i="17"/>
  <c r="W356" i="17" s="1"/>
  <c r="V355" i="17"/>
  <c r="V356" i="17" s="1"/>
  <c r="U355" i="17"/>
  <c r="U356" i="17" s="1"/>
  <c r="T355" i="17"/>
  <c r="T356" i="17" s="1"/>
  <c r="S355" i="17"/>
  <c r="S356" i="17" s="1"/>
  <c r="R355" i="17"/>
  <c r="R356" i="17" s="1"/>
  <c r="Q355" i="17"/>
  <c r="Q356" i="17" s="1"/>
  <c r="P355" i="17"/>
  <c r="P356" i="17" s="1"/>
  <c r="O355" i="17"/>
  <c r="O356" i="17" s="1"/>
  <c r="N355" i="17"/>
  <c r="N356" i="17" s="1"/>
  <c r="M355" i="17"/>
  <c r="M356" i="17" s="1"/>
  <c r="L355" i="17"/>
  <c r="L356" i="17" s="1"/>
  <c r="K355" i="17"/>
  <c r="K356" i="17" s="1"/>
  <c r="J355" i="17"/>
  <c r="J356" i="17" s="1"/>
  <c r="I355" i="17"/>
  <c r="I356" i="17" s="1"/>
  <c r="AD353" i="17"/>
  <c r="AC353" i="17"/>
  <c r="AB353" i="17"/>
  <c r="AA353" i="17"/>
  <c r="Z353" i="17"/>
  <c r="Z357" i="17" s="1"/>
  <c r="Y353" i="17"/>
  <c r="Y357" i="17" s="1"/>
  <c r="X353" i="17"/>
  <c r="X357" i="17" s="1"/>
  <c r="W353" i="17"/>
  <c r="W357" i="17" s="1"/>
  <c r="O353" i="17"/>
  <c r="O357" i="17" s="1"/>
  <c r="N353" i="17"/>
  <c r="N357" i="17" s="1"/>
  <c r="M353" i="17"/>
  <c r="L353" i="17"/>
  <c r="L357" i="17" s="1"/>
  <c r="K353" i="17"/>
  <c r="K357" i="17" s="1"/>
  <c r="J353" i="17"/>
  <c r="J357" i="17" s="1"/>
  <c r="I353" i="17"/>
  <c r="I357" i="17" s="1"/>
  <c r="AF351" i="17"/>
  <c r="V351" i="17"/>
  <c r="U351" i="17"/>
  <c r="T351" i="17"/>
  <c r="S351" i="17"/>
  <c r="R351" i="17"/>
  <c r="Q351" i="17"/>
  <c r="P351" i="17"/>
  <c r="AF350" i="17"/>
  <c r="V350" i="17"/>
  <c r="U350" i="17"/>
  <c r="T350" i="17"/>
  <c r="S350" i="17"/>
  <c r="R350" i="17"/>
  <c r="Q350" i="17"/>
  <c r="P350" i="17"/>
  <c r="AF349" i="17"/>
  <c r="V349" i="17"/>
  <c r="U349" i="17"/>
  <c r="T349" i="17"/>
  <c r="S349" i="17"/>
  <c r="R349" i="17"/>
  <c r="Q349" i="17"/>
  <c r="P349" i="17"/>
  <c r="AF348" i="17"/>
  <c r="V348" i="17"/>
  <c r="U348" i="17"/>
  <c r="T348" i="17"/>
  <c r="S348" i="17"/>
  <c r="R348" i="17"/>
  <c r="Q348" i="17"/>
  <c r="P348" i="17"/>
  <c r="AF347" i="17"/>
  <c r="V347" i="17"/>
  <c r="U347" i="17"/>
  <c r="T347" i="17"/>
  <c r="S347" i="17"/>
  <c r="R347" i="17"/>
  <c r="Q347" i="17"/>
  <c r="P347" i="17"/>
  <c r="AF346" i="17"/>
  <c r="V346" i="17"/>
  <c r="U346" i="17"/>
  <c r="T346" i="17"/>
  <c r="S346" i="17"/>
  <c r="R346" i="17"/>
  <c r="Q346" i="17"/>
  <c r="P346" i="17"/>
  <c r="AF345" i="17"/>
  <c r="V345" i="17"/>
  <c r="U345" i="17"/>
  <c r="T345" i="17"/>
  <c r="S345" i="17"/>
  <c r="R345" i="17"/>
  <c r="Q345" i="17"/>
  <c r="P345" i="17"/>
  <c r="AF344" i="17"/>
  <c r="V344" i="17"/>
  <c r="U344" i="17"/>
  <c r="T344" i="17"/>
  <c r="S344" i="17"/>
  <c r="R344" i="17"/>
  <c r="Q344" i="17"/>
  <c r="P344" i="17"/>
  <c r="AF343" i="17"/>
  <c r="V343" i="17"/>
  <c r="U343" i="17"/>
  <c r="T343" i="17"/>
  <c r="S343" i="17"/>
  <c r="R343" i="17"/>
  <c r="Q343" i="17"/>
  <c r="P343" i="17"/>
  <c r="AF342" i="17"/>
  <c r="V342" i="17"/>
  <c r="U342" i="17"/>
  <c r="T342" i="17"/>
  <c r="S342" i="17"/>
  <c r="R342" i="17"/>
  <c r="Q342" i="17"/>
  <c r="P342" i="17"/>
  <c r="AF341" i="17"/>
  <c r="V341" i="17"/>
  <c r="U341" i="17"/>
  <c r="T341" i="17"/>
  <c r="S341" i="17"/>
  <c r="R341" i="17"/>
  <c r="Q341" i="17"/>
  <c r="P341" i="17"/>
  <c r="AF340" i="17"/>
  <c r="V340" i="17"/>
  <c r="U340" i="17"/>
  <c r="T340" i="17"/>
  <c r="S340" i="17"/>
  <c r="R340" i="17"/>
  <c r="Q340" i="17"/>
  <c r="P340" i="17"/>
  <c r="AF339" i="17"/>
  <c r="V339" i="17"/>
  <c r="U339" i="17"/>
  <c r="T339" i="17"/>
  <c r="S339" i="17"/>
  <c r="R339" i="17"/>
  <c r="Q339" i="17"/>
  <c r="P339" i="17"/>
  <c r="AD335" i="17"/>
  <c r="AD336" i="17" s="1"/>
  <c r="AC335" i="17"/>
  <c r="AC336" i="17" s="1"/>
  <c r="AB335" i="17"/>
  <c r="AB336" i="17" s="1"/>
  <c r="AA335" i="17"/>
  <c r="AA336" i="17" s="1"/>
  <c r="Z335" i="17"/>
  <c r="Z336" i="17" s="1"/>
  <c r="Y335" i="17"/>
  <c r="Y336" i="17" s="1"/>
  <c r="X335" i="17"/>
  <c r="X336" i="17" s="1"/>
  <c r="W335" i="17"/>
  <c r="W336" i="17" s="1"/>
  <c r="V335" i="17"/>
  <c r="V336" i="17" s="1"/>
  <c r="U335" i="17"/>
  <c r="U336" i="17" s="1"/>
  <c r="T335" i="17"/>
  <c r="T336" i="17" s="1"/>
  <c r="S335" i="17"/>
  <c r="S336" i="17" s="1"/>
  <c r="R335" i="17"/>
  <c r="R336" i="17" s="1"/>
  <c r="Q335" i="17"/>
  <c r="Q336" i="17" s="1"/>
  <c r="P335" i="17"/>
  <c r="P336" i="17" s="1"/>
  <c r="O335" i="17"/>
  <c r="O336" i="17" s="1"/>
  <c r="N335" i="17"/>
  <c r="N336" i="17" s="1"/>
  <c r="M335" i="17"/>
  <c r="M336" i="17" s="1"/>
  <c r="L335" i="17"/>
  <c r="L336" i="17" s="1"/>
  <c r="K335" i="17"/>
  <c r="K336" i="17" s="1"/>
  <c r="J335" i="17"/>
  <c r="J336" i="17" s="1"/>
  <c r="I335" i="17"/>
  <c r="I336" i="17" s="1"/>
  <c r="AD333" i="17"/>
  <c r="AC333" i="17"/>
  <c r="AB333" i="17"/>
  <c r="AA333" i="17"/>
  <c r="Z333" i="17"/>
  <c r="Z337" i="17" s="1"/>
  <c r="Y333" i="17"/>
  <c r="Y337" i="17" s="1"/>
  <c r="X333" i="17"/>
  <c r="X337" i="17" s="1"/>
  <c r="W333" i="17"/>
  <c r="W337" i="17" s="1"/>
  <c r="O333" i="17"/>
  <c r="O337" i="17" s="1"/>
  <c r="N333" i="17"/>
  <c r="M333" i="17"/>
  <c r="M337" i="17" s="1"/>
  <c r="L333" i="17"/>
  <c r="L337" i="17" s="1"/>
  <c r="K333" i="17"/>
  <c r="K337" i="17" s="1"/>
  <c r="J333" i="17"/>
  <c r="J337" i="17" s="1"/>
  <c r="I333" i="17"/>
  <c r="I337" i="17" s="1"/>
  <c r="AF332" i="17"/>
  <c r="V332" i="17"/>
  <c r="U332" i="17"/>
  <c r="T332" i="17"/>
  <c r="S332" i="17"/>
  <c r="R332" i="17"/>
  <c r="Q332" i="17"/>
  <c r="P332" i="17"/>
  <c r="AF331" i="17"/>
  <c r="V331" i="17"/>
  <c r="U331" i="17"/>
  <c r="T331" i="17"/>
  <c r="S331" i="17"/>
  <c r="R331" i="17"/>
  <c r="Q331" i="17"/>
  <c r="P331" i="17"/>
  <c r="AF330" i="17"/>
  <c r="V330" i="17"/>
  <c r="U330" i="17"/>
  <c r="T330" i="17"/>
  <c r="S330" i="17"/>
  <c r="R330" i="17"/>
  <c r="Q330" i="17"/>
  <c r="P330" i="17"/>
  <c r="AF329" i="17"/>
  <c r="V329" i="17"/>
  <c r="U329" i="17"/>
  <c r="T329" i="17"/>
  <c r="S329" i="17"/>
  <c r="R329" i="17"/>
  <c r="Q329" i="17"/>
  <c r="P329" i="17"/>
  <c r="AF328" i="17"/>
  <c r="V328" i="17"/>
  <c r="U328" i="17"/>
  <c r="T328" i="17"/>
  <c r="S328" i="17"/>
  <c r="R328" i="17"/>
  <c r="Q328" i="17"/>
  <c r="P328" i="17"/>
  <c r="AF327" i="17"/>
  <c r="V327" i="17"/>
  <c r="U327" i="17"/>
  <c r="T327" i="17"/>
  <c r="S327" i="17"/>
  <c r="R327" i="17"/>
  <c r="Q327" i="17"/>
  <c r="P327" i="17"/>
  <c r="AF326" i="17"/>
  <c r="V326" i="17"/>
  <c r="U326" i="17"/>
  <c r="T326" i="17"/>
  <c r="S326" i="17"/>
  <c r="R326" i="17"/>
  <c r="Q326" i="17"/>
  <c r="P326" i="17"/>
  <c r="AF325" i="17"/>
  <c r="V325" i="17"/>
  <c r="U325" i="17"/>
  <c r="T325" i="17"/>
  <c r="S325" i="17"/>
  <c r="R325" i="17"/>
  <c r="Q325" i="17"/>
  <c r="P325" i="17"/>
  <c r="AF324" i="17"/>
  <c r="V324" i="17"/>
  <c r="U324" i="17"/>
  <c r="T324" i="17"/>
  <c r="S324" i="17"/>
  <c r="R324" i="17"/>
  <c r="Q324" i="17"/>
  <c r="P324" i="17"/>
  <c r="AF323" i="17"/>
  <c r="V323" i="17"/>
  <c r="U323" i="17"/>
  <c r="T323" i="17"/>
  <c r="S323" i="17"/>
  <c r="R323" i="17"/>
  <c r="Q323" i="17"/>
  <c r="P323" i="17"/>
  <c r="AF322" i="17"/>
  <c r="V322" i="17"/>
  <c r="U322" i="17"/>
  <c r="T322" i="17"/>
  <c r="S322" i="17"/>
  <c r="R322" i="17"/>
  <c r="Q322" i="17"/>
  <c r="P322" i="17"/>
  <c r="AF321" i="17"/>
  <c r="V321" i="17"/>
  <c r="U321" i="17"/>
  <c r="T321" i="17"/>
  <c r="S321" i="17"/>
  <c r="R321" i="17"/>
  <c r="Q321" i="17"/>
  <c r="P321" i="17"/>
  <c r="AF319" i="17"/>
  <c r="V319" i="17"/>
  <c r="U319" i="17"/>
  <c r="T319" i="17"/>
  <c r="S319" i="17"/>
  <c r="R319" i="17"/>
  <c r="Q319" i="17"/>
  <c r="P319" i="17"/>
  <c r="AF318" i="17"/>
  <c r="V318" i="17"/>
  <c r="U318" i="17"/>
  <c r="T318" i="17"/>
  <c r="S318" i="17"/>
  <c r="R318" i="17"/>
  <c r="Q318" i="17"/>
  <c r="P318" i="17"/>
  <c r="AF317" i="17"/>
  <c r="V317" i="17"/>
  <c r="U317" i="17"/>
  <c r="T317" i="17"/>
  <c r="S317" i="17"/>
  <c r="R317" i="17"/>
  <c r="Q317" i="17"/>
  <c r="P317" i="17"/>
  <c r="AD313" i="17"/>
  <c r="AD314" i="17" s="1"/>
  <c r="AC313" i="17"/>
  <c r="AC314" i="17" s="1"/>
  <c r="AB313" i="17"/>
  <c r="AB314" i="17" s="1"/>
  <c r="AA313" i="17"/>
  <c r="AA314" i="17" s="1"/>
  <c r="Z313" i="17"/>
  <c r="Z314" i="17" s="1"/>
  <c r="Y313" i="17"/>
  <c r="Y314" i="17" s="1"/>
  <c r="X313" i="17"/>
  <c r="X314" i="17" s="1"/>
  <c r="W313" i="17"/>
  <c r="W314" i="17" s="1"/>
  <c r="V313" i="17"/>
  <c r="V314" i="17" s="1"/>
  <c r="U313" i="17"/>
  <c r="U314" i="17" s="1"/>
  <c r="T313" i="17"/>
  <c r="T314" i="17" s="1"/>
  <c r="S313" i="17"/>
  <c r="S314" i="17" s="1"/>
  <c r="R313" i="17"/>
  <c r="R314" i="17" s="1"/>
  <c r="Q313" i="17"/>
  <c r="Q314" i="17" s="1"/>
  <c r="P313" i="17"/>
  <c r="P314" i="17" s="1"/>
  <c r="N313" i="17"/>
  <c r="N314" i="17" s="1"/>
  <c r="M313" i="17"/>
  <c r="M314" i="17" s="1"/>
  <c r="L313" i="17"/>
  <c r="L314" i="17" s="1"/>
  <c r="K313" i="17"/>
  <c r="K314" i="17" s="1"/>
  <c r="J313" i="17"/>
  <c r="J314" i="17" s="1"/>
  <c r="I313" i="17"/>
  <c r="I314" i="17" s="1"/>
  <c r="AD311" i="17"/>
  <c r="AA311" i="17"/>
  <c r="Z311" i="17"/>
  <c r="Y311" i="17"/>
  <c r="X311" i="17"/>
  <c r="W311" i="17"/>
  <c r="N311" i="17"/>
  <c r="M311" i="17"/>
  <c r="L311" i="17"/>
  <c r="K311" i="17"/>
  <c r="J311" i="17"/>
  <c r="I311" i="17"/>
  <c r="AF310" i="17"/>
  <c r="V310" i="17"/>
  <c r="U310" i="17"/>
  <c r="T310" i="17"/>
  <c r="S310" i="17"/>
  <c r="R310" i="17"/>
  <c r="Q310" i="17"/>
  <c r="P310" i="17"/>
  <c r="AD306" i="17"/>
  <c r="AD307" i="17" s="1"/>
  <c r="AC306" i="17"/>
  <c r="AC307" i="17" s="1"/>
  <c r="AB306" i="17"/>
  <c r="AB307" i="17" s="1"/>
  <c r="AA306" i="17"/>
  <c r="AA307" i="17" s="1"/>
  <c r="Z306" i="17"/>
  <c r="Z307" i="17" s="1"/>
  <c r="Y306" i="17"/>
  <c r="Y307" i="17" s="1"/>
  <c r="X306" i="17"/>
  <c r="X307" i="17" s="1"/>
  <c r="W306" i="17"/>
  <c r="W307" i="17" s="1"/>
  <c r="V306" i="17"/>
  <c r="V307" i="17" s="1"/>
  <c r="U306" i="17"/>
  <c r="U307" i="17" s="1"/>
  <c r="T306" i="17"/>
  <c r="T307" i="17" s="1"/>
  <c r="S306" i="17"/>
  <c r="S307" i="17" s="1"/>
  <c r="R306" i="17"/>
  <c r="R307" i="17" s="1"/>
  <c r="Q306" i="17"/>
  <c r="Q307" i="17" s="1"/>
  <c r="P306" i="17"/>
  <c r="P307" i="17" s="1"/>
  <c r="O306" i="17"/>
  <c r="O307" i="17" s="1"/>
  <c r="N306" i="17"/>
  <c r="N307" i="17" s="1"/>
  <c r="M306" i="17"/>
  <c r="M307" i="17" s="1"/>
  <c r="L306" i="17"/>
  <c r="L307" i="17" s="1"/>
  <c r="K306" i="17"/>
  <c r="K307" i="17" s="1"/>
  <c r="J306" i="17"/>
  <c r="J307" i="17" s="1"/>
  <c r="I306" i="17"/>
  <c r="I307" i="17" s="1"/>
  <c r="AD304" i="17"/>
  <c r="AA304" i="17"/>
  <c r="Z304" i="17"/>
  <c r="Y304" i="17"/>
  <c r="X304" i="17"/>
  <c r="W304" i="17"/>
  <c r="O304" i="17"/>
  <c r="N304" i="17"/>
  <c r="M304" i="17"/>
  <c r="L304" i="17"/>
  <c r="K304" i="17"/>
  <c r="J304" i="17"/>
  <c r="I304" i="17"/>
  <c r="AF303" i="17"/>
  <c r="V303" i="17"/>
  <c r="U303" i="17"/>
  <c r="T303" i="17"/>
  <c r="S303" i="17"/>
  <c r="R303" i="17"/>
  <c r="Q303" i="17"/>
  <c r="P303" i="17"/>
  <c r="AF302" i="17"/>
  <c r="V302" i="17"/>
  <c r="U302" i="17"/>
  <c r="T302" i="17"/>
  <c r="S302" i="17"/>
  <c r="R302" i="17"/>
  <c r="Q302" i="17"/>
  <c r="P302" i="17"/>
  <c r="AF301" i="17"/>
  <c r="V301" i="17"/>
  <c r="U301" i="17"/>
  <c r="T301" i="17"/>
  <c r="S301" i="17"/>
  <c r="R301" i="17"/>
  <c r="Q301" i="17"/>
  <c r="P301" i="17"/>
  <c r="AF300" i="17"/>
  <c r="V300" i="17"/>
  <c r="U300" i="17"/>
  <c r="T300" i="17"/>
  <c r="S300" i="17"/>
  <c r="R300" i="17"/>
  <c r="Q300" i="17"/>
  <c r="P300" i="17"/>
  <c r="AF299" i="17"/>
  <c r="V299" i="17"/>
  <c r="U299" i="17"/>
  <c r="T299" i="17"/>
  <c r="S299" i="17"/>
  <c r="R299" i="17"/>
  <c r="Q299" i="17"/>
  <c r="P299" i="17"/>
  <c r="AF298" i="17"/>
  <c r="V298" i="17"/>
  <c r="U298" i="17"/>
  <c r="T298" i="17"/>
  <c r="S298" i="17"/>
  <c r="R298" i="17"/>
  <c r="Q298" i="17"/>
  <c r="P298" i="17"/>
  <c r="AF297" i="17"/>
  <c r="V297" i="17"/>
  <c r="U297" i="17"/>
  <c r="T297" i="17"/>
  <c r="S297" i="17"/>
  <c r="R297" i="17"/>
  <c r="Q297" i="17"/>
  <c r="P297" i="17"/>
  <c r="AF296" i="17"/>
  <c r="V296" i="17"/>
  <c r="U296" i="17"/>
  <c r="T296" i="17"/>
  <c r="S296" i="17"/>
  <c r="R296" i="17"/>
  <c r="Q296" i="17"/>
  <c r="P296" i="17"/>
  <c r="AF295" i="17"/>
  <c r="V295" i="17"/>
  <c r="U295" i="17"/>
  <c r="T295" i="17"/>
  <c r="S295" i="17"/>
  <c r="R295" i="17"/>
  <c r="Q295" i="17"/>
  <c r="P295" i="17"/>
  <c r="AD291" i="17"/>
  <c r="AD292" i="17" s="1"/>
  <c r="AC291" i="17"/>
  <c r="AC292" i="17" s="1"/>
  <c r="AB291" i="17"/>
  <c r="AB292" i="17" s="1"/>
  <c r="AA291" i="17"/>
  <c r="AA292" i="17" s="1"/>
  <c r="Z291" i="17"/>
  <c r="Z292" i="17" s="1"/>
  <c r="Y291" i="17"/>
  <c r="Y292" i="17" s="1"/>
  <c r="X291" i="17"/>
  <c r="X292" i="17" s="1"/>
  <c r="W291" i="17"/>
  <c r="W292" i="17" s="1"/>
  <c r="V291" i="17"/>
  <c r="V292" i="17" s="1"/>
  <c r="U291" i="17"/>
  <c r="U292" i="17" s="1"/>
  <c r="T291" i="17"/>
  <c r="T292" i="17" s="1"/>
  <c r="S291" i="17"/>
  <c r="S292" i="17" s="1"/>
  <c r="R291" i="17"/>
  <c r="R292" i="17" s="1"/>
  <c r="Q291" i="17"/>
  <c r="Q292" i="17" s="1"/>
  <c r="P291" i="17"/>
  <c r="P292" i="17" s="1"/>
  <c r="O291" i="17"/>
  <c r="O292" i="17" s="1"/>
  <c r="N291" i="17"/>
  <c r="N292" i="17" s="1"/>
  <c r="M291" i="17"/>
  <c r="M292" i="17" s="1"/>
  <c r="L291" i="17"/>
  <c r="L292" i="17" s="1"/>
  <c r="K291" i="17"/>
  <c r="K292" i="17" s="1"/>
  <c r="J291" i="17"/>
  <c r="J292" i="17" s="1"/>
  <c r="I291" i="17"/>
  <c r="I292" i="17" s="1"/>
  <c r="AD289" i="17"/>
  <c r="AC289" i="17"/>
  <c r="AB289" i="17"/>
  <c r="AA289" i="17"/>
  <c r="Z289" i="17"/>
  <c r="Y289" i="17"/>
  <c r="X289" i="17"/>
  <c r="W289" i="17"/>
  <c r="O289" i="17"/>
  <c r="N289" i="17"/>
  <c r="M289" i="17"/>
  <c r="L289" i="17"/>
  <c r="K289" i="17"/>
  <c r="J289" i="17"/>
  <c r="I289" i="17"/>
  <c r="AF288" i="17"/>
  <c r="V288" i="17"/>
  <c r="U288" i="17"/>
  <c r="T288" i="17"/>
  <c r="S288" i="17"/>
  <c r="R288" i="17"/>
  <c r="Q288" i="17"/>
  <c r="P288" i="17"/>
  <c r="AD285" i="17"/>
  <c r="AC285" i="17"/>
  <c r="AB285" i="17"/>
  <c r="AA285" i="17"/>
  <c r="Z285" i="17"/>
  <c r="Y285" i="17"/>
  <c r="X285" i="17"/>
  <c r="W285" i="17"/>
  <c r="V285" i="17"/>
  <c r="U285" i="17"/>
  <c r="T285" i="17"/>
  <c r="S285" i="17"/>
  <c r="R285" i="17"/>
  <c r="Q285" i="17"/>
  <c r="P285" i="17"/>
  <c r="O285" i="17"/>
  <c r="N285" i="17"/>
  <c r="M285" i="17"/>
  <c r="L285" i="17"/>
  <c r="K285" i="17"/>
  <c r="J285" i="17"/>
  <c r="I285" i="17"/>
  <c r="AD282" i="17"/>
  <c r="AC282" i="17"/>
  <c r="AB282" i="17"/>
  <c r="AB286" i="17" s="1"/>
  <c r="AA282" i="17"/>
  <c r="Z282" i="17"/>
  <c r="Y282" i="17"/>
  <c r="X282" i="17"/>
  <c r="W282" i="17"/>
  <c r="O282" i="17"/>
  <c r="N282" i="17"/>
  <c r="M282" i="17"/>
  <c r="L282" i="17"/>
  <c r="K282" i="17"/>
  <c r="J282" i="17"/>
  <c r="I282" i="17"/>
  <c r="AF281" i="17"/>
  <c r="V281" i="17"/>
  <c r="U281" i="17"/>
  <c r="T281" i="17"/>
  <c r="S281" i="17"/>
  <c r="R281" i="17"/>
  <c r="Q281" i="17"/>
  <c r="P281" i="17"/>
  <c r="AF280" i="17"/>
  <c r="V280" i="17"/>
  <c r="U280" i="17"/>
  <c r="T280" i="17"/>
  <c r="S280" i="17"/>
  <c r="R280" i="17"/>
  <c r="Q280" i="17"/>
  <c r="P280" i="17"/>
  <c r="AF279" i="17"/>
  <c r="V279" i="17"/>
  <c r="U279" i="17"/>
  <c r="T279" i="17"/>
  <c r="S279" i="17"/>
  <c r="R279" i="17"/>
  <c r="Q279" i="17"/>
  <c r="P279" i="17"/>
  <c r="AF278" i="17"/>
  <c r="V278" i="17"/>
  <c r="U278" i="17"/>
  <c r="T278" i="17"/>
  <c r="S278" i="17"/>
  <c r="R278" i="17"/>
  <c r="Q278" i="17"/>
  <c r="P278" i="17"/>
  <c r="AF277" i="17"/>
  <c r="V277" i="17"/>
  <c r="U277" i="17"/>
  <c r="T277" i="17"/>
  <c r="S277" i="17"/>
  <c r="R277" i="17"/>
  <c r="Q277" i="17"/>
  <c r="P277" i="17"/>
  <c r="AF276" i="17"/>
  <c r="V276" i="17"/>
  <c r="U276" i="17"/>
  <c r="T276" i="17"/>
  <c r="S276" i="17"/>
  <c r="R276" i="17"/>
  <c r="Q276" i="17"/>
  <c r="P276" i="17"/>
  <c r="AF275" i="17"/>
  <c r="V275" i="17"/>
  <c r="U275" i="17"/>
  <c r="T275" i="17"/>
  <c r="S275" i="17"/>
  <c r="R275" i="17"/>
  <c r="Q275" i="17"/>
  <c r="P275" i="17"/>
  <c r="AF274" i="17"/>
  <c r="V274" i="17"/>
  <c r="U274" i="17"/>
  <c r="T274" i="17"/>
  <c r="S274" i="17"/>
  <c r="R274" i="17"/>
  <c r="Q274" i="17"/>
  <c r="P274" i="17"/>
  <c r="AF273" i="17"/>
  <c r="V273" i="17"/>
  <c r="U273" i="17"/>
  <c r="T273" i="17"/>
  <c r="S273" i="17"/>
  <c r="R273" i="17"/>
  <c r="Q273" i="17"/>
  <c r="P273" i="17"/>
  <c r="AF272" i="17"/>
  <c r="V272" i="17"/>
  <c r="U272" i="17"/>
  <c r="T272" i="17"/>
  <c r="S272" i="17"/>
  <c r="R272" i="17"/>
  <c r="Q272" i="17"/>
  <c r="P272" i="17"/>
  <c r="AF271" i="17"/>
  <c r="V271" i="17"/>
  <c r="U271" i="17"/>
  <c r="T271" i="17"/>
  <c r="S271" i="17"/>
  <c r="R271" i="17"/>
  <c r="Q271" i="17"/>
  <c r="P271" i="17"/>
  <c r="AD268" i="17"/>
  <c r="AC268" i="17"/>
  <c r="AB268" i="17"/>
  <c r="AA268" i="17"/>
  <c r="Z268" i="17"/>
  <c r="Y268" i="17"/>
  <c r="X268" i="17"/>
  <c r="W268" i="17"/>
  <c r="V268" i="17"/>
  <c r="U268" i="17"/>
  <c r="T268" i="17"/>
  <c r="S268" i="17"/>
  <c r="R268" i="17"/>
  <c r="Q268" i="17"/>
  <c r="P268" i="17"/>
  <c r="N268" i="17"/>
  <c r="M268" i="17"/>
  <c r="L268" i="17"/>
  <c r="K268" i="17"/>
  <c r="J268" i="17"/>
  <c r="I268" i="17"/>
  <c r="AD265" i="17"/>
  <c r="AC265" i="17"/>
  <c r="AB265" i="17"/>
  <c r="AA265" i="17"/>
  <c r="Z265" i="17"/>
  <c r="Y265" i="17"/>
  <c r="X265" i="17"/>
  <c r="W265" i="17"/>
  <c r="N265" i="17"/>
  <c r="M265" i="17"/>
  <c r="L265" i="17"/>
  <c r="K265" i="17"/>
  <c r="J265" i="17"/>
  <c r="I265" i="17"/>
  <c r="AF264" i="17"/>
  <c r="V264" i="17"/>
  <c r="U264" i="17"/>
  <c r="T264" i="17"/>
  <c r="S264" i="17"/>
  <c r="R264" i="17"/>
  <c r="Q264" i="17"/>
  <c r="P264" i="17"/>
  <c r="AF263" i="17"/>
  <c r="V263" i="17"/>
  <c r="U263" i="17"/>
  <c r="T263" i="17"/>
  <c r="S263" i="17"/>
  <c r="R263" i="17"/>
  <c r="Q263" i="17"/>
  <c r="P263" i="17"/>
  <c r="AF262" i="17"/>
  <c r="V262" i="17"/>
  <c r="U262" i="17"/>
  <c r="T262" i="17"/>
  <c r="S262" i="17"/>
  <c r="R262" i="17"/>
  <c r="Q262" i="17"/>
  <c r="P262" i="17"/>
  <c r="AF261" i="17"/>
  <c r="V261" i="17"/>
  <c r="U261" i="17"/>
  <c r="T261" i="17"/>
  <c r="S261" i="17"/>
  <c r="R261" i="17"/>
  <c r="Q261" i="17"/>
  <c r="P261" i="17"/>
  <c r="AF260" i="17"/>
  <c r="V260" i="17"/>
  <c r="U260" i="17"/>
  <c r="T260" i="17"/>
  <c r="S260" i="17"/>
  <c r="R260" i="17"/>
  <c r="Q260" i="17"/>
  <c r="P260" i="17"/>
  <c r="AF259" i="17"/>
  <c r="V259" i="17"/>
  <c r="U259" i="17"/>
  <c r="T259" i="17"/>
  <c r="S259" i="17"/>
  <c r="R259" i="17"/>
  <c r="Q259" i="17"/>
  <c r="P259" i="17"/>
  <c r="AF258" i="17"/>
  <c r="V258" i="17"/>
  <c r="U258" i="17"/>
  <c r="T258" i="17"/>
  <c r="S258" i="17"/>
  <c r="R258" i="17"/>
  <c r="Q258" i="17"/>
  <c r="P258" i="17"/>
  <c r="AF257" i="17"/>
  <c r="V257" i="17"/>
  <c r="U257" i="17"/>
  <c r="T257" i="17"/>
  <c r="S257" i="17"/>
  <c r="R257" i="17"/>
  <c r="Q257" i="17"/>
  <c r="P257" i="17"/>
  <c r="AD254" i="17"/>
  <c r="AC254" i="17"/>
  <c r="AB254" i="17"/>
  <c r="AA254" i="17"/>
  <c r="Z254" i="17"/>
  <c r="Y254" i="17"/>
  <c r="X254" i="17"/>
  <c r="W254" i="17"/>
  <c r="V254" i="17"/>
  <c r="U254" i="17"/>
  <c r="T254" i="17"/>
  <c r="S254" i="17"/>
  <c r="R254" i="17"/>
  <c r="Q254" i="17"/>
  <c r="P254" i="17"/>
  <c r="O254" i="17"/>
  <c r="N254" i="17"/>
  <c r="M254" i="17"/>
  <c r="L254" i="17"/>
  <c r="K254" i="17"/>
  <c r="J254" i="17"/>
  <c r="I254" i="17"/>
  <c r="AD251" i="17"/>
  <c r="AC251" i="17"/>
  <c r="AB251" i="17"/>
  <c r="AA251" i="17"/>
  <c r="Z251" i="17"/>
  <c r="Y251" i="17"/>
  <c r="X251" i="17"/>
  <c r="W251" i="17"/>
  <c r="O251" i="17"/>
  <c r="N251" i="17"/>
  <c r="M251" i="17"/>
  <c r="L251" i="17"/>
  <c r="K251" i="17"/>
  <c r="J251" i="17"/>
  <c r="I251" i="17"/>
  <c r="AF250" i="17"/>
  <c r="V250" i="17"/>
  <c r="U250" i="17"/>
  <c r="T250" i="17"/>
  <c r="S250" i="17"/>
  <c r="R250" i="17"/>
  <c r="Q250" i="17"/>
  <c r="P250" i="17"/>
  <c r="AF249" i="17"/>
  <c r="V249" i="17"/>
  <c r="U249" i="17"/>
  <c r="T249" i="17"/>
  <c r="S249" i="17"/>
  <c r="R249" i="17"/>
  <c r="Q249" i="17"/>
  <c r="P249" i="17"/>
  <c r="AF248" i="17"/>
  <c r="V248" i="17"/>
  <c r="U248" i="17"/>
  <c r="T248" i="17"/>
  <c r="S248" i="17"/>
  <c r="R248" i="17"/>
  <c r="Q248" i="17"/>
  <c r="P248" i="17"/>
  <c r="AF247" i="17"/>
  <c r="V247" i="17"/>
  <c r="U247" i="17"/>
  <c r="T247" i="17"/>
  <c r="S247" i="17"/>
  <c r="R247" i="17"/>
  <c r="Q247" i="17"/>
  <c r="P247" i="17"/>
  <c r="AF246" i="17"/>
  <c r="V246" i="17"/>
  <c r="U246" i="17"/>
  <c r="T246" i="17"/>
  <c r="S246" i="17"/>
  <c r="R246" i="17"/>
  <c r="Q246" i="17"/>
  <c r="P246" i="17"/>
  <c r="AF245" i="17"/>
  <c r="V245" i="17"/>
  <c r="U245" i="17"/>
  <c r="T245" i="17"/>
  <c r="S245" i="17"/>
  <c r="R245" i="17"/>
  <c r="Q245" i="17"/>
  <c r="P245" i="17"/>
  <c r="AF244" i="17"/>
  <c r="V244" i="17"/>
  <c r="U244" i="17"/>
  <c r="T244" i="17"/>
  <c r="S244" i="17"/>
  <c r="R244" i="17"/>
  <c r="Q244" i="17"/>
  <c r="P244" i="17"/>
  <c r="AF243" i="17"/>
  <c r="V243" i="17"/>
  <c r="U243" i="17"/>
  <c r="T243" i="17"/>
  <c r="S243" i="17"/>
  <c r="R243" i="17"/>
  <c r="Q243" i="17"/>
  <c r="P243" i="17"/>
  <c r="AD240" i="17"/>
  <c r="AC240" i="17"/>
  <c r="AB240" i="17"/>
  <c r="AA240" i="17"/>
  <c r="Z240" i="17"/>
  <c r="Y240" i="17"/>
  <c r="X240" i="17"/>
  <c r="W240" i="17"/>
  <c r="V240" i="17"/>
  <c r="U240" i="17"/>
  <c r="T240" i="17"/>
  <c r="S240" i="17"/>
  <c r="R240" i="17"/>
  <c r="Q240" i="17"/>
  <c r="P240" i="17"/>
  <c r="O240" i="17"/>
  <c r="N240" i="17"/>
  <c r="M240" i="17"/>
  <c r="L240" i="17"/>
  <c r="K240" i="17"/>
  <c r="J240" i="17"/>
  <c r="I240" i="17"/>
  <c r="AD237" i="17"/>
  <c r="AD241" i="17" s="1"/>
  <c r="AC237" i="17"/>
  <c r="AC241" i="17" s="1"/>
  <c r="AB237" i="17"/>
  <c r="AB241" i="17" s="1"/>
  <c r="AA237" i="17"/>
  <c r="Z237" i="17"/>
  <c r="Y237" i="17"/>
  <c r="Y241" i="17" s="1"/>
  <c r="X237" i="17"/>
  <c r="W237" i="17"/>
  <c r="O237" i="17"/>
  <c r="N237" i="17"/>
  <c r="M237" i="17"/>
  <c r="L237" i="17"/>
  <c r="K237" i="17"/>
  <c r="J237" i="17"/>
  <c r="I237" i="17"/>
  <c r="AF236" i="17"/>
  <c r="V236" i="17"/>
  <c r="U236" i="17"/>
  <c r="T236" i="17"/>
  <c r="S236" i="17"/>
  <c r="R236" i="17"/>
  <c r="Q236" i="17"/>
  <c r="P236" i="17"/>
  <c r="AF235" i="17"/>
  <c r="V235" i="17"/>
  <c r="U235" i="17"/>
  <c r="T235" i="17"/>
  <c r="S235" i="17"/>
  <c r="R235" i="17"/>
  <c r="Q235" i="17"/>
  <c r="P235" i="17"/>
  <c r="AF234" i="17"/>
  <c r="V234" i="17"/>
  <c r="U234" i="17"/>
  <c r="T234" i="17"/>
  <c r="S234" i="17"/>
  <c r="R234" i="17"/>
  <c r="Q234" i="17"/>
  <c r="P234" i="17"/>
  <c r="L213" i="17"/>
  <c r="AD204" i="17"/>
  <c r="AD205" i="17" s="1"/>
  <c r="AC204" i="17"/>
  <c r="AC205" i="17" s="1"/>
  <c r="AB204" i="17"/>
  <c r="AB205" i="17" s="1"/>
  <c r="AA204" i="17"/>
  <c r="AA205" i="17" s="1"/>
  <c r="Z204" i="17"/>
  <c r="Z205" i="17" s="1"/>
  <c r="Y204" i="17"/>
  <c r="Y205" i="17" s="1"/>
  <c r="X204" i="17"/>
  <c r="X205" i="17" s="1"/>
  <c r="W204" i="17"/>
  <c r="W205" i="17" s="1"/>
  <c r="V204" i="17"/>
  <c r="V205" i="17" s="1"/>
  <c r="U204" i="17"/>
  <c r="U205" i="17" s="1"/>
  <c r="T204" i="17"/>
  <c r="T205" i="17" s="1"/>
  <c r="S204" i="17"/>
  <c r="S205" i="17" s="1"/>
  <c r="R204" i="17"/>
  <c r="R205" i="17" s="1"/>
  <c r="Q204" i="17"/>
  <c r="Q205" i="17" s="1"/>
  <c r="P204" i="17"/>
  <c r="P205" i="17" s="1"/>
  <c r="O204" i="17"/>
  <c r="O205" i="17" s="1"/>
  <c r="N204" i="17"/>
  <c r="N205" i="17" s="1"/>
  <c r="M204" i="17"/>
  <c r="M205" i="17" s="1"/>
  <c r="L204" i="17"/>
  <c r="L205" i="17" s="1"/>
  <c r="K204" i="17"/>
  <c r="K205" i="17" s="1"/>
  <c r="J204" i="17"/>
  <c r="J205" i="17" s="1"/>
  <c r="I204" i="17"/>
  <c r="I205" i="17" s="1"/>
  <c r="AD202" i="17"/>
  <c r="AC202" i="17"/>
  <c r="AB202" i="17"/>
  <c r="AA202" i="17"/>
  <c r="Z202" i="17"/>
  <c r="Y202" i="17"/>
  <c r="X202" i="17"/>
  <c r="W202" i="17"/>
  <c r="O202" i="17"/>
  <c r="O206" i="17" s="1"/>
  <c r="N202" i="17"/>
  <c r="N206" i="17" s="1"/>
  <c r="M202" i="17"/>
  <c r="L202" i="17"/>
  <c r="K202" i="17"/>
  <c r="J202" i="17"/>
  <c r="AF200" i="17"/>
  <c r="V200" i="17"/>
  <c r="U200" i="17"/>
  <c r="T200" i="17"/>
  <c r="S200" i="17"/>
  <c r="R200" i="17"/>
  <c r="Q200" i="17"/>
  <c r="P200" i="17"/>
  <c r="AF199" i="17"/>
  <c r="V199" i="17"/>
  <c r="U199" i="17"/>
  <c r="T199" i="17"/>
  <c r="S199" i="17"/>
  <c r="R199" i="17"/>
  <c r="Q199" i="17"/>
  <c r="P199" i="17"/>
  <c r="AF198" i="17"/>
  <c r="V198" i="17"/>
  <c r="U198" i="17"/>
  <c r="T198" i="17"/>
  <c r="S198" i="17"/>
  <c r="R198" i="17"/>
  <c r="Q198" i="17"/>
  <c r="P198" i="17"/>
  <c r="AF197" i="17"/>
  <c r="V197" i="17"/>
  <c r="U197" i="17"/>
  <c r="T197" i="17"/>
  <c r="S197" i="17"/>
  <c r="R197" i="17"/>
  <c r="Q197" i="17"/>
  <c r="P197" i="17"/>
  <c r="AF196" i="17"/>
  <c r="V196" i="17"/>
  <c r="U196" i="17"/>
  <c r="T196" i="17"/>
  <c r="S196" i="17"/>
  <c r="R196" i="17"/>
  <c r="Q196" i="17"/>
  <c r="P196" i="17"/>
  <c r="AF195" i="17"/>
  <c r="V195" i="17"/>
  <c r="U195" i="17"/>
  <c r="T195" i="17"/>
  <c r="S195" i="17"/>
  <c r="R195" i="17"/>
  <c r="Q195" i="17"/>
  <c r="P195" i="17"/>
  <c r="AF194" i="17"/>
  <c r="V194" i="17"/>
  <c r="U194" i="17"/>
  <c r="T194" i="17"/>
  <c r="S194" i="17"/>
  <c r="R194" i="17"/>
  <c r="Q194" i="17"/>
  <c r="P194" i="17"/>
  <c r="AF193" i="17"/>
  <c r="V193" i="17"/>
  <c r="U193" i="17"/>
  <c r="T193" i="17"/>
  <c r="S193" i="17"/>
  <c r="R193" i="17"/>
  <c r="Q193" i="17"/>
  <c r="P193" i="17"/>
  <c r="AF192" i="17"/>
  <c r="V192" i="17"/>
  <c r="U192" i="17"/>
  <c r="T192" i="17"/>
  <c r="S192" i="17"/>
  <c r="R192" i="17"/>
  <c r="Q192" i="17"/>
  <c r="P192" i="17"/>
  <c r="AF191" i="17"/>
  <c r="V191" i="17"/>
  <c r="U191" i="17"/>
  <c r="T191" i="17"/>
  <c r="S191" i="17"/>
  <c r="R191" i="17"/>
  <c r="Q191" i="17"/>
  <c r="P191" i="17"/>
  <c r="I202" i="17"/>
  <c r="AF190" i="17"/>
  <c r="V190" i="17"/>
  <c r="U190" i="17"/>
  <c r="T190" i="17"/>
  <c r="S190" i="17"/>
  <c r="R190" i="17"/>
  <c r="Q190" i="17"/>
  <c r="P190" i="17"/>
  <c r="AF189" i="17"/>
  <c r="V189" i="17"/>
  <c r="U189" i="17"/>
  <c r="T189" i="17"/>
  <c r="S189" i="17"/>
  <c r="R189" i="17"/>
  <c r="Q189" i="17"/>
  <c r="P189" i="17"/>
  <c r="AF188" i="17"/>
  <c r="V188" i="17"/>
  <c r="U188" i="17"/>
  <c r="T188" i="17"/>
  <c r="S188" i="17"/>
  <c r="R188" i="17"/>
  <c r="Q188" i="17"/>
  <c r="P188" i="17"/>
  <c r="AF187" i="17"/>
  <c r="V187" i="17"/>
  <c r="U187" i="17"/>
  <c r="T187" i="17"/>
  <c r="S187" i="17"/>
  <c r="R187" i="17"/>
  <c r="Q187" i="17"/>
  <c r="P187" i="17"/>
  <c r="AF186" i="17"/>
  <c r="V186" i="17"/>
  <c r="U186" i="17"/>
  <c r="T186" i="17"/>
  <c r="S186" i="17"/>
  <c r="R186" i="17"/>
  <c r="Q186" i="17"/>
  <c r="P186" i="17"/>
  <c r="AF185" i="17"/>
  <c r="V185" i="17"/>
  <c r="U185" i="17"/>
  <c r="T185" i="17"/>
  <c r="S185" i="17"/>
  <c r="R185" i="17"/>
  <c r="Q185" i="17"/>
  <c r="P185" i="17"/>
  <c r="AF184" i="17"/>
  <c r="V184" i="17"/>
  <c r="U184" i="17"/>
  <c r="T184" i="17"/>
  <c r="S184" i="17"/>
  <c r="R184" i="17"/>
  <c r="Q184" i="17"/>
  <c r="P184" i="17"/>
  <c r="AF183" i="17"/>
  <c r="V183" i="17"/>
  <c r="U183" i="17"/>
  <c r="T183" i="17"/>
  <c r="S183" i="17"/>
  <c r="R183" i="17"/>
  <c r="Q183" i="17"/>
  <c r="P183" i="17"/>
  <c r="AF182" i="17"/>
  <c r="V182" i="17"/>
  <c r="U182" i="17"/>
  <c r="T182" i="17"/>
  <c r="S182" i="17"/>
  <c r="R182" i="17"/>
  <c r="Q182" i="17"/>
  <c r="P182" i="17"/>
  <c r="AF181" i="17"/>
  <c r="V181" i="17"/>
  <c r="U181" i="17"/>
  <c r="T181" i="17"/>
  <c r="S181" i="17"/>
  <c r="R181" i="17"/>
  <c r="Q181" i="17"/>
  <c r="P181" i="17"/>
  <c r="AF180" i="17"/>
  <c r="V180" i="17"/>
  <c r="U180" i="17"/>
  <c r="T180" i="17"/>
  <c r="S180" i="17"/>
  <c r="R180" i="17"/>
  <c r="Q180" i="17"/>
  <c r="P180" i="17"/>
  <c r="AF179" i="17"/>
  <c r="V179" i="17"/>
  <c r="U179" i="17"/>
  <c r="T179" i="17"/>
  <c r="S179" i="17"/>
  <c r="R179" i="17"/>
  <c r="Q179" i="17"/>
  <c r="P179" i="17"/>
  <c r="AF178" i="17"/>
  <c r="V178" i="17"/>
  <c r="U178" i="17"/>
  <c r="T178" i="17"/>
  <c r="S178" i="17"/>
  <c r="R178" i="17"/>
  <c r="Q178" i="17"/>
  <c r="P178" i="17"/>
  <c r="AD174" i="17"/>
  <c r="AD175" i="17" s="1"/>
  <c r="AC174" i="17"/>
  <c r="AC175" i="17" s="1"/>
  <c r="AB174" i="17"/>
  <c r="AB175" i="17" s="1"/>
  <c r="AA174" i="17"/>
  <c r="AA175" i="17" s="1"/>
  <c r="Z174" i="17"/>
  <c r="Z175" i="17" s="1"/>
  <c r="Y174" i="17"/>
  <c r="Y175" i="17" s="1"/>
  <c r="X174" i="17"/>
  <c r="X175" i="17" s="1"/>
  <c r="W174" i="17"/>
  <c r="W175" i="17" s="1"/>
  <c r="V174" i="17"/>
  <c r="V175" i="17" s="1"/>
  <c r="U174" i="17"/>
  <c r="U175" i="17" s="1"/>
  <c r="T174" i="17"/>
  <c r="T175" i="17" s="1"/>
  <c r="S174" i="17"/>
  <c r="S175" i="17" s="1"/>
  <c r="R174" i="17"/>
  <c r="R175" i="17" s="1"/>
  <c r="Q174" i="17"/>
  <c r="Q175" i="17" s="1"/>
  <c r="P174" i="17"/>
  <c r="P175" i="17" s="1"/>
  <c r="O174" i="17"/>
  <c r="O175" i="17" s="1"/>
  <c r="N174" i="17"/>
  <c r="N175" i="17" s="1"/>
  <c r="M174" i="17"/>
  <c r="M175" i="17" s="1"/>
  <c r="L174" i="17"/>
  <c r="L175" i="17" s="1"/>
  <c r="K174" i="17"/>
  <c r="K175" i="17" s="1"/>
  <c r="J174" i="17"/>
  <c r="J175" i="17" s="1"/>
  <c r="I174" i="17"/>
  <c r="I175" i="17" s="1"/>
  <c r="AD172" i="17"/>
  <c r="AC172" i="17"/>
  <c r="AB172" i="17"/>
  <c r="AA172" i="17"/>
  <c r="Z172" i="17"/>
  <c r="Y172" i="17"/>
  <c r="X172" i="17"/>
  <c r="W172" i="17"/>
  <c r="O172" i="17"/>
  <c r="N172" i="17"/>
  <c r="M172" i="17"/>
  <c r="L172" i="17"/>
  <c r="K172" i="17"/>
  <c r="J172" i="17"/>
  <c r="I172" i="17"/>
  <c r="AF171" i="17"/>
  <c r="V171" i="17"/>
  <c r="U171" i="17"/>
  <c r="T171" i="17"/>
  <c r="S171" i="17"/>
  <c r="R171" i="17"/>
  <c r="Q171" i="17"/>
  <c r="P171" i="17"/>
  <c r="AF170" i="17"/>
  <c r="V170" i="17"/>
  <c r="U170" i="17"/>
  <c r="T170" i="17"/>
  <c r="S170" i="17"/>
  <c r="R170" i="17"/>
  <c r="Q170" i="17"/>
  <c r="P170" i="17"/>
  <c r="AF169" i="17"/>
  <c r="V169" i="17"/>
  <c r="U169" i="17"/>
  <c r="T169" i="17"/>
  <c r="S169" i="17"/>
  <c r="R169" i="17"/>
  <c r="Q169" i="17"/>
  <c r="P169" i="17"/>
  <c r="AF168" i="17"/>
  <c r="V168" i="17"/>
  <c r="U168" i="17"/>
  <c r="T168" i="17"/>
  <c r="S168" i="17"/>
  <c r="R168" i="17"/>
  <c r="Q168" i="17"/>
  <c r="P168" i="17"/>
  <c r="AF167" i="17"/>
  <c r="V167" i="17"/>
  <c r="U167" i="17"/>
  <c r="T167" i="17"/>
  <c r="S167" i="17"/>
  <c r="R167" i="17"/>
  <c r="Q167" i="17"/>
  <c r="P167" i="17"/>
  <c r="AF166" i="17"/>
  <c r="V166" i="17"/>
  <c r="U166" i="17"/>
  <c r="T166" i="17"/>
  <c r="S166" i="17"/>
  <c r="R166" i="17"/>
  <c r="Q166" i="17"/>
  <c r="P166" i="17"/>
  <c r="AF165" i="17"/>
  <c r="V165" i="17"/>
  <c r="U165" i="17"/>
  <c r="T165" i="17"/>
  <c r="S165" i="17"/>
  <c r="R165" i="17"/>
  <c r="Q165" i="17"/>
  <c r="P165" i="17"/>
  <c r="AF164" i="17"/>
  <c r="V164" i="17"/>
  <c r="U164" i="17"/>
  <c r="T164" i="17"/>
  <c r="S164" i="17"/>
  <c r="R164" i="17"/>
  <c r="Q164" i="17"/>
  <c r="P164" i="17"/>
  <c r="AF163" i="17"/>
  <c r="V163" i="17"/>
  <c r="U163" i="17"/>
  <c r="T163" i="17"/>
  <c r="S163" i="17"/>
  <c r="R163" i="17"/>
  <c r="Q163" i="17"/>
  <c r="P163" i="17"/>
  <c r="AF162" i="17"/>
  <c r="V162" i="17"/>
  <c r="U162" i="17"/>
  <c r="T162" i="17"/>
  <c r="S162" i="17"/>
  <c r="R162" i="17"/>
  <c r="Q162" i="17"/>
  <c r="P162" i="17"/>
  <c r="AF161" i="17"/>
  <c r="V161" i="17"/>
  <c r="U161" i="17"/>
  <c r="T161" i="17"/>
  <c r="S161" i="17"/>
  <c r="R161" i="17"/>
  <c r="Q161" i="17"/>
  <c r="P161" i="17"/>
  <c r="AF160" i="17"/>
  <c r="V160" i="17"/>
  <c r="U160" i="17"/>
  <c r="T160" i="17"/>
  <c r="S160" i="17"/>
  <c r="R160" i="17"/>
  <c r="Q160" i="17"/>
  <c r="P160" i="17"/>
  <c r="AF159" i="17"/>
  <c r="V159" i="17"/>
  <c r="U159" i="17"/>
  <c r="T159" i="17"/>
  <c r="S159" i="17"/>
  <c r="R159" i="17"/>
  <c r="Q159" i="17"/>
  <c r="P159" i="17"/>
  <c r="AF158" i="17"/>
  <c r="V158" i="17"/>
  <c r="U158" i="17"/>
  <c r="T158" i="17"/>
  <c r="S158" i="17"/>
  <c r="R158" i="17"/>
  <c r="Q158" i="17"/>
  <c r="P158" i="17"/>
  <c r="AF157" i="17"/>
  <c r="V157" i="17"/>
  <c r="U157" i="17"/>
  <c r="T157" i="17"/>
  <c r="S157" i="17"/>
  <c r="R157" i="17"/>
  <c r="Q157" i="17"/>
  <c r="P157" i="17"/>
  <c r="AF156" i="17"/>
  <c r="V156" i="17"/>
  <c r="U156" i="17"/>
  <c r="T156" i="17"/>
  <c r="S156" i="17"/>
  <c r="R156" i="17"/>
  <c r="Q156" i="17"/>
  <c r="P156" i="17"/>
  <c r="AD152" i="17"/>
  <c r="AD153" i="17" s="1"/>
  <c r="AC152" i="17"/>
  <c r="AC153" i="17" s="1"/>
  <c r="AB152" i="17"/>
  <c r="AB153" i="17" s="1"/>
  <c r="AA152" i="17"/>
  <c r="AA153" i="17" s="1"/>
  <c r="Z152" i="17"/>
  <c r="Z153" i="17" s="1"/>
  <c r="Y152" i="17"/>
  <c r="Y153" i="17" s="1"/>
  <c r="X152" i="17"/>
  <c r="X153" i="17" s="1"/>
  <c r="W152" i="17"/>
  <c r="W153" i="17" s="1"/>
  <c r="V152" i="17"/>
  <c r="V153" i="17" s="1"/>
  <c r="U152" i="17"/>
  <c r="U153" i="17" s="1"/>
  <c r="T152" i="17"/>
  <c r="T153" i="17" s="1"/>
  <c r="S152" i="17"/>
  <c r="S153" i="17" s="1"/>
  <c r="R152" i="17"/>
  <c r="R153" i="17" s="1"/>
  <c r="Q152" i="17"/>
  <c r="Q153" i="17" s="1"/>
  <c r="P152" i="17"/>
  <c r="P153" i="17" s="1"/>
  <c r="N152" i="17"/>
  <c r="N153" i="17" s="1"/>
  <c r="M152" i="17"/>
  <c r="M153" i="17" s="1"/>
  <c r="L152" i="17"/>
  <c r="L153" i="17" s="1"/>
  <c r="K152" i="17"/>
  <c r="K153" i="17" s="1"/>
  <c r="J152" i="17"/>
  <c r="J153" i="17" s="1"/>
  <c r="I152" i="17"/>
  <c r="I153" i="17" s="1"/>
  <c r="AD150" i="17"/>
  <c r="AC150" i="17"/>
  <c r="AB150" i="17"/>
  <c r="AA150" i="17"/>
  <c r="Z150" i="17"/>
  <c r="Y150" i="17"/>
  <c r="X150" i="17"/>
  <c r="W150" i="17"/>
  <c r="N150" i="17"/>
  <c r="M150" i="17"/>
  <c r="L150" i="17"/>
  <c r="K150" i="17"/>
  <c r="J150" i="17"/>
  <c r="I150" i="17"/>
  <c r="AF149" i="17"/>
  <c r="V149" i="17"/>
  <c r="U149" i="17"/>
  <c r="T149" i="17"/>
  <c r="S149" i="17"/>
  <c r="R149" i="17"/>
  <c r="Q149" i="17"/>
  <c r="P149" i="17"/>
  <c r="AF148" i="17"/>
  <c r="V148" i="17"/>
  <c r="U148" i="17"/>
  <c r="T148" i="17"/>
  <c r="S148" i="17"/>
  <c r="R148" i="17"/>
  <c r="Q148" i="17"/>
  <c r="P148" i="17"/>
  <c r="AF147" i="17"/>
  <c r="V147" i="17"/>
  <c r="U147" i="17"/>
  <c r="T147" i="17"/>
  <c r="S147" i="17"/>
  <c r="R147" i="17"/>
  <c r="Q147" i="17"/>
  <c r="P147" i="17"/>
  <c r="AF146" i="17"/>
  <c r="V146" i="17"/>
  <c r="U146" i="17"/>
  <c r="T146" i="17"/>
  <c r="S146" i="17"/>
  <c r="R146" i="17"/>
  <c r="Q146" i="17"/>
  <c r="P146" i="17"/>
  <c r="AF145" i="17"/>
  <c r="V145" i="17"/>
  <c r="U145" i="17"/>
  <c r="T145" i="17"/>
  <c r="S145" i="17"/>
  <c r="R145" i="17"/>
  <c r="Q145" i="17"/>
  <c r="P145" i="17"/>
  <c r="AF144" i="17"/>
  <c r="V144" i="17"/>
  <c r="U144" i="17"/>
  <c r="T144" i="17"/>
  <c r="S144" i="17"/>
  <c r="R144" i="17"/>
  <c r="Q144" i="17"/>
  <c r="P144" i="17"/>
  <c r="AF143" i="17"/>
  <c r="V143" i="17"/>
  <c r="U143" i="17"/>
  <c r="T143" i="17"/>
  <c r="S143" i="17"/>
  <c r="R143" i="17"/>
  <c r="Q143" i="17"/>
  <c r="P143" i="17"/>
  <c r="AF142" i="17"/>
  <c r="V142" i="17"/>
  <c r="U142" i="17"/>
  <c r="T142" i="17"/>
  <c r="S142" i="17"/>
  <c r="R142" i="17"/>
  <c r="Q142" i="17"/>
  <c r="P142" i="17"/>
  <c r="AF141" i="17"/>
  <c r="V141" i="17"/>
  <c r="U141" i="17"/>
  <c r="T141" i="17"/>
  <c r="S141" i="17"/>
  <c r="R141" i="17"/>
  <c r="Q141" i="17"/>
  <c r="P141" i="17"/>
  <c r="AF140" i="17"/>
  <c r="V140" i="17"/>
  <c r="U140" i="17"/>
  <c r="T140" i="17"/>
  <c r="S140" i="17"/>
  <c r="R140" i="17"/>
  <c r="Q140" i="17"/>
  <c r="P140" i="17"/>
  <c r="AF139" i="17"/>
  <c r="V139" i="17"/>
  <c r="U139" i="17"/>
  <c r="T139" i="17"/>
  <c r="S139" i="17"/>
  <c r="R139" i="17"/>
  <c r="Q139" i="17"/>
  <c r="P139" i="17"/>
  <c r="AF138" i="17"/>
  <c r="V138" i="17"/>
  <c r="U138" i="17"/>
  <c r="T138" i="17"/>
  <c r="S138" i="17"/>
  <c r="R138" i="17"/>
  <c r="Q138" i="17"/>
  <c r="P138" i="17"/>
  <c r="AF137" i="17"/>
  <c r="V137" i="17"/>
  <c r="U137" i="17"/>
  <c r="T137" i="17"/>
  <c r="S137" i="17"/>
  <c r="R137" i="17"/>
  <c r="Q137" i="17"/>
  <c r="P137" i="17"/>
  <c r="AF136" i="17"/>
  <c r="V136" i="17"/>
  <c r="U136" i="17"/>
  <c r="T136" i="17"/>
  <c r="S136" i="17"/>
  <c r="R136" i="17"/>
  <c r="Q136" i="17"/>
  <c r="P136" i="17"/>
  <c r="AF135" i="17"/>
  <c r="V135" i="17"/>
  <c r="U135" i="17"/>
  <c r="T135" i="17"/>
  <c r="S135" i="17"/>
  <c r="R135" i="17"/>
  <c r="Q135" i="17"/>
  <c r="P135" i="17"/>
  <c r="AF134" i="17"/>
  <c r="V134" i="17"/>
  <c r="U134" i="17"/>
  <c r="T134" i="17"/>
  <c r="S134" i="17"/>
  <c r="R134" i="17"/>
  <c r="Q134" i="17"/>
  <c r="P134" i="17"/>
  <c r="AF133" i="17"/>
  <c r="V133" i="17"/>
  <c r="U133" i="17"/>
  <c r="T133" i="17"/>
  <c r="S133" i="17"/>
  <c r="R133" i="17"/>
  <c r="Q133" i="17"/>
  <c r="P133" i="17"/>
  <c r="AF132" i="17"/>
  <c r="V132" i="17"/>
  <c r="U132" i="17"/>
  <c r="T132" i="17"/>
  <c r="S132" i="17"/>
  <c r="R132" i="17"/>
  <c r="Q132" i="17"/>
  <c r="P132" i="17"/>
  <c r="AF131" i="17"/>
  <c r="V131" i="17"/>
  <c r="U131" i="17"/>
  <c r="T131" i="17"/>
  <c r="S131" i="17"/>
  <c r="R131" i="17"/>
  <c r="Q131" i="17"/>
  <c r="P131" i="17"/>
  <c r="AF130" i="17"/>
  <c r="V130" i="17"/>
  <c r="U130" i="17"/>
  <c r="T130" i="17"/>
  <c r="S130" i="17"/>
  <c r="R130" i="17"/>
  <c r="Q130" i="17"/>
  <c r="P130" i="17"/>
  <c r="AF129" i="17"/>
  <c r="V129" i="17"/>
  <c r="U129" i="17"/>
  <c r="T129" i="17"/>
  <c r="S129" i="17"/>
  <c r="R129" i="17"/>
  <c r="Q129" i="17"/>
  <c r="P129" i="17"/>
  <c r="AF128" i="17"/>
  <c r="V128" i="17"/>
  <c r="U128" i="17"/>
  <c r="T128" i="17"/>
  <c r="S128" i="17"/>
  <c r="R128" i="17"/>
  <c r="Q128" i="17"/>
  <c r="P128" i="17"/>
  <c r="AF127" i="17"/>
  <c r="V127" i="17"/>
  <c r="U127" i="17"/>
  <c r="T127" i="17"/>
  <c r="S127" i="17"/>
  <c r="R127" i="17"/>
  <c r="Q127" i="17"/>
  <c r="P127" i="17"/>
  <c r="AF126" i="17"/>
  <c r="V126" i="17"/>
  <c r="U126" i="17"/>
  <c r="T126" i="17"/>
  <c r="S126" i="17"/>
  <c r="R126" i="17"/>
  <c r="Q126" i="17"/>
  <c r="P126" i="17"/>
  <c r="AF125" i="17"/>
  <c r="V125" i="17"/>
  <c r="U125" i="17"/>
  <c r="T125" i="17"/>
  <c r="S125" i="17"/>
  <c r="R125" i="17"/>
  <c r="Q125" i="17"/>
  <c r="P125" i="17"/>
  <c r="AF124" i="17"/>
  <c r="V124" i="17"/>
  <c r="U124" i="17"/>
  <c r="T124" i="17"/>
  <c r="S124" i="17"/>
  <c r="R124" i="17"/>
  <c r="Q124" i="17"/>
  <c r="P124" i="17"/>
  <c r="AD120" i="17"/>
  <c r="AD121" i="17" s="1"/>
  <c r="AC120" i="17"/>
  <c r="AC121" i="17" s="1"/>
  <c r="AB120" i="17"/>
  <c r="AB121" i="17" s="1"/>
  <c r="AA120" i="17"/>
  <c r="AA121" i="17" s="1"/>
  <c r="Z120" i="17"/>
  <c r="Z121" i="17" s="1"/>
  <c r="Y120" i="17"/>
  <c r="Y121" i="17" s="1"/>
  <c r="X120" i="17"/>
  <c r="X121" i="17" s="1"/>
  <c r="W120" i="17"/>
  <c r="W121" i="17" s="1"/>
  <c r="V120" i="17"/>
  <c r="V121" i="17" s="1"/>
  <c r="U120" i="17"/>
  <c r="U121" i="17" s="1"/>
  <c r="T120" i="17"/>
  <c r="T121" i="17" s="1"/>
  <c r="S120" i="17"/>
  <c r="S121" i="17" s="1"/>
  <c r="R120" i="17"/>
  <c r="R121" i="17" s="1"/>
  <c r="Q120" i="17"/>
  <c r="Q121" i="17" s="1"/>
  <c r="P120" i="17"/>
  <c r="P121" i="17" s="1"/>
  <c r="O120" i="17"/>
  <c r="O121" i="17" s="1"/>
  <c r="N120" i="17"/>
  <c r="N121" i="17" s="1"/>
  <c r="M120" i="17"/>
  <c r="M121" i="17" s="1"/>
  <c r="L120" i="17"/>
  <c r="L121" i="17" s="1"/>
  <c r="K120" i="17"/>
  <c r="K121" i="17" s="1"/>
  <c r="J120" i="17"/>
  <c r="J121" i="17" s="1"/>
  <c r="I120" i="17"/>
  <c r="I121" i="17" s="1"/>
  <c r="AD118" i="17"/>
  <c r="AC118" i="17"/>
  <c r="AB118" i="17"/>
  <c r="AA118" i="17"/>
  <c r="Z118" i="17"/>
  <c r="Y118" i="17"/>
  <c r="X118" i="17"/>
  <c r="W118" i="17"/>
  <c r="O118" i="17"/>
  <c r="N118" i="17"/>
  <c r="M118" i="17"/>
  <c r="L118" i="17"/>
  <c r="K118" i="17"/>
  <c r="J118" i="17"/>
  <c r="I118" i="17"/>
  <c r="AF117" i="17"/>
  <c r="V117" i="17"/>
  <c r="U117" i="17"/>
  <c r="T117" i="17"/>
  <c r="S117" i="17"/>
  <c r="R117" i="17"/>
  <c r="Q117" i="17"/>
  <c r="P117" i="17"/>
  <c r="AF116" i="17"/>
  <c r="V116" i="17"/>
  <c r="U116" i="17"/>
  <c r="T116" i="17"/>
  <c r="S116" i="17"/>
  <c r="R116" i="17"/>
  <c r="Q116" i="17"/>
  <c r="P116" i="17"/>
  <c r="AF115" i="17"/>
  <c r="V115" i="17"/>
  <c r="U115" i="17"/>
  <c r="T115" i="17"/>
  <c r="S115" i="17"/>
  <c r="R115" i="17"/>
  <c r="Q115" i="17"/>
  <c r="P115" i="17"/>
  <c r="AF114" i="17"/>
  <c r="V114" i="17"/>
  <c r="U114" i="17"/>
  <c r="T114" i="17"/>
  <c r="S114" i="17"/>
  <c r="R114" i="17"/>
  <c r="Q114" i="17"/>
  <c r="P114" i="17"/>
  <c r="AF113" i="17"/>
  <c r="V113" i="17"/>
  <c r="U113" i="17"/>
  <c r="T113" i="17"/>
  <c r="S113" i="17"/>
  <c r="R113" i="17"/>
  <c r="Q113" i="17"/>
  <c r="P113" i="17"/>
  <c r="AF112" i="17"/>
  <c r="V112" i="17"/>
  <c r="U112" i="17"/>
  <c r="T112" i="17"/>
  <c r="S112" i="17"/>
  <c r="R112" i="17"/>
  <c r="Q112" i="17"/>
  <c r="P112" i="17"/>
  <c r="AF111" i="17"/>
  <c r="V111" i="17"/>
  <c r="U111" i="17"/>
  <c r="T111" i="17"/>
  <c r="S111" i="17"/>
  <c r="R111" i="17"/>
  <c r="Q111" i="17"/>
  <c r="P111" i="17"/>
  <c r="AF110" i="17"/>
  <c r="V110" i="17"/>
  <c r="U110" i="17"/>
  <c r="T110" i="17"/>
  <c r="S110" i="17"/>
  <c r="R110" i="17"/>
  <c r="Q110" i="17"/>
  <c r="P110" i="17"/>
  <c r="AF109" i="17"/>
  <c r="V109" i="17"/>
  <c r="U109" i="17"/>
  <c r="T109" i="17"/>
  <c r="S109" i="17"/>
  <c r="R109" i="17"/>
  <c r="Q109" i="17"/>
  <c r="P109" i="17"/>
  <c r="AF108" i="17"/>
  <c r="V108" i="17"/>
  <c r="U108" i="17"/>
  <c r="T108" i="17"/>
  <c r="S108" i="17"/>
  <c r="R108" i="17"/>
  <c r="Q108" i="17"/>
  <c r="P108" i="17"/>
  <c r="AF107" i="17"/>
  <c r="V107" i="17"/>
  <c r="U107" i="17"/>
  <c r="T107" i="17"/>
  <c r="S107" i="17"/>
  <c r="R107" i="17"/>
  <c r="Q107" i="17"/>
  <c r="P107" i="17"/>
  <c r="AF106" i="17"/>
  <c r="V106" i="17"/>
  <c r="U106" i="17"/>
  <c r="T106" i="17"/>
  <c r="S106" i="17"/>
  <c r="R106" i="17"/>
  <c r="Q106" i="17"/>
  <c r="P106" i="17"/>
  <c r="AF105" i="17"/>
  <c r="V105" i="17"/>
  <c r="U105" i="17"/>
  <c r="T105" i="17"/>
  <c r="S105" i="17"/>
  <c r="R105" i="17"/>
  <c r="Q105" i="17"/>
  <c r="P105" i="17"/>
  <c r="AF104" i="17"/>
  <c r="V104" i="17"/>
  <c r="U104" i="17"/>
  <c r="T104" i="17"/>
  <c r="S104" i="17"/>
  <c r="R104" i="17"/>
  <c r="Q104" i="17"/>
  <c r="P104" i="17"/>
  <c r="AF103" i="17"/>
  <c r="V103" i="17"/>
  <c r="U103" i="17"/>
  <c r="T103" i="17"/>
  <c r="S103" i="17"/>
  <c r="R103" i="17"/>
  <c r="Q103" i="17"/>
  <c r="P103" i="17"/>
  <c r="AF102" i="17"/>
  <c r="V102" i="17"/>
  <c r="U102" i="17"/>
  <c r="T102" i="17"/>
  <c r="S102" i="17"/>
  <c r="R102" i="17"/>
  <c r="Q102" i="17"/>
  <c r="P102" i="17"/>
  <c r="AF101" i="17"/>
  <c r="V101" i="17"/>
  <c r="U101" i="17"/>
  <c r="T101" i="17"/>
  <c r="S101" i="17"/>
  <c r="R101" i="17"/>
  <c r="Q101" i="17"/>
  <c r="P101" i="17"/>
  <c r="AF100" i="17"/>
  <c r="V100" i="17"/>
  <c r="U100" i="17"/>
  <c r="T100" i="17"/>
  <c r="S100" i="17"/>
  <c r="R100" i="17"/>
  <c r="Q100" i="17"/>
  <c r="P100" i="17"/>
  <c r="AF99" i="17"/>
  <c r="V99" i="17"/>
  <c r="U99" i="17"/>
  <c r="T99" i="17"/>
  <c r="S99" i="17"/>
  <c r="R99" i="17"/>
  <c r="Q99" i="17"/>
  <c r="P99" i="17"/>
  <c r="AF98" i="17"/>
  <c r="V98" i="17"/>
  <c r="U98" i="17"/>
  <c r="T98" i="17"/>
  <c r="S98" i="17"/>
  <c r="R98" i="17"/>
  <c r="Q98" i="17"/>
  <c r="P98" i="17"/>
  <c r="AF97" i="17"/>
  <c r="V97" i="17"/>
  <c r="U97" i="17"/>
  <c r="T97" i="17"/>
  <c r="S97" i="17"/>
  <c r="R97" i="17"/>
  <c r="Q97" i="17"/>
  <c r="P97" i="17"/>
  <c r="AF96" i="17"/>
  <c r="V96" i="17"/>
  <c r="U96" i="17"/>
  <c r="T96" i="17"/>
  <c r="S96" i="17"/>
  <c r="R96" i="17"/>
  <c r="Q96" i="17"/>
  <c r="P96" i="17"/>
  <c r="AF95" i="17"/>
  <c r="V95" i="17"/>
  <c r="U95" i="17"/>
  <c r="T95" i="17"/>
  <c r="S95" i="17"/>
  <c r="R95" i="17"/>
  <c r="Q95" i="17"/>
  <c r="P95" i="17"/>
  <c r="AF94" i="17"/>
  <c r="V94" i="17"/>
  <c r="U94" i="17"/>
  <c r="T94" i="17"/>
  <c r="S94" i="17"/>
  <c r="R94" i="17"/>
  <c r="Q94" i="17"/>
  <c r="P94" i="17"/>
  <c r="AF93" i="17"/>
  <c r="V93" i="17"/>
  <c r="U93" i="17"/>
  <c r="T93" i="17"/>
  <c r="S93" i="17"/>
  <c r="R93" i="17"/>
  <c r="Q93" i="17"/>
  <c r="P93" i="17"/>
  <c r="AF92" i="17"/>
  <c r="V92" i="17"/>
  <c r="U92" i="17"/>
  <c r="T92" i="17"/>
  <c r="S92" i="17"/>
  <c r="R92" i="17"/>
  <c r="Q92" i="17"/>
  <c r="P92" i="17"/>
  <c r="AF91" i="17"/>
  <c r="V91" i="17"/>
  <c r="U91" i="17"/>
  <c r="T91" i="17"/>
  <c r="S91" i="17"/>
  <c r="R91" i="17"/>
  <c r="Q91" i="17"/>
  <c r="P91" i="17"/>
  <c r="AD87" i="17"/>
  <c r="AD88" i="17" s="1"/>
  <c r="AC87" i="17"/>
  <c r="AC88" i="17" s="1"/>
  <c r="AB87" i="17"/>
  <c r="AB88" i="17" s="1"/>
  <c r="AA87" i="17"/>
  <c r="AA88" i="17" s="1"/>
  <c r="Z87" i="17"/>
  <c r="Z88" i="17" s="1"/>
  <c r="Y87" i="17"/>
  <c r="Y88" i="17" s="1"/>
  <c r="X87" i="17"/>
  <c r="X88" i="17" s="1"/>
  <c r="W87" i="17"/>
  <c r="W88" i="17" s="1"/>
  <c r="V87" i="17"/>
  <c r="V88" i="17" s="1"/>
  <c r="U87" i="17"/>
  <c r="U88" i="17" s="1"/>
  <c r="T87" i="17"/>
  <c r="T88" i="17" s="1"/>
  <c r="S87" i="17"/>
  <c r="S88" i="17" s="1"/>
  <c r="R87" i="17"/>
  <c r="R88" i="17" s="1"/>
  <c r="Q87" i="17"/>
  <c r="Q88" i="17" s="1"/>
  <c r="P87" i="17"/>
  <c r="P88" i="17" s="1"/>
  <c r="O87" i="17"/>
  <c r="O88" i="17" s="1"/>
  <c r="N87" i="17"/>
  <c r="N88" i="17" s="1"/>
  <c r="M87" i="17"/>
  <c r="M88" i="17" s="1"/>
  <c r="L87" i="17"/>
  <c r="L88" i="17" s="1"/>
  <c r="K87" i="17"/>
  <c r="K88" i="17" s="1"/>
  <c r="J87" i="17"/>
  <c r="J88" i="17" s="1"/>
  <c r="I87" i="17"/>
  <c r="I88" i="17" s="1"/>
  <c r="AD85" i="17"/>
  <c r="AC85" i="17"/>
  <c r="AB85" i="17"/>
  <c r="AA85" i="17"/>
  <c r="Z85" i="17"/>
  <c r="Y85" i="17"/>
  <c r="X85" i="17"/>
  <c r="W85" i="17"/>
  <c r="O85" i="17"/>
  <c r="N85" i="17"/>
  <c r="M85" i="17"/>
  <c r="L85" i="17"/>
  <c r="K85" i="17"/>
  <c r="J85" i="17"/>
  <c r="I85" i="17"/>
  <c r="AF84" i="17"/>
  <c r="V84" i="17"/>
  <c r="U84" i="17"/>
  <c r="T84" i="17"/>
  <c r="S84" i="17"/>
  <c r="R84" i="17"/>
  <c r="Q84" i="17"/>
  <c r="P84" i="17"/>
  <c r="AF83" i="17"/>
  <c r="V83" i="17"/>
  <c r="U83" i="17"/>
  <c r="T83" i="17"/>
  <c r="S83" i="17"/>
  <c r="R83" i="17"/>
  <c r="Q83" i="17"/>
  <c r="P83" i="17"/>
  <c r="AF82" i="17"/>
  <c r="V82" i="17"/>
  <c r="U82" i="17"/>
  <c r="T82" i="17"/>
  <c r="S82" i="17"/>
  <c r="R82" i="17"/>
  <c r="Q82" i="17"/>
  <c r="P82" i="17"/>
  <c r="AF81" i="17"/>
  <c r="V81" i="17"/>
  <c r="U81" i="17"/>
  <c r="T81" i="17"/>
  <c r="S81" i="17"/>
  <c r="R81" i="17"/>
  <c r="Q81" i="17"/>
  <c r="P81" i="17"/>
  <c r="AF80" i="17"/>
  <c r="V80" i="17"/>
  <c r="U80" i="17"/>
  <c r="T80" i="17"/>
  <c r="S80" i="17"/>
  <c r="R80" i="17"/>
  <c r="Q80" i="17"/>
  <c r="P80" i="17"/>
  <c r="AF79" i="17"/>
  <c r="V79" i="17"/>
  <c r="U79" i="17"/>
  <c r="T79" i="17"/>
  <c r="S79" i="17"/>
  <c r="R79" i="17"/>
  <c r="Q79" i="17"/>
  <c r="P79" i="17"/>
  <c r="AF78" i="17"/>
  <c r="V78" i="17"/>
  <c r="U78" i="17"/>
  <c r="T78" i="17"/>
  <c r="S78" i="17"/>
  <c r="R78" i="17"/>
  <c r="Q78" i="17"/>
  <c r="P78" i="17"/>
  <c r="AF77" i="17"/>
  <c r="V77" i="17"/>
  <c r="U77" i="17"/>
  <c r="T77" i="17"/>
  <c r="S77" i="17"/>
  <c r="R77" i="17"/>
  <c r="Q77" i="17"/>
  <c r="P77" i="17"/>
  <c r="AF76" i="17"/>
  <c r="V76" i="17"/>
  <c r="U76" i="17"/>
  <c r="T76" i="17"/>
  <c r="S76" i="17"/>
  <c r="R76" i="17"/>
  <c r="Q76" i="17"/>
  <c r="P76" i="17"/>
  <c r="AF75" i="17"/>
  <c r="V75" i="17"/>
  <c r="U75" i="17"/>
  <c r="T75" i="17"/>
  <c r="S75" i="17"/>
  <c r="R75" i="17"/>
  <c r="Q75" i="17"/>
  <c r="P75" i="17"/>
  <c r="AF74" i="17"/>
  <c r="V74" i="17"/>
  <c r="U74" i="17"/>
  <c r="T74" i="17"/>
  <c r="S74" i="17"/>
  <c r="R74" i="17"/>
  <c r="Q74" i="17"/>
  <c r="P74" i="17"/>
  <c r="AF73" i="17"/>
  <c r="V73" i="17"/>
  <c r="U73" i="17"/>
  <c r="T73" i="17"/>
  <c r="S73" i="17"/>
  <c r="R73" i="17"/>
  <c r="Q73" i="17"/>
  <c r="P73" i="17"/>
  <c r="AF72" i="17"/>
  <c r="V72" i="17"/>
  <c r="U72" i="17"/>
  <c r="T72" i="17"/>
  <c r="S72" i="17"/>
  <c r="R72" i="17"/>
  <c r="Q72" i="17"/>
  <c r="P72" i="17"/>
  <c r="AF71" i="17"/>
  <c r="V71" i="17"/>
  <c r="U71" i="17"/>
  <c r="T71" i="17"/>
  <c r="S71" i="17"/>
  <c r="R71" i="17"/>
  <c r="Q71" i="17"/>
  <c r="P71" i="17"/>
  <c r="AF70" i="17"/>
  <c r="V70" i="17"/>
  <c r="U70" i="17"/>
  <c r="T70" i="17"/>
  <c r="S70" i="17"/>
  <c r="R70" i="17"/>
  <c r="Q70" i="17"/>
  <c r="P70" i="17"/>
  <c r="AF69" i="17"/>
  <c r="V69" i="17"/>
  <c r="U69" i="17"/>
  <c r="T69" i="17"/>
  <c r="S69" i="17"/>
  <c r="R69" i="17"/>
  <c r="Q69" i="17"/>
  <c r="P69" i="17"/>
  <c r="AF68" i="17"/>
  <c r="V68" i="17"/>
  <c r="U68" i="17"/>
  <c r="T68" i="17"/>
  <c r="S68" i="17"/>
  <c r="R68" i="17"/>
  <c r="Q68" i="17"/>
  <c r="P68" i="17"/>
  <c r="AF67" i="17"/>
  <c r="V67" i="17"/>
  <c r="U67" i="17"/>
  <c r="T67" i="17"/>
  <c r="S67" i="17"/>
  <c r="R67" i="17"/>
  <c r="Q67" i="17"/>
  <c r="P67" i="17"/>
  <c r="AF66" i="17"/>
  <c r="V66" i="17"/>
  <c r="U66" i="17"/>
  <c r="T66" i="17"/>
  <c r="S66" i="17"/>
  <c r="R66" i="17"/>
  <c r="Q66" i="17"/>
  <c r="P66" i="17"/>
  <c r="AF65" i="17"/>
  <c r="V65" i="17"/>
  <c r="U65" i="17"/>
  <c r="T65" i="17"/>
  <c r="S65" i="17"/>
  <c r="R65" i="17"/>
  <c r="Q65" i="17"/>
  <c r="P65" i="17"/>
  <c r="AF64" i="17"/>
  <c r="V64" i="17"/>
  <c r="U64" i="17"/>
  <c r="T64" i="17"/>
  <c r="S64" i="17"/>
  <c r="R64" i="17"/>
  <c r="Q64" i="17"/>
  <c r="P64" i="17"/>
  <c r="AF63" i="17"/>
  <c r="V63" i="17"/>
  <c r="U63" i="17"/>
  <c r="T63" i="17"/>
  <c r="S63" i="17"/>
  <c r="R63" i="17"/>
  <c r="Q63" i="17"/>
  <c r="P63" i="17"/>
  <c r="AD60" i="17"/>
  <c r="AC60" i="17"/>
  <c r="AB60" i="17"/>
  <c r="AA60" i="17"/>
  <c r="Z60" i="17"/>
  <c r="Y60" i="17"/>
  <c r="X60" i="17"/>
  <c r="W60" i="17"/>
  <c r="V60" i="17"/>
  <c r="U60" i="17"/>
  <c r="T60" i="17"/>
  <c r="S60" i="17"/>
  <c r="R60" i="17"/>
  <c r="Q60" i="17"/>
  <c r="P60" i="17"/>
  <c r="O60" i="17"/>
  <c r="N60" i="17"/>
  <c r="M60" i="17"/>
  <c r="L60" i="17"/>
  <c r="K60" i="17"/>
  <c r="J60" i="17"/>
  <c r="I60" i="17"/>
  <c r="AD57" i="17"/>
  <c r="AC57" i="17"/>
  <c r="AB57" i="17"/>
  <c r="AA57" i="17"/>
  <c r="Z57" i="17"/>
  <c r="Y57" i="17"/>
  <c r="X57" i="17"/>
  <c r="W57" i="17"/>
  <c r="O57" i="17"/>
  <c r="N57" i="17"/>
  <c r="M57" i="17"/>
  <c r="L57" i="17"/>
  <c r="K57" i="17"/>
  <c r="J57" i="17"/>
  <c r="I57" i="17"/>
  <c r="AF56" i="17"/>
  <c r="V56" i="17"/>
  <c r="U56" i="17"/>
  <c r="T56" i="17"/>
  <c r="S56" i="17"/>
  <c r="R56" i="17"/>
  <c r="Q56" i="17"/>
  <c r="P56" i="17"/>
  <c r="AF55" i="17"/>
  <c r="V55" i="17"/>
  <c r="U55" i="17"/>
  <c r="T55" i="17"/>
  <c r="S55" i="17"/>
  <c r="R55" i="17"/>
  <c r="Q55" i="17"/>
  <c r="P55" i="17"/>
  <c r="AF54" i="17"/>
  <c r="V54" i="17"/>
  <c r="U54" i="17"/>
  <c r="T54" i="17"/>
  <c r="S54" i="17"/>
  <c r="R54" i="17"/>
  <c r="Q54" i="17"/>
  <c r="P54" i="17"/>
  <c r="AF53" i="17"/>
  <c r="V53" i="17"/>
  <c r="U53" i="17"/>
  <c r="T53" i="17"/>
  <c r="S53" i="17"/>
  <c r="R53" i="17"/>
  <c r="Q53" i="17"/>
  <c r="P53" i="17"/>
  <c r="AF52" i="17"/>
  <c r="V52" i="17"/>
  <c r="U52" i="17"/>
  <c r="T52" i="17"/>
  <c r="S52" i="17"/>
  <c r="R52" i="17"/>
  <c r="Q52" i="17"/>
  <c r="P52" i="17"/>
  <c r="AF51" i="17"/>
  <c r="V51" i="17"/>
  <c r="U51" i="17"/>
  <c r="T51" i="17"/>
  <c r="S51" i="17"/>
  <c r="R51" i="17"/>
  <c r="Q51" i="17"/>
  <c r="P51" i="17"/>
  <c r="AF50" i="17"/>
  <c r="V50" i="17"/>
  <c r="U50" i="17"/>
  <c r="T50" i="17"/>
  <c r="S50" i="17"/>
  <c r="R50" i="17"/>
  <c r="Q50" i="17"/>
  <c r="P50" i="17"/>
  <c r="AF49" i="17"/>
  <c r="V49" i="17"/>
  <c r="U49" i="17"/>
  <c r="T49" i="17"/>
  <c r="S49" i="17"/>
  <c r="R49" i="17"/>
  <c r="Q49" i="17"/>
  <c r="P49" i="17"/>
  <c r="AF48" i="17"/>
  <c r="V48" i="17"/>
  <c r="U48" i="17"/>
  <c r="T48" i="17"/>
  <c r="S48" i="17"/>
  <c r="R48" i="17"/>
  <c r="Q48" i="17"/>
  <c r="P48" i="17"/>
  <c r="AF47" i="17"/>
  <c r="V47" i="17"/>
  <c r="U47" i="17"/>
  <c r="T47" i="17"/>
  <c r="S47" i="17"/>
  <c r="R47" i="17"/>
  <c r="Q47" i="17"/>
  <c r="P47" i="17"/>
  <c r="AF46" i="17"/>
  <c r="V46" i="17"/>
  <c r="U46" i="17"/>
  <c r="T46" i="17"/>
  <c r="S46" i="17"/>
  <c r="R46" i="17"/>
  <c r="Q46" i="17"/>
  <c r="P46" i="17"/>
  <c r="AD43" i="17"/>
  <c r="AC43" i="17"/>
  <c r="AB43" i="17"/>
  <c r="AA43" i="17"/>
  <c r="Z43" i="17"/>
  <c r="Y43" i="17"/>
  <c r="X43" i="17"/>
  <c r="W43" i="17"/>
  <c r="V43" i="17"/>
  <c r="U43" i="17"/>
  <c r="T43" i="17"/>
  <c r="S43" i="17"/>
  <c r="R43" i="17"/>
  <c r="Q43" i="17"/>
  <c r="P43" i="17"/>
  <c r="N43" i="17"/>
  <c r="M43" i="17"/>
  <c r="L43" i="17"/>
  <c r="K43" i="17"/>
  <c r="J43" i="17"/>
  <c r="I43" i="17"/>
  <c r="AD40" i="17"/>
  <c r="AC40" i="17"/>
  <c r="AB40" i="17"/>
  <c r="AA40" i="17"/>
  <c r="Z40" i="17"/>
  <c r="Y40" i="17"/>
  <c r="X40" i="17"/>
  <c r="W40" i="17"/>
  <c r="N40" i="17"/>
  <c r="M40" i="17"/>
  <c r="L40" i="17"/>
  <c r="L44" i="17" s="1"/>
  <c r="K40" i="17"/>
  <c r="K44" i="17" s="1"/>
  <c r="J40" i="17"/>
  <c r="J44" i="17" s="1"/>
  <c r="I40" i="17"/>
  <c r="AF39" i="17"/>
  <c r="V39" i="17"/>
  <c r="U39" i="17"/>
  <c r="T39" i="17"/>
  <c r="S39" i="17"/>
  <c r="R39" i="17"/>
  <c r="Q39" i="17"/>
  <c r="P39" i="17"/>
  <c r="AF38" i="17"/>
  <c r="V38" i="17"/>
  <c r="U38" i="17"/>
  <c r="T38" i="17"/>
  <c r="S38" i="17"/>
  <c r="R38" i="17"/>
  <c r="Q38" i="17"/>
  <c r="P38" i="17"/>
  <c r="AF37" i="17"/>
  <c r="V37" i="17"/>
  <c r="U37" i="17"/>
  <c r="T37" i="17"/>
  <c r="S37" i="17"/>
  <c r="R37" i="17"/>
  <c r="Q37" i="17"/>
  <c r="P37" i="17"/>
  <c r="AF36" i="17"/>
  <c r="V36" i="17"/>
  <c r="U36" i="17"/>
  <c r="T36" i="17"/>
  <c r="S36" i="17"/>
  <c r="R36" i="17"/>
  <c r="Q36" i="17"/>
  <c r="P36" i="17"/>
  <c r="AF35" i="17"/>
  <c r="V35" i="17"/>
  <c r="U35" i="17"/>
  <c r="T35" i="17"/>
  <c r="S35" i="17"/>
  <c r="R35" i="17"/>
  <c r="Q35" i="17"/>
  <c r="P35" i="17"/>
  <c r="AF34" i="17"/>
  <c r="V34" i="17"/>
  <c r="U34" i="17"/>
  <c r="T34" i="17"/>
  <c r="S34" i="17"/>
  <c r="R34" i="17"/>
  <c r="Q34" i="17"/>
  <c r="P34" i="17"/>
  <c r="AF33" i="17"/>
  <c r="V33" i="17"/>
  <c r="U33" i="17"/>
  <c r="T33" i="17"/>
  <c r="S33" i="17"/>
  <c r="R33" i="17"/>
  <c r="Q33" i="17"/>
  <c r="P33" i="17"/>
  <c r="AF32" i="17"/>
  <c r="V32" i="17"/>
  <c r="U32" i="17"/>
  <c r="T32" i="17"/>
  <c r="S32" i="17"/>
  <c r="R32" i="17"/>
  <c r="Q32" i="17"/>
  <c r="P32" i="17"/>
  <c r="AF31" i="17"/>
  <c r="V31" i="17"/>
  <c r="U31" i="17"/>
  <c r="T31" i="17"/>
  <c r="S31" i="17"/>
  <c r="R31" i="17"/>
  <c r="Q31" i="17"/>
  <c r="P31" i="17"/>
  <c r="AF30" i="17"/>
  <c r="V30" i="17"/>
  <c r="U30" i="17"/>
  <c r="T30" i="17"/>
  <c r="S30" i="17"/>
  <c r="R30" i="17"/>
  <c r="Q30" i="17"/>
  <c r="P30" i="17"/>
  <c r="AF29" i="17"/>
  <c r="V29" i="17"/>
  <c r="U29" i="17"/>
  <c r="T29" i="17"/>
  <c r="S29" i="17"/>
  <c r="R29" i="17"/>
  <c r="Q29" i="17"/>
  <c r="P29" i="17"/>
  <c r="AF28" i="17"/>
  <c r="V28" i="17"/>
  <c r="U28" i="17"/>
  <c r="T28" i="17"/>
  <c r="S28" i="17"/>
  <c r="R28" i="17"/>
  <c r="Q28" i="17"/>
  <c r="P28" i="17"/>
  <c r="AD25" i="17"/>
  <c r="AC25" i="17"/>
  <c r="AB25" i="17"/>
  <c r="AA25" i="17"/>
  <c r="Z25" i="17"/>
  <c r="Y25" i="17"/>
  <c r="X25" i="17"/>
  <c r="W25" i="17"/>
  <c r="V25" i="17"/>
  <c r="U25" i="17"/>
  <c r="T25" i="17"/>
  <c r="S25" i="17"/>
  <c r="R25" i="17"/>
  <c r="Q25" i="17"/>
  <c r="P25" i="17"/>
  <c r="O25" i="17"/>
  <c r="N25" i="17"/>
  <c r="M25" i="17"/>
  <c r="L25" i="17"/>
  <c r="K25" i="17"/>
  <c r="J25" i="17"/>
  <c r="I25" i="17"/>
  <c r="AD22" i="17"/>
  <c r="AC22" i="17"/>
  <c r="AB22" i="17"/>
  <c r="AA22" i="17"/>
  <c r="Z22" i="17"/>
  <c r="Y22" i="17"/>
  <c r="X22" i="17"/>
  <c r="W22" i="17"/>
  <c r="O22" i="17"/>
  <c r="N22" i="17"/>
  <c r="M22" i="17"/>
  <c r="L22" i="17"/>
  <c r="K22" i="17"/>
  <c r="J22" i="17"/>
  <c r="I22" i="17"/>
  <c r="AF21" i="17"/>
  <c r="V21" i="17"/>
  <c r="U21" i="17"/>
  <c r="T21" i="17"/>
  <c r="S21" i="17"/>
  <c r="R21" i="17"/>
  <c r="Q21" i="17"/>
  <c r="P21" i="17"/>
  <c r="AF20" i="17"/>
  <c r="V20" i="17"/>
  <c r="U20" i="17"/>
  <c r="T20" i="17"/>
  <c r="S20" i="17"/>
  <c r="R20" i="17"/>
  <c r="Q20" i="17"/>
  <c r="P20" i="17"/>
  <c r="AF19" i="17"/>
  <c r="V19" i="17"/>
  <c r="U19" i="17"/>
  <c r="T19" i="17"/>
  <c r="S19" i="17"/>
  <c r="R19" i="17"/>
  <c r="Q19" i="17"/>
  <c r="P19" i="17"/>
  <c r="AF18" i="17"/>
  <c r="V18" i="17"/>
  <c r="U18" i="17"/>
  <c r="T18" i="17"/>
  <c r="S18" i="17"/>
  <c r="R18" i="17"/>
  <c r="Q18" i="17"/>
  <c r="P18" i="17"/>
  <c r="AF17" i="17"/>
  <c r="V17" i="17"/>
  <c r="U17" i="17"/>
  <c r="T17" i="17"/>
  <c r="S17" i="17"/>
  <c r="R17" i="17"/>
  <c r="Q17" i="17"/>
  <c r="P17" i="17"/>
  <c r="AF16" i="17"/>
  <c r="V16" i="17"/>
  <c r="U16" i="17"/>
  <c r="T16" i="17"/>
  <c r="S16" i="17"/>
  <c r="R16" i="17"/>
  <c r="Q16" i="17"/>
  <c r="P16" i="17"/>
  <c r="AF15" i="17"/>
  <c r="V15" i="17"/>
  <c r="U15" i="17"/>
  <c r="T15" i="17"/>
  <c r="S15" i="17"/>
  <c r="R15" i="17"/>
  <c r="Q15" i="17"/>
  <c r="P15" i="17"/>
  <c r="AF14" i="17"/>
  <c r="V14" i="17"/>
  <c r="U14" i="17"/>
  <c r="T14" i="17"/>
  <c r="S14" i="17"/>
  <c r="R14" i="17"/>
  <c r="Q14" i="17"/>
  <c r="P14" i="17"/>
  <c r="AF13" i="17"/>
  <c r="V13" i="17"/>
  <c r="U13" i="17"/>
  <c r="T13" i="17"/>
  <c r="S13" i="17"/>
  <c r="R13" i="17"/>
  <c r="Q13" i="17"/>
  <c r="P13" i="17"/>
  <c r="AD10" i="17"/>
  <c r="AC10" i="17"/>
  <c r="AB10" i="17"/>
  <c r="AA10" i="17"/>
  <c r="Z10" i="17"/>
  <c r="Y10" i="17"/>
  <c r="X10" i="17"/>
  <c r="W10" i="17"/>
  <c r="V10" i="17"/>
  <c r="U10" i="17"/>
  <c r="T10" i="17"/>
  <c r="S10" i="17"/>
  <c r="R10" i="17"/>
  <c r="Q10" i="17"/>
  <c r="P10" i="17"/>
  <c r="O10" i="17"/>
  <c r="N10" i="17"/>
  <c r="M10" i="17"/>
  <c r="L10" i="17"/>
  <c r="K10" i="17"/>
  <c r="J10" i="17"/>
  <c r="I10" i="17"/>
  <c r="AD7" i="17"/>
  <c r="AC7" i="17"/>
  <c r="AB7" i="17"/>
  <c r="AA7" i="17"/>
  <c r="Z7" i="17"/>
  <c r="Y7" i="17"/>
  <c r="X7" i="17"/>
  <c r="W7" i="17"/>
  <c r="O7" i="17"/>
  <c r="N7" i="17"/>
  <c r="M7" i="17"/>
  <c r="L7" i="17"/>
  <c r="K7" i="17"/>
  <c r="J7" i="17"/>
  <c r="I7" i="17"/>
  <c r="AF6" i="17"/>
  <c r="V6" i="17"/>
  <c r="U6" i="17"/>
  <c r="T6" i="17"/>
  <c r="S6" i="17"/>
  <c r="R6" i="17"/>
  <c r="Q6" i="17"/>
  <c r="P6" i="17"/>
  <c r="AF5" i="17"/>
  <c r="V5" i="17"/>
  <c r="U5" i="17"/>
  <c r="T5" i="17"/>
  <c r="S5" i="17"/>
  <c r="R5" i="17"/>
  <c r="Q5" i="17"/>
  <c r="P5" i="17"/>
  <c r="AF4" i="17"/>
  <c r="V4" i="17"/>
  <c r="U4" i="17"/>
  <c r="T4" i="17"/>
  <c r="S4" i="17"/>
  <c r="R4" i="17"/>
  <c r="Q4" i="17"/>
  <c r="P4" i="17"/>
  <c r="AF234" i="16"/>
  <c r="V234" i="16"/>
  <c r="U234" i="16"/>
  <c r="T234" i="16"/>
  <c r="S234" i="16"/>
  <c r="R234" i="16"/>
  <c r="Q234" i="16"/>
  <c r="P234" i="16"/>
  <c r="I213" i="16"/>
  <c r="O238" i="16"/>
  <c r="O240" i="16"/>
  <c r="O241" i="16"/>
  <c r="V193" i="16"/>
  <c r="V194" i="16"/>
  <c r="V195" i="16"/>
  <c r="V196" i="16"/>
  <c r="V197" i="16"/>
  <c r="V198" i="16"/>
  <c r="V199" i="16"/>
  <c r="V200" i="16"/>
  <c r="V201" i="16"/>
  <c r="V202" i="16"/>
  <c r="V203" i="16"/>
  <c r="V204" i="16"/>
  <c r="V205" i="16"/>
  <c r="V206" i="16"/>
  <c r="V207" i="16"/>
  <c r="V208" i="16"/>
  <c r="V209" i="16"/>
  <c r="V210" i="16"/>
  <c r="V211" i="16"/>
  <c r="V212" i="16"/>
  <c r="V213" i="16"/>
  <c r="V214" i="16"/>
  <c r="V215" i="16"/>
  <c r="V216" i="16"/>
  <c r="V217" i="16"/>
  <c r="V218" i="16"/>
  <c r="V219" i="16"/>
  <c r="V220" i="16"/>
  <c r="V221" i="16"/>
  <c r="V222" i="16"/>
  <c r="V223" i="16"/>
  <c r="V224" i="16"/>
  <c r="V225" i="16"/>
  <c r="V226" i="16"/>
  <c r="V227" i="16"/>
  <c r="V228" i="16"/>
  <c r="V229" i="16"/>
  <c r="V230" i="16"/>
  <c r="V231" i="16"/>
  <c r="V232" i="16"/>
  <c r="V233" i="16"/>
  <c r="V235" i="16"/>
  <c r="V236" i="16"/>
  <c r="V240" i="16"/>
  <c r="V241" i="16" s="1"/>
  <c r="O187" i="16"/>
  <c r="O189" i="16"/>
  <c r="O190" i="16" s="1"/>
  <c r="V171" i="16"/>
  <c r="V172" i="16"/>
  <c r="V173" i="16"/>
  <c r="V174" i="16"/>
  <c r="V175" i="16"/>
  <c r="V176" i="16"/>
  <c r="V177" i="16"/>
  <c r="V178" i="16"/>
  <c r="V179" i="16"/>
  <c r="V180" i="16"/>
  <c r="V181" i="16"/>
  <c r="V182" i="16"/>
  <c r="V183" i="16"/>
  <c r="V184" i="16"/>
  <c r="V185" i="16"/>
  <c r="V186" i="16"/>
  <c r="V189" i="16"/>
  <c r="V190" i="16" s="1"/>
  <c r="V139" i="16"/>
  <c r="V140" i="16"/>
  <c r="V141" i="16"/>
  <c r="V142" i="16"/>
  <c r="V143" i="16"/>
  <c r="V144" i="16"/>
  <c r="V145" i="16"/>
  <c r="V146" i="16"/>
  <c r="V147" i="16"/>
  <c r="V148" i="16"/>
  <c r="V149" i="16"/>
  <c r="V150" i="16"/>
  <c r="V151" i="16"/>
  <c r="V152" i="16"/>
  <c r="V153" i="16"/>
  <c r="V154" i="16"/>
  <c r="V155" i="16"/>
  <c r="V156" i="16"/>
  <c r="V157" i="16"/>
  <c r="V158" i="16"/>
  <c r="V159" i="16"/>
  <c r="V160" i="16"/>
  <c r="V161" i="16"/>
  <c r="V162" i="16"/>
  <c r="V163" i="16"/>
  <c r="V164" i="16"/>
  <c r="V167" i="16"/>
  <c r="V168" i="16" s="1"/>
  <c r="O133" i="16"/>
  <c r="O135" i="16"/>
  <c r="O136" i="16"/>
  <c r="O100" i="16"/>
  <c r="O102" i="16"/>
  <c r="O103" i="16" s="1"/>
  <c r="O29" i="16"/>
  <c r="O32" i="16"/>
  <c r="V4" i="16"/>
  <c r="V5" i="16"/>
  <c r="V6" i="16"/>
  <c r="V7" i="16"/>
  <c r="V8" i="16"/>
  <c r="V9" i="16"/>
  <c r="V10" i="16"/>
  <c r="V11" i="16"/>
  <c r="V12" i="16"/>
  <c r="V13" i="16"/>
  <c r="V20" i="16"/>
  <c r="V21" i="16"/>
  <c r="V22" i="16"/>
  <c r="V23" i="16"/>
  <c r="V24" i="16"/>
  <c r="V25" i="16"/>
  <c r="V26" i="16"/>
  <c r="V27" i="16"/>
  <c r="V28" i="16"/>
  <c r="V32" i="16"/>
  <c r="V35" i="16"/>
  <c r="V36" i="16"/>
  <c r="V37" i="16"/>
  <c r="V38" i="16"/>
  <c r="V39" i="16"/>
  <c r="V40" i="16"/>
  <c r="V41" i="16"/>
  <c r="V42" i="16"/>
  <c r="V43" i="16"/>
  <c r="V44" i="16"/>
  <c r="V45" i="16"/>
  <c r="V46" i="16"/>
  <c r="V50" i="16"/>
  <c r="V78" i="16"/>
  <c r="V79" i="16"/>
  <c r="V80" i="16"/>
  <c r="V81" i="16"/>
  <c r="V82" i="16"/>
  <c r="V83" i="16"/>
  <c r="V84" i="16"/>
  <c r="V85" i="16"/>
  <c r="V86" i="16"/>
  <c r="V87" i="16"/>
  <c r="V88" i="16"/>
  <c r="V89" i="16"/>
  <c r="V90" i="16"/>
  <c r="V91" i="16"/>
  <c r="V92" i="16"/>
  <c r="V93" i="16"/>
  <c r="V94" i="16"/>
  <c r="V95" i="16"/>
  <c r="V96" i="16"/>
  <c r="V97" i="16"/>
  <c r="V98" i="16"/>
  <c r="V99" i="16"/>
  <c r="V102" i="16"/>
  <c r="V103" i="16" s="1"/>
  <c r="V106" i="16"/>
  <c r="V107" i="16"/>
  <c r="V108" i="16"/>
  <c r="V109" i="16"/>
  <c r="V110" i="16"/>
  <c r="V111" i="16"/>
  <c r="V112" i="16"/>
  <c r="V113" i="16"/>
  <c r="V114" i="16"/>
  <c r="V115" i="16"/>
  <c r="V116" i="16"/>
  <c r="V117" i="16"/>
  <c r="V118" i="16"/>
  <c r="V119" i="16"/>
  <c r="V120" i="16"/>
  <c r="V121" i="16"/>
  <c r="V122" i="16"/>
  <c r="V123" i="16"/>
  <c r="V124" i="16"/>
  <c r="V125" i="16"/>
  <c r="V126" i="16"/>
  <c r="V127" i="16"/>
  <c r="V128" i="16"/>
  <c r="V129" i="16"/>
  <c r="V130" i="16"/>
  <c r="V131" i="16"/>
  <c r="V132" i="16"/>
  <c r="V135" i="16"/>
  <c r="V136" i="16" s="1"/>
  <c r="O14" i="16"/>
  <c r="O17" i="16"/>
  <c r="V17" i="16"/>
  <c r="V53" i="16"/>
  <c r="V54" i="16"/>
  <c r="V55" i="16"/>
  <c r="V56" i="16"/>
  <c r="V57" i="16"/>
  <c r="V58" i="16"/>
  <c r="V59" i="16"/>
  <c r="V60" i="16"/>
  <c r="V61" i="16"/>
  <c r="V62" i="16"/>
  <c r="V63" i="16"/>
  <c r="V64" i="16"/>
  <c r="V65" i="16"/>
  <c r="V66" i="16"/>
  <c r="V67" i="16"/>
  <c r="V68" i="16"/>
  <c r="V69" i="16"/>
  <c r="V70" i="16"/>
  <c r="V71" i="16"/>
  <c r="V75" i="16"/>
  <c r="O72" i="16"/>
  <c r="O75" i="16"/>
  <c r="P194" i="16"/>
  <c r="Q194" i="16"/>
  <c r="R194" i="16"/>
  <c r="S194" i="16"/>
  <c r="T194" i="16"/>
  <c r="U194" i="16"/>
  <c r="P195" i="16"/>
  <c r="Q195" i="16"/>
  <c r="R195" i="16"/>
  <c r="S195" i="16"/>
  <c r="T195" i="16"/>
  <c r="U195" i="16"/>
  <c r="P196" i="16"/>
  <c r="Q196" i="16"/>
  <c r="R196" i="16"/>
  <c r="S196" i="16"/>
  <c r="T196" i="16"/>
  <c r="U196" i="16"/>
  <c r="P197" i="16"/>
  <c r="Q197" i="16"/>
  <c r="R197" i="16"/>
  <c r="S197" i="16"/>
  <c r="T197" i="16"/>
  <c r="U197" i="16"/>
  <c r="P198" i="16"/>
  <c r="Q198" i="16"/>
  <c r="R198" i="16"/>
  <c r="S198" i="16"/>
  <c r="T198" i="16"/>
  <c r="U198" i="16"/>
  <c r="P199" i="16"/>
  <c r="Q199" i="16"/>
  <c r="R199" i="16"/>
  <c r="S199" i="16"/>
  <c r="T199" i="16"/>
  <c r="U199" i="16"/>
  <c r="P200" i="16"/>
  <c r="Q200" i="16"/>
  <c r="R200" i="16"/>
  <c r="S200" i="16"/>
  <c r="T200" i="16"/>
  <c r="U200" i="16"/>
  <c r="P201" i="16"/>
  <c r="Q201" i="16"/>
  <c r="R201" i="16"/>
  <c r="S201" i="16"/>
  <c r="T201" i="16"/>
  <c r="U201" i="16"/>
  <c r="P202" i="16"/>
  <c r="Q202" i="16"/>
  <c r="R202" i="16"/>
  <c r="S202" i="16"/>
  <c r="T202" i="16"/>
  <c r="U202" i="16"/>
  <c r="P203" i="16"/>
  <c r="Q203" i="16"/>
  <c r="R203" i="16"/>
  <c r="S203" i="16"/>
  <c r="T203" i="16"/>
  <c r="U203" i="16"/>
  <c r="P204" i="16"/>
  <c r="Q204" i="16"/>
  <c r="R204" i="16"/>
  <c r="S204" i="16"/>
  <c r="T204" i="16"/>
  <c r="U204" i="16"/>
  <c r="P205" i="16"/>
  <c r="Q205" i="16"/>
  <c r="R205" i="16"/>
  <c r="S205" i="16"/>
  <c r="T205" i="16"/>
  <c r="U205" i="16"/>
  <c r="P206" i="16"/>
  <c r="Q206" i="16"/>
  <c r="R206" i="16"/>
  <c r="S206" i="16"/>
  <c r="T206" i="16"/>
  <c r="U206" i="16"/>
  <c r="P207" i="16"/>
  <c r="Q207" i="16"/>
  <c r="R207" i="16"/>
  <c r="S207" i="16"/>
  <c r="T207" i="16"/>
  <c r="U207" i="16"/>
  <c r="P208" i="16"/>
  <c r="Q208" i="16"/>
  <c r="R208" i="16"/>
  <c r="S208" i="16"/>
  <c r="T208" i="16"/>
  <c r="U208" i="16"/>
  <c r="P209" i="16"/>
  <c r="Q209" i="16"/>
  <c r="R209" i="16"/>
  <c r="S209" i="16"/>
  <c r="T209" i="16"/>
  <c r="U209" i="16"/>
  <c r="P210" i="16"/>
  <c r="Q210" i="16"/>
  <c r="R210" i="16"/>
  <c r="S210" i="16"/>
  <c r="T210" i="16"/>
  <c r="U210" i="16"/>
  <c r="P211" i="16"/>
  <c r="Q211" i="16"/>
  <c r="R211" i="16"/>
  <c r="S211" i="16"/>
  <c r="T211" i="16"/>
  <c r="U211" i="16"/>
  <c r="P212" i="16"/>
  <c r="Q212" i="16"/>
  <c r="R212" i="16"/>
  <c r="S212" i="16"/>
  <c r="T212" i="16"/>
  <c r="U212" i="16"/>
  <c r="Q213" i="16"/>
  <c r="R213" i="16"/>
  <c r="S213" i="16"/>
  <c r="T213" i="16"/>
  <c r="U213" i="16"/>
  <c r="P214" i="16"/>
  <c r="Q214" i="16"/>
  <c r="R214" i="16"/>
  <c r="S214" i="16"/>
  <c r="T214" i="16"/>
  <c r="U214" i="16"/>
  <c r="P215" i="16"/>
  <c r="Q215" i="16"/>
  <c r="R215" i="16"/>
  <c r="S215" i="16"/>
  <c r="T215" i="16"/>
  <c r="U215" i="16"/>
  <c r="P216" i="16"/>
  <c r="Q216" i="16"/>
  <c r="R216" i="16"/>
  <c r="S216" i="16"/>
  <c r="T216" i="16"/>
  <c r="U216" i="16"/>
  <c r="P217" i="16"/>
  <c r="Q217" i="16"/>
  <c r="R217" i="16"/>
  <c r="S217" i="16"/>
  <c r="T217" i="16"/>
  <c r="U217" i="16"/>
  <c r="P218" i="16"/>
  <c r="Q218" i="16"/>
  <c r="R218" i="16"/>
  <c r="S218" i="16"/>
  <c r="T218" i="16"/>
  <c r="U218" i="16"/>
  <c r="P219" i="16"/>
  <c r="Q219" i="16"/>
  <c r="R219" i="16"/>
  <c r="S219" i="16"/>
  <c r="T219" i="16"/>
  <c r="U219" i="16"/>
  <c r="P220" i="16"/>
  <c r="Q220" i="16"/>
  <c r="R220" i="16"/>
  <c r="S220" i="16"/>
  <c r="T220" i="16"/>
  <c r="U220" i="16"/>
  <c r="P221" i="16"/>
  <c r="Q221" i="16"/>
  <c r="R221" i="16"/>
  <c r="S221" i="16"/>
  <c r="T221" i="16"/>
  <c r="U221" i="16"/>
  <c r="P222" i="16"/>
  <c r="Q222" i="16"/>
  <c r="R222" i="16"/>
  <c r="S222" i="16"/>
  <c r="T222" i="16"/>
  <c r="U222" i="16"/>
  <c r="P223" i="16"/>
  <c r="Q223" i="16"/>
  <c r="R223" i="16"/>
  <c r="S223" i="16"/>
  <c r="T223" i="16"/>
  <c r="U223" i="16"/>
  <c r="P224" i="16"/>
  <c r="Q224" i="16"/>
  <c r="R224" i="16"/>
  <c r="S224" i="16"/>
  <c r="T224" i="16"/>
  <c r="U224" i="16"/>
  <c r="P225" i="16"/>
  <c r="Q225" i="16"/>
  <c r="R225" i="16"/>
  <c r="S225" i="16"/>
  <c r="T225" i="16"/>
  <c r="U225" i="16"/>
  <c r="P226" i="16"/>
  <c r="Q226" i="16"/>
  <c r="R226" i="16"/>
  <c r="S226" i="16"/>
  <c r="T226" i="16"/>
  <c r="U226" i="16"/>
  <c r="P227" i="16"/>
  <c r="Q227" i="16"/>
  <c r="R227" i="16"/>
  <c r="S227" i="16"/>
  <c r="T227" i="16"/>
  <c r="U227" i="16"/>
  <c r="P228" i="16"/>
  <c r="Q228" i="16"/>
  <c r="R228" i="16"/>
  <c r="S228" i="16"/>
  <c r="T228" i="16"/>
  <c r="U228" i="16"/>
  <c r="P229" i="16"/>
  <c r="Q229" i="16"/>
  <c r="R229" i="16"/>
  <c r="S229" i="16"/>
  <c r="T229" i="16"/>
  <c r="U229" i="16"/>
  <c r="P230" i="16"/>
  <c r="Q230" i="16"/>
  <c r="R230" i="16"/>
  <c r="S230" i="16"/>
  <c r="T230" i="16"/>
  <c r="U230" i="16"/>
  <c r="P231" i="16"/>
  <c r="Q231" i="16"/>
  <c r="R231" i="16"/>
  <c r="S231" i="16"/>
  <c r="T231" i="16"/>
  <c r="U231" i="16"/>
  <c r="P232" i="16"/>
  <c r="Q232" i="16"/>
  <c r="R232" i="16"/>
  <c r="S232" i="16"/>
  <c r="T232" i="16"/>
  <c r="U232" i="16"/>
  <c r="P233" i="16"/>
  <c r="Q233" i="16"/>
  <c r="R233" i="16"/>
  <c r="S233" i="16"/>
  <c r="T233" i="16"/>
  <c r="U233" i="16"/>
  <c r="P235" i="16"/>
  <c r="Q235" i="16"/>
  <c r="R235" i="16"/>
  <c r="S235" i="16"/>
  <c r="T235" i="16"/>
  <c r="U235" i="16"/>
  <c r="P236" i="16"/>
  <c r="Q236" i="16"/>
  <c r="R236" i="16"/>
  <c r="S236" i="16"/>
  <c r="T236" i="16"/>
  <c r="U236" i="16"/>
  <c r="Q193" i="16"/>
  <c r="R193" i="16"/>
  <c r="S193" i="16"/>
  <c r="T193" i="16"/>
  <c r="U193" i="16"/>
  <c r="P193" i="16"/>
  <c r="P172" i="16"/>
  <c r="Q172" i="16"/>
  <c r="R172" i="16"/>
  <c r="S172" i="16"/>
  <c r="T172" i="16"/>
  <c r="U172" i="16"/>
  <c r="P173" i="16"/>
  <c r="Q173" i="16"/>
  <c r="R173" i="16"/>
  <c r="S173" i="16"/>
  <c r="T173" i="16"/>
  <c r="U173" i="16"/>
  <c r="P174" i="16"/>
  <c r="Q174" i="16"/>
  <c r="R174" i="16"/>
  <c r="S174" i="16"/>
  <c r="T174" i="16"/>
  <c r="U174" i="16"/>
  <c r="P175" i="16"/>
  <c r="Q175" i="16"/>
  <c r="R175" i="16"/>
  <c r="S175" i="16"/>
  <c r="T175" i="16"/>
  <c r="U175" i="16"/>
  <c r="P176" i="16"/>
  <c r="Q176" i="16"/>
  <c r="R176" i="16"/>
  <c r="S176" i="16"/>
  <c r="T176" i="16"/>
  <c r="U176" i="16"/>
  <c r="P177" i="16"/>
  <c r="Q177" i="16"/>
  <c r="R177" i="16"/>
  <c r="S177" i="16"/>
  <c r="T177" i="16"/>
  <c r="U177" i="16"/>
  <c r="P178" i="16"/>
  <c r="Q178" i="16"/>
  <c r="R178" i="16"/>
  <c r="S178" i="16"/>
  <c r="T178" i="16"/>
  <c r="U178" i="16"/>
  <c r="P179" i="16"/>
  <c r="Q179" i="16"/>
  <c r="R179" i="16"/>
  <c r="S179" i="16"/>
  <c r="T179" i="16"/>
  <c r="U179" i="16"/>
  <c r="P180" i="16"/>
  <c r="Q180" i="16"/>
  <c r="R180" i="16"/>
  <c r="S180" i="16"/>
  <c r="T180" i="16"/>
  <c r="U180" i="16"/>
  <c r="P181" i="16"/>
  <c r="Q181" i="16"/>
  <c r="R181" i="16"/>
  <c r="S181" i="16"/>
  <c r="T181" i="16"/>
  <c r="U181" i="16"/>
  <c r="P182" i="16"/>
  <c r="Q182" i="16"/>
  <c r="R182" i="16"/>
  <c r="S182" i="16"/>
  <c r="T182" i="16"/>
  <c r="U182" i="16"/>
  <c r="P183" i="16"/>
  <c r="Q183" i="16"/>
  <c r="R183" i="16"/>
  <c r="S183" i="16"/>
  <c r="T183" i="16"/>
  <c r="U183" i="16"/>
  <c r="P184" i="16"/>
  <c r="Q184" i="16"/>
  <c r="R184" i="16"/>
  <c r="S184" i="16"/>
  <c r="T184" i="16"/>
  <c r="U184" i="16"/>
  <c r="P185" i="16"/>
  <c r="Q185" i="16"/>
  <c r="R185" i="16"/>
  <c r="S185" i="16"/>
  <c r="T185" i="16"/>
  <c r="U185" i="16"/>
  <c r="P186" i="16"/>
  <c r="Q186" i="16"/>
  <c r="R186" i="16"/>
  <c r="S186" i="16"/>
  <c r="T186" i="16"/>
  <c r="U186" i="16"/>
  <c r="Q171" i="16"/>
  <c r="R171" i="16"/>
  <c r="S171" i="16"/>
  <c r="T171" i="16"/>
  <c r="U171" i="16"/>
  <c r="P171" i="16"/>
  <c r="P140" i="16"/>
  <c r="Q140" i="16"/>
  <c r="R140" i="16"/>
  <c r="S140" i="16"/>
  <c r="T140" i="16"/>
  <c r="U140" i="16"/>
  <c r="P141" i="16"/>
  <c r="Q141" i="16"/>
  <c r="R141" i="16"/>
  <c r="S141" i="16"/>
  <c r="T141" i="16"/>
  <c r="U141" i="16"/>
  <c r="P142" i="16"/>
  <c r="Q142" i="16"/>
  <c r="R142" i="16"/>
  <c r="S142" i="16"/>
  <c r="T142" i="16"/>
  <c r="U142" i="16"/>
  <c r="P143" i="16"/>
  <c r="Q143" i="16"/>
  <c r="R143" i="16"/>
  <c r="S143" i="16"/>
  <c r="T143" i="16"/>
  <c r="U143" i="16"/>
  <c r="P144" i="16"/>
  <c r="Q144" i="16"/>
  <c r="R144" i="16"/>
  <c r="S144" i="16"/>
  <c r="T144" i="16"/>
  <c r="U144" i="16"/>
  <c r="P145" i="16"/>
  <c r="Q145" i="16"/>
  <c r="R145" i="16"/>
  <c r="S145" i="16"/>
  <c r="T145" i="16"/>
  <c r="U145" i="16"/>
  <c r="P146" i="16"/>
  <c r="Q146" i="16"/>
  <c r="R146" i="16"/>
  <c r="S146" i="16"/>
  <c r="T146" i="16"/>
  <c r="U146" i="16"/>
  <c r="P147" i="16"/>
  <c r="Q147" i="16"/>
  <c r="R147" i="16"/>
  <c r="S147" i="16"/>
  <c r="T147" i="16"/>
  <c r="U147" i="16"/>
  <c r="P148" i="16"/>
  <c r="Q148" i="16"/>
  <c r="R148" i="16"/>
  <c r="S148" i="16"/>
  <c r="T148" i="16"/>
  <c r="U148" i="16"/>
  <c r="P149" i="16"/>
  <c r="Q149" i="16"/>
  <c r="R149" i="16"/>
  <c r="S149" i="16"/>
  <c r="T149" i="16"/>
  <c r="U149" i="16"/>
  <c r="P150" i="16"/>
  <c r="Q150" i="16"/>
  <c r="R150" i="16"/>
  <c r="S150" i="16"/>
  <c r="T150" i="16"/>
  <c r="U150" i="16"/>
  <c r="P151" i="16"/>
  <c r="Q151" i="16"/>
  <c r="R151" i="16"/>
  <c r="S151" i="16"/>
  <c r="T151" i="16"/>
  <c r="U151" i="16"/>
  <c r="P152" i="16"/>
  <c r="Q152" i="16"/>
  <c r="R152" i="16"/>
  <c r="S152" i="16"/>
  <c r="T152" i="16"/>
  <c r="U152" i="16"/>
  <c r="P153" i="16"/>
  <c r="Q153" i="16"/>
  <c r="R153" i="16"/>
  <c r="S153" i="16"/>
  <c r="T153" i="16"/>
  <c r="U153" i="16"/>
  <c r="P154" i="16"/>
  <c r="Q154" i="16"/>
  <c r="R154" i="16"/>
  <c r="S154" i="16"/>
  <c r="T154" i="16"/>
  <c r="U154" i="16"/>
  <c r="P155" i="16"/>
  <c r="Q155" i="16"/>
  <c r="R155" i="16"/>
  <c r="S155" i="16"/>
  <c r="T155" i="16"/>
  <c r="U155" i="16"/>
  <c r="P156" i="16"/>
  <c r="Q156" i="16"/>
  <c r="R156" i="16"/>
  <c r="S156" i="16"/>
  <c r="T156" i="16"/>
  <c r="U156" i="16"/>
  <c r="P157" i="16"/>
  <c r="Q157" i="16"/>
  <c r="R157" i="16"/>
  <c r="S157" i="16"/>
  <c r="T157" i="16"/>
  <c r="U157" i="16"/>
  <c r="P158" i="16"/>
  <c r="Q158" i="16"/>
  <c r="R158" i="16"/>
  <c r="S158" i="16"/>
  <c r="T158" i="16"/>
  <c r="U158" i="16"/>
  <c r="P159" i="16"/>
  <c r="Q159" i="16"/>
  <c r="R159" i="16"/>
  <c r="S159" i="16"/>
  <c r="T159" i="16"/>
  <c r="U159" i="16"/>
  <c r="P160" i="16"/>
  <c r="Q160" i="16"/>
  <c r="R160" i="16"/>
  <c r="S160" i="16"/>
  <c r="T160" i="16"/>
  <c r="U160" i="16"/>
  <c r="P161" i="16"/>
  <c r="Q161" i="16"/>
  <c r="R161" i="16"/>
  <c r="S161" i="16"/>
  <c r="T161" i="16"/>
  <c r="U161" i="16"/>
  <c r="P162" i="16"/>
  <c r="Q162" i="16"/>
  <c r="R162" i="16"/>
  <c r="S162" i="16"/>
  <c r="T162" i="16"/>
  <c r="U162" i="16"/>
  <c r="P163" i="16"/>
  <c r="Q163" i="16"/>
  <c r="R163" i="16"/>
  <c r="S163" i="16"/>
  <c r="T163" i="16"/>
  <c r="U163" i="16"/>
  <c r="P164" i="16"/>
  <c r="Q164" i="16"/>
  <c r="R164" i="16"/>
  <c r="S164" i="16"/>
  <c r="T164" i="16"/>
  <c r="U164" i="16"/>
  <c r="Q139" i="16"/>
  <c r="R139" i="16"/>
  <c r="S139" i="16"/>
  <c r="T139" i="16"/>
  <c r="U139" i="16"/>
  <c r="P139" i="16"/>
  <c r="P107" i="16"/>
  <c r="Q107" i="16"/>
  <c r="R107" i="16"/>
  <c r="S107" i="16"/>
  <c r="T107" i="16"/>
  <c r="U107" i="16"/>
  <c r="P108" i="16"/>
  <c r="Q108" i="16"/>
  <c r="R108" i="16"/>
  <c r="S108" i="16"/>
  <c r="T108" i="16"/>
  <c r="U108" i="16"/>
  <c r="P109" i="16"/>
  <c r="Q109" i="16"/>
  <c r="R109" i="16"/>
  <c r="S109" i="16"/>
  <c r="T109" i="16"/>
  <c r="U109" i="16"/>
  <c r="P110" i="16"/>
  <c r="Q110" i="16"/>
  <c r="R110" i="16"/>
  <c r="S110" i="16"/>
  <c r="T110" i="16"/>
  <c r="U110" i="16"/>
  <c r="P111" i="16"/>
  <c r="Q111" i="16"/>
  <c r="R111" i="16"/>
  <c r="S111" i="16"/>
  <c r="T111" i="16"/>
  <c r="U111" i="16"/>
  <c r="P112" i="16"/>
  <c r="Q112" i="16"/>
  <c r="R112" i="16"/>
  <c r="S112" i="16"/>
  <c r="T112" i="16"/>
  <c r="U112" i="16"/>
  <c r="P113" i="16"/>
  <c r="Q113" i="16"/>
  <c r="R113" i="16"/>
  <c r="S113" i="16"/>
  <c r="T113" i="16"/>
  <c r="U113" i="16"/>
  <c r="P114" i="16"/>
  <c r="Q114" i="16"/>
  <c r="R114" i="16"/>
  <c r="S114" i="16"/>
  <c r="T114" i="16"/>
  <c r="U114" i="16"/>
  <c r="P115" i="16"/>
  <c r="Q115" i="16"/>
  <c r="R115" i="16"/>
  <c r="S115" i="16"/>
  <c r="T115" i="16"/>
  <c r="U115" i="16"/>
  <c r="P116" i="16"/>
  <c r="Q116" i="16"/>
  <c r="R116" i="16"/>
  <c r="S116" i="16"/>
  <c r="T116" i="16"/>
  <c r="U116" i="16"/>
  <c r="P117" i="16"/>
  <c r="Q117" i="16"/>
  <c r="R117" i="16"/>
  <c r="S117" i="16"/>
  <c r="T117" i="16"/>
  <c r="U117" i="16"/>
  <c r="P118" i="16"/>
  <c r="Q118" i="16"/>
  <c r="R118" i="16"/>
  <c r="S118" i="16"/>
  <c r="T118" i="16"/>
  <c r="U118" i="16"/>
  <c r="P119" i="16"/>
  <c r="Q119" i="16"/>
  <c r="R119" i="16"/>
  <c r="S119" i="16"/>
  <c r="T119" i="16"/>
  <c r="U119" i="16"/>
  <c r="P120" i="16"/>
  <c r="Q120" i="16"/>
  <c r="R120" i="16"/>
  <c r="S120" i="16"/>
  <c r="T120" i="16"/>
  <c r="U120" i="16"/>
  <c r="P121" i="16"/>
  <c r="Q121" i="16"/>
  <c r="R121" i="16"/>
  <c r="S121" i="16"/>
  <c r="T121" i="16"/>
  <c r="U121" i="16"/>
  <c r="P122" i="16"/>
  <c r="Q122" i="16"/>
  <c r="R122" i="16"/>
  <c r="S122" i="16"/>
  <c r="T122" i="16"/>
  <c r="U122" i="16"/>
  <c r="P123" i="16"/>
  <c r="Q123" i="16"/>
  <c r="R123" i="16"/>
  <c r="S123" i="16"/>
  <c r="T123" i="16"/>
  <c r="U123" i="16"/>
  <c r="P124" i="16"/>
  <c r="Q124" i="16"/>
  <c r="R124" i="16"/>
  <c r="S124" i="16"/>
  <c r="T124" i="16"/>
  <c r="U124" i="16"/>
  <c r="P125" i="16"/>
  <c r="Q125" i="16"/>
  <c r="R125" i="16"/>
  <c r="S125" i="16"/>
  <c r="T125" i="16"/>
  <c r="U125" i="16"/>
  <c r="P126" i="16"/>
  <c r="Q126" i="16"/>
  <c r="R126" i="16"/>
  <c r="S126" i="16"/>
  <c r="T126" i="16"/>
  <c r="U126" i="16"/>
  <c r="P127" i="16"/>
  <c r="Q127" i="16"/>
  <c r="R127" i="16"/>
  <c r="S127" i="16"/>
  <c r="T127" i="16"/>
  <c r="U127" i="16"/>
  <c r="P128" i="16"/>
  <c r="Q128" i="16"/>
  <c r="R128" i="16"/>
  <c r="S128" i="16"/>
  <c r="T128" i="16"/>
  <c r="U128" i="16"/>
  <c r="P129" i="16"/>
  <c r="Q129" i="16"/>
  <c r="R129" i="16"/>
  <c r="S129" i="16"/>
  <c r="T129" i="16"/>
  <c r="U129" i="16"/>
  <c r="P130" i="16"/>
  <c r="Q130" i="16"/>
  <c r="R130" i="16"/>
  <c r="S130" i="16"/>
  <c r="T130" i="16"/>
  <c r="U130" i="16"/>
  <c r="P131" i="16"/>
  <c r="Q131" i="16"/>
  <c r="R131" i="16"/>
  <c r="S131" i="16"/>
  <c r="T131" i="16"/>
  <c r="U131" i="16"/>
  <c r="P132" i="16"/>
  <c r="Q132" i="16"/>
  <c r="R132" i="16"/>
  <c r="S132" i="16"/>
  <c r="T132" i="16"/>
  <c r="U132" i="16"/>
  <c r="Q106" i="16"/>
  <c r="R106" i="16"/>
  <c r="S106" i="16"/>
  <c r="T106" i="16"/>
  <c r="U106" i="16"/>
  <c r="P106" i="16"/>
  <c r="P79" i="16"/>
  <c r="Q79" i="16"/>
  <c r="R79" i="16"/>
  <c r="S79" i="16"/>
  <c r="T79" i="16"/>
  <c r="U79" i="16"/>
  <c r="P80" i="16"/>
  <c r="Q80" i="16"/>
  <c r="R80" i="16"/>
  <c r="S80" i="16"/>
  <c r="T80" i="16"/>
  <c r="U80" i="16"/>
  <c r="P81" i="16"/>
  <c r="Q81" i="16"/>
  <c r="R81" i="16"/>
  <c r="S81" i="16"/>
  <c r="T81" i="16"/>
  <c r="U81" i="16"/>
  <c r="P82" i="16"/>
  <c r="Q82" i="16"/>
  <c r="R82" i="16"/>
  <c r="S82" i="16"/>
  <c r="T82" i="16"/>
  <c r="U82" i="16"/>
  <c r="P83" i="16"/>
  <c r="Q83" i="16"/>
  <c r="R83" i="16"/>
  <c r="S83" i="16"/>
  <c r="T83" i="16"/>
  <c r="U83" i="16"/>
  <c r="P84" i="16"/>
  <c r="Q84" i="16"/>
  <c r="R84" i="16"/>
  <c r="S84" i="16"/>
  <c r="T84" i="16"/>
  <c r="U84" i="16"/>
  <c r="P85" i="16"/>
  <c r="Q85" i="16"/>
  <c r="R85" i="16"/>
  <c r="S85" i="16"/>
  <c r="T85" i="16"/>
  <c r="U85" i="16"/>
  <c r="P86" i="16"/>
  <c r="Q86" i="16"/>
  <c r="R86" i="16"/>
  <c r="S86" i="16"/>
  <c r="T86" i="16"/>
  <c r="U86" i="16"/>
  <c r="P87" i="16"/>
  <c r="Q87" i="16"/>
  <c r="R87" i="16"/>
  <c r="S87" i="16"/>
  <c r="T87" i="16"/>
  <c r="U87" i="16"/>
  <c r="P88" i="16"/>
  <c r="Q88" i="16"/>
  <c r="R88" i="16"/>
  <c r="S88" i="16"/>
  <c r="T88" i="16"/>
  <c r="U88" i="16"/>
  <c r="P89" i="16"/>
  <c r="Q89" i="16"/>
  <c r="R89" i="16"/>
  <c r="S89" i="16"/>
  <c r="T89" i="16"/>
  <c r="U89" i="16"/>
  <c r="P90" i="16"/>
  <c r="Q90" i="16"/>
  <c r="R90" i="16"/>
  <c r="S90" i="16"/>
  <c r="T90" i="16"/>
  <c r="U90" i="16"/>
  <c r="P91" i="16"/>
  <c r="Q91" i="16"/>
  <c r="R91" i="16"/>
  <c r="S91" i="16"/>
  <c r="T91" i="16"/>
  <c r="U91" i="16"/>
  <c r="P92" i="16"/>
  <c r="Q92" i="16"/>
  <c r="R92" i="16"/>
  <c r="S92" i="16"/>
  <c r="T92" i="16"/>
  <c r="U92" i="16"/>
  <c r="P93" i="16"/>
  <c r="Q93" i="16"/>
  <c r="R93" i="16"/>
  <c r="S93" i="16"/>
  <c r="T93" i="16"/>
  <c r="U93" i="16"/>
  <c r="P94" i="16"/>
  <c r="Q94" i="16"/>
  <c r="R94" i="16"/>
  <c r="S94" i="16"/>
  <c r="T94" i="16"/>
  <c r="U94" i="16"/>
  <c r="P95" i="16"/>
  <c r="Q95" i="16"/>
  <c r="R95" i="16"/>
  <c r="S95" i="16"/>
  <c r="T95" i="16"/>
  <c r="U95" i="16"/>
  <c r="P96" i="16"/>
  <c r="Q96" i="16"/>
  <c r="R96" i="16"/>
  <c r="S96" i="16"/>
  <c r="T96" i="16"/>
  <c r="U96" i="16"/>
  <c r="P97" i="16"/>
  <c r="Q97" i="16"/>
  <c r="R97" i="16"/>
  <c r="S97" i="16"/>
  <c r="T97" i="16"/>
  <c r="U97" i="16"/>
  <c r="P98" i="16"/>
  <c r="Q98" i="16"/>
  <c r="R98" i="16"/>
  <c r="S98" i="16"/>
  <c r="T98" i="16"/>
  <c r="U98" i="16"/>
  <c r="P99" i="16"/>
  <c r="Q99" i="16"/>
  <c r="R99" i="16"/>
  <c r="S99" i="16"/>
  <c r="T99" i="16"/>
  <c r="U99" i="16"/>
  <c r="Q78" i="16"/>
  <c r="R78" i="16"/>
  <c r="S78" i="16"/>
  <c r="T78" i="16"/>
  <c r="U78" i="16"/>
  <c r="P78" i="16"/>
  <c r="P54" i="16"/>
  <c r="Q54" i="16"/>
  <c r="R54" i="16"/>
  <c r="S54" i="16"/>
  <c r="T54" i="16"/>
  <c r="U54" i="16"/>
  <c r="P55" i="16"/>
  <c r="Q55" i="16"/>
  <c r="R55" i="16"/>
  <c r="S55" i="16"/>
  <c r="T55" i="16"/>
  <c r="U55" i="16"/>
  <c r="P56" i="16"/>
  <c r="Q56" i="16"/>
  <c r="R56" i="16"/>
  <c r="S56" i="16"/>
  <c r="T56" i="16"/>
  <c r="U56" i="16"/>
  <c r="P57" i="16"/>
  <c r="Q57" i="16"/>
  <c r="R57" i="16"/>
  <c r="S57" i="16"/>
  <c r="T57" i="16"/>
  <c r="U57" i="16"/>
  <c r="P58" i="16"/>
  <c r="Q58" i="16"/>
  <c r="R58" i="16"/>
  <c r="S58" i="16"/>
  <c r="T58" i="16"/>
  <c r="U58" i="16"/>
  <c r="P59" i="16"/>
  <c r="Q59" i="16"/>
  <c r="R59" i="16"/>
  <c r="S59" i="16"/>
  <c r="T59" i="16"/>
  <c r="U59" i="16"/>
  <c r="P60" i="16"/>
  <c r="Q60" i="16"/>
  <c r="R60" i="16"/>
  <c r="S60" i="16"/>
  <c r="T60" i="16"/>
  <c r="U60" i="16"/>
  <c r="P61" i="16"/>
  <c r="Q61" i="16"/>
  <c r="R61" i="16"/>
  <c r="S61" i="16"/>
  <c r="T61" i="16"/>
  <c r="U61" i="16"/>
  <c r="P62" i="16"/>
  <c r="Q62" i="16"/>
  <c r="R62" i="16"/>
  <c r="S62" i="16"/>
  <c r="T62" i="16"/>
  <c r="U62" i="16"/>
  <c r="P63" i="16"/>
  <c r="Q63" i="16"/>
  <c r="R63" i="16"/>
  <c r="S63" i="16"/>
  <c r="T63" i="16"/>
  <c r="U63" i="16"/>
  <c r="P64" i="16"/>
  <c r="Q64" i="16"/>
  <c r="R64" i="16"/>
  <c r="S64" i="16"/>
  <c r="T64" i="16"/>
  <c r="U64" i="16"/>
  <c r="P65" i="16"/>
  <c r="Q65" i="16"/>
  <c r="R65" i="16"/>
  <c r="S65" i="16"/>
  <c r="T65" i="16"/>
  <c r="U65" i="16"/>
  <c r="P66" i="16"/>
  <c r="Q66" i="16"/>
  <c r="R66" i="16"/>
  <c r="S66" i="16"/>
  <c r="T66" i="16"/>
  <c r="U66" i="16"/>
  <c r="P67" i="16"/>
  <c r="Q67" i="16"/>
  <c r="R67" i="16"/>
  <c r="S67" i="16"/>
  <c r="T67" i="16"/>
  <c r="U67" i="16"/>
  <c r="P68" i="16"/>
  <c r="Q68" i="16"/>
  <c r="R68" i="16"/>
  <c r="S68" i="16"/>
  <c r="T68" i="16"/>
  <c r="U68" i="16"/>
  <c r="P69" i="16"/>
  <c r="Q69" i="16"/>
  <c r="R69" i="16"/>
  <c r="S69" i="16"/>
  <c r="T69" i="16"/>
  <c r="U69" i="16"/>
  <c r="P70" i="16"/>
  <c r="Q70" i="16"/>
  <c r="R70" i="16"/>
  <c r="S70" i="16"/>
  <c r="T70" i="16"/>
  <c r="U70" i="16"/>
  <c r="P71" i="16"/>
  <c r="Q71" i="16"/>
  <c r="R71" i="16"/>
  <c r="S71" i="16"/>
  <c r="T71" i="16"/>
  <c r="U71" i="16"/>
  <c r="Q53" i="16"/>
  <c r="R53" i="16"/>
  <c r="S53" i="16"/>
  <c r="T53" i="16"/>
  <c r="U53" i="16"/>
  <c r="P53" i="16"/>
  <c r="P36" i="16"/>
  <c r="Q36" i="16"/>
  <c r="R36" i="16"/>
  <c r="S36" i="16"/>
  <c r="T36" i="16"/>
  <c r="U36" i="16"/>
  <c r="P37" i="16"/>
  <c r="Q37" i="16"/>
  <c r="R37" i="16"/>
  <c r="S37" i="16"/>
  <c r="T37" i="16"/>
  <c r="U37" i="16"/>
  <c r="P38" i="16"/>
  <c r="Q38" i="16"/>
  <c r="R38" i="16"/>
  <c r="S38" i="16"/>
  <c r="T38" i="16"/>
  <c r="U38" i="16"/>
  <c r="P39" i="16"/>
  <c r="Q39" i="16"/>
  <c r="R39" i="16"/>
  <c r="S39" i="16"/>
  <c r="T39" i="16"/>
  <c r="U39" i="16"/>
  <c r="P40" i="16"/>
  <c r="Q40" i="16"/>
  <c r="R40" i="16"/>
  <c r="S40" i="16"/>
  <c r="T40" i="16"/>
  <c r="U40" i="16"/>
  <c r="P41" i="16"/>
  <c r="Q41" i="16"/>
  <c r="R41" i="16"/>
  <c r="S41" i="16"/>
  <c r="T41" i="16"/>
  <c r="U41" i="16"/>
  <c r="P42" i="16"/>
  <c r="Q42" i="16"/>
  <c r="R42" i="16"/>
  <c r="S42" i="16"/>
  <c r="T42" i="16"/>
  <c r="U42" i="16"/>
  <c r="P43" i="16"/>
  <c r="Q43" i="16"/>
  <c r="R43" i="16"/>
  <c r="S43" i="16"/>
  <c r="T43" i="16"/>
  <c r="U43" i="16"/>
  <c r="P44" i="16"/>
  <c r="Q44" i="16"/>
  <c r="R44" i="16"/>
  <c r="S44" i="16"/>
  <c r="T44" i="16"/>
  <c r="U44" i="16"/>
  <c r="P45" i="16"/>
  <c r="Q45" i="16"/>
  <c r="R45" i="16"/>
  <c r="S45" i="16"/>
  <c r="T45" i="16"/>
  <c r="U45" i="16"/>
  <c r="P46" i="16"/>
  <c r="Q46" i="16"/>
  <c r="R46" i="16"/>
  <c r="S46" i="16"/>
  <c r="T46" i="16"/>
  <c r="U46" i="16"/>
  <c r="Q35" i="16"/>
  <c r="R35" i="16"/>
  <c r="S35" i="16"/>
  <c r="T35" i="16"/>
  <c r="U35" i="16"/>
  <c r="P35" i="16"/>
  <c r="P21" i="16"/>
  <c r="Q21" i="16"/>
  <c r="R21" i="16"/>
  <c r="S21" i="16"/>
  <c r="T21" i="16"/>
  <c r="U21" i="16"/>
  <c r="P22" i="16"/>
  <c r="Q22" i="16"/>
  <c r="R22" i="16"/>
  <c r="S22" i="16"/>
  <c r="T22" i="16"/>
  <c r="U22" i="16"/>
  <c r="P23" i="16"/>
  <c r="Q23" i="16"/>
  <c r="R23" i="16"/>
  <c r="S23" i="16"/>
  <c r="T23" i="16"/>
  <c r="U23" i="16"/>
  <c r="P24" i="16"/>
  <c r="Q24" i="16"/>
  <c r="R24" i="16"/>
  <c r="S24" i="16"/>
  <c r="T24" i="16"/>
  <c r="U24" i="16"/>
  <c r="P25" i="16"/>
  <c r="Q25" i="16"/>
  <c r="R25" i="16"/>
  <c r="S25" i="16"/>
  <c r="T25" i="16"/>
  <c r="U25" i="16"/>
  <c r="P26" i="16"/>
  <c r="Q26" i="16"/>
  <c r="R26" i="16"/>
  <c r="S26" i="16"/>
  <c r="T26" i="16"/>
  <c r="U26" i="16"/>
  <c r="P27" i="16"/>
  <c r="Q27" i="16"/>
  <c r="R27" i="16"/>
  <c r="S27" i="16"/>
  <c r="T27" i="16"/>
  <c r="U27" i="16"/>
  <c r="P28" i="16"/>
  <c r="Q28" i="16"/>
  <c r="R28" i="16"/>
  <c r="S28" i="16"/>
  <c r="T28" i="16"/>
  <c r="U28" i="16"/>
  <c r="Q20" i="16"/>
  <c r="R20" i="16"/>
  <c r="S20" i="16"/>
  <c r="T20" i="16"/>
  <c r="U20" i="16"/>
  <c r="P20" i="16"/>
  <c r="P5" i="16"/>
  <c r="Q5" i="16"/>
  <c r="R5" i="16"/>
  <c r="S5" i="16"/>
  <c r="T5" i="16"/>
  <c r="U5" i="16"/>
  <c r="P6" i="16"/>
  <c r="Q6" i="16"/>
  <c r="R6" i="16"/>
  <c r="S6" i="16"/>
  <c r="T6" i="16"/>
  <c r="U6" i="16"/>
  <c r="P7" i="16"/>
  <c r="Q7" i="16"/>
  <c r="R7" i="16"/>
  <c r="S7" i="16"/>
  <c r="T7" i="16"/>
  <c r="U7" i="16"/>
  <c r="P8" i="16"/>
  <c r="Q8" i="16"/>
  <c r="R8" i="16"/>
  <c r="S8" i="16"/>
  <c r="T8" i="16"/>
  <c r="U8" i="16"/>
  <c r="P9" i="16"/>
  <c r="Q9" i="16"/>
  <c r="R9" i="16"/>
  <c r="S9" i="16"/>
  <c r="T9" i="16"/>
  <c r="U9" i="16"/>
  <c r="P10" i="16"/>
  <c r="Q10" i="16"/>
  <c r="R10" i="16"/>
  <c r="S10" i="16"/>
  <c r="T10" i="16"/>
  <c r="U10" i="16"/>
  <c r="P11" i="16"/>
  <c r="Q11" i="16"/>
  <c r="R11" i="16"/>
  <c r="S11" i="16"/>
  <c r="T11" i="16"/>
  <c r="U11" i="16"/>
  <c r="P12" i="16"/>
  <c r="Q12" i="16"/>
  <c r="R12" i="16"/>
  <c r="S12" i="16"/>
  <c r="T12" i="16"/>
  <c r="U12" i="16"/>
  <c r="P13" i="16"/>
  <c r="Q13" i="16"/>
  <c r="R13" i="16"/>
  <c r="S13" i="16"/>
  <c r="T13" i="16"/>
  <c r="U13" i="16"/>
  <c r="U4" i="16"/>
  <c r="T4" i="16"/>
  <c r="S4" i="16"/>
  <c r="R4" i="16"/>
  <c r="Q4" i="16"/>
  <c r="P4" i="16"/>
  <c r="AC238" i="16"/>
  <c r="AC240" i="16"/>
  <c r="AC241" i="16" s="1"/>
  <c r="AC187" i="16"/>
  <c r="AC189" i="16"/>
  <c r="AC190" i="16" s="1"/>
  <c r="AC165" i="16"/>
  <c r="AC167" i="16"/>
  <c r="AC168" i="16" s="1"/>
  <c r="AC133" i="16"/>
  <c r="AC135" i="16"/>
  <c r="AC136" i="16" s="1"/>
  <c r="AC100" i="16"/>
  <c r="AC102" i="16"/>
  <c r="AC103" i="16" s="1"/>
  <c r="AC14" i="16"/>
  <c r="AC17" i="16"/>
  <c r="AC29" i="16"/>
  <c r="AC32" i="16"/>
  <c r="AC50" i="16"/>
  <c r="AC47" i="16"/>
  <c r="X50" i="16"/>
  <c r="W50" i="16"/>
  <c r="Y50" i="16"/>
  <c r="Z50" i="16"/>
  <c r="AA50" i="16"/>
  <c r="AB50" i="16"/>
  <c r="AD50" i="16"/>
  <c r="W32" i="16"/>
  <c r="X32" i="16"/>
  <c r="Y32" i="16"/>
  <c r="Z32" i="16"/>
  <c r="AA32" i="16"/>
  <c r="AB32" i="16"/>
  <c r="AD32" i="16"/>
  <c r="W17" i="16"/>
  <c r="X17" i="16"/>
  <c r="Y17" i="16"/>
  <c r="Z17" i="16"/>
  <c r="AA17" i="16"/>
  <c r="AB17" i="16"/>
  <c r="AD17" i="16"/>
  <c r="AC72" i="16"/>
  <c r="AC75" i="16"/>
  <c r="AF194" i="16"/>
  <c r="AF195" i="16"/>
  <c r="AF196" i="16"/>
  <c r="AF197" i="16"/>
  <c r="AF198" i="16"/>
  <c r="AF199" i="16"/>
  <c r="AF200" i="16"/>
  <c r="AF201" i="16"/>
  <c r="AF202" i="16"/>
  <c r="AF203" i="16"/>
  <c r="AF204" i="16"/>
  <c r="AF205" i="16"/>
  <c r="AF206" i="16"/>
  <c r="AF207" i="16"/>
  <c r="AF208" i="16"/>
  <c r="AF209" i="16"/>
  <c r="AF210" i="16"/>
  <c r="AF211" i="16"/>
  <c r="AF212" i="16"/>
  <c r="AF214" i="16"/>
  <c r="AF215" i="16"/>
  <c r="AF216" i="16"/>
  <c r="AF217" i="16"/>
  <c r="AF218" i="16"/>
  <c r="AF219" i="16"/>
  <c r="AF220" i="16"/>
  <c r="AF221" i="16"/>
  <c r="AF222" i="16"/>
  <c r="AF223" i="16"/>
  <c r="AF224" i="16"/>
  <c r="AF225" i="16"/>
  <c r="AF226" i="16"/>
  <c r="AF227" i="16"/>
  <c r="AF228" i="16"/>
  <c r="AF229" i="16"/>
  <c r="AF230" i="16"/>
  <c r="AF231" i="16"/>
  <c r="AF232" i="16"/>
  <c r="AF233" i="16"/>
  <c r="AF235" i="16"/>
  <c r="AF236" i="16"/>
  <c r="AF193" i="16"/>
  <c r="AF172" i="16"/>
  <c r="AF173" i="16"/>
  <c r="AF174" i="16"/>
  <c r="AF175" i="16"/>
  <c r="AF176" i="16"/>
  <c r="AF177" i="16"/>
  <c r="AF178" i="16"/>
  <c r="AF179" i="16"/>
  <c r="AF180" i="16"/>
  <c r="AF181" i="16"/>
  <c r="AF182" i="16"/>
  <c r="AF183" i="16"/>
  <c r="AF184" i="16"/>
  <c r="AF185" i="16"/>
  <c r="AF186" i="16"/>
  <c r="AF171" i="16"/>
  <c r="AF140" i="16"/>
  <c r="AF141" i="16"/>
  <c r="AF142" i="16"/>
  <c r="AF143" i="16"/>
  <c r="AF144" i="16"/>
  <c r="AF145" i="16"/>
  <c r="AF146" i="16"/>
  <c r="AF147" i="16"/>
  <c r="AF148" i="16"/>
  <c r="AF149" i="16"/>
  <c r="AF150" i="16"/>
  <c r="AF151" i="16"/>
  <c r="AF152" i="16"/>
  <c r="AF153" i="16"/>
  <c r="AF154" i="16"/>
  <c r="AF155" i="16"/>
  <c r="AF156" i="16"/>
  <c r="AF157" i="16"/>
  <c r="AF158" i="16"/>
  <c r="AF159" i="16"/>
  <c r="AF160" i="16"/>
  <c r="AF161" i="16"/>
  <c r="AF162" i="16"/>
  <c r="AF163" i="16"/>
  <c r="AF164" i="16"/>
  <c r="AF139" i="16"/>
  <c r="AF107" i="16"/>
  <c r="AF108" i="16"/>
  <c r="AF109" i="16"/>
  <c r="AF110" i="16"/>
  <c r="AF111" i="16"/>
  <c r="AF112" i="16"/>
  <c r="AF113" i="16"/>
  <c r="AF114" i="16"/>
  <c r="AF115" i="16"/>
  <c r="AF116" i="16"/>
  <c r="AF117" i="16"/>
  <c r="AF118" i="16"/>
  <c r="AF119" i="16"/>
  <c r="AF120" i="16"/>
  <c r="AF121" i="16"/>
  <c r="AF122" i="16"/>
  <c r="AF123" i="16"/>
  <c r="AF124" i="16"/>
  <c r="AF125" i="16"/>
  <c r="AF126" i="16"/>
  <c r="AF127" i="16"/>
  <c r="AF128" i="16"/>
  <c r="AF129" i="16"/>
  <c r="AF130" i="16"/>
  <c r="AF131" i="16"/>
  <c r="AF132" i="16"/>
  <c r="AF106" i="16"/>
  <c r="AF79" i="16"/>
  <c r="AF80" i="16"/>
  <c r="AF81" i="16"/>
  <c r="AF82" i="16"/>
  <c r="AF83" i="16"/>
  <c r="AF84" i="16"/>
  <c r="AF85" i="16"/>
  <c r="AF86" i="16"/>
  <c r="AF87" i="16"/>
  <c r="AF88" i="16"/>
  <c r="AF89" i="16"/>
  <c r="AF90" i="16"/>
  <c r="AF91" i="16"/>
  <c r="AF92" i="16"/>
  <c r="AF93" i="16"/>
  <c r="AF94" i="16"/>
  <c r="AF95" i="16"/>
  <c r="AF96" i="16"/>
  <c r="AF97" i="16"/>
  <c r="AF98" i="16"/>
  <c r="AF99" i="16"/>
  <c r="AF78" i="16"/>
  <c r="AF54" i="16"/>
  <c r="AF55" i="16"/>
  <c r="AF56" i="16"/>
  <c r="AF57" i="16"/>
  <c r="AF58" i="16"/>
  <c r="AF59" i="16"/>
  <c r="AF60" i="16"/>
  <c r="AF61" i="16"/>
  <c r="AF62" i="16"/>
  <c r="AF63" i="16"/>
  <c r="AF64" i="16"/>
  <c r="AF65" i="16"/>
  <c r="AF66" i="16"/>
  <c r="AF67" i="16"/>
  <c r="AF68" i="16"/>
  <c r="AF69" i="16"/>
  <c r="AF70" i="16"/>
  <c r="AF71" i="16"/>
  <c r="AF53" i="16"/>
  <c r="AF36" i="16"/>
  <c r="AF37" i="16"/>
  <c r="AF38" i="16"/>
  <c r="AF39" i="16"/>
  <c r="AF40" i="16"/>
  <c r="AF41" i="16"/>
  <c r="AF42" i="16"/>
  <c r="AF43" i="16"/>
  <c r="AF44" i="16"/>
  <c r="AF45" i="16"/>
  <c r="AF46" i="16"/>
  <c r="AF35" i="16"/>
  <c r="AF21" i="16"/>
  <c r="AF22" i="16"/>
  <c r="AF23" i="16"/>
  <c r="AF24" i="16"/>
  <c r="AF25" i="16"/>
  <c r="AF26" i="16"/>
  <c r="AF27" i="16"/>
  <c r="AF28" i="16"/>
  <c r="AF20" i="16"/>
  <c r="AF5" i="16"/>
  <c r="AF6" i="16"/>
  <c r="AF7" i="16"/>
  <c r="AF8" i="16"/>
  <c r="AF9" i="16"/>
  <c r="AF10" i="16"/>
  <c r="AF11" i="16"/>
  <c r="AF12" i="16"/>
  <c r="AF13" i="16"/>
  <c r="AF4" i="16"/>
  <c r="U17" i="16"/>
  <c r="P17" i="16"/>
  <c r="Q17" i="16"/>
  <c r="R17" i="16"/>
  <c r="S17" i="16"/>
  <c r="T17" i="16"/>
  <c r="P32" i="16"/>
  <c r="T32" i="16"/>
  <c r="U32" i="16"/>
  <c r="Q32" i="16"/>
  <c r="R32" i="16"/>
  <c r="S32" i="16"/>
  <c r="P50" i="16"/>
  <c r="Q50" i="16"/>
  <c r="R50" i="16"/>
  <c r="S50" i="16"/>
  <c r="T50" i="16"/>
  <c r="U50" i="16"/>
  <c r="P75" i="16"/>
  <c r="Q75" i="16"/>
  <c r="R75" i="16"/>
  <c r="S75" i="16"/>
  <c r="T75" i="16"/>
  <c r="U75" i="16"/>
  <c r="P102" i="16"/>
  <c r="P103" i="16" s="1"/>
  <c r="Q102" i="16"/>
  <c r="Q103" i="16" s="1"/>
  <c r="R102" i="16"/>
  <c r="R103" i="16" s="1"/>
  <c r="S102" i="16"/>
  <c r="S103" i="16" s="1"/>
  <c r="T102" i="16"/>
  <c r="T103" i="16" s="1"/>
  <c r="U102" i="16"/>
  <c r="U103" i="16" s="1"/>
  <c r="P135" i="16"/>
  <c r="P136" i="16" s="1"/>
  <c r="Q135" i="16"/>
  <c r="Q136" i="16" s="1"/>
  <c r="R135" i="16"/>
  <c r="R136" i="16" s="1"/>
  <c r="S135" i="16"/>
  <c r="S136" i="16" s="1"/>
  <c r="T135" i="16"/>
  <c r="T136" i="16" s="1"/>
  <c r="U135" i="16"/>
  <c r="U136" i="16" s="1"/>
  <c r="P167" i="16"/>
  <c r="P168" i="16" s="1"/>
  <c r="Q167" i="16"/>
  <c r="Q168" i="16" s="1"/>
  <c r="R167" i="16"/>
  <c r="R168" i="16" s="1"/>
  <c r="S167" i="16"/>
  <c r="S168" i="16" s="1"/>
  <c r="T167" i="16"/>
  <c r="T168" i="16" s="1"/>
  <c r="U167" i="16"/>
  <c r="U168" i="16" s="1"/>
  <c r="P189" i="16"/>
  <c r="P190" i="16" s="1"/>
  <c r="Q189" i="16"/>
  <c r="Q190" i="16" s="1"/>
  <c r="R189" i="16"/>
  <c r="R190" i="16" s="1"/>
  <c r="S189" i="16"/>
  <c r="S190" i="16" s="1"/>
  <c r="T189" i="16"/>
  <c r="T190" i="16" s="1"/>
  <c r="U189" i="16"/>
  <c r="U190" i="16" s="1"/>
  <c r="AA14" i="16"/>
  <c r="AA29" i="16"/>
  <c r="AA47" i="16"/>
  <c r="AA72" i="16"/>
  <c r="AA75" i="16"/>
  <c r="AA100" i="16"/>
  <c r="AA102" i="16"/>
  <c r="AA103" i="16" s="1"/>
  <c r="AA135" i="16"/>
  <c r="AA136" i="16" s="1"/>
  <c r="AA133" i="16"/>
  <c r="AA165" i="16"/>
  <c r="AA167" i="16"/>
  <c r="AA168" i="16" s="1"/>
  <c r="AA187" i="16"/>
  <c r="AA189" i="16"/>
  <c r="AA190" i="16" s="1"/>
  <c r="AA238" i="16"/>
  <c r="AB238" i="16"/>
  <c r="AA240" i="16"/>
  <c r="AA241" i="16" s="1"/>
  <c r="P240" i="16"/>
  <c r="P241" i="16" s="1"/>
  <c r="Q240" i="16"/>
  <c r="Q241" i="16" s="1"/>
  <c r="R240" i="16"/>
  <c r="R241" i="16" s="1"/>
  <c r="S240" i="16"/>
  <c r="T240" i="16"/>
  <c r="U240" i="16"/>
  <c r="S241" i="16"/>
  <c r="T241" i="16"/>
  <c r="U241" i="16"/>
  <c r="L249" i="16"/>
  <c r="AD240" i="16"/>
  <c r="AD241" i="16" s="1"/>
  <c r="AB240" i="16"/>
  <c r="AB241" i="16" s="1"/>
  <c r="Z240" i="16"/>
  <c r="Z241" i="16" s="1"/>
  <c r="Y240" i="16"/>
  <c r="Y241" i="16" s="1"/>
  <c r="X240" i="16"/>
  <c r="X241" i="16" s="1"/>
  <c r="W240" i="16"/>
  <c r="W241" i="16" s="1"/>
  <c r="N240" i="16"/>
  <c r="N241" i="16" s="1"/>
  <c r="M240" i="16"/>
  <c r="M241" i="16" s="1"/>
  <c r="L240" i="16"/>
  <c r="L241" i="16" s="1"/>
  <c r="K240" i="16"/>
  <c r="K241" i="16" s="1"/>
  <c r="J240" i="16"/>
  <c r="J241" i="16" s="1"/>
  <c r="I240" i="16"/>
  <c r="I241" i="16" s="1"/>
  <c r="AD238" i="16"/>
  <c r="AD242" i="16" s="1"/>
  <c r="Z238" i="16"/>
  <c r="Z242" i="16" s="1"/>
  <c r="Y238" i="16"/>
  <c r="Y242" i="16" s="1"/>
  <c r="X238" i="16"/>
  <c r="X242" i="16" s="1"/>
  <c r="W238" i="16"/>
  <c r="W242" i="16" s="1"/>
  <c r="N238" i="16"/>
  <c r="M238" i="16"/>
  <c r="L238" i="16"/>
  <c r="K238" i="16"/>
  <c r="J238" i="16"/>
  <c r="I238" i="16"/>
  <c r="AD189" i="16"/>
  <c r="AD190" i="16" s="1"/>
  <c r="AB189" i="16"/>
  <c r="AB190" i="16" s="1"/>
  <c r="Z189" i="16"/>
  <c r="Z190" i="16" s="1"/>
  <c r="Y189" i="16"/>
  <c r="Y190" i="16" s="1"/>
  <c r="X189" i="16"/>
  <c r="X190" i="16" s="1"/>
  <c r="W189" i="16"/>
  <c r="W190" i="16" s="1"/>
  <c r="N189" i="16"/>
  <c r="N190" i="16" s="1"/>
  <c r="M189" i="16"/>
  <c r="M190" i="16" s="1"/>
  <c r="L189" i="16"/>
  <c r="L190" i="16" s="1"/>
  <c r="K189" i="16"/>
  <c r="K190" i="16" s="1"/>
  <c r="J189" i="16"/>
  <c r="J190" i="16" s="1"/>
  <c r="I189" i="16"/>
  <c r="I190" i="16" s="1"/>
  <c r="AD187" i="16"/>
  <c r="AB187" i="16"/>
  <c r="Z187" i="16"/>
  <c r="Y187" i="16"/>
  <c r="X187" i="16"/>
  <c r="W187" i="16"/>
  <c r="N187" i="16"/>
  <c r="M187" i="16"/>
  <c r="L187" i="16"/>
  <c r="K187" i="16"/>
  <c r="J187" i="16"/>
  <c r="I187" i="16"/>
  <c r="AD167" i="16"/>
  <c r="AD168" i="16" s="1"/>
  <c r="AB167" i="16"/>
  <c r="AB168" i="16" s="1"/>
  <c r="Z167" i="16"/>
  <c r="Z168" i="16" s="1"/>
  <c r="Y167" i="16"/>
  <c r="Y168" i="16" s="1"/>
  <c r="X167" i="16"/>
  <c r="X168" i="16" s="1"/>
  <c r="W167" i="16"/>
  <c r="W168" i="16" s="1"/>
  <c r="N167" i="16"/>
  <c r="N168" i="16" s="1"/>
  <c r="M167" i="16"/>
  <c r="M168" i="16" s="1"/>
  <c r="L167" i="16"/>
  <c r="L168" i="16" s="1"/>
  <c r="K167" i="16"/>
  <c r="K168" i="16" s="1"/>
  <c r="J167" i="16"/>
  <c r="J168" i="16" s="1"/>
  <c r="I167" i="16"/>
  <c r="I168" i="16" s="1"/>
  <c r="AD165" i="16"/>
  <c r="AB165" i="16"/>
  <c r="Z165" i="16"/>
  <c r="Y165" i="16"/>
  <c r="X165" i="16"/>
  <c r="W165" i="16"/>
  <c r="N165" i="16"/>
  <c r="M165" i="16"/>
  <c r="L165" i="16"/>
  <c r="K165" i="16"/>
  <c r="J165" i="16"/>
  <c r="I165" i="16"/>
  <c r="AD135" i="16"/>
  <c r="AD136" i="16" s="1"/>
  <c r="AB135" i="16"/>
  <c r="AB136" i="16" s="1"/>
  <c r="Z135" i="16"/>
  <c r="Z136" i="16" s="1"/>
  <c r="Y135" i="16"/>
  <c r="Y136" i="16" s="1"/>
  <c r="X135" i="16"/>
  <c r="X136" i="16" s="1"/>
  <c r="W135" i="16"/>
  <c r="W136" i="16" s="1"/>
  <c r="N135" i="16"/>
  <c r="N136" i="16" s="1"/>
  <c r="M135" i="16"/>
  <c r="M136" i="16" s="1"/>
  <c r="L135" i="16"/>
  <c r="L136" i="16" s="1"/>
  <c r="K135" i="16"/>
  <c r="K136" i="16" s="1"/>
  <c r="J135" i="16"/>
  <c r="J136" i="16" s="1"/>
  <c r="I135" i="16"/>
  <c r="I136" i="16" s="1"/>
  <c r="AD133" i="16"/>
  <c r="AB133" i="16"/>
  <c r="Z133" i="16"/>
  <c r="Y133" i="16"/>
  <c r="X133" i="16"/>
  <c r="W133" i="16"/>
  <c r="N133" i="16"/>
  <c r="M133" i="16"/>
  <c r="L133" i="16"/>
  <c r="K133" i="16"/>
  <c r="J133" i="16"/>
  <c r="I133" i="16"/>
  <c r="AD102" i="16"/>
  <c r="AD103" i="16" s="1"/>
  <c r="AB102" i="16"/>
  <c r="AB103" i="16" s="1"/>
  <c r="Z102" i="16"/>
  <c r="Z103" i="16" s="1"/>
  <c r="Y102" i="16"/>
  <c r="Y103" i="16" s="1"/>
  <c r="X102" i="16"/>
  <c r="X103" i="16" s="1"/>
  <c r="W102" i="16"/>
  <c r="W103" i="16" s="1"/>
  <c r="N102" i="16"/>
  <c r="N103" i="16" s="1"/>
  <c r="M102" i="16"/>
  <c r="M103" i="16" s="1"/>
  <c r="L102" i="16"/>
  <c r="L103" i="16" s="1"/>
  <c r="K102" i="16"/>
  <c r="K103" i="16" s="1"/>
  <c r="J102" i="16"/>
  <c r="J103" i="16" s="1"/>
  <c r="I102" i="16"/>
  <c r="I103" i="16" s="1"/>
  <c r="AD100" i="16"/>
  <c r="AB100" i="16"/>
  <c r="Z100" i="16"/>
  <c r="Y100" i="16"/>
  <c r="X100" i="16"/>
  <c r="W100" i="16"/>
  <c r="N100" i="16"/>
  <c r="M100" i="16"/>
  <c r="L100" i="16"/>
  <c r="K100" i="16"/>
  <c r="J100" i="16"/>
  <c r="I100" i="16"/>
  <c r="AD75" i="16"/>
  <c r="AB75" i="16"/>
  <c r="Z75" i="16"/>
  <c r="Y75" i="16"/>
  <c r="X75" i="16"/>
  <c r="W75" i="16"/>
  <c r="N75" i="16"/>
  <c r="M75" i="16"/>
  <c r="L75" i="16"/>
  <c r="K75" i="16"/>
  <c r="J75" i="16"/>
  <c r="I75" i="16"/>
  <c r="AD72" i="16"/>
  <c r="AB72" i="16"/>
  <c r="Z72" i="16"/>
  <c r="Y72" i="16"/>
  <c r="X72" i="16"/>
  <c r="W72" i="16"/>
  <c r="N72" i="16"/>
  <c r="M72" i="16"/>
  <c r="L72" i="16"/>
  <c r="K72" i="16"/>
  <c r="J72" i="16"/>
  <c r="I72" i="16"/>
  <c r="N50" i="16"/>
  <c r="M50" i="16"/>
  <c r="L50" i="16"/>
  <c r="K50" i="16"/>
  <c r="J50" i="16"/>
  <c r="I50" i="16"/>
  <c r="AD47" i="16"/>
  <c r="AB47" i="16"/>
  <c r="Z47" i="16"/>
  <c r="Y47" i="16"/>
  <c r="X47" i="16"/>
  <c r="W47" i="16"/>
  <c r="N47" i="16"/>
  <c r="M47" i="16"/>
  <c r="L47" i="16"/>
  <c r="K47" i="16"/>
  <c r="J47" i="16"/>
  <c r="I47" i="16"/>
  <c r="N32" i="16"/>
  <c r="M32" i="16"/>
  <c r="L32" i="16"/>
  <c r="K32" i="16"/>
  <c r="J32" i="16"/>
  <c r="I32" i="16"/>
  <c r="AD29" i="16"/>
  <c r="AB29" i="16"/>
  <c r="Z29" i="16"/>
  <c r="Y29" i="16"/>
  <c r="X29" i="16"/>
  <c r="W29" i="16"/>
  <c r="N29" i="16"/>
  <c r="M29" i="16"/>
  <c r="L29" i="16"/>
  <c r="K29" i="16"/>
  <c r="J29" i="16"/>
  <c r="I29" i="16"/>
  <c r="N17" i="16"/>
  <c r="M17" i="16"/>
  <c r="L17" i="16"/>
  <c r="K17" i="16"/>
  <c r="J17" i="16"/>
  <c r="I17" i="16"/>
  <c r="AD14" i="16"/>
  <c r="AB14" i="16"/>
  <c r="Z14" i="16"/>
  <c r="Y14" i="16"/>
  <c r="X14" i="16"/>
  <c r="W14" i="16"/>
  <c r="N14" i="16"/>
  <c r="M14" i="16"/>
  <c r="L14" i="16"/>
  <c r="K14" i="16"/>
  <c r="J14" i="16"/>
  <c r="I14" i="16"/>
  <c r="V9" i="15"/>
  <c r="V10" i="15"/>
  <c r="V11" i="15"/>
  <c r="V12" i="15"/>
  <c r="V4" i="15"/>
  <c r="V5" i="15"/>
  <c r="V6" i="15"/>
  <c r="V7" i="15"/>
  <c r="V8" i="15"/>
  <c r="V52" i="15"/>
  <c r="V53" i="15"/>
  <c r="V54" i="15"/>
  <c r="V55" i="15"/>
  <c r="V56" i="15"/>
  <c r="V57" i="15"/>
  <c r="V58" i="15"/>
  <c r="V59" i="15"/>
  <c r="V60" i="15"/>
  <c r="V61" i="15"/>
  <c r="V62" i="15"/>
  <c r="V63" i="15"/>
  <c r="V64" i="15"/>
  <c r="V65" i="15"/>
  <c r="V66" i="15"/>
  <c r="S241" i="15"/>
  <c r="S242" i="15" s="1"/>
  <c r="S243" i="15" s="1"/>
  <c r="S188" i="15"/>
  <c r="S189" i="15" s="1"/>
  <c r="S186" i="15"/>
  <c r="S190" i="15" s="1"/>
  <c r="S166" i="15"/>
  <c r="S167" i="15" s="1"/>
  <c r="S164" i="15"/>
  <c r="S134" i="15"/>
  <c r="S135" i="15" s="1"/>
  <c r="S132" i="15"/>
  <c r="S136" i="15" s="1"/>
  <c r="S101" i="15"/>
  <c r="S102" i="15" s="1"/>
  <c r="S99" i="15"/>
  <c r="S103" i="15" s="1"/>
  <c r="S73" i="15"/>
  <c r="S74" i="15" s="1"/>
  <c r="S71" i="15"/>
  <c r="S75" i="15" s="1"/>
  <c r="S48" i="15"/>
  <c r="S49" i="15" s="1"/>
  <c r="S46" i="15"/>
  <c r="S30" i="15"/>
  <c r="S31" i="15" s="1"/>
  <c r="S28" i="15"/>
  <c r="S32" i="15" s="1"/>
  <c r="S13" i="15"/>
  <c r="S15" i="15"/>
  <c r="S16" i="15" s="1"/>
  <c r="S17" i="15" s="1"/>
  <c r="L250" i="15"/>
  <c r="P241" i="15"/>
  <c r="P242" i="15" s="1"/>
  <c r="Q241" i="15"/>
  <c r="Q242" i="15" s="1"/>
  <c r="R241" i="15"/>
  <c r="R242" i="15" s="1"/>
  <c r="T241" i="15"/>
  <c r="T242" i="15" s="1"/>
  <c r="J239" i="15"/>
  <c r="K239" i="15"/>
  <c r="L239" i="15"/>
  <c r="M239" i="15"/>
  <c r="N239" i="15"/>
  <c r="O239" i="15"/>
  <c r="P239" i="15"/>
  <c r="Q239" i="15"/>
  <c r="R239" i="15"/>
  <c r="T239" i="15"/>
  <c r="I239" i="15"/>
  <c r="J186" i="15"/>
  <c r="K186" i="15"/>
  <c r="L186" i="15"/>
  <c r="M186" i="15"/>
  <c r="N186" i="15"/>
  <c r="O186" i="15"/>
  <c r="P186" i="15"/>
  <c r="Q186" i="15"/>
  <c r="R186" i="15"/>
  <c r="T186" i="15"/>
  <c r="P188" i="15"/>
  <c r="P189" i="15" s="1"/>
  <c r="Q188" i="15"/>
  <c r="Q189" i="15" s="1"/>
  <c r="R188" i="15"/>
  <c r="R189" i="15" s="1"/>
  <c r="T188" i="15"/>
  <c r="T189" i="15" s="1"/>
  <c r="P166" i="15"/>
  <c r="P167" i="15" s="1"/>
  <c r="Q166" i="15"/>
  <c r="Q167" i="15" s="1"/>
  <c r="R166" i="15"/>
  <c r="R167" i="15" s="1"/>
  <c r="T166" i="15"/>
  <c r="T167" i="15" s="1"/>
  <c r="J164" i="15"/>
  <c r="K164" i="15"/>
  <c r="L164" i="15"/>
  <c r="M164" i="15"/>
  <c r="N164" i="15"/>
  <c r="O164" i="15"/>
  <c r="P164" i="15"/>
  <c r="Q164" i="15"/>
  <c r="R164" i="15"/>
  <c r="T164" i="15"/>
  <c r="P132" i="15"/>
  <c r="Q132" i="15"/>
  <c r="R132" i="15"/>
  <c r="T132" i="15"/>
  <c r="P134" i="15"/>
  <c r="P135" i="15" s="1"/>
  <c r="Q134" i="15"/>
  <c r="Q135" i="15" s="1"/>
  <c r="R134" i="15"/>
  <c r="R135" i="15" s="1"/>
  <c r="T134" i="15"/>
  <c r="T135" i="15" s="1"/>
  <c r="J99" i="15"/>
  <c r="K99" i="15"/>
  <c r="L99" i="15"/>
  <c r="M99" i="15"/>
  <c r="N99" i="15"/>
  <c r="O99" i="15"/>
  <c r="P99" i="15"/>
  <c r="Q99" i="15"/>
  <c r="R99" i="15"/>
  <c r="T99" i="15"/>
  <c r="I99" i="15"/>
  <c r="V77" i="15"/>
  <c r="P101" i="15"/>
  <c r="P102" i="15" s="1"/>
  <c r="Q101" i="15"/>
  <c r="Q102" i="15" s="1"/>
  <c r="R101" i="15"/>
  <c r="R102" i="15" s="1"/>
  <c r="T101" i="15"/>
  <c r="T102" i="15" s="1"/>
  <c r="J46" i="15"/>
  <c r="K46" i="15"/>
  <c r="L46" i="15"/>
  <c r="M46" i="15"/>
  <c r="N46" i="15"/>
  <c r="O46" i="15"/>
  <c r="P46" i="15"/>
  <c r="Q46" i="15"/>
  <c r="R46" i="15"/>
  <c r="T46" i="15"/>
  <c r="I46" i="15"/>
  <c r="J71" i="15"/>
  <c r="K71" i="15"/>
  <c r="L71" i="15"/>
  <c r="M71" i="15"/>
  <c r="N71" i="15"/>
  <c r="O71" i="15"/>
  <c r="P71" i="15"/>
  <c r="Q71" i="15"/>
  <c r="R71" i="15"/>
  <c r="T71" i="15"/>
  <c r="I71" i="15"/>
  <c r="P73" i="15"/>
  <c r="P74" i="15" s="1"/>
  <c r="Q73" i="15"/>
  <c r="Q74" i="15" s="1"/>
  <c r="R73" i="15"/>
  <c r="R74" i="15" s="1"/>
  <c r="T73" i="15"/>
  <c r="T74" i="15" s="1"/>
  <c r="P48" i="15"/>
  <c r="P49" i="15" s="1"/>
  <c r="Q48" i="15"/>
  <c r="Q49" i="15" s="1"/>
  <c r="R48" i="15"/>
  <c r="R49" i="15" s="1"/>
  <c r="T48" i="15"/>
  <c r="T49" i="15" s="1"/>
  <c r="P30" i="15"/>
  <c r="P31" i="15" s="1"/>
  <c r="Q30" i="15"/>
  <c r="Q31" i="15" s="1"/>
  <c r="R30" i="15"/>
  <c r="R31" i="15" s="1"/>
  <c r="T30" i="15"/>
  <c r="T31" i="15" s="1"/>
  <c r="J28" i="15"/>
  <c r="K28" i="15"/>
  <c r="L28" i="15"/>
  <c r="M28" i="15"/>
  <c r="N28" i="15"/>
  <c r="O28" i="15"/>
  <c r="P28" i="15"/>
  <c r="Q28" i="15"/>
  <c r="R28" i="15"/>
  <c r="T28" i="15"/>
  <c r="J13" i="15"/>
  <c r="K13" i="15"/>
  <c r="L13" i="15"/>
  <c r="M13" i="15"/>
  <c r="N13" i="15"/>
  <c r="O13" i="15"/>
  <c r="P13" i="15"/>
  <c r="Q13" i="15"/>
  <c r="R13" i="15"/>
  <c r="T13" i="15"/>
  <c r="T15" i="15"/>
  <c r="T16" i="15" s="1"/>
  <c r="P15" i="15"/>
  <c r="P16" i="15" s="1"/>
  <c r="Q15" i="15"/>
  <c r="Q16" i="15" s="1"/>
  <c r="R15" i="15"/>
  <c r="R16" i="15" s="1"/>
  <c r="O241" i="15"/>
  <c r="O242" i="15" s="1"/>
  <c r="N241" i="15"/>
  <c r="N242" i="15" s="1"/>
  <c r="M241" i="15"/>
  <c r="M242" i="15" s="1"/>
  <c r="L241" i="15"/>
  <c r="L242" i="15" s="1"/>
  <c r="K241" i="15"/>
  <c r="K242" i="15" s="1"/>
  <c r="J241" i="15"/>
  <c r="J242" i="15" s="1"/>
  <c r="I241" i="15"/>
  <c r="I242" i="15" s="1"/>
  <c r="V238" i="15"/>
  <c r="V237" i="15"/>
  <c r="V236" i="15"/>
  <c r="V225" i="15"/>
  <c r="V224" i="15"/>
  <c r="V223" i="15"/>
  <c r="V222" i="15"/>
  <c r="V221" i="15"/>
  <c r="V220" i="15"/>
  <c r="V219" i="15"/>
  <c r="V218" i="15"/>
  <c r="V217" i="15"/>
  <c r="V216" i="15"/>
  <c r="V215" i="15"/>
  <c r="V214" i="15"/>
  <c r="V213" i="15"/>
  <c r="V212" i="15"/>
  <c r="V211" i="15"/>
  <c r="V210" i="15"/>
  <c r="V209" i="15"/>
  <c r="V208" i="15"/>
  <c r="V207" i="15"/>
  <c r="V206" i="15"/>
  <c r="V205" i="15"/>
  <c r="V204" i="15"/>
  <c r="V203" i="15"/>
  <c r="V202" i="15"/>
  <c r="V201" i="15"/>
  <c r="V200" i="15"/>
  <c r="V199" i="15"/>
  <c r="V198" i="15"/>
  <c r="V197" i="15"/>
  <c r="V196" i="15"/>
  <c r="V195" i="15"/>
  <c r="V194" i="15"/>
  <c r="V193" i="15"/>
  <c r="V192" i="15"/>
  <c r="O188" i="15"/>
  <c r="O189" i="15" s="1"/>
  <c r="N188" i="15"/>
  <c r="N189" i="15" s="1"/>
  <c r="M188" i="15"/>
  <c r="M189" i="15" s="1"/>
  <c r="L188" i="15"/>
  <c r="L189" i="15" s="1"/>
  <c r="K188" i="15"/>
  <c r="K189" i="15" s="1"/>
  <c r="J188" i="15"/>
  <c r="J189" i="15" s="1"/>
  <c r="I188" i="15"/>
  <c r="I189" i="15" s="1"/>
  <c r="I186" i="15"/>
  <c r="V180" i="15"/>
  <c r="V179" i="15"/>
  <c r="V178" i="15"/>
  <c r="V177" i="15"/>
  <c r="V176" i="15"/>
  <c r="V175" i="15"/>
  <c r="V174" i="15"/>
  <c r="V173" i="15"/>
  <c r="V172" i="15"/>
  <c r="V170" i="15"/>
  <c r="O166" i="15"/>
  <c r="O167" i="15" s="1"/>
  <c r="N166" i="15"/>
  <c r="N167" i="15" s="1"/>
  <c r="M166" i="15"/>
  <c r="M167" i="15" s="1"/>
  <c r="L166" i="15"/>
  <c r="L167" i="15" s="1"/>
  <c r="K166" i="15"/>
  <c r="K167" i="15" s="1"/>
  <c r="J166" i="15"/>
  <c r="J167" i="15" s="1"/>
  <c r="I166" i="15"/>
  <c r="I167" i="15" s="1"/>
  <c r="I164" i="15"/>
  <c r="V163" i="15"/>
  <c r="V162" i="15"/>
  <c r="V161" i="15"/>
  <c r="V160" i="15"/>
  <c r="V159" i="15"/>
  <c r="V158" i="15"/>
  <c r="V157" i="15"/>
  <c r="V156" i="15"/>
  <c r="V155" i="15"/>
  <c r="V154" i="15"/>
  <c r="V153" i="15"/>
  <c r="V152" i="15"/>
  <c r="V151" i="15"/>
  <c r="V150" i="15"/>
  <c r="V149" i="15"/>
  <c r="V148" i="15"/>
  <c r="V147" i="15"/>
  <c r="V146" i="15"/>
  <c r="V145" i="15"/>
  <c r="V144" i="15"/>
  <c r="V143" i="15"/>
  <c r="V142" i="15"/>
  <c r="V141" i="15"/>
  <c r="V140" i="15"/>
  <c r="V139" i="15"/>
  <c r="V138" i="15"/>
  <c r="O134" i="15"/>
  <c r="O135" i="15" s="1"/>
  <c r="N134" i="15"/>
  <c r="N135" i="15" s="1"/>
  <c r="M134" i="15"/>
  <c r="M135" i="15" s="1"/>
  <c r="L134" i="15"/>
  <c r="L135" i="15" s="1"/>
  <c r="K134" i="15"/>
  <c r="K135" i="15" s="1"/>
  <c r="J134" i="15"/>
  <c r="J135" i="15" s="1"/>
  <c r="I134" i="15"/>
  <c r="I135" i="15" s="1"/>
  <c r="O132" i="15"/>
  <c r="N132" i="15"/>
  <c r="M132" i="15"/>
  <c r="L132" i="15"/>
  <c r="K132" i="15"/>
  <c r="J132" i="15"/>
  <c r="I132" i="15"/>
  <c r="V128" i="15"/>
  <c r="V127" i="15"/>
  <c r="V126" i="15"/>
  <c r="V125" i="15"/>
  <c r="V124" i="15"/>
  <c r="V123" i="15"/>
  <c r="V122" i="15"/>
  <c r="V121" i="15"/>
  <c r="V120" i="15"/>
  <c r="V119" i="15"/>
  <c r="V118" i="15"/>
  <c r="V117" i="15"/>
  <c r="V116" i="15"/>
  <c r="V115" i="15"/>
  <c r="V114" i="15"/>
  <c r="V113" i="15"/>
  <c r="V112" i="15"/>
  <c r="V111" i="15"/>
  <c r="V110" i="15"/>
  <c r="V109" i="15"/>
  <c r="V108" i="15"/>
  <c r="V107" i="15"/>
  <c r="V106" i="15"/>
  <c r="V105" i="15"/>
  <c r="O101" i="15"/>
  <c r="O102" i="15" s="1"/>
  <c r="N101" i="15"/>
  <c r="N102" i="15" s="1"/>
  <c r="M101" i="15"/>
  <c r="M102" i="15" s="1"/>
  <c r="L101" i="15"/>
  <c r="L102" i="15" s="1"/>
  <c r="K101" i="15"/>
  <c r="K102" i="15" s="1"/>
  <c r="J101" i="15"/>
  <c r="J102" i="15" s="1"/>
  <c r="I101" i="15"/>
  <c r="I102" i="15" s="1"/>
  <c r="V98" i="15"/>
  <c r="V97" i="15"/>
  <c r="V96" i="15"/>
  <c r="V95" i="15"/>
  <c r="V94" i="15"/>
  <c r="V93" i="15"/>
  <c r="V92" i="15"/>
  <c r="V91" i="15"/>
  <c r="V90" i="15"/>
  <c r="V89" i="15"/>
  <c r="V88" i="15"/>
  <c r="V87" i="15"/>
  <c r="V86" i="15"/>
  <c r="V85" i="15"/>
  <c r="V84" i="15"/>
  <c r="V83" i="15"/>
  <c r="V82" i="15"/>
  <c r="V81" i="15"/>
  <c r="V80" i="15"/>
  <c r="V79" i="15"/>
  <c r="V78" i="15"/>
  <c r="O73" i="15"/>
  <c r="O74" i="15" s="1"/>
  <c r="N73" i="15"/>
  <c r="N74" i="15" s="1"/>
  <c r="M73" i="15"/>
  <c r="M74" i="15" s="1"/>
  <c r="L73" i="15"/>
  <c r="L74" i="15" s="1"/>
  <c r="K73" i="15"/>
  <c r="K74" i="15" s="1"/>
  <c r="J73" i="15"/>
  <c r="J74" i="15" s="1"/>
  <c r="I73" i="15"/>
  <c r="I74" i="15" s="1"/>
  <c r="V70" i="15"/>
  <c r="V69" i="15"/>
  <c r="V68" i="15"/>
  <c r="V67" i="15"/>
  <c r="O48" i="15"/>
  <c r="O49" i="15" s="1"/>
  <c r="N48" i="15"/>
  <c r="N49" i="15" s="1"/>
  <c r="M48" i="15"/>
  <c r="M49" i="15" s="1"/>
  <c r="L48" i="15"/>
  <c r="L49" i="15" s="1"/>
  <c r="K48" i="15"/>
  <c r="K49" i="15" s="1"/>
  <c r="J48" i="15"/>
  <c r="J49" i="15" s="1"/>
  <c r="I48" i="15"/>
  <c r="I49" i="15" s="1"/>
  <c r="V45" i="15"/>
  <c r="V44" i="15"/>
  <c r="V43" i="15"/>
  <c r="V42" i="15"/>
  <c r="V41" i="15"/>
  <c r="V40" i="15"/>
  <c r="V39" i="15"/>
  <c r="V38" i="15"/>
  <c r="V37" i="15"/>
  <c r="V36" i="15"/>
  <c r="V35" i="15"/>
  <c r="V34" i="15"/>
  <c r="O30" i="15"/>
  <c r="O31" i="15" s="1"/>
  <c r="N30" i="15"/>
  <c r="N31" i="15" s="1"/>
  <c r="M30" i="15"/>
  <c r="M31" i="15" s="1"/>
  <c r="L30" i="15"/>
  <c r="L31" i="15" s="1"/>
  <c r="K30" i="15"/>
  <c r="K31" i="15" s="1"/>
  <c r="J30" i="15"/>
  <c r="J31" i="15" s="1"/>
  <c r="I30" i="15"/>
  <c r="I31" i="15" s="1"/>
  <c r="I28" i="15"/>
  <c r="V27" i="15"/>
  <c r="V26" i="15"/>
  <c r="V25" i="15"/>
  <c r="V24" i="15"/>
  <c r="V23" i="15"/>
  <c r="V22" i="15"/>
  <c r="V21" i="15"/>
  <c r="V20" i="15"/>
  <c r="V19" i="15"/>
  <c r="O15" i="15"/>
  <c r="O16" i="15" s="1"/>
  <c r="N15" i="15"/>
  <c r="N16" i="15" s="1"/>
  <c r="M15" i="15"/>
  <c r="M16" i="15" s="1"/>
  <c r="L15" i="15"/>
  <c r="L16" i="15" s="1"/>
  <c r="K15" i="15"/>
  <c r="K16" i="15" s="1"/>
  <c r="J15" i="15"/>
  <c r="J16" i="15" s="1"/>
  <c r="I15" i="15"/>
  <c r="I16" i="15" s="1"/>
  <c r="I13" i="15"/>
  <c r="AA176" i="24" l="1"/>
  <c r="AE198" i="23"/>
  <c r="O174" i="23"/>
  <c r="O124" i="22"/>
  <c r="Y84" i="22"/>
  <c r="Z84" i="22"/>
  <c r="AA84" i="22"/>
  <c r="AB84" i="22"/>
  <c r="I84" i="22"/>
  <c r="J84" i="22"/>
  <c r="K84" i="22"/>
  <c r="P7" i="22"/>
  <c r="Q7" i="22"/>
  <c r="Q11" i="22" s="1"/>
  <c r="R7" i="22"/>
  <c r="R11" i="22" s="1"/>
  <c r="U7" i="22"/>
  <c r="V7" i="22"/>
  <c r="Q21" i="22"/>
  <c r="Y25" i="22"/>
  <c r="AD25" i="22"/>
  <c r="P35" i="22"/>
  <c r="P39" i="22" s="1"/>
  <c r="Q35" i="22"/>
  <c r="Q39" i="22" s="1"/>
  <c r="U52" i="22"/>
  <c r="U56" i="22" s="1"/>
  <c r="T52" i="22"/>
  <c r="T56" i="22" s="1"/>
  <c r="V52" i="22"/>
  <c r="V56" i="22" s="1"/>
  <c r="W56" i="22"/>
  <c r="S63" i="22"/>
  <c r="T63" i="22"/>
  <c r="U63" i="22"/>
  <c r="V63" i="22"/>
  <c r="W63" i="22"/>
  <c r="X63" i="22"/>
  <c r="AD63" i="22"/>
  <c r="AC63" i="22"/>
  <c r="L105" i="22"/>
  <c r="N105" i="22"/>
  <c r="I105" i="22"/>
  <c r="J105" i="22"/>
  <c r="K105" i="22"/>
  <c r="O105" i="22"/>
  <c r="M124" i="22"/>
  <c r="S73" i="22"/>
  <c r="S77" i="22" s="1"/>
  <c r="Q73" i="22"/>
  <c r="Q77" i="22" s="1"/>
  <c r="U73" i="22"/>
  <c r="U77" i="22" s="1"/>
  <c r="R21" i="22"/>
  <c r="R25" i="22" s="1"/>
  <c r="I25" i="22"/>
  <c r="J11" i="22"/>
  <c r="N25" i="22"/>
  <c r="P73" i="22"/>
  <c r="P77" i="22" s="1"/>
  <c r="AE73" i="22" s="1"/>
  <c r="P11" i="22"/>
  <c r="M11" i="22"/>
  <c r="N11" i="22"/>
  <c r="O11" i="22"/>
  <c r="I127" i="22"/>
  <c r="J127" i="22"/>
  <c r="AE61" i="22"/>
  <c r="AD105" i="22"/>
  <c r="AE103" i="22" s="1"/>
  <c r="AD84" i="22"/>
  <c r="AE82" i="22" s="1"/>
  <c r="K127" i="22"/>
  <c r="K56" i="22"/>
  <c r="L56" i="22"/>
  <c r="M56" i="22"/>
  <c r="R101" i="22"/>
  <c r="S101" i="22"/>
  <c r="S105" i="22" s="1"/>
  <c r="T35" i="22"/>
  <c r="T39" i="22" s="1"/>
  <c r="T120" i="22"/>
  <c r="T124" i="22" s="1"/>
  <c r="P84" i="22"/>
  <c r="V35" i="22"/>
  <c r="V39" i="22" s="1"/>
  <c r="AC84" i="22"/>
  <c r="T101" i="22"/>
  <c r="T105" i="22" s="1"/>
  <c r="P101" i="22"/>
  <c r="P105" i="22" s="1"/>
  <c r="U11" i="22"/>
  <c r="P21" i="22"/>
  <c r="P25" i="22" s="1"/>
  <c r="R35" i="22"/>
  <c r="R39" i="22" s="1"/>
  <c r="S52" i="22"/>
  <c r="S56" i="22" s="1"/>
  <c r="Q101" i="22"/>
  <c r="Q105" i="22" s="1"/>
  <c r="V73" i="22"/>
  <c r="V77" i="22" s="1"/>
  <c r="O127" i="22"/>
  <c r="U84" i="22"/>
  <c r="U101" i="22"/>
  <c r="U105" i="22" s="1"/>
  <c r="P120" i="22"/>
  <c r="P124" i="22" s="1"/>
  <c r="W25" i="22"/>
  <c r="N39" i="22"/>
  <c r="L63" i="22"/>
  <c r="AD11" i="22"/>
  <c r="AE9" i="22" s="1"/>
  <c r="N63" i="22"/>
  <c r="V101" i="22"/>
  <c r="V105" i="22" s="1"/>
  <c r="R105" i="22"/>
  <c r="Q120" i="22"/>
  <c r="Q124" i="22" s="1"/>
  <c r="T84" i="22"/>
  <c r="S7" i="22"/>
  <c r="S11" i="22" s="1"/>
  <c r="AE7" i="22" s="1"/>
  <c r="AB25" i="22"/>
  <c r="X39" i="22"/>
  <c r="Q52" i="22"/>
  <c r="Q56" i="22" s="1"/>
  <c r="AA56" i="22"/>
  <c r="O63" i="22"/>
  <c r="R120" i="22"/>
  <c r="R124" i="22" s="1"/>
  <c r="T7" i="22"/>
  <c r="T11" i="22" s="1"/>
  <c r="AC25" i="22"/>
  <c r="R52" i="22"/>
  <c r="R56" i="22" s="1"/>
  <c r="P63" i="22"/>
  <c r="W77" i="22"/>
  <c r="L127" i="22"/>
  <c r="S120" i="22"/>
  <c r="S124" i="22" s="1"/>
  <c r="Z124" i="22"/>
  <c r="L124" i="22"/>
  <c r="AB124" i="22"/>
  <c r="V11" i="22"/>
  <c r="S35" i="22"/>
  <c r="S39" i="22" s="1"/>
  <c r="R84" i="22"/>
  <c r="V84" i="22"/>
  <c r="S84" i="22"/>
  <c r="AC56" i="22"/>
  <c r="X77" i="22"/>
  <c r="AE75" i="22" s="1"/>
  <c r="M127" i="22"/>
  <c r="AA124" i="22"/>
  <c r="AD56" i="22"/>
  <c r="I63" i="22"/>
  <c r="Y77" i="22"/>
  <c r="I77" i="22"/>
  <c r="U120" i="22"/>
  <c r="U124" i="22" s="1"/>
  <c r="J25" i="22"/>
  <c r="J63" i="22"/>
  <c r="Z77" i="22"/>
  <c r="J77" i="22"/>
  <c r="S21" i="22"/>
  <c r="K25" i="22"/>
  <c r="U35" i="22"/>
  <c r="U39" i="22" s="1"/>
  <c r="J56" i="22"/>
  <c r="K63" i="22"/>
  <c r="AA77" i="22"/>
  <c r="M105" i="22"/>
  <c r="AD124" i="22"/>
  <c r="L25" i="22"/>
  <c r="AB77" i="22"/>
  <c r="I124" i="22"/>
  <c r="AC77" i="22"/>
  <c r="J124" i="22"/>
  <c r="AD77" i="22"/>
  <c r="N56" i="22"/>
  <c r="T21" i="22"/>
  <c r="T25" i="22" s="1"/>
  <c r="O56" i="22"/>
  <c r="R73" i="22"/>
  <c r="R77" i="22" s="1"/>
  <c r="U21" i="22"/>
  <c r="U25" i="22" s="1"/>
  <c r="Q25" i="22"/>
  <c r="P52" i="22"/>
  <c r="P56" i="22" s="1"/>
  <c r="V21" i="22"/>
  <c r="V25" i="22" s="1"/>
  <c r="V120" i="22"/>
  <c r="V124" i="22" s="1"/>
  <c r="S25" i="22"/>
  <c r="AE37" i="22"/>
  <c r="Y124" i="22"/>
  <c r="X105" i="22"/>
  <c r="Q84" i="22"/>
  <c r="Y105" i="22"/>
  <c r="N127" i="22"/>
  <c r="T282" i="17"/>
  <c r="T286" i="17" s="1"/>
  <c r="AC357" i="17"/>
  <c r="AB293" i="17"/>
  <c r="AD357" i="17"/>
  <c r="AC293" i="17"/>
  <c r="P282" i="17"/>
  <c r="Q282" i="17"/>
  <c r="R282" i="17"/>
  <c r="AB337" i="17"/>
  <c r="AA357" i="17"/>
  <c r="S282" i="17"/>
  <c r="S286" i="17" s="1"/>
  <c r="AB357" i="17"/>
  <c r="J269" i="17"/>
  <c r="AC286" i="17"/>
  <c r="I269" i="17"/>
  <c r="I44" i="17"/>
  <c r="X241" i="17"/>
  <c r="N337" i="17"/>
  <c r="M357" i="17"/>
  <c r="M127" i="20"/>
  <c r="I127" i="20"/>
  <c r="J127" i="20"/>
  <c r="K127" i="20"/>
  <c r="L127" i="20"/>
  <c r="O127" i="20"/>
  <c r="N127" i="20"/>
  <c r="X61" i="21"/>
  <c r="AB61" i="21"/>
  <c r="L16" i="21"/>
  <c r="W33" i="21"/>
  <c r="K16" i="21"/>
  <c r="U9" i="21"/>
  <c r="X142" i="21"/>
  <c r="Y26" i="21"/>
  <c r="X26" i="21"/>
  <c r="O125" i="21"/>
  <c r="Z85" i="21"/>
  <c r="I61" i="21"/>
  <c r="N116" i="21"/>
  <c r="J61" i="21"/>
  <c r="J9" i="21"/>
  <c r="W142" i="21"/>
  <c r="M9" i="21"/>
  <c r="AC142" i="21"/>
  <c r="I26" i="21"/>
  <c r="J116" i="21"/>
  <c r="X33" i="21"/>
  <c r="AB9" i="21"/>
  <c r="AA33" i="21"/>
  <c r="Z142" i="21"/>
  <c r="Z33" i="21"/>
  <c r="Y142" i="21"/>
  <c r="AA142" i="21"/>
  <c r="W61" i="21"/>
  <c r="AD142" i="21"/>
  <c r="N33" i="21"/>
  <c r="M26" i="21"/>
  <c r="N26" i="21"/>
  <c r="AA61" i="21"/>
  <c r="O33" i="21"/>
  <c r="Z61" i="21"/>
  <c r="L85" i="21"/>
  <c r="M85" i="21"/>
  <c r="J16" i="21"/>
  <c r="AD61" i="21"/>
  <c r="N85" i="21"/>
  <c r="T9" i="21"/>
  <c r="V9" i="21"/>
  <c r="Z26" i="21"/>
  <c r="J142" i="21"/>
  <c r="S9" i="21"/>
  <c r="K61" i="21"/>
  <c r="Y16" i="21"/>
  <c r="AA26" i="21"/>
  <c r="AC61" i="21"/>
  <c r="K9" i="21"/>
  <c r="Y85" i="21"/>
  <c r="L26" i="21"/>
  <c r="Q12" i="21"/>
  <c r="Q16" i="21" s="1"/>
  <c r="R29" i="21"/>
  <c r="R33" i="21" s="1"/>
  <c r="S29" i="21"/>
  <c r="S33" i="21" s="1"/>
  <c r="W9" i="21"/>
  <c r="W116" i="21"/>
  <c r="X9" i="21"/>
  <c r="Y9" i="21"/>
  <c r="Y116" i="21"/>
  <c r="Z9" i="21"/>
  <c r="Z116" i="21"/>
  <c r="AA9" i="21"/>
  <c r="AA116" i="21"/>
  <c r="I142" i="21"/>
  <c r="P138" i="21"/>
  <c r="P142" i="21" s="1"/>
  <c r="M142" i="21"/>
  <c r="Q138" i="21"/>
  <c r="Q142" i="21" s="1"/>
  <c r="I16" i="21"/>
  <c r="N61" i="21"/>
  <c r="V138" i="21"/>
  <c r="V142" i="21" s="1"/>
  <c r="AB33" i="21"/>
  <c r="O61" i="21"/>
  <c r="AC125" i="21"/>
  <c r="AC33" i="21"/>
  <c r="AD85" i="21"/>
  <c r="AD125" i="21"/>
  <c r="X125" i="21"/>
  <c r="AC116" i="21"/>
  <c r="I33" i="21"/>
  <c r="J85" i="21"/>
  <c r="Z125" i="21"/>
  <c r="J33" i="21"/>
  <c r="I116" i="21"/>
  <c r="K125" i="21"/>
  <c r="AA125" i="21"/>
  <c r="K33" i="21"/>
  <c r="L125" i="21"/>
  <c r="L33" i="21"/>
  <c r="M125" i="21"/>
  <c r="K26" i="21"/>
  <c r="M33" i="21"/>
  <c r="AB85" i="21"/>
  <c r="AC85" i="21"/>
  <c r="R121" i="21"/>
  <c r="R125" i="21" s="1"/>
  <c r="AA85" i="21"/>
  <c r="AD9" i="21"/>
  <c r="AB26" i="21"/>
  <c r="W16" i="21"/>
  <c r="AC26" i="21"/>
  <c r="X16" i="21"/>
  <c r="AD26" i="21"/>
  <c r="V81" i="21"/>
  <c r="V85" i="21" s="1"/>
  <c r="O85" i="21"/>
  <c r="Q121" i="21"/>
  <c r="Q125" i="21" s="1"/>
  <c r="L142" i="21"/>
  <c r="S57" i="21"/>
  <c r="S61" i="21" s="1"/>
  <c r="Y61" i="21"/>
  <c r="W85" i="21"/>
  <c r="P121" i="21"/>
  <c r="P125" i="21" s="1"/>
  <c r="P12" i="21"/>
  <c r="P16" i="21" s="1"/>
  <c r="K142" i="21"/>
  <c r="K116" i="21"/>
  <c r="AC16" i="21"/>
  <c r="T57" i="21"/>
  <c r="T61" i="21" s="1"/>
  <c r="R138" i="21"/>
  <c r="R142" i="21" s="1"/>
  <c r="R12" i="21"/>
  <c r="R16" i="21" s="1"/>
  <c r="V12" i="21"/>
  <c r="V16" i="21" s="1"/>
  <c r="T22" i="21"/>
  <c r="T26" i="21" s="1"/>
  <c r="O142" i="21"/>
  <c r="J26" i="21"/>
  <c r="P81" i="21"/>
  <c r="P85" i="21" s="1"/>
  <c r="X116" i="21"/>
  <c r="P112" i="21"/>
  <c r="P116" i="21" s="1"/>
  <c r="N125" i="21"/>
  <c r="X85" i="21"/>
  <c r="Q57" i="21"/>
  <c r="Q61" i="21" s="1"/>
  <c r="R57" i="21"/>
  <c r="R61" i="21" s="1"/>
  <c r="U12" i="21"/>
  <c r="U16" i="21" s="1"/>
  <c r="W125" i="21"/>
  <c r="V112" i="21"/>
  <c r="V116" i="21" s="1"/>
  <c r="I9" i="21"/>
  <c r="Y125" i="21"/>
  <c r="L116" i="21"/>
  <c r="I85" i="21"/>
  <c r="M116" i="21"/>
  <c r="L9" i="21"/>
  <c r="Y33" i="21"/>
  <c r="S112" i="21"/>
  <c r="S116" i="21" s="1"/>
  <c r="AB125" i="21"/>
  <c r="AB116" i="21"/>
  <c r="S121" i="21"/>
  <c r="S125" i="21" s="1"/>
  <c r="R81" i="21"/>
  <c r="R85" i="21" s="1"/>
  <c r="AD116" i="21"/>
  <c r="Z16" i="21"/>
  <c r="AA16" i="21"/>
  <c r="T138" i="21"/>
  <c r="T142" i="21" s="1"/>
  <c r="U138" i="21"/>
  <c r="U142" i="21" s="1"/>
  <c r="S12" i="21"/>
  <c r="S16" i="21" s="1"/>
  <c r="T81" i="21"/>
  <c r="T85" i="21" s="1"/>
  <c r="S138" i="21"/>
  <c r="S142" i="21" s="1"/>
  <c r="Q22" i="21"/>
  <c r="Q26" i="21" s="1"/>
  <c r="R112" i="21"/>
  <c r="R116" i="21" s="1"/>
  <c r="S22" i="21"/>
  <c r="S26" i="21" s="1"/>
  <c r="Q29" i="21"/>
  <c r="Q33" i="21" s="1"/>
  <c r="U57" i="21"/>
  <c r="U61" i="21" s="1"/>
  <c r="P5" i="21"/>
  <c r="P9" i="21" s="1"/>
  <c r="V57" i="21"/>
  <c r="V61" i="21" s="1"/>
  <c r="S81" i="21"/>
  <c r="S85" i="21" s="1"/>
  <c r="U81" i="21"/>
  <c r="U85" i="21" s="1"/>
  <c r="L61" i="21"/>
  <c r="M61" i="21"/>
  <c r="T112" i="21"/>
  <c r="T116" i="21" s="1"/>
  <c r="U22" i="21"/>
  <c r="U26" i="21" s="1"/>
  <c r="P29" i="21"/>
  <c r="P33" i="21" s="1"/>
  <c r="Q5" i="21"/>
  <c r="Q9" i="21" s="1"/>
  <c r="P22" i="21"/>
  <c r="P26" i="21" s="1"/>
  <c r="Q112" i="21"/>
  <c r="Q116" i="21" s="1"/>
  <c r="K85" i="21"/>
  <c r="R22" i="21"/>
  <c r="R26" i="21" s="1"/>
  <c r="U112" i="21"/>
  <c r="U116" i="21" s="1"/>
  <c r="R5" i="21"/>
  <c r="R9" i="21" s="1"/>
  <c r="O9" i="21"/>
  <c r="P57" i="21"/>
  <c r="P61" i="21" s="1"/>
  <c r="V22" i="21"/>
  <c r="V26" i="21" s="1"/>
  <c r="AD33" i="21"/>
  <c r="N142" i="21"/>
  <c r="T121" i="21"/>
  <c r="T125" i="21" s="1"/>
  <c r="U121" i="21"/>
  <c r="U125" i="21" s="1"/>
  <c r="AD16" i="21"/>
  <c r="V121" i="21"/>
  <c r="V125" i="21" s="1"/>
  <c r="N9" i="21"/>
  <c r="T12" i="21"/>
  <c r="T16" i="21" s="1"/>
  <c r="AB16" i="21"/>
  <c r="AB142" i="21"/>
  <c r="V29" i="21"/>
  <c r="V33" i="21" s="1"/>
  <c r="I125" i="21"/>
  <c r="M16" i="21"/>
  <c r="Q81" i="21"/>
  <c r="Q85" i="21" s="1"/>
  <c r="O16" i="21"/>
  <c r="J125" i="21"/>
  <c r="W26" i="21"/>
  <c r="U29" i="21"/>
  <c r="U33" i="21" s="1"/>
  <c r="N16" i="21"/>
  <c r="AC9" i="21"/>
  <c r="T29" i="21"/>
  <c r="T33" i="21" s="1"/>
  <c r="AC63" i="20"/>
  <c r="AD63" i="20"/>
  <c r="X77" i="20"/>
  <c r="O25" i="20"/>
  <c r="O56" i="20"/>
  <c r="W77" i="20"/>
  <c r="N25" i="20"/>
  <c r="N56" i="20"/>
  <c r="Z63" i="20"/>
  <c r="AA63" i="20"/>
  <c r="K56" i="20"/>
  <c r="I63" i="20"/>
  <c r="AB25" i="20"/>
  <c r="O105" i="20"/>
  <c r="X11" i="20"/>
  <c r="O11" i="20"/>
  <c r="AC11" i="20"/>
  <c r="AD11" i="20"/>
  <c r="Z39" i="20"/>
  <c r="W105" i="20"/>
  <c r="W124" i="20"/>
  <c r="R80" i="20"/>
  <c r="R84" i="20" s="1"/>
  <c r="AD84" i="20"/>
  <c r="I25" i="20"/>
  <c r="Y105" i="20"/>
  <c r="J56" i="20"/>
  <c r="AA77" i="20"/>
  <c r="AB77" i="20"/>
  <c r="M105" i="20"/>
  <c r="J39" i="20"/>
  <c r="AC77" i="20"/>
  <c r="P59" i="20"/>
  <c r="P63" i="20" s="1"/>
  <c r="K84" i="20"/>
  <c r="L105" i="20"/>
  <c r="AD25" i="20"/>
  <c r="AD56" i="20"/>
  <c r="M63" i="20"/>
  <c r="Y25" i="20"/>
  <c r="Z25" i="20"/>
  <c r="Q59" i="20"/>
  <c r="Q63" i="20" s="1"/>
  <c r="I11" i="20"/>
  <c r="M84" i="20"/>
  <c r="N105" i="20"/>
  <c r="S35" i="20"/>
  <c r="S39" i="20" s="1"/>
  <c r="P73" i="20"/>
  <c r="P77" i="20" s="1"/>
  <c r="AD105" i="20"/>
  <c r="Z11" i="20"/>
  <c r="T35" i="20"/>
  <c r="T39" i="20" s="1"/>
  <c r="I39" i="20"/>
  <c r="I84" i="20"/>
  <c r="AA11" i="20"/>
  <c r="J84" i="20"/>
  <c r="P35" i="20"/>
  <c r="P39" i="20" s="1"/>
  <c r="Z77" i="20"/>
  <c r="AC25" i="20"/>
  <c r="AC105" i="20"/>
  <c r="AB39" i="20"/>
  <c r="AC39" i="20"/>
  <c r="X63" i="20"/>
  <c r="AB124" i="20"/>
  <c r="Y77" i="20"/>
  <c r="I56" i="20"/>
  <c r="AD39" i="20"/>
  <c r="R101" i="20"/>
  <c r="R105" i="20" s="1"/>
  <c r="K25" i="20"/>
  <c r="K39" i="20"/>
  <c r="Z84" i="20"/>
  <c r="V80" i="20"/>
  <c r="V84" i="20" s="1"/>
  <c r="Y56" i="20"/>
  <c r="Y84" i="20"/>
  <c r="Q7" i="20"/>
  <c r="Q11" i="20" s="1"/>
  <c r="AA25" i="20"/>
  <c r="Y63" i="20"/>
  <c r="U7" i="20"/>
  <c r="U11" i="20" s="1"/>
  <c r="W25" i="20"/>
  <c r="X56" i="20"/>
  <c r="X84" i="20"/>
  <c r="X25" i="20"/>
  <c r="AA56" i="20"/>
  <c r="O77" i="20"/>
  <c r="Q80" i="20"/>
  <c r="Q84" i="20" s="1"/>
  <c r="U80" i="20"/>
  <c r="U84" i="20" s="1"/>
  <c r="AB63" i="20"/>
  <c r="W56" i="20"/>
  <c r="AA124" i="20"/>
  <c r="S80" i="20"/>
  <c r="S84" i="20" s="1"/>
  <c r="T80" i="20"/>
  <c r="T84" i="20" s="1"/>
  <c r="P120" i="20"/>
  <c r="P124" i="20" s="1"/>
  <c r="Z56" i="20"/>
  <c r="AD77" i="20"/>
  <c r="R21" i="20"/>
  <c r="R25" i="20" s="1"/>
  <c r="AB56" i="20"/>
  <c r="T120" i="20"/>
  <c r="T124" i="20" s="1"/>
  <c r="S21" i="20"/>
  <c r="S25" i="20" s="1"/>
  <c r="L25" i="20"/>
  <c r="AC56" i="20"/>
  <c r="J63" i="20"/>
  <c r="AC124" i="20"/>
  <c r="P21" i="20"/>
  <c r="P25" i="20" s="1"/>
  <c r="N77" i="20"/>
  <c r="AD124" i="20"/>
  <c r="I124" i="20"/>
  <c r="T21" i="20"/>
  <c r="T25" i="20" s="1"/>
  <c r="L39" i="20"/>
  <c r="L84" i="20"/>
  <c r="U21" i="20"/>
  <c r="U25" i="20" s="1"/>
  <c r="M39" i="20"/>
  <c r="Y39" i="20"/>
  <c r="R73" i="20"/>
  <c r="R77" i="20" s="1"/>
  <c r="X124" i="20"/>
  <c r="V21" i="20"/>
  <c r="V25" i="20" s="1"/>
  <c r="Q35" i="20"/>
  <c r="Q39" i="20" s="1"/>
  <c r="N39" i="20"/>
  <c r="P80" i="20"/>
  <c r="P84" i="20" s="1"/>
  <c r="Y124" i="20"/>
  <c r="J11" i="20"/>
  <c r="R35" i="20"/>
  <c r="R39" i="20" s="1"/>
  <c r="AA39" i="20"/>
  <c r="I77" i="20"/>
  <c r="X105" i="20"/>
  <c r="K11" i="20"/>
  <c r="L56" i="20"/>
  <c r="U73" i="20"/>
  <c r="U77" i="20" s="1"/>
  <c r="Q73" i="20"/>
  <c r="Q77" i="20" s="1"/>
  <c r="J77" i="20"/>
  <c r="L11" i="20"/>
  <c r="M56" i="20"/>
  <c r="K77" i="20"/>
  <c r="Z105" i="20"/>
  <c r="S120" i="20"/>
  <c r="S124" i="20" s="1"/>
  <c r="P7" i="20"/>
  <c r="P11" i="20" s="1"/>
  <c r="M11" i="20"/>
  <c r="U35" i="20"/>
  <c r="U39" i="20" s="1"/>
  <c r="L77" i="20"/>
  <c r="AA105" i="20"/>
  <c r="N11" i="20"/>
  <c r="Y11" i="20"/>
  <c r="M77" i="20"/>
  <c r="AB105" i="20"/>
  <c r="N84" i="20"/>
  <c r="T7" i="20"/>
  <c r="T11" i="20" s="1"/>
  <c r="AB11" i="20"/>
  <c r="S73" i="20"/>
  <c r="S77" i="20" s="1"/>
  <c r="S101" i="20"/>
  <c r="S105" i="20" s="1"/>
  <c r="R59" i="20"/>
  <c r="R63" i="20" s="1"/>
  <c r="J25" i="20"/>
  <c r="W63" i="20"/>
  <c r="Q101" i="20"/>
  <c r="Q105" i="20" s="1"/>
  <c r="S7" i="20"/>
  <c r="S11" i="20" s="1"/>
  <c r="W11" i="20"/>
  <c r="V7" i="20"/>
  <c r="V11" i="20" s="1"/>
  <c r="Z124" i="20"/>
  <c r="V35" i="20"/>
  <c r="V39" i="20" s="1"/>
  <c r="Q120" i="20"/>
  <c r="Q124" i="20" s="1"/>
  <c r="R7" i="20"/>
  <c r="R11" i="20" s="1"/>
  <c r="AA84" i="20"/>
  <c r="R120" i="20"/>
  <c r="R124" i="20" s="1"/>
  <c r="U101" i="20"/>
  <c r="U105" i="20" s="1"/>
  <c r="W39" i="20"/>
  <c r="V101" i="20"/>
  <c r="V105" i="20" s="1"/>
  <c r="X39" i="20"/>
  <c r="M25" i="20"/>
  <c r="P101" i="20"/>
  <c r="P105" i="20" s="1"/>
  <c r="T101" i="20"/>
  <c r="T105" i="20" s="1"/>
  <c r="O63" i="20"/>
  <c r="AC84" i="20"/>
  <c r="V73" i="20"/>
  <c r="V77" i="20" s="1"/>
  <c r="U120" i="20"/>
  <c r="U124" i="20" s="1"/>
  <c r="P52" i="20"/>
  <c r="P56" i="20" s="1"/>
  <c r="J105" i="20"/>
  <c r="J124" i="20"/>
  <c r="Q52" i="20"/>
  <c r="Q56" i="20" s="1"/>
  <c r="L63" i="20"/>
  <c r="K105" i="20"/>
  <c r="K124" i="20"/>
  <c r="K63" i="20"/>
  <c r="R52" i="20"/>
  <c r="R56" i="20" s="1"/>
  <c r="L124" i="20"/>
  <c r="S59" i="20"/>
  <c r="S63" i="20" s="1"/>
  <c r="V120" i="20"/>
  <c r="V124" i="20" s="1"/>
  <c r="I105" i="20"/>
  <c r="S52" i="20"/>
  <c r="S56" i="20" s="1"/>
  <c r="N63" i="20"/>
  <c r="M124" i="20"/>
  <c r="T52" i="20"/>
  <c r="T56" i="20" s="1"/>
  <c r="T59" i="20"/>
  <c r="T63" i="20" s="1"/>
  <c r="N124" i="20"/>
  <c r="U52" i="20"/>
  <c r="U56" i="20" s="1"/>
  <c r="U59" i="20"/>
  <c r="U63" i="20" s="1"/>
  <c r="O124" i="20"/>
  <c r="V52" i="20"/>
  <c r="V56" i="20" s="1"/>
  <c r="V59" i="20"/>
  <c r="V63" i="20" s="1"/>
  <c r="AB84" i="20"/>
  <c r="Q21" i="20"/>
  <c r="Q25" i="20" s="1"/>
  <c r="T73" i="20"/>
  <c r="T77" i="20" s="1"/>
  <c r="W84" i="20"/>
  <c r="AC104" i="16"/>
  <c r="O33" i="16"/>
  <c r="O104" i="16"/>
  <c r="AB76" i="16"/>
  <c r="O191" i="16"/>
  <c r="AC18" i="16"/>
  <c r="O18" i="16"/>
  <c r="V187" i="16"/>
  <c r="AA169" i="16"/>
  <c r="AB137" i="16"/>
  <c r="V72" i="16"/>
  <c r="V238" i="16"/>
  <c r="V29" i="16"/>
  <c r="V33" i="16" s="1"/>
  <c r="O242" i="16"/>
  <c r="N137" i="16"/>
  <c r="X137" i="16"/>
  <c r="Y137" i="16"/>
  <c r="Z137" i="16"/>
  <c r="W137" i="16"/>
  <c r="AC137" i="16"/>
  <c r="P187" i="16"/>
  <c r="P191" i="16" s="1"/>
  <c r="S187" i="16"/>
  <c r="S191" i="16" s="1"/>
  <c r="R187" i="16"/>
  <c r="R191" i="16" s="1"/>
  <c r="T187" i="16"/>
  <c r="T191" i="16" s="1"/>
  <c r="Q187" i="16"/>
  <c r="Q191" i="16" s="1"/>
  <c r="U187" i="16"/>
  <c r="U191" i="16" s="1"/>
  <c r="AA191" i="16"/>
  <c r="V14" i="16"/>
  <c r="V18" i="16" s="1"/>
  <c r="V47" i="16"/>
  <c r="V51" i="16" s="1"/>
  <c r="AC169" i="16"/>
  <c r="AC51" i="16"/>
  <c r="AA18" i="16"/>
  <c r="AA33" i="16"/>
  <c r="AA51" i="16"/>
  <c r="AD51" i="16"/>
  <c r="AB51" i="16"/>
  <c r="Z51" i="16"/>
  <c r="Y51" i="16"/>
  <c r="W51" i="16"/>
  <c r="N51" i="16"/>
  <c r="M51" i="16"/>
  <c r="K51" i="16"/>
  <c r="J51" i="16"/>
  <c r="I51" i="16"/>
  <c r="AB33" i="16"/>
  <c r="AD18" i="16"/>
  <c r="AB18" i="16"/>
  <c r="Z18" i="16"/>
  <c r="Y18" i="16"/>
  <c r="X18" i="16"/>
  <c r="W18" i="16"/>
  <c r="AD337" i="17"/>
  <c r="AB308" i="17"/>
  <c r="AB154" i="17"/>
  <c r="AA337" i="17"/>
  <c r="U282" i="17"/>
  <c r="U286" i="17" s="1"/>
  <c r="M206" i="17"/>
  <c r="L206" i="17"/>
  <c r="K206" i="17"/>
  <c r="J206" i="17"/>
  <c r="AC337" i="17"/>
  <c r="AC315" i="17"/>
  <c r="AD308" i="17"/>
  <c r="AA308" i="17"/>
  <c r="Z308" i="17"/>
  <c r="Y308" i="17"/>
  <c r="AC308" i="17"/>
  <c r="Z241" i="17"/>
  <c r="U237" i="17"/>
  <c r="U241" i="17" s="1"/>
  <c r="T237" i="17"/>
  <c r="T241" i="17" s="1"/>
  <c r="S237" i="17"/>
  <c r="S241" i="17" s="1"/>
  <c r="R237" i="17"/>
  <c r="R241" i="17" s="1"/>
  <c r="Q237" i="17"/>
  <c r="Q241" i="17" s="1"/>
  <c r="P237" i="17"/>
  <c r="P241" i="17" s="1"/>
  <c r="X308" i="17"/>
  <c r="W308" i="17"/>
  <c r="O308" i="17"/>
  <c r="N308" i="17"/>
  <c r="M308" i="17"/>
  <c r="AC255" i="17"/>
  <c r="AD206" i="17"/>
  <c r="AB206" i="17"/>
  <c r="AA206" i="17"/>
  <c r="Z206" i="17"/>
  <c r="Y206" i="17"/>
  <c r="X206" i="17"/>
  <c r="W206" i="17"/>
  <c r="L308" i="17"/>
  <c r="K308" i="17"/>
  <c r="J308" i="17"/>
  <c r="I308" i="17"/>
  <c r="AB255" i="17"/>
  <c r="V237" i="17"/>
  <c r="V241" i="17" s="1"/>
  <c r="N44" i="17"/>
  <c r="M44" i="17"/>
  <c r="AB315" i="17"/>
  <c r="W241" i="17"/>
  <c r="X122" i="17"/>
  <c r="W122" i="17"/>
  <c r="O122" i="17"/>
  <c r="N122" i="17"/>
  <c r="L122" i="17"/>
  <c r="K122" i="17"/>
  <c r="J122" i="17"/>
  <c r="V282" i="17"/>
  <c r="V286" i="17" s="1"/>
  <c r="AC26" i="17"/>
  <c r="AB26" i="17"/>
  <c r="AA241" i="17"/>
  <c r="AC61" i="17"/>
  <c r="V311" i="17"/>
  <c r="V315" i="17" s="1"/>
  <c r="U311" i="17"/>
  <c r="U315" i="17" s="1"/>
  <c r="T311" i="17"/>
  <c r="T315" i="17" s="1"/>
  <c r="S311" i="17"/>
  <c r="S315" i="17" s="1"/>
  <c r="Q311" i="17"/>
  <c r="Q315" i="17" s="1"/>
  <c r="P311" i="17"/>
  <c r="P315" i="17" s="1"/>
  <c r="V265" i="17"/>
  <c r="V269" i="17" s="1"/>
  <c r="U265" i="17"/>
  <c r="U269" i="17" s="1"/>
  <c r="T265" i="17"/>
  <c r="T269" i="17" s="1"/>
  <c r="S265" i="17"/>
  <c r="S269" i="17" s="1"/>
  <c r="R265" i="17"/>
  <c r="R269" i="17" s="1"/>
  <c r="Q265" i="17"/>
  <c r="Q269" i="17" s="1"/>
  <c r="P265" i="17"/>
  <c r="P269" i="17" s="1"/>
  <c r="Q251" i="17"/>
  <c r="Q255" i="17" s="1"/>
  <c r="P251" i="17"/>
  <c r="P255" i="17" s="1"/>
  <c r="V251" i="17"/>
  <c r="V255" i="17" s="1"/>
  <c r="U251" i="17"/>
  <c r="U255" i="17" s="1"/>
  <c r="T251" i="17"/>
  <c r="T255" i="17" s="1"/>
  <c r="S251" i="17"/>
  <c r="S255" i="17" s="1"/>
  <c r="R251" i="17"/>
  <c r="R255" i="17" s="1"/>
  <c r="O241" i="17"/>
  <c r="N241" i="17"/>
  <c r="M241" i="17"/>
  <c r="L241" i="17"/>
  <c r="K241" i="17"/>
  <c r="J241" i="17"/>
  <c r="I241" i="17"/>
  <c r="R311" i="17"/>
  <c r="R315" i="17" s="1"/>
  <c r="AA255" i="17"/>
  <c r="V353" i="17"/>
  <c r="V357" i="17" s="1"/>
  <c r="U353" i="17"/>
  <c r="U357" i="17" s="1"/>
  <c r="T353" i="17"/>
  <c r="T357" i="17" s="1"/>
  <c r="S353" i="17"/>
  <c r="S357" i="17" s="1"/>
  <c r="R353" i="17"/>
  <c r="R357" i="17" s="1"/>
  <c r="Q353" i="17"/>
  <c r="Q357" i="17" s="1"/>
  <c r="P353" i="17"/>
  <c r="P357" i="17" s="1"/>
  <c r="AD255" i="17"/>
  <c r="X255" i="17"/>
  <c r="O255" i="17"/>
  <c r="J255" i="17"/>
  <c r="V333" i="17"/>
  <c r="V337" i="17" s="1"/>
  <c r="U333" i="17"/>
  <c r="U337" i="17" s="1"/>
  <c r="T333" i="17"/>
  <c r="T337" i="17" s="1"/>
  <c r="S333" i="17"/>
  <c r="S337" i="17" s="1"/>
  <c r="R333" i="17"/>
  <c r="R337" i="17" s="1"/>
  <c r="Q333" i="17"/>
  <c r="Q337" i="17" s="1"/>
  <c r="P333" i="17"/>
  <c r="P337" i="17" s="1"/>
  <c r="AD315" i="17"/>
  <c r="AA315" i="17"/>
  <c r="Z315" i="17"/>
  <c r="Y315" i="17"/>
  <c r="X315" i="17"/>
  <c r="W315" i="17"/>
  <c r="N315" i="17"/>
  <c r="M315" i="17"/>
  <c r="L315" i="17"/>
  <c r="K315" i="17"/>
  <c r="J315" i="17"/>
  <c r="I315" i="17"/>
  <c r="Y255" i="17"/>
  <c r="L255" i="17"/>
  <c r="V304" i="17"/>
  <c r="V308" i="17" s="1"/>
  <c r="U304" i="17"/>
  <c r="U308" i="17" s="1"/>
  <c r="T304" i="17"/>
  <c r="T308" i="17" s="1"/>
  <c r="S304" i="17"/>
  <c r="S308" i="17" s="1"/>
  <c r="R304" i="17"/>
  <c r="R308" i="17" s="1"/>
  <c r="Q304" i="17"/>
  <c r="Q308" i="17" s="1"/>
  <c r="P304" i="17"/>
  <c r="P308" i="17" s="1"/>
  <c r="AD293" i="17"/>
  <c r="AA293" i="17"/>
  <c r="Z293" i="17"/>
  <c r="Y293" i="17"/>
  <c r="X293" i="17"/>
  <c r="W293" i="17"/>
  <c r="AE291" i="17" s="1"/>
  <c r="O293" i="17"/>
  <c r="N293" i="17"/>
  <c r="M293" i="17"/>
  <c r="L293" i="17"/>
  <c r="K293" i="17"/>
  <c r="J293" i="17"/>
  <c r="I293" i="17"/>
  <c r="V289" i="17"/>
  <c r="V293" i="17" s="1"/>
  <c r="U289" i="17"/>
  <c r="U293" i="17" s="1"/>
  <c r="T289" i="17"/>
  <c r="T293" i="17" s="1"/>
  <c r="S289" i="17"/>
  <c r="S293" i="17" s="1"/>
  <c r="R289" i="17"/>
  <c r="R293" i="17" s="1"/>
  <c r="Q289" i="17"/>
  <c r="Q293" i="17" s="1"/>
  <c r="P289" i="17"/>
  <c r="P293" i="17" s="1"/>
  <c r="AA286" i="17"/>
  <c r="Y286" i="17"/>
  <c r="X286" i="17"/>
  <c r="W286" i="17"/>
  <c r="O286" i="17"/>
  <c r="M286" i="17"/>
  <c r="L286" i="17"/>
  <c r="K286" i="17"/>
  <c r="J286" i="17"/>
  <c r="I286" i="17"/>
  <c r="Z255" i="17"/>
  <c r="N255" i="17"/>
  <c r="K255" i="17"/>
  <c r="I255" i="17"/>
  <c r="AD286" i="17"/>
  <c r="Z286" i="17"/>
  <c r="N286" i="17"/>
  <c r="M255" i="17"/>
  <c r="AD269" i="17"/>
  <c r="AC269" i="17"/>
  <c r="AB269" i="17"/>
  <c r="AA269" i="17"/>
  <c r="Z269" i="17"/>
  <c r="Y269" i="17"/>
  <c r="X269" i="17"/>
  <c r="W269" i="17"/>
  <c r="N269" i="17"/>
  <c r="M269" i="17"/>
  <c r="L269" i="17"/>
  <c r="K269" i="17"/>
  <c r="W255" i="17"/>
  <c r="AD44" i="17"/>
  <c r="AC44" i="17"/>
  <c r="AB44" i="17"/>
  <c r="Z44" i="17"/>
  <c r="W44" i="17"/>
  <c r="R286" i="17"/>
  <c r="Q286" i="17"/>
  <c r="AE355" i="17"/>
  <c r="P286" i="17"/>
  <c r="Y122" i="17"/>
  <c r="AA44" i="17"/>
  <c r="X44" i="17"/>
  <c r="AD122" i="17"/>
  <c r="Z122" i="17"/>
  <c r="AC122" i="17"/>
  <c r="AD11" i="17"/>
  <c r="AC11" i="17"/>
  <c r="AB11" i="17"/>
  <c r="AA11" i="17"/>
  <c r="Z11" i="17"/>
  <c r="Y11" i="17"/>
  <c r="X11" i="17"/>
  <c r="W11" i="17"/>
  <c r="O11" i="17"/>
  <c r="N11" i="17"/>
  <c r="AB61" i="17"/>
  <c r="Y44" i="17"/>
  <c r="AC154" i="17"/>
  <c r="AB122" i="17"/>
  <c r="AC89" i="17"/>
  <c r="AB89" i="17"/>
  <c r="V40" i="17"/>
  <c r="V44" i="17" s="1"/>
  <c r="U40" i="17"/>
  <c r="U44" i="17" s="1"/>
  <c r="T40" i="17"/>
  <c r="T44" i="17" s="1"/>
  <c r="S40" i="17"/>
  <c r="S44" i="17" s="1"/>
  <c r="R40" i="17"/>
  <c r="R44" i="17" s="1"/>
  <c r="Q40" i="17"/>
  <c r="Q44" i="17" s="1"/>
  <c r="P40" i="17"/>
  <c r="P44" i="17" s="1"/>
  <c r="V22" i="17"/>
  <c r="V26" i="17" s="1"/>
  <c r="U22" i="17"/>
  <c r="U26" i="17" s="1"/>
  <c r="T150" i="17"/>
  <c r="T154" i="17" s="1"/>
  <c r="S150" i="17"/>
  <c r="S154" i="17" s="1"/>
  <c r="R150" i="17"/>
  <c r="R154" i="17" s="1"/>
  <c r="Q150" i="17"/>
  <c r="Q154" i="17" s="1"/>
  <c r="P150" i="17"/>
  <c r="P154" i="17" s="1"/>
  <c r="M122" i="17"/>
  <c r="I122" i="17"/>
  <c r="V7" i="17"/>
  <c r="V11" i="17" s="1"/>
  <c r="U7" i="17"/>
  <c r="U11" i="17" s="1"/>
  <c r="T7" i="17"/>
  <c r="T11" i="17" s="1"/>
  <c r="S7" i="17"/>
  <c r="S11" i="17" s="1"/>
  <c r="R7" i="17"/>
  <c r="R11" i="17" s="1"/>
  <c r="Q7" i="17"/>
  <c r="Q11" i="17" s="1"/>
  <c r="P7" i="17"/>
  <c r="P11" i="17" s="1"/>
  <c r="I206" i="17"/>
  <c r="P172" i="17"/>
  <c r="P176" i="17" s="1"/>
  <c r="AA122" i="17"/>
  <c r="O89" i="17"/>
  <c r="V57" i="17"/>
  <c r="V61" i="17" s="1"/>
  <c r="U57" i="17"/>
  <c r="U61" i="17" s="1"/>
  <c r="T57" i="17"/>
  <c r="T61" i="17" s="1"/>
  <c r="S57" i="17"/>
  <c r="S61" i="17" s="1"/>
  <c r="R57" i="17"/>
  <c r="R61" i="17" s="1"/>
  <c r="Q57" i="17"/>
  <c r="Q61" i="17" s="1"/>
  <c r="P57" i="17"/>
  <c r="P61" i="17" s="1"/>
  <c r="AC206" i="17"/>
  <c r="AD176" i="17"/>
  <c r="AC176" i="17"/>
  <c r="AB176" i="17"/>
  <c r="AA176" i="17"/>
  <c r="Z176" i="17"/>
  <c r="Y176" i="17"/>
  <c r="X176" i="17"/>
  <c r="W176" i="17"/>
  <c r="V172" i="17"/>
  <c r="V176" i="17" s="1"/>
  <c r="U172" i="17"/>
  <c r="U176" i="17" s="1"/>
  <c r="T172" i="17"/>
  <c r="T176" i="17" s="1"/>
  <c r="S172" i="17"/>
  <c r="S176" i="17" s="1"/>
  <c r="R172" i="17"/>
  <c r="R176" i="17" s="1"/>
  <c r="Q172" i="17"/>
  <c r="Q176" i="17" s="1"/>
  <c r="X154" i="17"/>
  <c r="U150" i="17"/>
  <c r="U154" i="17" s="1"/>
  <c r="U118" i="17"/>
  <c r="U122" i="17" s="1"/>
  <c r="T118" i="17"/>
  <c r="T122" i="17" s="1"/>
  <c r="S118" i="17"/>
  <c r="S122" i="17" s="1"/>
  <c r="R118" i="17"/>
  <c r="R122" i="17" s="1"/>
  <c r="Q118" i="17"/>
  <c r="Q122" i="17" s="1"/>
  <c r="P118" i="17"/>
  <c r="P122" i="17" s="1"/>
  <c r="I26" i="17"/>
  <c r="M11" i="17"/>
  <c r="L11" i="17"/>
  <c r="K11" i="17"/>
  <c r="J11" i="17"/>
  <c r="I11" i="17"/>
  <c r="V202" i="17"/>
  <c r="V206" i="17" s="1"/>
  <c r="U202" i="17"/>
  <c r="U206" i="17" s="1"/>
  <c r="T202" i="17"/>
  <c r="T206" i="17" s="1"/>
  <c r="S202" i="17"/>
  <c r="S206" i="17" s="1"/>
  <c r="R202" i="17"/>
  <c r="R206" i="17" s="1"/>
  <c r="Q202" i="17"/>
  <c r="Q206" i="17" s="1"/>
  <c r="AA154" i="17"/>
  <c r="L154" i="17"/>
  <c r="I154" i="17"/>
  <c r="AA89" i="17"/>
  <c r="Y26" i="17"/>
  <c r="N176" i="17"/>
  <c r="I176" i="17"/>
  <c r="AD154" i="17"/>
  <c r="Y154" i="17"/>
  <c r="M154" i="17"/>
  <c r="K154" i="17"/>
  <c r="Z89" i="17"/>
  <c r="N89" i="17"/>
  <c r="I89" i="17"/>
  <c r="X26" i="17"/>
  <c r="O26" i="17"/>
  <c r="O176" i="17"/>
  <c r="M176" i="17"/>
  <c r="L176" i="17"/>
  <c r="K176" i="17"/>
  <c r="J176" i="17"/>
  <c r="Z154" i="17"/>
  <c r="W154" i="17"/>
  <c r="N154" i="17"/>
  <c r="J154" i="17"/>
  <c r="V118" i="17"/>
  <c r="V122" i="17" s="1"/>
  <c r="Y89" i="17"/>
  <c r="W89" i="17"/>
  <c r="M89" i="17"/>
  <c r="AA26" i="17"/>
  <c r="W26" i="17"/>
  <c r="M26" i="17"/>
  <c r="N26" i="17"/>
  <c r="AD26" i="17"/>
  <c r="V150" i="17"/>
  <c r="V154" i="17" s="1"/>
  <c r="V85" i="17"/>
  <c r="V89" i="17" s="1"/>
  <c r="U85" i="17"/>
  <c r="U89" i="17" s="1"/>
  <c r="T85" i="17"/>
  <c r="T89" i="17" s="1"/>
  <c r="S85" i="17"/>
  <c r="S89" i="17" s="1"/>
  <c r="R85" i="17"/>
  <c r="R89" i="17" s="1"/>
  <c r="Q85" i="17"/>
  <c r="Q89" i="17" s="1"/>
  <c r="P85" i="17"/>
  <c r="P89" i="17" s="1"/>
  <c r="AD61" i="17"/>
  <c r="AA61" i="17"/>
  <c r="Z61" i="17"/>
  <c r="Y61" i="17"/>
  <c r="X61" i="17"/>
  <c r="W61" i="17"/>
  <c r="O61" i="17"/>
  <c r="N61" i="17"/>
  <c r="M61" i="17"/>
  <c r="L61" i="17"/>
  <c r="K61" i="17"/>
  <c r="J61" i="17"/>
  <c r="I61" i="17"/>
  <c r="T22" i="17"/>
  <c r="T26" i="17" s="1"/>
  <c r="S22" i="17"/>
  <c r="S26" i="17" s="1"/>
  <c r="R22" i="17"/>
  <c r="R26" i="17" s="1"/>
  <c r="Q22" i="17"/>
  <c r="Q26" i="17" s="1"/>
  <c r="P22" i="17"/>
  <c r="P26" i="17" s="1"/>
  <c r="AD89" i="17"/>
  <c r="L89" i="17"/>
  <c r="J26" i="17"/>
  <c r="K89" i="17"/>
  <c r="L26" i="17"/>
  <c r="X89" i="17"/>
  <c r="K26" i="17"/>
  <c r="Z26" i="17"/>
  <c r="J89" i="17"/>
  <c r="P202" i="17"/>
  <c r="P206" i="17" s="1"/>
  <c r="AC242" i="16"/>
  <c r="AA104" i="16"/>
  <c r="R165" i="16"/>
  <c r="R169" i="16" s="1"/>
  <c r="S165" i="16"/>
  <c r="S169" i="16" s="1"/>
  <c r="T165" i="16"/>
  <c r="T169" i="16" s="1"/>
  <c r="U165" i="16"/>
  <c r="U169" i="16" s="1"/>
  <c r="Q133" i="16"/>
  <c r="Q137" i="16" s="1"/>
  <c r="R133" i="16"/>
  <c r="R137" i="16" s="1"/>
  <c r="S133" i="16"/>
  <c r="S137" i="16" s="1"/>
  <c r="T133" i="16"/>
  <c r="T137" i="16" s="1"/>
  <c r="U133" i="16"/>
  <c r="U137" i="16" s="1"/>
  <c r="P100" i="16"/>
  <c r="P104" i="16" s="1"/>
  <c r="AA137" i="16"/>
  <c r="AF213" i="16"/>
  <c r="P213" i="16"/>
  <c r="P238" i="16" s="1"/>
  <c r="P242" i="16" s="1"/>
  <c r="V242" i="16"/>
  <c r="V191" i="16"/>
  <c r="O137" i="16"/>
  <c r="V133" i="16"/>
  <c r="V137" i="16" s="1"/>
  <c r="Q47" i="16"/>
  <c r="Q51" i="16" s="1"/>
  <c r="R47" i="16"/>
  <c r="R51" i="16" s="1"/>
  <c r="S47" i="16"/>
  <c r="S51" i="16" s="1"/>
  <c r="T47" i="16"/>
  <c r="T51" i="16" s="1"/>
  <c r="U47" i="16"/>
  <c r="U51" i="16" s="1"/>
  <c r="P47" i="16"/>
  <c r="P51" i="16" s="1"/>
  <c r="P133" i="16"/>
  <c r="P137" i="16" s="1"/>
  <c r="R100" i="16"/>
  <c r="R104" i="16" s="1"/>
  <c r="S100" i="16"/>
  <c r="S104" i="16" s="1"/>
  <c r="U100" i="16"/>
  <c r="U104" i="16" s="1"/>
  <c r="R72" i="16"/>
  <c r="R76" i="16" s="1"/>
  <c r="S72" i="16"/>
  <c r="S76" i="16" s="1"/>
  <c r="V165" i="16"/>
  <c r="V169" i="16" s="1"/>
  <c r="V76" i="16"/>
  <c r="V100" i="16"/>
  <c r="V104" i="16" s="1"/>
  <c r="O76" i="16"/>
  <c r="Q165" i="16"/>
  <c r="Q169" i="16" s="1"/>
  <c r="P165" i="16"/>
  <c r="P169" i="16" s="1"/>
  <c r="AB242" i="16"/>
  <c r="AC76" i="16"/>
  <c r="T100" i="16"/>
  <c r="T104" i="16" s="1"/>
  <c r="P14" i="16"/>
  <c r="P18" i="16" s="1"/>
  <c r="U14" i="16"/>
  <c r="U18" i="16" s="1"/>
  <c r="AA242" i="16"/>
  <c r="R14" i="16"/>
  <c r="R18" i="16" s="1"/>
  <c r="S14" i="16"/>
  <c r="S18" i="16" s="1"/>
  <c r="Q72" i="16"/>
  <c r="Q76" i="16" s="1"/>
  <c r="Q14" i="16"/>
  <c r="Q18" i="16" s="1"/>
  <c r="T14" i="16"/>
  <c r="T18" i="16" s="1"/>
  <c r="Q238" i="16"/>
  <c r="Q242" i="16" s="1"/>
  <c r="R238" i="16"/>
  <c r="R242" i="16" s="1"/>
  <c r="S238" i="16"/>
  <c r="S242" i="16" s="1"/>
  <c r="T238" i="16"/>
  <c r="T242" i="16" s="1"/>
  <c r="U238" i="16"/>
  <c r="U242" i="16" s="1"/>
  <c r="R29" i="16"/>
  <c r="R33" i="16" s="1"/>
  <c r="S29" i="16"/>
  <c r="X51" i="16"/>
  <c r="Q29" i="16"/>
  <c r="P29" i="16"/>
  <c r="T29" i="16"/>
  <c r="U29" i="16"/>
  <c r="U33" i="16" s="1"/>
  <c r="P72" i="16"/>
  <c r="P76" i="16" s="1"/>
  <c r="P33" i="16"/>
  <c r="Q33" i="16"/>
  <c r="S33" i="16"/>
  <c r="T33" i="16"/>
  <c r="Q100" i="16"/>
  <c r="Q104" i="16" s="1"/>
  <c r="T72" i="16"/>
  <c r="T76" i="16" s="1"/>
  <c r="U72" i="16"/>
  <c r="U76" i="16" s="1"/>
  <c r="Z191" i="16"/>
  <c r="Y191" i="16"/>
  <c r="AD76" i="16"/>
  <c r="Z33" i="16"/>
  <c r="AB104" i="16"/>
  <c r="AD33" i="16"/>
  <c r="Y33" i="16"/>
  <c r="X33" i="16"/>
  <c r="W33" i="16"/>
  <c r="AC191" i="16"/>
  <c r="AC33" i="16"/>
  <c r="AA76" i="16"/>
  <c r="AD191" i="16"/>
  <c r="M137" i="16"/>
  <c r="L137" i="16"/>
  <c r="K137" i="16"/>
  <c r="J137" i="16"/>
  <c r="I137" i="16"/>
  <c r="N242" i="16"/>
  <c r="L51" i="16"/>
  <c r="N18" i="16"/>
  <c r="M18" i="16"/>
  <c r="L18" i="16"/>
  <c r="K18" i="16"/>
  <c r="J18" i="16"/>
  <c r="M242" i="16"/>
  <c r="L242" i="16"/>
  <c r="K242" i="16"/>
  <c r="J242" i="16"/>
  <c r="I242" i="16"/>
  <c r="AB191" i="16"/>
  <c r="I18" i="16"/>
  <c r="J169" i="16"/>
  <c r="AB169" i="16"/>
  <c r="I104" i="16"/>
  <c r="W76" i="16"/>
  <c r="L76" i="16"/>
  <c r="N33" i="16"/>
  <c r="K33" i="16"/>
  <c r="X191" i="16"/>
  <c r="W191" i="16"/>
  <c r="N191" i="16"/>
  <c r="M191" i="16"/>
  <c r="L191" i="16"/>
  <c r="K191" i="16"/>
  <c r="J191" i="16"/>
  <c r="I191" i="16"/>
  <c r="AD169" i="16"/>
  <c r="K104" i="16"/>
  <c r="Y76" i="16"/>
  <c r="N76" i="16"/>
  <c r="K76" i="16"/>
  <c r="I76" i="16"/>
  <c r="M33" i="16"/>
  <c r="J33" i="16"/>
  <c r="Z169" i="16"/>
  <c r="Y169" i="16"/>
  <c r="X169" i="16"/>
  <c r="W169" i="16"/>
  <c r="N169" i="16"/>
  <c r="M169" i="16"/>
  <c r="L169" i="16"/>
  <c r="K169" i="16"/>
  <c r="I169" i="16"/>
  <c r="AD137" i="16"/>
  <c r="AD104" i="16"/>
  <c r="Z104" i="16"/>
  <c r="Y104" i="16"/>
  <c r="X104" i="16"/>
  <c r="W104" i="16"/>
  <c r="N104" i="16"/>
  <c r="M104" i="16"/>
  <c r="L104" i="16"/>
  <c r="J104" i="16"/>
  <c r="Z76" i="16"/>
  <c r="X76" i="16"/>
  <c r="M76" i="16"/>
  <c r="J76" i="16"/>
  <c r="L33" i="16"/>
  <c r="I33" i="16"/>
  <c r="S50" i="15"/>
  <c r="S168" i="15"/>
  <c r="R243" i="15"/>
  <c r="T103" i="15"/>
  <c r="P243" i="15"/>
  <c r="Q243" i="15"/>
  <c r="R103" i="15"/>
  <c r="T243" i="15"/>
  <c r="Q190" i="15"/>
  <c r="P190" i="15"/>
  <c r="R190" i="15"/>
  <c r="T190" i="15"/>
  <c r="R168" i="15"/>
  <c r="P103" i="15"/>
  <c r="P50" i="15"/>
  <c r="T168" i="15"/>
  <c r="Q168" i="15"/>
  <c r="P168" i="15"/>
  <c r="Q103" i="15"/>
  <c r="P32" i="15"/>
  <c r="T50" i="15"/>
  <c r="Q50" i="15"/>
  <c r="P136" i="15"/>
  <c r="T136" i="15"/>
  <c r="R136" i="15"/>
  <c r="Q136" i="15"/>
  <c r="R50" i="15"/>
  <c r="T75" i="15"/>
  <c r="R75" i="15"/>
  <c r="Q75" i="15"/>
  <c r="P75" i="15"/>
  <c r="T32" i="15"/>
  <c r="R32" i="15"/>
  <c r="Q32" i="15"/>
  <c r="Q17" i="15"/>
  <c r="R17" i="15"/>
  <c r="T17" i="15"/>
  <c r="P17" i="15"/>
  <c r="M168" i="15"/>
  <c r="N103" i="15"/>
  <c r="J103" i="15"/>
  <c r="K103" i="15"/>
  <c r="O168" i="15"/>
  <c r="L103" i="15"/>
  <c r="M103" i="15"/>
  <c r="N168" i="15"/>
  <c r="I17" i="15"/>
  <c r="K50" i="15"/>
  <c r="J17" i="15"/>
  <c r="O103" i="15"/>
  <c r="K17" i="15"/>
  <c r="I50" i="15"/>
  <c r="U46" i="15" s="1"/>
  <c r="J50" i="15"/>
  <c r="L17" i="15"/>
  <c r="J136" i="15"/>
  <c r="I75" i="15"/>
  <c r="N75" i="15"/>
  <c r="K75" i="15"/>
  <c r="O75" i="15"/>
  <c r="L136" i="15"/>
  <c r="M136" i="15"/>
  <c r="J75" i="15"/>
  <c r="L75" i="15"/>
  <c r="M243" i="15"/>
  <c r="K136" i="15"/>
  <c r="N136" i="15"/>
  <c r="O136" i="15"/>
  <c r="N190" i="15"/>
  <c r="O190" i="15"/>
  <c r="K168" i="15"/>
  <c r="N243" i="15"/>
  <c r="M75" i="15"/>
  <c r="I103" i="15"/>
  <c r="L168" i="15"/>
  <c r="O243" i="15"/>
  <c r="M17" i="15"/>
  <c r="N17" i="15"/>
  <c r="I32" i="15"/>
  <c r="J32" i="15"/>
  <c r="K32" i="15"/>
  <c r="M32" i="15"/>
  <c r="L50" i="15"/>
  <c r="L32" i="15"/>
  <c r="N32" i="15"/>
  <c r="O32" i="15"/>
  <c r="U30" i="15" s="1"/>
  <c r="O17" i="15"/>
  <c r="M50" i="15"/>
  <c r="N50" i="15"/>
  <c r="O50" i="15"/>
  <c r="I168" i="15"/>
  <c r="I243" i="15"/>
  <c r="J168" i="15"/>
  <c r="J243" i="15"/>
  <c r="I190" i="15"/>
  <c r="K243" i="15"/>
  <c r="J190" i="15"/>
  <c r="L243" i="15"/>
  <c r="K190" i="15"/>
  <c r="L190" i="15"/>
  <c r="M190" i="15"/>
  <c r="I136" i="15"/>
  <c r="AE122" i="22" l="1"/>
  <c r="AE80" i="22"/>
  <c r="AE23" i="22"/>
  <c r="AE54" i="22"/>
  <c r="AE59" i="22"/>
  <c r="AE63" i="22" s="1"/>
  <c r="AE52" i="22"/>
  <c r="AE21" i="22"/>
  <c r="AE25" i="22" s="1"/>
  <c r="AE101" i="22"/>
  <c r="AE105" i="22" s="1"/>
  <c r="AE77" i="22"/>
  <c r="P127" i="22"/>
  <c r="AE120" i="22"/>
  <c r="AE35" i="22"/>
  <c r="AE39" i="22" s="1"/>
  <c r="AE11" i="22"/>
  <c r="AE56" i="22"/>
  <c r="AE335" i="17"/>
  <c r="P127" i="20"/>
  <c r="AE140" i="21"/>
  <c r="AE59" i="21"/>
  <c r="AE31" i="21"/>
  <c r="AE7" i="21"/>
  <c r="AE123" i="21"/>
  <c r="AE57" i="21"/>
  <c r="AE61" i="21" s="1"/>
  <c r="AE81" i="21"/>
  <c r="AE29" i="21"/>
  <c r="AE33" i="21" s="1"/>
  <c r="AE14" i="21"/>
  <c r="AE24" i="21"/>
  <c r="AE138" i="21"/>
  <c r="AE83" i="21"/>
  <c r="AE5" i="21"/>
  <c r="AE114" i="21"/>
  <c r="AE22" i="21"/>
  <c r="AE112" i="21"/>
  <c r="AE12" i="21"/>
  <c r="AE121" i="21"/>
  <c r="AE75" i="20"/>
  <c r="AE23" i="20"/>
  <c r="AE103" i="20"/>
  <c r="AE80" i="20"/>
  <c r="AE122" i="20"/>
  <c r="AE35" i="20"/>
  <c r="AE61" i="20"/>
  <c r="AE9" i="20"/>
  <c r="AE73" i="20"/>
  <c r="AE52" i="20"/>
  <c r="AE7" i="20"/>
  <c r="AE54" i="20"/>
  <c r="AE59" i="20"/>
  <c r="AE21" i="20"/>
  <c r="AE101" i="20"/>
  <c r="AE82" i="20"/>
  <c r="AE37" i="20"/>
  <c r="AE120" i="20"/>
  <c r="AE16" i="16"/>
  <c r="AE135" i="16"/>
  <c r="AE49" i="16"/>
  <c r="AE239" i="17"/>
  <c r="AE306" i="17"/>
  <c r="AE267" i="17"/>
  <c r="AE204" i="17"/>
  <c r="AE313" i="17"/>
  <c r="AE237" i="17"/>
  <c r="AE241" i="17" s="1"/>
  <c r="AE333" i="17"/>
  <c r="AE337" i="17" s="1"/>
  <c r="AE265" i="17"/>
  <c r="AE269" i="17" s="1"/>
  <c r="AE304" i="17"/>
  <c r="AE308" i="17" s="1"/>
  <c r="AE284" i="17"/>
  <c r="AE353" i="17"/>
  <c r="AE357" i="17" s="1"/>
  <c r="AE253" i="17"/>
  <c r="L361" i="17" s="1"/>
  <c r="AE311" i="17"/>
  <c r="AE282" i="17"/>
  <c r="AE9" i="17"/>
  <c r="AE251" i="17"/>
  <c r="AE289" i="17"/>
  <c r="AE42" i="17"/>
  <c r="AE40" i="17"/>
  <c r="AE120" i="17"/>
  <c r="AE59" i="17"/>
  <c r="AE118" i="17"/>
  <c r="AE7" i="17"/>
  <c r="AE174" i="17"/>
  <c r="AE172" i="17"/>
  <c r="AE24" i="17"/>
  <c r="AE87" i="17"/>
  <c r="AE152" i="17"/>
  <c r="AE202" i="17"/>
  <c r="AE22" i="17"/>
  <c r="AE85" i="17"/>
  <c r="AE57" i="17"/>
  <c r="AE150" i="17"/>
  <c r="AE133" i="16"/>
  <c r="AE47" i="16"/>
  <c r="AE187" i="16"/>
  <c r="AE189" i="16"/>
  <c r="AE102" i="16"/>
  <c r="AE167" i="16"/>
  <c r="AE165" i="16"/>
  <c r="AE169" i="16" s="1"/>
  <c r="AE100" i="16"/>
  <c r="AE104" i="16" s="1"/>
  <c r="AE137" i="16"/>
  <c r="AE240" i="16"/>
  <c r="AE238" i="16"/>
  <c r="AE14" i="16"/>
  <c r="AE72" i="16"/>
  <c r="AE29" i="16"/>
  <c r="AE31" i="16"/>
  <c r="AE74" i="16"/>
  <c r="U101" i="15"/>
  <c r="U134" i="15"/>
  <c r="U188" i="15"/>
  <c r="U99" i="15"/>
  <c r="U241" i="15"/>
  <c r="U28" i="15"/>
  <c r="U164" i="15"/>
  <c r="U239" i="15"/>
  <c r="U186" i="15"/>
  <c r="U132" i="15"/>
  <c r="U48" i="15"/>
  <c r="U166" i="15"/>
  <c r="U73" i="15"/>
  <c r="U15" i="15"/>
  <c r="U71" i="15"/>
  <c r="U13" i="15"/>
  <c r="M150" i="7"/>
  <c r="M8" i="7"/>
  <c r="M94" i="7"/>
  <c r="M136" i="7"/>
  <c r="G200" i="7"/>
  <c r="H200" i="7"/>
  <c r="I200" i="7"/>
  <c r="J200" i="7"/>
  <c r="K200" i="7"/>
  <c r="L200" i="7"/>
  <c r="F200" i="7"/>
  <c r="G152" i="7"/>
  <c r="H152" i="7"/>
  <c r="I152" i="7"/>
  <c r="J152" i="7"/>
  <c r="K152" i="7"/>
  <c r="L152" i="7"/>
  <c r="F152" i="7"/>
  <c r="G134" i="7"/>
  <c r="H134" i="7"/>
  <c r="I134" i="7"/>
  <c r="J134" i="7"/>
  <c r="K134" i="7"/>
  <c r="L134" i="7"/>
  <c r="F134" i="7"/>
  <c r="G107" i="7"/>
  <c r="H107" i="7"/>
  <c r="I107" i="7"/>
  <c r="J107" i="7"/>
  <c r="K107" i="7"/>
  <c r="L107" i="7"/>
  <c r="F107" i="7"/>
  <c r="G79" i="7"/>
  <c r="H79" i="7"/>
  <c r="I79" i="7"/>
  <c r="J79" i="7"/>
  <c r="K79" i="7"/>
  <c r="L79" i="7"/>
  <c r="F79" i="7"/>
  <c r="G56" i="7"/>
  <c r="H56" i="7"/>
  <c r="I56" i="7"/>
  <c r="J56" i="7"/>
  <c r="K56" i="7"/>
  <c r="L56" i="7"/>
  <c r="F56" i="7"/>
  <c r="G36" i="7"/>
  <c r="H36" i="7"/>
  <c r="I36" i="7"/>
  <c r="J36" i="7"/>
  <c r="K36" i="7"/>
  <c r="L36" i="7"/>
  <c r="F36" i="7"/>
  <c r="G23" i="7"/>
  <c r="H23" i="7"/>
  <c r="I23" i="7"/>
  <c r="J23" i="7"/>
  <c r="K23" i="7"/>
  <c r="L23" i="7"/>
  <c r="F23" i="7"/>
  <c r="G13" i="7"/>
  <c r="H13" i="7"/>
  <c r="I13" i="7"/>
  <c r="J13" i="7"/>
  <c r="K13" i="7"/>
  <c r="L13" i="7"/>
  <c r="F13" i="7"/>
  <c r="M194" i="9"/>
  <c r="AE124" i="22" l="1"/>
  <c r="S127" i="22"/>
  <c r="AE84" i="22"/>
  <c r="L130" i="22"/>
  <c r="O130" i="22" s="1"/>
  <c r="L129" i="22"/>
  <c r="O129" i="22" s="1"/>
  <c r="S127" i="20"/>
  <c r="AE11" i="20"/>
  <c r="AE142" i="21"/>
  <c r="AE9" i="21"/>
  <c r="L146" i="21"/>
  <c r="AE125" i="21"/>
  <c r="AE116" i="21"/>
  <c r="AE26" i="21"/>
  <c r="AE16" i="21"/>
  <c r="AE85" i="21"/>
  <c r="L154" i="21"/>
  <c r="L151" i="21"/>
  <c r="O146" i="21"/>
  <c r="L144" i="21"/>
  <c r="L145" i="21"/>
  <c r="AE63" i="20"/>
  <c r="AE77" i="20"/>
  <c r="AE25" i="20"/>
  <c r="AE105" i="20"/>
  <c r="AE39" i="20"/>
  <c r="AE84" i="20"/>
  <c r="AE56" i="20"/>
  <c r="AE124" i="20"/>
  <c r="L129" i="20"/>
  <c r="L130" i="20"/>
  <c r="AE191" i="16"/>
  <c r="AE18" i="16"/>
  <c r="AE51" i="16"/>
  <c r="AE315" i="17"/>
  <c r="AE286" i="17"/>
  <c r="AE206" i="17"/>
  <c r="AE44" i="17"/>
  <c r="AE11" i="17"/>
  <c r="O361" i="17"/>
  <c r="L366" i="17"/>
  <c r="L369" i="17"/>
  <c r="AE255" i="17"/>
  <c r="L360" i="17"/>
  <c r="AE293" i="17"/>
  <c r="L359" i="17"/>
  <c r="AE122" i="17"/>
  <c r="AE89" i="17"/>
  <c r="AE61" i="17"/>
  <c r="L210" i="17"/>
  <c r="O210" i="17" s="1"/>
  <c r="AE176" i="17"/>
  <c r="AE26" i="17"/>
  <c r="L209" i="17"/>
  <c r="O209" i="17" s="1"/>
  <c r="AE154" i="17"/>
  <c r="L208" i="17"/>
  <c r="AE33" i="16"/>
  <c r="AE242" i="16"/>
  <c r="AE76" i="16"/>
  <c r="L245" i="16"/>
  <c r="O245" i="16" s="1"/>
  <c r="L244" i="16"/>
  <c r="L246" i="16"/>
  <c r="O246" i="16" s="1"/>
  <c r="L245" i="15"/>
  <c r="L253" i="15" s="1"/>
  <c r="L247" i="15"/>
  <c r="L246" i="15"/>
  <c r="L254" i="15" s="1"/>
  <c r="G17" i="14"/>
  <c r="F17" i="14"/>
  <c r="L152" i="21" l="1"/>
  <c r="O144" i="21"/>
  <c r="L153" i="21"/>
  <c r="L150" i="21"/>
  <c r="O145" i="21"/>
  <c r="O130" i="20"/>
  <c r="O129" i="20"/>
  <c r="L368" i="17"/>
  <c r="L365" i="17"/>
  <c r="O360" i="17"/>
  <c r="L367" i="17"/>
  <c r="O359" i="17"/>
  <c r="L215" i="17"/>
  <c r="L218" i="17"/>
  <c r="L217" i="17"/>
  <c r="L214" i="17"/>
  <c r="L216" i="17"/>
  <c r="O208" i="17"/>
  <c r="L252" i="16"/>
  <c r="O244" i="16"/>
  <c r="L250" i="16"/>
  <c r="L253" i="16"/>
  <c r="L251" i="16"/>
  <c r="L254" i="16"/>
  <c r="L251" i="15"/>
  <c r="L255" i="15"/>
  <c r="L252" i="15"/>
  <c r="I37" i="13"/>
  <c r="I38" i="13"/>
  <c r="I39" i="13"/>
  <c r="I40" i="13"/>
  <c r="I41" i="13"/>
  <c r="I42" i="13"/>
  <c r="I43" i="13"/>
  <c r="I44" i="13"/>
  <c r="I45" i="13"/>
  <c r="I25" i="13"/>
  <c r="I26" i="13"/>
  <c r="I27" i="13"/>
  <c r="I28" i="13"/>
  <c r="I29" i="13"/>
  <c r="I20" i="13"/>
  <c r="H47" i="13"/>
  <c r="G47" i="13"/>
  <c r="F47" i="13"/>
  <c r="I46" i="13"/>
  <c r="I35" i="13"/>
  <c r="I34" i="13"/>
  <c r="I33" i="13"/>
  <c r="I32" i="13"/>
  <c r="I31" i="13"/>
  <c r="I24" i="13"/>
  <c r="I23" i="13"/>
  <c r="I22" i="13"/>
  <c r="I19" i="13"/>
  <c r="I18" i="13"/>
  <c r="I17" i="13"/>
  <c r="I16" i="13"/>
  <c r="I14" i="13"/>
  <c r="I13" i="13"/>
  <c r="I12" i="13"/>
  <c r="I11" i="13"/>
  <c r="I10" i="13"/>
  <c r="I9" i="13"/>
  <c r="I8" i="13"/>
  <c r="I6" i="13"/>
  <c r="I5" i="13"/>
  <c r="I3" i="13"/>
  <c r="I47" i="13" l="1"/>
  <c r="M196" i="9"/>
  <c r="M8" i="9"/>
  <c r="M149" i="9"/>
  <c r="R197" i="9"/>
  <c r="Q197" i="9"/>
  <c r="L197" i="9"/>
  <c r="K197" i="9"/>
  <c r="J197" i="9"/>
  <c r="I197" i="9"/>
  <c r="H197" i="9"/>
  <c r="G197" i="9"/>
  <c r="F197" i="9"/>
  <c r="M195" i="9"/>
  <c r="M193" i="9"/>
  <c r="M192" i="9"/>
  <c r="M191" i="9"/>
  <c r="M190" i="9"/>
  <c r="M189" i="9"/>
  <c r="M188" i="9"/>
  <c r="M187" i="9"/>
  <c r="M186" i="9"/>
  <c r="M185" i="9"/>
  <c r="M184" i="9"/>
  <c r="M183" i="9"/>
  <c r="M182" i="9"/>
  <c r="M181" i="9"/>
  <c r="M180" i="9"/>
  <c r="M179" i="9"/>
  <c r="M178" i="9"/>
  <c r="M177" i="9"/>
  <c r="M176" i="9"/>
  <c r="M175" i="9"/>
  <c r="M174" i="9"/>
  <c r="M173" i="9"/>
  <c r="M172" i="9"/>
  <c r="M171" i="9"/>
  <c r="M170" i="9"/>
  <c r="M169" i="9"/>
  <c r="M168" i="9"/>
  <c r="M167" i="9"/>
  <c r="M166" i="9"/>
  <c r="M165" i="9"/>
  <c r="M164" i="9"/>
  <c r="M163" i="9"/>
  <c r="M162" i="9"/>
  <c r="M161" i="9"/>
  <c r="M160" i="9"/>
  <c r="M159" i="9"/>
  <c r="M158" i="9"/>
  <c r="M157" i="9"/>
  <c r="M156" i="9"/>
  <c r="M155" i="9"/>
  <c r="M154" i="9"/>
  <c r="M153" i="9"/>
  <c r="M152" i="9"/>
  <c r="M150" i="9"/>
  <c r="M148" i="9"/>
  <c r="M147" i="9"/>
  <c r="M146" i="9"/>
  <c r="M145" i="9"/>
  <c r="M144" i="9"/>
  <c r="M142" i="9"/>
  <c r="M141" i="9"/>
  <c r="M140" i="9"/>
  <c r="M139" i="9"/>
  <c r="M135" i="9"/>
  <c r="M133" i="9"/>
  <c r="M132" i="9"/>
  <c r="M131" i="9"/>
  <c r="M130" i="9"/>
  <c r="M129" i="9"/>
  <c r="M128" i="9"/>
  <c r="M127" i="9"/>
  <c r="M126" i="9"/>
  <c r="M125" i="9"/>
  <c r="M124" i="9"/>
  <c r="M123" i="9"/>
  <c r="M122" i="9"/>
  <c r="M121" i="9"/>
  <c r="M120" i="9"/>
  <c r="M119" i="9"/>
  <c r="M118" i="9"/>
  <c r="M117" i="9"/>
  <c r="M116" i="9"/>
  <c r="M115" i="9"/>
  <c r="M114" i="9"/>
  <c r="M113" i="9"/>
  <c r="M112" i="9"/>
  <c r="M111" i="9"/>
  <c r="M110" i="9"/>
  <c r="M109" i="9"/>
  <c r="M108" i="9"/>
  <c r="M106" i="9"/>
  <c r="M105" i="9"/>
  <c r="M104" i="9"/>
  <c r="M103" i="9"/>
  <c r="M102" i="9"/>
  <c r="M101" i="9"/>
  <c r="M100" i="9"/>
  <c r="M99" i="9"/>
  <c r="M98" i="9"/>
  <c r="M97" i="9"/>
  <c r="M96" i="9"/>
  <c r="M95" i="9"/>
  <c r="M93" i="9"/>
  <c r="M91" i="9"/>
  <c r="M89" i="9"/>
  <c r="M88" i="9"/>
  <c r="M87" i="9"/>
  <c r="M86" i="9"/>
  <c r="M85" i="9"/>
  <c r="M84" i="9"/>
  <c r="M83" i="9"/>
  <c r="M82" i="9"/>
  <c r="M81" i="9"/>
  <c r="M80" i="9"/>
  <c r="M78" i="9"/>
  <c r="M77" i="9"/>
  <c r="M76" i="9"/>
  <c r="M75" i="9"/>
  <c r="M73" i="9"/>
  <c r="M72" i="9"/>
  <c r="M71" i="9"/>
  <c r="M70" i="9"/>
  <c r="M69" i="9"/>
  <c r="M68" i="9"/>
  <c r="M67" i="9"/>
  <c r="M66" i="9"/>
  <c r="M65" i="9"/>
  <c r="M64" i="9"/>
  <c r="M63" i="9"/>
  <c r="M62" i="9"/>
  <c r="M61" i="9"/>
  <c r="M60" i="9"/>
  <c r="M59" i="9"/>
  <c r="M58" i="9"/>
  <c r="M57" i="9"/>
  <c r="M55" i="9"/>
  <c r="M54" i="9"/>
  <c r="M53" i="9"/>
  <c r="M52" i="9"/>
  <c r="M51" i="9"/>
  <c r="M50" i="9"/>
  <c r="M49" i="9"/>
  <c r="M48" i="9"/>
  <c r="M47" i="9"/>
  <c r="M46" i="9"/>
  <c r="M45" i="9"/>
  <c r="M44" i="9"/>
  <c r="M43" i="9"/>
  <c r="M42" i="9"/>
  <c r="M41" i="9"/>
  <c r="M40" i="9"/>
  <c r="M39" i="9"/>
  <c r="M38" i="9"/>
  <c r="M37" i="9"/>
  <c r="M35" i="9"/>
  <c r="M34" i="9"/>
  <c r="M33" i="9"/>
  <c r="M32" i="9"/>
  <c r="M31" i="9"/>
  <c r="M30" i="9"/>
  <c r="M29" i="9"/>
  <c r="M28" i="9"/>
  <c r="M27" i="9"/>
  <c r="M26" i="9"/>
  <c r="M25" i="9"/>
  <c r="M24" i="9"/>
  <c r="M22" i="9"/>
  <c r="M21" i="9"/>
  <c r="M20" i="9"/>
  <c r="M19" i="9"/>
  <c r="M18" i="9"/>
  <c r="M17" i="9"/>
  <c r="M16" i="9"/>
  <c r="M15" i="9"/>
  <c r="M14" i="9"/>
  <c r="M12" i="9"/>
  <c r="M11" i="9"/>
  <c r="M10" i="9"/>
  <c r="M9" i="9"/>
  <c r="M7" i="9"/>
  <c r="M6" i="9"/>
  <c r="M5" i="9"/>
  <c r="M4" i="9"/>
  <c r="M3" i="9"/>
  <c r="AC201" i="7"/>
  <c r="AB201" i="7"/>
  <c r="S197" i="9" l="1"/>
  <c r="M197" i="9"/>
  <c r="P197" i="9"/>
  <c r="M154" i="7"/>
  <c r="M155" i="7"/>
  <c r="M156" i="7"/>
  <c r="M157" i="7"/>
  <c r="M158" i="7"/>
  <c r="M159" i="7"/>
  <c r="M160" i="7"/>
  <c r="M161" i="7"/>
  <c r="M162" i="7"/>
  <c r="M163" i="7"/>
  <c r="M164" i="7"/>
  <c r="M165" i="7"/>
  <c r="M166" i="7"/>
  <c r="M167" i="7"/>
  <c r="M168" i="7"/>
  <c r="M169" i="7"/>
  <c r="M170" i="7"/>
  <c r="M171" i="7"/>
  <c r="M172" i="7"/>
  <c r="M173" i="7"/>
  <c r="M174" i="7"/>
  <c r="M175" i="7"/>
  <c r="M176" i="7"/>
  <c r="M177" i="7"/>
  <c r="M178" i="7"/>
  <c r="M179" i="7"/>
  <c r="M180" i="7"/>
  <c r="M181" i="7"/>
  <c r="M182" i="7"/>
  <c r="M183" i="7"/>
  <c r="M184" i="7"/>
  <c r="M185" i="7"/>
  <c r="M186" i="7"/>
  <c r="M187" i="7"/>
  <c r="M188" i="7"/>
  <c r="M189" i="7"/>
  <c r="M190" i="7"/>
  <c r="M191" i="7"/>
  <c r="M192" i="7"/>
  <c r="M193" i="7"/>
  <c r="M194" i="7"/>
  <c r="M195" i="7"/>
  <c r="M196" i="7"/>
  <c r="M197" i="7"/>
  <c r="M198" i="7"/>
  <c r="M199" i="7"/>
  <c r="G201" i="7"/>
  <c r="H201" i="7"/>
  <c r="I201" i="7"/>
  <c r="J201" i="7"/>
  <c r="K201" i="7"/>
  <c r="L201" i="7"/>
  <c r="F201" i="7"/>
  <c r="AA201" i="7" l="1"/>
  <c r="M46" i="7"/>
  <c r="M153" i="7" l="1"/>
  <c r="M200" i="7" s="1"/>
  <c r="M151" i="7"/>
  <c r="M149" i="7"/>
  <c r="M148" i="7"/>
  <c r="M147" i="7"/>
  <c r="M146" i="7"/>
  <c r="M145" i="7"/>
  <c r="M143" i="7"/>
  <c r="M142" i="7"/>
  <c r="M141" i="7"/>
  <c r="M140" i="7"/>
  <c r="M135" i="7"/>
  <c r="M133" i="7"/>
  <c r="M132" i="7"/>
  <c r="M131" i="7"/>
  <c r="M130" i="7"/>
  <c r="M129" i="7"/>
  <c r="M128" i="7"/>
  <c r="M127" i="7"/>
  <c r="M126" i="7"/>
  <c r="M125" i="7"/>
  <c r="M124" i="7"/>
  <c r="M123" i="7"/>
  <c r="M122" i="7"/>
  <c r="M121" i="7"/>
  <c r="M120" i="7"/>
  <c r="M119" i="7"/>
  <c r="M118" i="7"/>
  <c r="M117" i="7"/>
  <c r="M116" i="7"/>
  <c r="M115" i="7"/>
  <c r="M114" i="7"/>
  <c r="M113" i="7"/>
  <c r="M112" i="7"/>
  <c r="M111" i="7"/>
  <c r="M110" i="7"/>
  <c r="M109" i="7"/>
  <c r="M108" i="7"/>
  <c r="M106" i="7"/>
  <c r="M105" i="7"/>
  <c r="M104" i="7"/>
  <c r="M103" i="7"/>
  <c r="M102" i="7"/>
  <c r="M101" i="7"/>
  <c r="M100" i="7"/>
  <c r="M99" i="7"/>
  <c r="M98" i="7"/>
  <c r="M97" i="7"/>
  <c r="M96" i="7"/>
  <c r="M95" i="7"/>
  <c r="M93" i="7"/>
  <c r="M91" i="7"/>
  <c r="M89" i="7"/>
  <c r="M88" i="7"/>
  <c r="M87" i="7"/>
  <c r="M86" i="7"/>
  <c r="M85" i="7"/>
  <c r="M84" i="7"/>
  <c r="M83" i="7"/>
  <c r="M82" i="7"/>
  <c r="M81" i="7"/>
  <c r="M80" i="7"/>
  <c r="M78" i="7"/>
  <c r="M77" i="7"/>
  <c r="M76" i="7"/>
  <c r="M75" i="7"/>
  <c r="M73" i="7"/>
  <c r="M72" i="7"/>
  <c r="M71" i="7"/>
  <c r="M70" i="7"/>
  <c r="M69" i="7"/>
  <c r="M68" i="7"/>
  <c r="M67" i="7"/>
  <c r="M66" i="7"/>
  <c r="M65" i="7"/>
  <c r="M64" i="7"/>
  <c r="M63" i="7"/>
  <c r="M62" i="7"/>
  <c r="M61" i="7"/>
  <c r="M60" i="7"/>
  <c r="M59" i="7"/>
  <c r="M58" i="7"/>
  <c r="M57" i="7"/>
  <c r="M55" i="7"/>
  <c r="M54" i="7"/>
  <c r="M53" i="7"/>
  <c r="M52" i="7"/>
  <c r="M51" i="7"/>
  <c r="M50" i="7"/>
  <c r="M49" i="7"/>
  <c r="M48" i="7"/>
  <c r="M47" i="7"/>
  <c r="M45" i="7"/>
  <c r="M44" i="7"/>
  <c r="M43" i="7"/>
  <c r="M42" i="7"/>
  <c r="M41" i="7"/>
  <c r="M40" i="7"/>
  <c r="M39" i="7"/>
  <c r="M38" i="7"/>
  <c r="M37" i="7"/>
  <c r="M35" i="7"/>
  <c r="M34" i="7"/>
  <c r="M33" i="7"/>
  <c r="M32" i="7"/>
  <c r="M31" i="7"/>
  <c r="M30" i="7"/>
  <c r="M29" i="7"/>
  <c r="M28" i="7"/>
  <c r="M27" i="7"/>
  <c r="M26" i="7"/>
  <c r="M25" i="7"/>
  <c r="M24" i="7"/>
  <c r="M22" i="7"/>
  <c r="M21" i="7"/>
  <c r="M20" i="7"/>
  <c r="M19" i="7"/>
  <c r="M18" i="7"/>
  <c r="M17" i="7"/>
  <c r="M16" i="7"/>
  <c r="M15" i="7"/>
  <c r="M14" i="7"/>
  <c r="M12" i="7"/>
  <c r="M11" i="7"/>
  <c r="M10" i="7"/>
  <c r="M9" i="7"/>
  <c r="M7" i="7"/>
  <c r="M6" i="7"/>
  <c r="M5" i="7"/>
  <c r="M4" i="7"/>
  <c r="M3" i="7"/>
  <c r="M79" i="7" l="1"/>
  <c r="M13" i="7"/>
  <c r="M23" i="7"/>
  <c r="M134" i="7"/>
  <c r="M107" i="7"/>
  <c r="M56" i="7"/>
  <c r="M152" i="7"/>
  <c r="M36" i="7"/>
  <c r="AD201" i="7"/>
  <c r="M201" i="7" l="1"/>
  <c r="V3" i="15"/>
</calcChain>
</file>

<file path=xl/sharedStrings.xml><?xml version="1.0" encoding="utf-8"?>
<sst xmlns="http://schemas.openxmlformats.org/spreadsheetml/2006/main" count="5866" uniqueCount="782">
  <si>
    <t xml:space="preserve">ESTUDIO DE MERCADO - BOTIQUINES 2026
MÍNIMA CUANTÍA </t>
  </si>
  <si>
    <t>OBJETO:CONTRATAR EL SUMINISTRO DE ELEMENTOS E INSUMOS PARA ATENCION DE PRIMEROS AUXILIOS, NECESARIOS PARA ATENDER LOS REQUERIMIENTOS DE DOTACIÓN DE LOS BOTIQUINES PARA LAS SEDES Y DESPACHOS JUDICIALES DE LA DIRECCIÓN SECCIONAL DE ADMINISTRACIÓN JUDICIAL DE MEDELLÍN.</t>
  </si>
  <si>
    <t xml:space="preserve">Nombre de la Empresa: </t>
  </si>
  <si>
    <t>TU DROGUERIA VIRTUAL</t>
  </si>
  <si>
    <t>CRUZ VERDE</t>
  </si>
  <si>
    <t>LA REBAJA</t>
  </si>
  <si>
    <t>VALOR PROMEDIO</t>
  </si>
  <si>
    <t>ITEM</t>
  </si>
  <si>
    <t>DESCRIPCIÓN</t>
  </si>
  <si>
    <t>TIPO EXTINTOR</t>
  </si>
  <si>
    <t>UNID.</t>
  </si>
  <si>
    <t>CANT</t>
  </si>
  <si>
    <t>V/UNIT.</t>
  </si>
  <si>
    <t>V/TOTAL</t>
  </si>
  <si>
    <t>ELEMENTOS PARA BOTIQUÍN</t>
  </si>
  <si>
    <t>Jabon quirurgico 120 mL</t>
  </si>
  <si>
    <t>Unid.</t>
  </si>
  <si>
    <t>Suero Fisiologico Cloruro De Sodio 0.9% Bolsa X 100 Ml</t>
  </si>
  <si>
    <t>Alcohol Antiséptico JGB x 350ml</t>
  </si>
  <si>
    <t>SUBTOTAL</t>
  </si>
  <si>
    <t>IVA</t>
  </si>
  <si>
    <t>VALOR TOTAL</t>
  </si>
  <si>
    <t>RECARGAS</t>
  </si>
  <si>
    <t>PRUEBA HIDROSTATICA</t>
  </si>
  <si>
    <t>NUEVOS</t>
  </si>
  <si>
    <t>CIUDAD -                        MUNICIPIO</t>
  </si>
  <si>
    <t>NOMBRE DE LA SEDE</t>
  </si>
  <si>
    <t># despachos</t>
  </si>
  <si>
    <t>DIRECCION</t>
  </si>
  <si>
    <t>ABC
10 Lb</t>
  </si>
  <si>
    <t>ABC
20 Lb</t>
  </si>
  <si>
    <t>ABC
150 Lb</t>
  </si>
  <si>
    <t>AGUA 2,5 GALONES</t>
  </si>
  <si>
    <t>CO2 10 LIBRAS</t>
  </si>
  <si>
    <t>CO2 15 LIBRAS</t>
  </si>
  <si>
    <t>solkaflam</t>
  </si>
  <si>
    <t>solkafla</t>
  </si>
  <si>
    <t>señalizacion</t>
  </si>
  <si>
    <t>instalacion</t>
  </si>
  <si>
    <t>soporte</t>
  </si>
  <si>
    <t xml:space="preserve"> hoja seguridad</t>
  </si>
  <si>
    <t>ficha SGA</t>
  </si>
  <si>
    <t>VENCE</t>
  </si>
  <si>
    <t>TOTAL MPIO</t>
  </si>
  <si>
    <t>VENCE RECARGADO</t>
  </si>
  <si>
    <t>BAJO CAUCA</t>
  </si>
  <si>
    <t>CACERES</t>
  </si>
  <si>
    <t xml:space="preserve">JUZGADO 01 PROMISCUO MUNICIPAL </t>
  </si>
  <si>
    <t>CALLE 50 Nº 48-21</t>
  </si>
  <si>
    <t>CAUCASIA</t>
  </si>
  <si>
    <t>JUZGADO 01 PENAL DEL CIRCUITO Y JUZGADOS 01 Y 02 PROMISCUOS MUNICIPALES DE CAUCASIA</t>
  </si>
  <si>
    <t>CALLE 20 CON CARRERA 10, BLOQUE 4 OFICINAS 2,3,4 Y 5 PALACIO MUNICIPAL</t>
  </si>
  <si>
    <t>JUZGADO 01 PROMISCUO DE FAMILIA DE CAUCASIA</t>
  </si>
  <si>
    <t>CALLE 20 B Nº 14-31, BARRIO EL PAJONAL</t>
  </si>
  <si>
    <t>JUZGADO 01 (penal)CIVIL DEL CIRCUITO DE CAUCASIA</t>
  </si>
  <si>
    <t>CALLE 19 NO. 13-13</t>
  </si>
  <si>
    <t>JUZGADO 3 PROMISCUO MUNICIPAL DE CAUCASIA</t>
  </si>
  <si>
    <t>CARRERA 13A No 20B - 02 PISOS 1 Y 2, BARRIO EL PAJONAL</t>
  </si>
  <si>
    <t>ARCHIVO</t>
  </si>
  <si>
    <t>CALLE 23 No 08-122 BARRIO KENNEDY</t>
  </si>
  <si>
    <t>EL BAGRE</t>
  </si>
  <si>
    <t xml:space="preserve">JUZGADO 01 PROMISCUO MUNICIPAL - JUZGADO 01 PROMISCUO DEL CIRCUITO Y JUZGADO 01 DE FAMILIA </t>
  </si>
  <si>
    <t>CALLE 51 N° 46D</t>
  </si>
  <si>
    <t>NECHI</t>
  </si>
  <si>
    <t>CARRERA 1 CON CALLE DEL BANCO AGRARIO</t>
  </si>
  <si>
    <t>TARAZA</t>
  </si>
  <si>
    <t>CARRERA 29 No. 30-11</t>
  </si>
  <si>
    <t>ZARAGOZA</t>
  </si>
  <si>
    <t>CALLE BOLÍVAR NO. 39 A 35</t>
  </si>
  <si>
    <t>MAGDALENA MEDIO</t>
  </si>
  <si>
    <t>CARACOLI</t>
  </si>
  <si>
    <t>CALLE 21 Nº 21 A 63</t>
  </si>
  <si>
    <t>MACEO</t>
  </si>
  <si>
    <t>CARRERA 30 N° 28  13 CALLE BOLÍVAR</t>
  </si>
  <si>
    <t>PUERTO BERRIO</t>
  </si>
  <si>
    <t>JUZGADO CIVIL DEL CIRCUITO, JUZGADO PENAL DEL CIRCUITO, JUZGADO 01 Y 02 PROMISCUO MUNICIPA</t>
  </si>
  <si>
    <t xml:space="preserve"> CALLE 47 N° 5 – 34 PISO 1°, 2°, 3° Y 4° BARRIO EL HOYO</t>
  </si>
  <si>
    <t xml:space="preserve">JUZGADO 01 PROMISCUO DE FAMILIA Y JUZGADO 01 LABORAL DEL CIRCUITO </t>
  </si>
  <si>
    <t>CALLE 54 Nº 6-35 PISOS 1 Y 2</t>
  </si>
  <si>
    <t xml:space="preserve">ARCHIVO </t>
  </si>
  <si>
    <t>CALLE 56 Nº 4 - 46 PISOS 1 Y 2</t>
  </si>
  <si>
    <t>PUERTO NARE</t>
  </si>
  <si>
    <t>JUZGADO 01 PROMISCUO MUNICIPAL</t>
  </si>
  <si>
    <t>CARRERA 3 N° 49-33 BARRIO CENTRO</t>
  </si>
  <si>
    <t>PUERTO TRIUNFO</t>
  </si>
  <si>
    <t>CALLE 14 Nº 11-36</t>
  </si>
  <si>
    <r>
      <t xml:space="preserve">PUERTO TRIUNFO </t>
    </r>
    <r>
      <rPr>
        <b/>
        <sz val="9"/>
        <rFont val="Calibri"/>
        <family val="2"/>
        <scheme val="minor"/>
      </rPr>
      <t>DORADAL</t>
    </r>
  </si>
  <si>
    <t xml:space="preserve">JUZGADO 1 Y 2 DE EJECUCION DE PENAS Y MEDIDAS DE SEGURIDAD  </t>
  </si>
  <si>
    <t>CALLE 23 No 18 – 61 y CALLE 23 No 18 - 69</t>
  </si>
  <si>
    <t>YONDO</t>
  </si>
  <si>
    <t>JUZGADO PROMISCUO MUNICIPAL</t>
  </si>
  <si>
    <t>CALLE 51 No 50 A - 09</t>
  </si>
  <si>
    <t>NORDESTE</t>
  </si>
  <si>
    <t>AMALFI</t>
  </si>
  <si>
    <t xml:space="preserve">JUZGADO 01 PROMISCUO MUNICIPAL Y JUZGADO 01 PROMISCUO DEL CIRCUITO </t>
  </si>
  <si>
    <t>CARRERA 21 SUCRE N°21-55 EL CASTILLO</t>
  </si>
  <si>
    <t>CISNEROS</t>
  </si>
  <si>
    <t>JUZGADO PROMISCUO DEL CIRCUITO, JUZGADO PROMISCUO DE FAMILIA  JUZGADO PROMISCUO MUNICIPAL</t>
  </si>
  <si>
    <t>CALLE 19 N° 19 – 04</t>
  </si>
  <si>
    <t>SAN ROQUE</t>
  </si>
  <si>
    <t>CALLE 21 NO. 18-49 SEGUNDO PISO</t>
  </si>
  <si>
    <t>SANTO DOMINGO</t>
  </si>
  <si>
    <t>CALLE 13 N° 14 - 19</t>
  </si>
  <si>
    <t>SEGOVIA</t>
  </si>
  <si>
    <t xml:space="preserve">JUZGADO 01 PROMISCUO DEL CIRCUITO, JUZGADO 01 PROMISCUO MUNICIPAL Y JUZGADO 01 PROMISCUO DE FAMILIA </t>
  </si>
  <si>
    <t>CARRERA 49 NO. 50-36</t>
  </si>
  <si>
    <t>VEGACHI</t>
  </si>
  <si>
    <t>CALLE 51 No. 49-04</t>
  </si>
  <si>
    <t>YOLOMBO</t>
  </si>
  <si>
    <t xml:space="preserve">JUZGADO 01 PROMISCUO DEL CIRCUITO </t>
  </si>
  <si>
    <t>CALLE 20 N° 20-288</t>
  </si>
  <si>
    <t>CALLE 20 N 20-303</t>
  </si>
  <si>
    <t>JUZGADO 01 PROMISCUO DE FAMILIA</t>
  </si>
  <si>
    <t>CARRERA 18 No. 19-125</t>
  </si>
  <si>
    <t xml:space="preserve">YALI </t>
  </si>
  <si>
    <t>CALLE ARGENTINA Nº 20-55</t>
  </si>
  <si>
    <t>REMEDIOS</t>
  </si>
  <si>
    <t>JUZGADO 01 PROMISCUO MUNICIPA</t>
  </si>
  <si>
    <t>CARRERA 12 Nº 11-77</t>
  </si>
  <si>
    <t>ANORI</t>
  </si>
  <si>
    <t xml:space="preserve"> CARRERA 30 Nº 30-09</t>
  </si>
  <si>
    <t>NORTE</t>
  </si>
  <si>
    <t>ANGOSTURA</t>
  </si>
  <si>
    <t>CARRERA 9 Nº 8-127</t>
  </si>
  <si>
    <t>BELMIRA</t>
  </si>
  <si>
    <t>CALLE 20 N° 20-31 Y 20-33</t>
  </si>
  <si>
    <t>BRICEÑO</t>
  </si>
  <si>
    <t>CARRERA 10 NO 10-20</t>
  </si>
  <si>
    <t>CAMPAMENTO</t>
  </si>
  <si>
    <t>CALLE 10 Nº 9-62</t>
  </si>
  <si>
    <t>CAROLINA</t>
  </si>
  <si>
    <t>CARRERA 50 Nº 49-59</t>
  </si>
  <si>
    <t>DON MATIAS</t>
  </si>
  <si>
    <t>CARRERA 30 NO. 30-25, SEGUNDO PISO</t>
  </si>
  <si>
    <t>GOMEZ PLATA</t>
  </si>
  <si>
    <t>CARRERA 51 N.º 49-37</t>
  </si>
  <si>
    <t>GUADALUPE</t>
  </si>
  <si>
    <t>CARRERA 50 Nº 49-46</t>
  </si>
  <si>
    <t>ITUANGO</t>
  </si>
  <si>
    <t xml:space="preserve">JUZGADO PROMISCUO DEL CIRCUITO DE ITUANGO  </t>
  </si>
  <si>
    <t>CARRERA RUIZ No 19-26</t>
  </si>
  <si>
    <t>JUZGADO 01 PROMISCUO DE FAMILIA Y JUZGADO 01 PROMISCUO MUNICIPAL DE ITUANGO</t>
  </si>
  <si>
    <t xml:space="preserve"> CALLE 20 Nº 19-08</t>
  </si>
  <si>
    <t>SAN ANDRES DE CUERQUIA</t>
  </si>
  <si>
    <t>CALLE 29 N°27-62</t>
  </si>
  <si>
    <t>SAN JOSE DE LA MONTAÑA</t>
  </si>
  <si>
    <t>CALLE 18 Nº 21-36</t>
  </si>
  <si>
    <t>SAN PEDRO DE LOS MILAGROS</t>
  </si>
  <si>
    <t xml:space="preserve"> JUZGADO 02 PROMISCUO DEL CIRCUITO </t>
  </si>
  <si>
    <t xml:space="preserve">CARRERA 51 Nº 49-27 </t>
  </si>
  <si>
    <t>JUZGADO 01 PROMISCUO MUNCIPAL</t>
  </si>
  <si>
    <t>CARRERA 51 Nº 49-35</t>
  </si>
  <si>
    <t>SANTA ROSA DE OSOS</t>
  </si>
  <si>
    <t>JUZGADO 01 PROMISCUO DEL CIRCUITO, JUZGADO 01 PROMISCUO MUNICIPAL, JUZGADO 01 PROMISCUO DE FAMILIA</t>
  </si>
  <si>
    <t>CARRERA 31 N° 29-03</t>
  </si>
  <si>
    <t>TOLEDO</t>
  </si>
  <si>
    <t>CALLE 10 BOLIVAR N° 09 – 09</t>
  </si>
  <si>
    <t>VALDIVIA</t>
  </si>
  <si>
    <t>CARRERA 9 Nº 8-14</t>
  </si>
  <si>
    <t>YARUMAL</t>
  </si>
  <si>
    <t>JUZGADO 01 PROMISCUO DE FAMILIA, JUZGADO 01 CIVIL DEL CIRCUITO, JUZGADO 01 PENAL DEL CIRCUITO, JUZGADO 01 Y 02 PROMISCUO MUNICIPAL</t>
  </si>
  <si>
    <t>CALLE 20 # 20 -03/09/23/27/33 PISO 3 Y 4, PALACIO MUNICIPAL</t>
  </si>
  <si>
    <t>ENTRERIOS</t>
  </si>
  <si>
    <t>CARRERA 13 No 8 – 12 LOCAL 101 Y CARRERA 13 No 8 – 04 LOCAL 102 EDIFICIO EL PORTAL P.H</t>
  </si>
  <si>
    <t>OCCIDENTE</t>
  </si>
  <si>
    <t>ABRIAQUI</t>
  </si>
  <si>
    <t>CARRERA 11 Nº 11-23 PISO 2</t>
  </si>
  <si>
    <t>ARMENIA</t>
  </si>
  <si>
    <t>CALLE 10 Nº 07-09, (10 # 9-22)</t>
  </si>
  <si>
    <t xml:space="preserve">BURITACA </t>
  </si>
  <si>
    <t>CALLE 5 NO. 5-12</t>
  </si>
  <si>
    <t>CAICEDO</t>
  </si>
  <si>
    <t>CARRERA 3 No. 5 - 22</t>
  </si>
  <si>
    <t>CAÑAS GORDAS</t>
  </si>
  <si>
    <t>CALLE 25 Nº 29 A 03</t>
  </si>
  <si>
    <t>DABEIBA</t>
  </si>
  <si>
    <t>JUZGADO 01 Y 02 PROMISCUO MUNICIPAL Y JUZGADO 01 PROMISCUO DEL CIRCUITO DE DABEIBA</t>
  </si>
  <si>
    <t>CARRERA MURILLO TORO 11 Nº 10-75</t>
  </si>
  <si>
    <t>EBEJICO</t>
  </si>
  <si>
    <t>CARRERA 20 Nº 20-11</t>
  </si>
  <si>
    <t>FRONTINO</t>
  </si>
  <si>
    <t xml:space="preserve">JUZGADO 01 PROMISCUO DE FAMILIA </t>
  </si>
  <si>
    <t xml:space="preserve">CALLE 29 N° 07 -11 PISO 1 </t>
  </si>
  <si>
    <t>JUZGADO 01 PROMISCUO MUNICIPAL, JUZGADO 01 PROMISCUO DEL CIRCUITO</t>
  </si>
  <si>
    <t>CALLE ANTONIA SANTOS NO. 30-34 PISO 2 Y 3,</t>
  </si>
  <si>
    <t>GIRALDO</t>
  </si>
  <si>
    <t xml:space="preserve">CARRERA 9 # 10-38 </t>
  </si>
  <si>
    <t>LIBORINA</t>
  </si>
  <si>
    <t>CALLE 8 # 9-31</t>
  </si>
  <si>
    <t>OLAYA</t>
  </si>
  <si>
    <t>CALLE 10 Nº 10-21</t>
  </si>
  <si>
    <t>PEQUE</t>
  </si>
  <si>
    <t>CALLE 10 LA CANDELARIA Nº 9-22</t>
  </si>
  <si>
    <t>SABANALARGA</t>
  </si>
  <si>
    <t xml:space="preserve"> CALLE 20 N.º 19-26/30</t>
  </si>
  <si>
    <t>SAN JERONIMO</t>
  </si>
  <si>
    <t>CARRERA 10 Nº 23-05, MUNICIPIO DE SAN JERÓNIMO</t>
  </si>
  <si>
    <t>SANTA FE DE ANTIOQUIA</t>
  </si>
  <si>
    <t>JUZGADO 01 CIRCUITO y JUZGADO 01 PROMISCUO MUNICIPAL</t>
  </si>
  <si>
    <t>CARRERA 8 Nº 9 – 68</t>
  </si>
  <si>
    <t>JUZGADO 02 PROMISCUO MUNICIPAL</t>
  </si>
  <si>
    <t xml:space="preserve"> CALLE 11 No 11-70</t>
  </si>
  <si>
    <t>JUZGADO 02 PROMISCUO DEL CIRCUITO</t>
  </si>
  <si>
    <t>CENTRO COMERCIAL LA CONTADURIA</t>
  </si>
  <si>
    <t>SOPETRAN</t>
  </si>
  <si>
    <t>CARRERA 10 N° 6-72</t>
  </si>
  <si>
    <t>URAMITA</t>
  </si>
  <si>
    <t>CALLE 20 Nº 17-34 PISO 2</t>
  </si>
  <si>
    <t>ANZA</t>
  </si>
  <si>
    <t>CARRERA 11 NO. 9-34</t>
  </si>
  <si>
    <t>HELICONIA</t>
  </si>
  <si>
    <t>CARRERA 19 N° 19-57 PARQUE PRINCIPAL</t>
  </si>
  <si>
    <t>ORIENTE</t>
  </si>
  <si>
    <t>ABEJORRAL</t>
  </si>
  <si>
    <t>CARRERA 51 Nº 49-54</t>
  </si>
  <si>
    <t>ALEJANDRIA</t>
  </si>
  <si>
    <t>CARRERA 20 N° 19-27 INTERIOR 202</t>
  </si>
  <si>
    <t>ARGELIA</t>
  </si>
  <si>
    <t>CALLE 31 N° 29-73</t>
  </si>
  <si>
    <t>CONCEPCION</t>
  </si>
  <si>
    <t>CARRERA 21 N.º 19-23</t>
  </si>
  <si>
    <t>EL CARMEN DE VIBORAL</t>
  </si>
  <si>
    <t>CARRERA 30 NO. 30- 14 PISO 2 Y CARRERA 30 CON CALLE 30 LOCAL 106</t>
  </si>
  <si>
    <t>EL PEÑOL</t>
  </si>
  <si>
    <t>CARRERA 18 A N° 1-28</t>
  </si>
  <si>
    <t>EL RETIRO</t>
  </si>
  <si>
    <t>CALLE 18 Nº 21-01</t>
  </si>
  <si>
    <t>EL SANTUARIO</t>
  </si>
  <si>
    <t>JUZGADO PROMISCUO MUNICIPAL - JUZGADO CIVIL DEL CIRCUITO Y JUZGADO PENAL DEL CIRCUITO</t>
  </si>
  <si>
    <t>CALLE 50 A No. 42- 09 Y CARRERA 42 N° 49 -107</t>
  </si>
  <si>
    <t>CALLE 51 N° 45-17, LOCALES 101 Y 102</t>
  </si>
  <si>
    <t>GRANADA</t>
  </si>
  <si>
    <t>CARRERA 22 CARABOBO Nº 20-16</t>
  </si>
  <si>
    <t>GUARNE</t>
  </si>
  <si>
    <t>CALLE 51 Nº 50-28</t>
  </si>
  <si>
    <t>GUATAPE</t>
  </si>
  <si>
    <t>CARRERA 25 Nº 31 B - 35</t>
  </si>
  <si>
    <t>LA CEJA</t>
  </si>
  <si>
    <t>CARRERA 22 NO. 18-14</t>
  </si>
  <si>
    <t xml:space="preserve">JUZGADO PROMISCUO DE FAMILIA </t>
  </si>
  <si>
    <t>CARRERA 22 N°. 18-35</t>
  </si>
  <si>
    <t xml:space="preserve">JUZGADO 01 CIVIL DE CIRCUITO, JUZGADO 01 PENAL DEL CIRCUITO JUZGADOS 01 Y 02 PROMISCUOS MUNICIPALES DE LA CEJA </t>
  </si>
  <si>
    <t xml:space="preserve"> CRA 22 # 19-46 Edificio san Juan Bautista</t>
  </si>
  <si>
    <t>LA UNION</t>
  </si>
  <si>
    <t>CALLE 14 No 7 – 56</t>
  </si>
  <si>
    <t>MARINILLA</t>
  </si>
  <si>
    <t xml:space="preserve">JUZGADOS CIVIL DEL CIRCUITO, JUZGADO PENAL DEL CIRCUITO, JUZGADO PROMISCUO DE FAMILIA, 1º Y 2º PROMISCUO MUNICIPAL </t>
  </si>
  <si>
    <t>CALLE 30 Nº 31-64</t>
  </si>
  <si>
    <t>NARIÑO</t>
  </si>
  <si>
    <t>Juzgado Promiscuo Municipal</t>
  </si>
  <si>
    <t>CALLE 10 N° 7-24</t>
  </si>
  <si>
    <t>RIONEGRO</t>
  </si>
  <si>
    <t>Palacio de Justicia José Hernández Arbeláez</t>
  </si>
  <si>
    <t>CARRERA 47  # 60-50  EDIFICIO JOSE HERNANDEZ ARBELAEZ , Rionegro</t>
  </si>
  <si>
    <t>SAN CARLOS</t>
  </si>
  <si>
    <t>CALLE 21 Nº 20-31</t>
  </si>
  <si>
    <t>SAN FRANCISCO</t>
  </si>
  <si>
    <t>CALLE 10 CON CARRERA 9 Y 10</t>
  </si>
  <si>
    <t>SAN LUIS</t>
  </si>
  <si>
    <t>CARRERA 20 REAL Nº 19-45</t>
  </si>
  <si>
    <t>SAN RAFAEL</t>
  </si>
  <si>
    <t>CALLE 19 NO. 20-28</t>
  </si>
  <si>
    <t>SAN VICENTE</t>
  </si>
  <si>
    <t>CALLE 30 N° 32-84</t>
  </si>
  <si>
    <t>SONSON</t>
  </si>
  <si>
    <t>JUZGADO 01 CIVIL DEL CIRCUITO, JUZGADO 01 PROMISCUO DE FAMILIA DE SONSON</t>
  </si>
  <si>
    <t>CALLE 7ª Nº 7-31 Y 7-35, SEGUNDO PISO</t>
  </si>
  <si>
    <t>JUZGADO PENAL DEL CIRCUITO, JUZGADO 01 Y 02 PROMISCUO MUNICIPAL DE SONSON</t>
  </si>
  <si>
    <t>CALLE 9 N° 7 - 31 Y CALLE 9 N° 7 - 25 INTERIOR 101</t>
  </si>
  <si>
    <t>COCORNA</t>
  </si>
  <si>
    <t>CARRERA 20 Nº 19-19</t>
  </si>
  <si>
    <t>SUROESTE</t>
  </si>
  <si>
    <t>ANDES</t>
  </si>
  <si>
    <t>JUZGADO 01 Y 02 PROMISCUO MUNICIPAL, JUZGADO 01 PENAL DEL CIRCUITO, JUZGADO 01 PROMISCUO DE FAMILIA Y JUZGADO 01 CIVIL DEL CIRCUITO DE ANDES</t>
  </si>
  <si>
    <t>CARRERA 51 Nº 48-40</t>
  </si>
  <si>
    <t>BETULIA</t>
  </si>
  <si>
    <t>CALLE 20 N.º 19-10 APTO 201</t>
  </si>
  <si>
    <t>CONCORDIA</t>
  </si>
  <si>
    <t xml:space="preserve">CALLE 18 N°19-10 OFICINA 201,  </t>
  </si>
  <si>
    <t xml:space="preserve">JUZGADO 01 PROMISCUO DEL CIRCUITO, </t>
  </si>
  <si>
    <t>CARRERA 20 Nº17ª 10</t>
  </si>
  <si>
    <t xml:space="preserve"> CARRERA 20 N.º 17ª12, SEGUNDO PISO</t>
  </si>
  <si>
    <t>HISPANIA</t>
  </si>
  <si>
    <t>CARRERA 51 Nº 49-47</t>
  </si>
  <si>
    <t>LA PINTADA</t>
  </si>
  <si>
    <t>CARRERA 30 Nº 30 - 125 OFICINA 202</t>
  </si>
  <si>
    <t>SANTA BÁRBARA</t>
  </si>
  <si>
    <t>JUZGADO 01 PROMISCUO MUNICIPAL, JUZGADO 01 PROMISCUO DEL CIRCUITO, JUZGADO 01 PROMISCUO DE FAMILIA DE SANTA BARBARA</t>
  </si>
  <si>
    <t>CALLE BOLÍVAR ENTRE CALLE CÓRDOBA Y PANTANO DE VARGAS</t>
  </si>
  <si>
    <t>TAMESIS</t>
  </si>
  <si>
    <t xml:space="preserve">JUZGADO 01 PROMISCUO DE FAMILIA, JUZGADO 01 PROMISCUO DEL CIRCUITO, JUZGADO 01 Y 02 PROMISCUO </t>
  </si>
  <si>
    <t>CALLE 10 N° 9 – 51 PISO 2, 3 Y 4,</t>
  </si>
  <si>
    <t>TARSO</t>
  </si>
  <si>
    <t>CARRERA 19 N°20 – 26 LOCAL 201</t>
  </si>
  <si>
    <t>TITIRIBÍ</t>
  </si>
  <si>
    <t xml:space="preserve">JUZGADO 01 PROMISCUO MUNICIPAL, JUZGADO PROMISCUO DEL CIRCUITO </t>
  </si>
  <si>
    <t>CALLE ANTONIO JOSÉ CADAVID 20 NO. 20-59</t>
  </si>
  <si>
    <t>URRAO</t>
  </si>
  <si>
    <t>JUZGADO 01 PROMISCUO MUNICIPAL, JUZGADO 01 PROMISCUO DE CIRCUITO, JUZGADO 01 PROMISCUO DE FAMILIA</t>
  </si>
  <si>
    <t>CARRERA 32 N° 28-76</t>
  </si>
  <si>
    <t>VALPARAISO</t>
  </si>
  <si>
    <t>CALLE 11 Nº 10-24</t>
  </si>
  <si>
    <t>VENECIA</t>
  </si>
  <si>
    <t>CALLE 51 NO. 50-34</t>
  </si>
  <si>
    <t>CARAMANTA</t>
  </si>
  <si>
    <t>CALLE 20 SANTANDER Nº 20-52 SEGUNDO PISO</t>
  </si>
  <si>
    <t>JERICO</t>
  </si>
  <si>
    <t xml:space="preserve">JUZGADO 01 PROMISCUO DEL CIRCUITO, JUZGADO 01 PROMISCUO MUNICIPAL Y JUZGADO PROMISCUO DE FAMILIA </t>
  </si>
  <si>
    <t>CARRERA 4 Nº 6-12</t>
  </si>
  <si>
    <t>MONTEBELLO</t>
  </si>
  <si>
    <t>CALLE 20 Nº 21-20</t>
  </si>
  <si>
    <t>PUEBLORRICO</t>
  </si>
  <si>
    <t>CALLE 32 N° 28-44-46</t>
  </si>
  <si>
    <t>SALGAR</t>
  </si>
  <si>
    <t>CARRERA 29 No 28-32. PISO 2</t>
  </si>
  <si>
    <t>BETANIA</t>
  </si>
  <si>
    <t xml:space="preserve">CARRERA 20 CON CALLE 20 NO. 20 - 08 </t>
  </si>
  <si>
    <t>CUIDAD BOLIVAR</t>
  </si>
  <si>
    <t xml:space="preserve">JUZGADO 01 LABORAL, JUZGADO PENAL DEL CIRCUITO, JUZGADO 01 Y 02 PROMISCUO MUNICIPAL, JUZGADO 01 DE FAMILIA  </t>
  </si>
  <si>
    <t>CALLE 50 NO. 48-46</t>
  </si>
  <si>
    <t>JARDIN</t>
  </si>
  <si>
    <t>CALLE 11 N° 2-64</t>
  </si>
  <si>
    <t>AMAGA</t>
  </si>
  <si>
    <t xml:space="preserve">JUZGADO 01 CIVIL DEL CIRCUITO, JUZGADO 01 PROMISCUO DE FAMILIA </t>
  </si>
  <si>
    <t>CARRERA 50 N° 50 – 70 PISO 3°</t>
  </si>
  <si>
    <t>JUZGADOS 1 Y 2 PROMISCUOS MUNICIPALES</t>
  </si>
  <si>
    <t>CALLE 49 Nº 50-45</t>
  </si>
  <si>
    <t>ANGELOPOLIS</t>
  </si>
  <si>
    <t>CARRERA 11 No 11-18</t>
  </si>
  <si>
    <t>FREDONIA</t>
  </si>
  <si>
    <t>JUZGADO CIVIL DEL CIRCUITO, JUZGADO PROMISCUO DE FAMILIA, JUZGADO 01 Y 02 PROMISCUO MUNICIPAL</t>
  </si>
  <si>
    <t>CALLE 49 Nº 51-20</t>
  </si>
  <si>
    <t>URABA</t>
  </si>
  <si>
    <t>APARTADO</t>
  </si>
  <si>
    <t xml:space="preserve">JUZGADOS 01,02 y 03 PENALES MUNICIPALES, JUZGADOS 01,02 PENALES DEL CIRCUITO, JUZGADOS 01,02 y 03 CIVILES MUNICIPALES, JUZGADOS 01,02 CIVILES DEL CIRCUITO, JUZGADOS 01 Y 02 DE FAMILIA </t>
  </si>
  <si>
    <t>CALLE 103 B No 99 -46</t>
  </si>
  <si>
    <t>Juzgado 01 y 02 de restitución de tierras - Juzgado 01 de Restitución de Tierras con enfoque Etnico - Juzgado 01 de Ejecución de Penas de Apartado</t>
  </si>
  <si>
    <t>CARRERA 100 N° 94-21</t>
  </si>
  <si>
    <t>Juzgado 1-2-3 Administrativo</t>
  </si>
  <si>
    <t>CALLE 103 b  94-76</t>
  </si>
  <si>
    <t>CARRERA 99 N° 96-35 OFICINAS 301, 305 Y 312</t>
  </si>
  <si>
    <t>CARRERA 103 N.° 98-25 BARRIO ORTIZ</t>
  </si>
  <si>
    <t>ARBOLETES</t>
  </si>
  <si>
    <t>BARRIO LA MAPORITA-EL PRADO (ESQUINA DEL PARQUE)</t>
  </si>
  <si>
    <t>CAREPA</t>
  </si>
  <si>
    <t>CALLE 78 N° 74-08</t>
  </si>
  <si>
    <t>CHIGORODO</t>
  </si>
  <si>
    <t>JUZGADO 01 Y 02 PROMISCUO MUNICIPA</t>
  </si>
  <si>
    <t>CARRERA 10a #98b-43 piso 2</t>
  </si>
  <si>
    <t>MURINDO</t>
  </si>
  <si>
    <t>JUZGADO PROMISCUO MUNICIPA</t>
  </si>
  <si>
    <t>CARRERA 1 A Nº 19-26</t>
  </si>
  <si>
    <t>CARRERA 3 No 19-49</t>
  </si>
  <si>
    <t>MUTATA</t>
  </si>
  <si>
    <t>CARRERA 10 N° 8 -44</t>
  </si>
  <si>
    <t>NECOCLI</t>
  </si>
  <si>
    <t>CALLE 50 N° 49-48 PISO 2, OFICINA 3</t>
  </si>
  <si>
    <t xml:space="preserve">SAN JUAN DE URABA </t>
  </si>
  <si>
    <t>CALLE 21 CARRERA 22 BARRIO CENTRO</t>
  </si>
  <si>
    <t>SAN PEDRO DE URABA</t>
  </si>
  <si>
    <t>CARRERA 47 C N° 51 - 52 LOCAL 1</t>
  </si>
  <si>
    <t>TURBO</t>
  </si>
  <si>
    <t>JUZGADO 01, 02 Y 03 PROMISCUO MUNICIPAL, JUZGADOS 01,02,3,4 Y 05  ADMINISTRATIVOS, JUZGADO 01  Y 02 LABORAL DEL CIRCUITO,  JUZGADO 01 Y 02 PENAL DEL CIRCUITO, JUZGADO 01 CIVIL DEL CIRCUITO, JUZGADO 01 PROMISCUO DE FAMILIA</t>
  </si>
  <si>
    <t>CALLE 100 No 13 - 75</t>
  </si>
  <si>
    <t>CARRERA 14 CON CALLE 100 N° 13 - 75</t>
  </si>
  <si>
    <t>VIGIA DEL FUERTE</t>
  </si>
  <si>
    <t>CARRERA  3 BARRIO VENEZUELA</t>
  </si>
  <si>
    <t>AREA METROPOLITANA</t>
  </si>
  <si>
    <t>BARBOSA</t>
  </si>
  <si>
    <t xml:space="preserve">JUZGADO 02 PROMISCUO MUNICIPAL </t>
  </si>
  <si>
    <t>CALLE 15 Nº 11-50</t>
  </si>
  <si>
    <t>CARRERA 15 # 10-40 PISO 5° LOCAL 501</t>
  </si>
  <si>
    <t xml:space="preserve">BELLO </t>
  </si>
  <si>
    <t>CARRERA 50 N° 46 - 96</t>
  </si>
  <si>
    <t>CALDAS</t>
  </si>
  <si>
    <t>JUZGAD 01 DE FAMILIA, JUZGADO 01,02 Y 03 PROMISCUO MUNICIPAL, JUZGADO 01 PENAL  DEL CIRCUITO, JUZGADO 01 PENAL DEL CIRCUITO DE CALDAS</t>
  </si>
  <si>
    <t>CALLE 132 SUR No 50 – 47 PISOS 1, 2 Y 3</t>
  </si>
  <si>
    <t>COPACABANA</t>
  </si>
  <si>
    <t>CARRERA 50 Nº 50-76</t>
  </si>
  <si>
    <t>CARRERA 48 N° 50-143 PISO 2</t>
  </si>
  <si>
    <t>ENVIGADO</t>
  </si>
  <si>
    <t>HURBE
JUZGADO 02 LABORAL DEL CIRCUITO,JUZGADO 03 CIVIL DEL CIRCUITO</t>
  </si>
  <si>
    <t>CARRERA 41 36 SUR 67, OFICINA 301 Y 302,  309; 310; 311 Y 312 PISO 3° EDIFICIO HURBE</t>
  </si>
  <si>
    <t>CARRERA 43 A N.º 38 A 35 SUR</t>
  </si>
  <si>
    <t>CENTRO DE SERVICIOS, JUZGADO 01 LABORAL DEL CIRCUITO, JUZGADO 01Y 02 DE FAMILIA, JUZGADO 01 Y 03 CIVIL MUNICIPAL, JUZGADO 01 Y 02 CIVIL DEL CIRCUITO, JUZGADO 001,002 Y  003 PENAL DEL CIRCUITO CON FUNCION DE CONOCIMIENTO, JUZGADO 01,02,03 Y 04 PENAL MUNICIPAL DE ENVIGADO</t>
  </si>
  <si>
    <t xml:space="preserve"> CARRERA 43 # 38 SUR - 42 EDIFICIO ALVARO MEDINA OCHOA</t>
  </si>
  <si>
    <t>JUZGADO 02 Y 04 CIVIL MUNICIPAL DE ENVIGADO
Edificio Emporio</t>
  </si>
  <si>
    <t>CARRERA 41 NO 38SUR-43,  PISO 4° , Emporio</t>
  </si>
  <si>
    <t>JUZGADO 01 DE PEQUEÑAS CAUSAS Y COMPETENCIAS MULTIPLES DE ENVIGADO  EL SALADO</t>
  </si>
  <si>
    <t>CL 40 SUR # 24F - 106  ENVIGADO EL SALADO</t>
  </si>
  <si>
    <t>GIRARDOTA</t>
  </si>
  <si>
    <t xml:space="preserve">JUZGADOS 01 Y 02 DE FAMILIA DE GIRARDOTA, JUZGADO 01 CIVIL DEL CIRCUITO, JUZGADO 01 CIVIL MUNICIPAL </t>
  </si>
  <si>
    <t>CALLE 6 Nº 14-41</t>
  </si>
  <si>
    <t>JUZGADOS PENALES MUNICIPALES</t>
  </si>
  <si>
    <t>CARRERA 15 NO. 7-12</t>
  </si>
  <si>
    <t>ITAGUI</t>
  </si>
  <si>
    <t>JUZGADO 01 DE PEQUEÑAS CAUSAS Y COMPETENCIAS MULTIPLES DE ITAGUI</t>
  </si>
  <si>
    <t>carrera 52a- #74-67 ITAGUI</t>
  </si>
  <si>
    <t>JUZGADO 002 DE PEQUEÑAS CAUSAS Y COMPETENCIA MULTIPLE DE ITAGUI</t>
  </si>
  <si>
    <t>CALLE 31 #50ª-31 ITAGUI</t>
  </si>
  <si>
    <t>ITAGUI PLAZA
JUZGADO 04 CIVIL MUNICIPAL DE ITAGUI</t>
  </si>
  <si>
    <t xml:space="preserve"> CR 52 No 52 63 local 44 ITAGUI</t>
  </si>
  <si>
    <t>sp-26</t>
  </si>
  <si>
    <t>JUZGADO 3 CIVIL</t>
  </si>
  <si>
    <t>CALLE  52  51-64</t>
  </si>
  <si>
    <t>CARRERA 49 Nº 52-46 ITAGUI</t>
  </si>
  <si>
    <t>CARRERA 50 A Nº 41-03 ITAGUI</t>
  </si>
  <si>
    <t>CAMI
CENTRO DE SERVICIOS ADMINISTRATIVOS DE ITAGUI, JUZGADO 01, 02 PENAL DEL CIRCUITO, JUZGADO 01,02 Y 03 CIVIL MUNICIPAL, JUZGADO 01,02, 03 Y 04 PENAL MUNICIPAL, JUZGADO 01 Y 02 DE FAMILIA, JUZGADO 01 Y 02 LABORAL DEL CIRCUITO, JUZGADO 01 Y 02 CIVIL DEL CIRCUITO
CAMI</t>
  </si>
  <si>
    <t>carerra 52 No 51 - 68. CAMI ITAGUI</t>
  </si>
  <si>
    <t>MEDELLIN</t>
  </si>
  <si>
    <t>JOSE FELIX DE RESTREPO, PALACIO DE JUSTICIA
JUZGADOS PENALES MUNICIPALES, JUZGADOS PENALES DEL CIRCUITO, JUZGADOS DEL CIRCUITO ESPECIALIZADO DE ANTIOQUIA, JUZGADOS DEL CIRCUITO ESPECIALIZADO DE MEDELLIN, JUZGADO 001 PENAL DEL CIRCUITO ESPECIALIZADO EN EXTINCION DE DOMINIO, JUZGADOS  01- 10 DE EJECUCIÓN DE PENAS Y MEDIDAS DE SEGURIDAD DE MEDELLIN, JUZGADOS 1 -17 LABORAL DEL CIRCUITO, CENTRO DE SERVICIOS DE LOS JUZGADOS DE EJECUCIÓN DE PENAS, CENTRO DE SERVICIOS DE LOS JUZGADOS PENALES, TRIBUNAL SUPERIOR DE ANTIOQUIA, DIRECCIÓN EJECUTIVA DE ADMINISTRACIÓN JUDICIAL DE MEDELLIN, CONSEJO SECCIONAL DE LA JUDICATURA DE ANTIOQUIA, COMISION SECCIONAL DE DISCIPLINA DE ANTIOQUIA</t>
  </si>
  <si>
    <t>CARRERA 52 No 42 - 73. EDIFICIO JOSE FELIX DE RESTREPO</t>
  </si>
  <si>
    <t>JUZGADO 001 Y 002 DE PEQUEÑAS CAUSAS Y COMPETENCIA MÚLTIPLE DE MEDELLÍN, EL BOSQUE</t>
  </si>
  <si>
    <t>CASA DE JUSTICIA EL BOSQUE. CARRERA 52 # 071-084</t>
  </si>
  <si>
    <t>JUZGADO 03 DE PEQUEÑAS CAUSAS Y COMPETENCIAS MULTIPLES DE MEDELLIN, SAN ANTONIO DE PRADO</t>
  </si>
  <si>
    <t>CASA DE GOBIERNO SAN ANTONIO DE PRADO CR 79 No 41 SUR - 36</t>
  </si>
  <si>
    <t>JUZGADO 04 DE PEQUEÑAS CAUSAS Y COMPETENCIAS MULTIPLES DE MEDELLIN, SANTO DOMINGO</t>
  </si>
  <si>
    <t>CASA DE JUSTICIA SANTO DOMINGO 
Carrera 32 # 101 - 283</t>
  </si>
  <si>
    <t>JUZGADO 05 DE PEQUEÑAS CAUSAS Y COMPETENCIAS MULTIPLES DE MEDELLIN, 20 DE JULIO</t>
  </si>
  <si>
    <t>CASA DE JUSTICIA 20 DE JULIO. CL 39 D 109-21</t>
  </si>
  <si>
    <t>JUZGADO 06 DE PEQUEÑAS CAUSAS Y COMPETENCIAS MULTIPLES DE MEDELLIN, SANTA ELENA</t>
  </si>
  <si>
    <t>CASA DE GOBIERNO SANTA ELENA CALLE 10 No 40 este - 44</t>
  </si>
  <si>
    <t>JUZGADO 07 DE PEQUEÑAS CAUSAS Y COMPETENCIAS MULTIPLES DE MEDELLIN, SAN CRISTOBAL</t>
  </si>
  <si>
    <t>CALLE 62 N.º 128 – 103 LOCAL 101, DEL CORREGIMIENTO DE SAN CRISTÓBAL</t>
  </si>
  <si>
    <t>JUZGADO 08 DE PEQUEÑAS CAUSAS Y COMPETENCIAS MULTIPLES DE MEDELLIN, ROBLEDO</t>
  </si>
  <si>
    <t>CASA DE JUSTICIA ROBLEDO DG 085 No 079 -173</t>
  </si>
  <si>
    <t>JUZGADO 09 DE PEQUEÑAS CAUSAS Y COMPETENCIAS MULTIPLES DE MEDELLIN, EL SALVADOR</t>
  </si>
  <si>
    <t>EL SALVADOR CRA  36 A No39 26</t>
  </si>
  <si>
    <t>JUZGADO 10 DE PEQUEÑAS CAUSAS Y COMPETENCIAS MULTIPLES DE MEDELLIN, VILLA DEL SOCORRO</t>
  </si>
  <si>
    <t>CASA DE JUSTICIA VILLA DEL SOCORRO CL 104 B 048 - 060</t>
  </si>
  <si>
    <t>JUZGADO 011 DE PEQUEÑAS CAUSAS Y COMPETENCIAS MULTIPLES DE MEDELLIN, SAN JAVIER</t>
  </si>
  <si>
    <t>PARQUE BIBLIOTECA SAN JAVIER OFICINA 101</t>
  </si>
  <si>
    <t>JUZGADO 01 DE PEQUEÑAS CAUSAS Y COMPETENCIAS MULTIPLES DE BELLO, SAN FELIX</t>
  </si>
  <si>
    <t xml:space="preserve"> SAN FELIX
KL 1. VIA SAN PEDRO DE LOS MILAGROS</t>
  </si>
  <si>
    <t>JUZGADO 02 DE PEQUEÑAS CAUSAS Y COMPETENCIAS MULTIPLES DE BELLO, BARRIO PARIS</t>
  </si>
  <si>
    <t>CALLE 26a # 58 dd-06  BARRIO  PARIS BELLO</t>
  </si>
  <si>
    <t>BULEVAR BOLIVAR
JUZGADO 18,19,20,21,22,23,24,25, 26,27 28 Y 29 LABORAL DE CIRCUITO, JUZGADO 39 ADMINISTRATIVO, JUZGADO 11,12 Y 13 DE EJECUCIÓN DE PENAS DE MEDELLIN- GRUPO DE DEFENSA JUDICIAL - GRUPO DE COBRO COACTIVO</t>
  </si>
  <si>
    <t>CARRERA 51 N° 44 – 53 piso 3,4,5,6</t>
  </si>
  <si>
    <t>EDIFICIO AUTOPALACÉ
ARCHIVO PENAL</t>
  </si>
  <si>
    <t>CARRERA 50 Nº 54-51 PISOS 4, 5, 4B Y 5A</t>
  </si>
  <si>
    <t>Edificio Atlas
JUZGADOS 01 AL 38 ADMINISTRATIVOS DE MEDELLIN Y SU CENTRO DE SERVICIOS</t>
  </si>
  <si>
    <t>CALLE 42 # 48-55 PISOS 1 Y 2 ED ATLAS</t>
  </si>
  <si>
    <t>LA ESTRELLA</t>
  </si>
  <si>
    <t>JUZGADO 01 Y 02 PROMISCUO MUNICIPAL DE LA ESTRELLA</t>
  </si>
  <si>
    <t>CALLE 80 SUR Nº 60-38</t>
  </si>
  <si>
    <t>MEDELLÍN</t>
  </si>
  <si>
    <t>Edificio Álvarez Estrada - CONFIAR
JUZGADOS LABORALES MUNICIPALES DE PEQUEÑAS CAUSAS DE MEDELLIN</t>
  </si>
  <si>
    <t>CONFIAR CARRERA 52 NO 43-52 del 1 al 5 menos el segundo</t>
  </si>
  <si>
    <t xml:space="preserve">MEDELLIN      </t>
  </si>
  <si>
    <t>Edificio EL CESPA - 2 pisos 
CENTRO DE SERVICIOS DE LOS JUZGADOS PENALES PARA ADOLESCENTES, JUZGADOS 01,02,03,04 Y 05 PENALES PARA ADOLESCENTES</t>
  </si>
  <si>
    <t>LA FLORESTA CARRERA 83 No 47A - 47 PISO 2</t>
  </si>
  <si>
    <t>SABANETA</t>
  </si>
  <si>
    <t>JUZGADO 01,02 y 03 PROMISCUO MUNICIPAL, JUZGADO 01 y 02 PENAL MUNICIPAL CON FUNCIONES MIXTAS</t>
  </si>
  <si>
    <t>CARRERA 45 N°68 SUR 61, 1° PISO</t>
  </si>
  <si>
    <t>EDIFICIO LARA BONILLA
BODEGA</t>
  </si>
  <si>
    <t>CALLE 49 No 51 - 52.</t>
  </si>
  <si>
    <t>(POBLADO)
TRIBUNAL SUPERIOR DE MEDELLIN</t>
  </si>
  <si>
    <t xml:space="preserve">CALLE 14 No 48 - 32. EDIFICIO HORACIO MONTOYA GIL </t>
  </si>
  <si>
    <t>Lara</t>
  </si>
  <si>
    <t>Carrera 50 # 21 - 48</t>
  </si>
  <si>
    <t>Calle 21 # 9a - 11 PALACIO MUNICIPAL OFICINAS 2,3,4 Y 5</t>
  </si>
  <si>
    <t>Calle 20b #14 - 31</t>
  </si>
  <si>
    <t>Calle 19a # 13-13</t>
  </si>
  <si>
    <t xml:space="preserve">Carrera 13a # 20b - 02 </t>
  </si>
  <si>
    <t xml:space="preserve">CALLE 23 No 08-122 </t>
  </si>
  <si>
    <t>Carrera 46 d #50-20 Edificio Sayco</t>
  </si>
  <si>
    <t>Calle del puerto 2 piso</t>
  </si>
  <si>
    <t>Carrera 29 # 30-11</t>
  </si>
  <si>
    <t>Calle 12 # 7-65 Parque Principal</t>
  </si>
  <si>
    <t>Calle 21 # 21a - 63</t>
  </si>
  <si>
    <t>Carrera 30 # 28 -13</t>
  </si>
  <si>
    <t>Calle 49 # 5 - 34 Piso  2°, 3° y 4°  Edificio de la Notaria-Barrio El Hoyo</t>
  </si>
  <si>
    <t>Calle 54 # 6 - 33 Pisos 1 , 2 y 3</t>
  </si>
  <si>
    <t>Calle 12 # 4-55</t>
  </si>
  <si>
    <t>Carrera 3 # 49 - 33</t>
  </si>
  <si>
    <t>Calle 14 Nº 11-36</t>
  </si>
  <si>
    <t xml:space="preserve">Calle 22 # 17 D 77 Local 104                                                             
</t>
  </si>
  <si>
    <t>Carrera 51 # 51 - 01</t>
  </si>
  <si>
    <t>Carrera 21 # 21-57 Edificio El Castillo</t>
  </si>
  <si>
    <t>Calle 19 # 17 - 38</t>
  </si>
  <si>
    <t>Calle 21 # 18-49</t>
  </si>
  <si>
    <t>Calle 13 # 14-19</t>
  </si>
  <si>
    <t xml:space="preserve">Carrera 49 # 50-36 Piso 2 </t>
  </si>
  <si>
    <t>Calle 51 # 49-04</t>
  </si>
  <si>
    <t>Calle Colombia # 20-288</t>
  </si>
  <si>
    <t>Calle Colombia # 20 - 293</t>
  </si>
  <si>
    <t>Carrera 18 # 19- 125</t>
  </si>
  <si>
    <t>Carrera 20 # 20-51</t>
  </si>
  <si>
    <t>Carrera 10 # 9 - 20</t>
  </si>
  <si>
    <t xml:space="preserve">Calle 30 # 30- 09 Piso 2 PALACIO MUNICIPAL </t>
  </si>
  <si>
    <t>Carrera 9 # 8-129</t>
  </si>
  <si>
    <t>Calle 20 # 20-31</t>
  </si>
  <si>
    <t>Carrera 10 #10 - 20</t>
  </si>
  <si>
    <t>Calle 10 # 9 - 62 Calle Cordoba</t>
  </si>
  <si>
    <t>CAROLINA DEL PRINCIPE</t>
  </si>
  <si>
    <t>Carrera 50 # 49-59 Piso 2 Palacio Municipal</t>
  </si>
  <si>
    <t>Carrera 30 # 30-25 Piso 2</t>
  </si>
  <si>
    <t>Carrera 51 # 49-37</t>
  </si>
  <si>
    <t>Carrera 50 # 49-46</t>
  </si>
  <si>
    <t xml:space="preserve">JUZGADO PROMISCUO DEL CIRCUITO ,JUZGADO 01 PROMISCUO DE FAMILIA Y JUZGADO 01 PROMISCUO MUNICIPAL  </t>
  </si>
  <si>
    <t xml:space="preserve">Calle Berrío # 19- 20 Oficina 205, 211 y 212 Palacio Municipal
Carrera Ruiz # 19 - 26 </t>
  </si>
  <si>
    <t xml:space="preserve"> Calle 29 # 27 - 52 </t>
  </si>
  <si>
    <t>Calle 18 # 21-36</t>
  </si>
  <si>
    <t xml:space="preserve">Carrera 51 # 49-27 								
</t>
  </si>
  <si>
    <t xml:space="preserve">Carrera 51 # 49-29								
</t>
  </si>
  <si>
    <t>Carrera 31 # 29 - 03  Edificio Sadani</t>
  </si>
  <si>
    <t>Calle 10 # 09 – 21</t>
  </si>
  <si>
    <t>Carrera 9 # 8-14</t>
  </si>
  <si>
    <t>Calle 20 # 20 - 03 Piso 3 y 4 Alcaldia Municipal</t>
  </si>
  <si>
    <t>Carrera 12 # 13-30</t>
  </si>
  <si>
    <t>Carrera 11 # 11 - 23</t>
  </si>
  <si>
    <t>Calle 10 # 07-09</t>
  </si>
  <si>
    <t>Calle 5 # 5 -12 Piso 3</t>
  </si>
  <si>
    <t>Carrera 3 # 5 - 22</t>
  </si>
  <si>
    <t>Calle 25 # 29a - 03 Piso 2</t>
  </si>
  <si>
    <t xml:space="preserve">Carrera Murillo toro # 10-75 Piso 3 Palacio municipal </t>
  </si>
  <si>
    <t>Carrera 20 # 20-11</t>
  </si>
  <si>
    <t xml:space="preserve">Calle 29 infante # 29-07 piso 1 </t>
  </si>
  <si>
    <t>Calle 31  antonia santos # 30-38 Piso 2 y 3</t>
  </si>
  <si>
    <t>Carrera 10 # 9-28</t>
  </si>
  <si>
    <t>Calle 8 # 9 - 31</t>
  </si>
  <si>
    <t>Calle 10 # 10-21</t>
  </si>
  <si>
    <t>Calle 10 Candelaria # 9-22 Piso 2</t>
  </si>
  <si>
    <t>Calle 20 # 19-30 Palacio Municipal</t>
  </si>
  <si>
    <t>Carrera 11 # 18-132</t>
  </si>
  <si>
    <t>Calle 9 # 9 - 57</t>
  </si>
  <si>
    <t>Calle 10 # 11-70</t>
  </si>
  <si>
    <t>Calle 10 # 9-06 -CENTRO COMERCIAL LA  CONTADURÍA PISO 2 OFICINAS 26 Y 29</t>
  </si>
  <si>
    <t xml:space="preserve">Carrera 10 # 6-72    </t>
  </si>
  <si>
    <t xml:space="preserve">Carrera 20 # 24-34 Palacio Municipal </t>
  </si>
  <si>
    <t>Carrera 11 # 9 - 34</t>
  </si>
  <si>
    <t>Carrera 21 #19 A 10</t>
  </si>
  <si>
    <t>Carrera 51 # 49-54</t>
  </si>
  <si>
    <t xml:space="preserve">Carrera 20 # 19-27 </t>
  </si>
  <si>
    <t>Calle 31 # 29 -71</t>
  </si>
  <si>
    <t>Carrera 21 # 19-23 Palacio Municipal</t>
  </si>
  <si>
    <t>Carrera 30 # 30 - 04</t>
  </si>
  <si>
    <t>Carrera 18 # 1 - 140</t>
  </si>
  <si>
    <t>Carrera 19 # 19 - 58 Local 101</t>
  </si>
  <si>
    <t xml:space="preserve">Calle 50a # 42 - 09
</t>
  </si>
  <si>
    <t>archivo</t>
  </si>
  <si>
    <t>Carrera 42 # 49 -103</t>
  </si>
  <si>
    <t>Calle 51 # 45 - 07</t>
  </si>
  <si>
    <t>Carrera 22 # 20 - 16</t>
  </si>
  <si>
    <t>Calle 51 # 50-28</t>
  </si>
  <si>
    <t>Carrera 25 # 31b - 35</t>
  </si>
  <si>
    <t>Carrera 22 # 18 - 39, L103 Y 104</t>
  </si>
  <si>
    <t xml:space="preserve">Carrera 22 # 19 - 46 Piso 3 , 4 y 5 Edificio Juan Bautista </t>
  </si>
  <si>
    <t>Calle 14 # 7 - 56 Piso 5</t>
  </si>
  <si>
    <t>Calle 30 # 31 - 64 Piso 2,3, y 5</t>
  </si>
  <si>
    <t>Calle 10 # 7-34</t>
  </si>
  <si>
    <t>Carrera 47 # 60-50 Edificio Jose Hernandez Arbelaez</t>
  </si>
  <si>
    <t xml:space="preserve">Carrera 21 # 20-91 </t>
  </si>
  <si>
    <t>Carrera 9 # 10-14</t>
  </si>
  <si>
    <t>Carrera 20 # 19 - 45</t>
  </si>
  <si>
    <t>Calle 19 # 20 - 28</t>
  </si>
  <si>
    <t>Carrera 29 # 30 - 20</t>
  </si>
  <si>
    <t>Calle 7 # 5-31 y 35</t>
  </si>
  <si>
    <t>Calle 9 # 07-31</t>
  </si>
  <si>
    <t>Carrera 20 # 19 - 19</t>
  </si>
  <si>
    <t>Carrera 51 # 48 - 48 Edificio San Bernardo Plaza</t>
  </si>
  <si>
    <t>Calle 20 # 19-10 Piso 2</t>
  </si>
  <si>
    <t>Calle 18 # 19-10 Oficina 201</t>
  </si>
  <si>
    <t xml:space="preserve">Carrera 20 # 17a -10 </t>
  </si>
  <si>
    <t>Carrera 20 # 17a - 12 Piso 2</t>
  </si>
  <si>
    <t xml:space="preserve"> Carrera 51 # 49 - 47 Piso 2</t>
  </si>
  <si>
    <t>Carrera  30 # 30-125 Piso 2</t>
  </si>
  <si>
    <t>Carrera 51 # 48-48  Piso 2 y 3</t>
  </si>
  <si>
    <t xml:space="preserve">Calle 10 # 9 – 51 Alcaldia Municipal </t>
  </si>
  <si>
    <t>Carrera 19 # 20 - 26</t>
  </si>
  <si>
    <t>Calle 20 # 20 - 59 Piso 2</t>
  </si>
  <si>
    <t>Carrera 32 # 28 - 76</t>
  </si>
  <si>
    <t>Calle 11 # 10-24</t>
  </si>
  <si>
    <t>Carrera 51 # 50-34</t>
  </si>
  <si>
    <t>Calle 20 # 20 - 46 Piso 2</t>
  </si>
  <si>
    <t xml:space="preserve">Carrera 4 # 6 - 44  Piso 2                                                              
</t>
  </si>
  <si>
    <t>Calle 20 # 21 - 20</t>
  </si>
  <si>
    <t>Calle 32 # 28 - 44</t>
  </si>
  <si>
    <t>Carrera 29 # 28 - 32 Piso 2</t>
  </si>
  <si>
    <t>Carrera  20  # 20 -08 Piso 2  interior 201-202</t>
  </si>
  <si>
    <t>Calle 50 No. 48-42</t>
  </si>
  <si>
    <t>Calle 11 # 2 - 64</t>
  </si>
  <si>
    <t>Carrera 50 # 50 – 70 Piso 3° Edificio Comite de Cafeteros</t>
  </si>
  <si>
    <t>Calle 49 # 50 - 47 Piso 2</t>
  </si>
  <si>
    <t>Carrera 11 # 11 - 18</t>
  </si>
  <si>
    <t>Calle 49 # 51-18</t>
  </si>
  <si>
    <t>Calle 103B # 98 - 42 Palacio HORACIO MONTOYA GIL Apartadó</t>
  </si>
  <si>
    <t>Carrera 100 # 94-21 Piso 2</t>
  </si>
  <si>
    <t>Calle 103 # 94-76 Edificio Rafael Uribe Uribe Apartado</t>
  </si>
  <si>
    <t>Carrera 99 #  96-35 Local 301,305 y 312 Piso 3 Apartacentro</t>
  </si>
  <si>
    <t>Carrera 103 # 98 - 25 Barrio Ortiz</t>
  </si>
  <si>
    <t xml:space="preserve">Calle 31 # 31-35 Piso 2 Casa cultural </t>
  </si>
  <si>
    <t xml:space="preserve">Calle 76 # 80 - 09 </t>
  </si>
  <si>
    <t>Carrera 104a # 98b - 43 piso 1 y 2</t>
  </si>
  <si>
    <t>Carrera 1 # 19-26</t>
  </si>
  <si>
    <t>Carrera 10 # 8 - 35</t>
  </si>
  <si>
    <t xml:space="preserve"> Calle 50 (miramar) # 49 -48 Piso 2</t>
  </si>
  <si>
    <t>Calle 21 # 21 - 55 Barrio Centro</t>
  </si>
  <si>
    <t>Carrera 47 # 53 - 22 Sector Centro</t>
  </si>
  <si>
    <t>Calle 100 # 13 - 75 Palacio de Justicia</t>
  </si>
  <si>
    <t>Calle 100 #13-71 esquina</t>
  </si>
  <si>
    <t>Carrera 3 # 18 - 36</t>
  </si>
  <si>
    <t>Calle 15 # 11 - 50</t>
  </si>
  <si>
    <t>Carrera 15 # 10-40 Piso 5 L501, Centro Empresarial y de Servicios Jose Luis</t>
  </si>
  <si>
    <t>Calle 132 Sur # 50 – 47 Pisos 1, 2 y 3 Edificio San Rafael Caldas</t>
  </si>
  <si>
    <t>Carrera 50 # 50 - 76</t>
  </si>
  <si>
    <t>Carrera 48 # 50-143 Piso 2</t>
  </si>
  <si>
    <t>Carrera 41 # 36 Sur 67,Edificio Hurbe Oficinas 301, 302, 309, 310, 311 y 312</t>
  </si>
  <si>
    <t>Carrera 43 # 38 -42  Palacio Municipal ALVARO MEDINA OCHOA</t>
  </si>
  <si>
    <t>Carrera 41 # 38 Sur-43,  Piso 4° Edificio Emporio</t>
  </si>
  <si>
    <t>Calle 40 Sur # 24F - 106 El Salado</t>
  </si>
  <si>
    <t>Calle 6 # 14-43 Piso 2,3,4</t>
  </si>
  <si>
    <t>Carrera 15 # 7-12 Piso 2</t>
  </si>
  <si>
    <t>Carrera 52a- #74-67</t>
  </si>
  <si>
    <t>Calle 31 # 50a -31</t>
  </si>
  <si>
    <t xml:space="preserve"> JUZGADO 04 CIVIL MUNICIPAL DE ITAGUI CC PLAZA</t>
  </si>
  <si>
    <t>Carrera 52 No 52 - 63 local 44 Centro Comercial Itagui Plaza</t>
  </si>
  <si>
    <t>Carrera 39 # 50a - 20 Loca239,231,232 Centro Comercial La Gran ManzanaItagui</t>
  </si>
  <si>
    <t>CAMI CENTRO DE SERVICIOS ADMINISTRATIVOS DE ITAGUI, JUZGADO 01, 02 PENAL DEL CIRCUITO, JUZGADO 01,02 Y 03 CIVIL MUNICIPAL, JUZGADO 01,02, 03 Y 04 PENAL MUNICIPAL, JUZGADO 01 Y 02 DE FAMILIA, JUZGADO 01 Y 02 LABORAL DEL CIRCUITO, JUZGADO 01 Y 02 CIVIL DEL CIRCUITO
CAMI</t>
  </si>
  <si>
    <t>Carerra 52 No 51 - 68. CAMI  juzgados y centro de servicios</t>
  </si>
  <si>
    <t>Carrera 52 # 42 - 73 Edificio Jose Felix de Restrepo</t>
  </si>
  <si>
    <t>Carrera 52 # 71-84 Casa de la Justicia El Bosque</t>
  </si>
  <si>
    <t>Carrera 49 #  41 Sur 36 Casa de la Justicia San Antonio de Prado</t>
  </si>
  <si>
    <t xml:space="preserve">Carrera 32 # 101-283 Casa de la Justicia Barrio Santo Domingo </t>
  </si>
  <si>
    <t>Calle 39C #109 - 24  Casa de la Justicia 20 de Julio</t>
  </si>
  <si>
    <t>Calle 10 # 40 este -44  Casa de gobierno  KM 15 + 800, Vía Santa Elena</t>
  </si>
  <si>
    <t>Calle 62 No. 128-103 Interior 103-Corregimiento San Cristóbal, Medellín</t>
  </si>
  <si>
    <t>Diagonal 85 # 79 - 173 Casa de la Justicia Barrio Robledo El Diamante</t>
  </si>
  <si>
    <t>Carrera 36 a # 39-26 Piso 3</t>
  </si>
  <si>
    <t>Calle 104B Nro. 48-60 Casa de la Justicia Villa del Socorro</t>
  </si>
  <si>
    <t>Calle 44  # 95 - 99 Parque Bilblioteca San Javer Oficina 101</t>
  </si>
  <si>
    <t>Kilometro 18 via Medellín - San Pedro de los Milagro</t>
  </si>
  <si>
    <t>Calle 26a # 58 dd - 06 Cabañas /Paris</t>
  </si>
  <si>
    <t>Calle  44 # 51 - 50  Piso 2,3,4,5,6</t>
  </si>
  <si>
    <t>Carrera 50 # 54 - 51 Pisos 4, 5, 4B y 5A</t>
  </si>
  <si>
    <t>Calle 42 # 48-55 Piso 1 y 2 Edificio Atlas</t>
  </si>
  <si>
    <t>Calle 80 Sur # 60 - 38 Piso 2 Centro Comercial el Heco</t>
  </si>
  <si>
    <t xml:space="preserve">Carrera 52 # 43-32 Piso 1, 3.4,5 </t>
  </si>
  <si>
    <t>Carrera 83 # 47 a -47 Barrio Floresta</t>
  </si>
  <si>
    <t xml:space="preserve">Carrera 45 # 68 sur - 61  Palacio Municipal          </t>
  </si>
  <si>
    <t>Calle 49 # 51 - 52 Edificio Rodrigo Lara Bonilla</t>
  </si>
  <si>
    <t>TRIBUNAL SUPERIOR DE MEDELLIN Poblado</t>
  </si>
  <si>
    <t>Calle 14 # 48-32  Palacio Horacio Montoya Gil POBLADO</t>
  </si>
  <si>
    <t>Recarga el arrendador</t>
  </si>
  <si>
    <t>BELLO - CC NIQUIA</t>
  </si>
  <si>
    <t xml:space="preserve">Diagonal 55 # 37- 41 Piso 6 y 7 Centro Comercial Niquia </t>
  </si>
  <si>
    <t>MEDELLÍN- BODEGA LA 65</t>
  </si>
  <si>
    <t>Carrera 65 # 30 - 99</t>
  </si>
  <si>
    <t>MEDELLÍN- EDATEL</t>
  </si>
  <si>
    <t>Calle 41 # 52-28  Edificio Edatel Piso 1 al 19</t>
  </si>
  <si>
    <t>RECIBO 
C-4-</t>
  </si>
  <si>
    <t>ficha</t>
  </si>
  <si>
    <t>hoja vida inspeccion</t>
  </si>
  <si>
    <t>VALOR</t>
  </si>
  <si>
    <t>TOTAL EJECUTADO</t>
  </si>
  <si>
    <t>VALOR UNITARIO</t>
  </si>
  <si>
    <t>IVA 19%</t>
  </si>
  <si>
    <t xml:space="preserve">VALOR TOTAL UNITARIO </t>
  </si>
  <si>
    <t xml:space="preserve">TOTAL EJECUTADO EN PESOS </t>
  </si>
  <si>
    <r>
      <t xml:space="preserve">PUERTO TRIUNFO </t>
    </r>
    <r>
      <rPr>
        <b/>
        <sz val="9"/>
        <rFont val="Aptos"/>
        <family val="2"/>
      </rPr>
      <t>DORADAL</t>
    </r>
  </si>
  <si>
    <t>TOTAL</t>
  </si>
  <si>
    <t xml:space="preserve"> CRA 22 # 19-46 Edificio san Juan Bautista y archivo piso 5</t>
  </si>
  <si>
    <t xml:space="preserve">CARRERA 47  # 60-50  EDIFICIO JOSE HERNANDEZ ARBELAEZ </t>
  </si>
  <si>
    <t>$17,500,000</t>
  </si>
  <si>
    <t xml:space="preserve">TOTAL EJECUTADO </t>
  </si>
  <si>
    <t>mas iva</t>
  </si>
  <si>
    <t>EJECUTADO</t>
  </si>
  <si>
    <t>RECARGA</t>
  </si>
  <si>
    <t>JUZGADO 01 DE PEQUEÑAS CAUSAS Y COMPETENCIAS MULTIPLES DE ENVIGADO
 EL SALADO</t>
  </si>
  <si>
    <t>COMPRA</t>
  </si>
  <si>
    <t xml:space="preserve">PRESUPUESTO </t>
  </si>
  <si>
    <t>recarga</t>
  </si>
  <si>
    <t>compra</t>
  </si>
  <si>
    <t>PENDIENTE POR EJECUTAR</t>
  </si>
  <si>
    <t>PENDIENTE</t>
  </si>
  <si>
    <t>PORCENTAJE TOTAL DE EJECUCION  %</t>
  </si>
  <si>
    <t>Real</t>
  </si>
  <si>
    <t xml:space="preserve">% RECARGA DE EJECUCION  </t>
  </si>
  <si>
    <t>% COMPRA DE EJECUCION</t>
  </si>
  <si>
    <r>
      <t xml:space="preserve">PUERTO TRIUNFO </t>
    </r>
    <r>
      <rPr>
        <b/>
        <sz val="10"/>
        <rFont val="Congenial"/>
      </rPr>
      <t>DORADAL</t>
    </r>
  </si>
  <si>
    <t>vencen en 2025</t>
  </si>
  <si>
    <t>Juzgado 1-2-3 administrativos</t>
  </si>
  <si>
    <t>CALLE 103 B No 94 -76</t>
  </si>
  <si>
    <t>pendiente solo de recarga de extintores</t>
  </si>
  <si>
    <t>solo los que vencen 2025</t>
  </si>
  <si>
    <t>DESPACHOS</t>
  </si>
  <si>
    <t>ABC 
10 Lb</t>
  </si>
  <si>
    <t>ABC
 20 Lb</t>
  </si>
  <si>
    <t>ABC 
150 Lb</t>
  </si>
  <si>
    <t>AGUA 
2,5 Gl</t>
  </si>
  <si>
    <t>CO2 
10 Lb</t>
  </si>
  <si>
    <t>CO2
15 Lb</t>
  </si>
  <si>
    <t>REV.
SOLK.</t>
  </si>
  <si>
    <t>TOTAL 
SEDE</t>
  </si>
  <si>
    <t>VENCE 
RECARGA</t>
  </si>
  <si>
    <t>COMPRAR ABC</t>
  </si>
  <si>
    <t>COMPRAR AGUA</t>
  </si>
  <si>
    <t>COMPRAR CO2</t>
  </si>
  <si>
    <t>Se debe adquirir</t>
  </si>
  <si>
    <t>Juzgados creados nuevos, se debe adquirir</t>
  </si>
  <si>
    <t>Juzgados que no fueron incluidos o no tiene extintor vigente</t>
  </si>
  <si>
    <t>JUZGADO 01 CIVIL DEL CIRCUITO DE CAUCASIA</t>
  </si>
  <si>
    <r>
      <t xml:space="preserve">PUERTO TRIUNFO </t>
    </r>
    <r>
      <rPr>
        <b/>
        <sz val="10"/>
        <color theme="1"/>
        <rFont val="Cambria"/>
        <family val="1"/>
      </rPr>
      <t>DORADAL</t>
    </r>
  </si>
  <si>
    <t xml:space="preserve"> JUZGADO 01 PROMISCUO DEL CIRCUITO </t>
  </si>
  <si>
    <t>quedan para contrato 2026</t>
  </si>
  <si>
    <t>NO TIENE</t>
  </si>
  <si>
    <t>JUZGADOS 01,02,03 Y 04 DE FAMILIA DE BELLO - JUZGADOS 01,02,03 Y 04 PENALES MUNICIPALES CON FUNCIONES MIXTAS DE BELLO - JUZGADO CIVILES MUNICIPALES DE BELLO - JUZGADOS CIVILES DEL CIRCUITO DE BELLO - JUZGADOS PENALES DEL CIRCUITO DE BELLO - JUZGADOS LABORALES DEL CIRCUITO DE BELLO - CENTRO DE SERVICIOS</t>
  </si>
  <si>
    <t>CALLE 47 Nº 48-49 y 48-57 PISOS 1°, 2º, 3º Y 4º</t>
  </si>
  <si>
    <t>A CARGO DEL CONTRATO</t>
  </si>
  <si>
    <t xml:space="preserve"> EDIFICIO JOSE FELIZ DE RESTREPO
JUZGADOS PENALES MUNICIPALES, JUZGADOS PENALES DEL CIRCUITO, JUZGADOS DEL CIRCUITO ESPECIALIZADO DE ANTIOQUIA, JUZGADOS DEL CIRCUITO ESPECIALIZADO DE MEDELLIN, JUZGADO 001 PENAL DEL CIRCUITO ESPECIALIZADO EN EXTINCION DE DOMINIO, JUZGADOS  01- 10 DE EJECUCIÓN DE PENAS Y MEDIDAS DE SEGURIDAD DE MEDELLIN, JUZGADOS 1 -17 LABORAL DEL CIRCUITO, CENTRO DE SERVICIOS DE LOS JUZGADOS DE EJECUCIÓN DE PENAS, CENTRO DE SERVICIOS DE LOS JUZGADOS PENALES, TRIBUNAL SUPERIOR DE ANTIOQUIA, DIRECCIÓN EJECUTIVA DE ADMINISTRACIÓN JUDICIAL DE MEDELLIN, CONSEJO SECCIONAL DE LA JUDICATURA DE ANTIOQUIA, COMISION SECCIONAL DE DISCIPLINA DE ANTIOQUIA</t>
  </si>
  <si>
    <t>EDIFICIO JOSE FELIZ DE RESTREPO
Carrera 52 numero 42 - 73</t>
  </si>
  <si>
    <t>EDATEL
TRIBUNAL ADMINISTRATIVO DE ANTIOQUIA - JUZGADOS DE EJECUCIÓN DE PENAS DE ANTIOQUIA - JUZGADOS DE EJECUCIÓN CIVIL</t>
  </si>
  <si>
    <t>Calle 41 # 52-28 </t>
  </si>
  <si>
    <t>DEL EDIFICIO
recarga el 54 ext</t>
  </si>
  <si>
    <t>LARA BONILLA</t>
  </si>
  <si>
    <t>4 DESCA</t>
  </si>
  <si>
    <t>2 DESCA</t>
  </si>
  <si>
    <t>la 65 
ARCHIVO</t>
  </si>
  <si>
    <t>CARRERA 65 N° 30-114</t>
  </si>
  <si>
    <t>DEL EDIFICIO marzo 2026</t>
  </si>
  <si>
    <t>EDIFICIO JOSE FELIX DE RESTREPO
Carrera 52 numero 42 - 73</t>
  </si>
  <si>
    <t>RECIBO</t>
  </si>
  <si>
    <t>todo</t>
  </si>
  <si>
    <t>(POBLADO)
TRIBUNAL SUPERIOR DE MEDELLIN prestados del lara</t>
  </si>
  <si>
    <t>No.</t>
  </si>
  <si>
    <t>No. DESPACHOS</t>
  </si>
  <si>
    <t>COMPRARABC</t>
  </si>
  <si>
    <t>NO SE TIENE CONOCIMINETO</t>
  </si>
  <si>
    <r>
      <t xml:space="preserve">PUERTO TRIUNFO </t>
    </r>
    <r>
      <rPr>
        <b/>
        <sz val="7"/>
        <color theme="1"/>
        <rFont val="Calibri"/>
        <family val="2"/>
        <scheme val="minor"/>
      </rPr>
      <t>DORADAL</t>
    </r>
  </si>
  <si>
    <t>JUZGADO 01 PROMISCUO DE FAMILIA Y JUZGADO 01 PROMISCUO MUNICIPAL</t>
  </si>
  <si>
    <t>JUZGADO 01 Y 02 PROMISCUO MUNICIPAL Y JUZGADO 01 PROMISCUO DEL CIRCUITO</t>
  </si>
  <si>
    <t>PALACIO DE JUSTICIA JOSÉ HERNÁNDEZ ARBELÁEZ</t>
  </si>
  <si>
    <t>JUZGADO 01 Y 02 PROMISCUO MUNICIPAL, JUZGADO 01 PENAL DEL CIRCUITO, JUZGADO 01 PROMISCUO DE FAMILIA Y JUZGADO 01 CIVIL DEL CIRCUITO</t>
  </si>
  <si>
    <t>JUZGADO 01 PROMISCUO DEL CIRCUITO</t>
  </si>
  <si>
    <t xml:space="preserve">JUZGADO 01 PROMISCUO MUNICIPAL, JUZGADO 01 PROMISCUO DEL CIRCUITO, JUZGADO 01 PROMISCUO DE FAMILIA </t>
  </si>
  <si>
    <t>JUZGADO 01 y 02 DE RESTITUCION DE TIERRAS,  JUZGADO 01 de RESTITUCION DE TIERRAS CON ENFOQUE ETNICO, JUZGADO 01 DE EJECUCION DE PENAS</t>
  </si>
  <si>
    <t>PALACIO DE JUSTICIA TURBO</t>
  </si>
  <si>
    <t>PALACIO DE JUSTICIA BELLO</t>
  </si>
  <si>
    <t>DIAGONAL 55 # 37-41</t>
  </si>
  <si>
    <t>EDIFICIO HURBE
JUZGADO 02 LABORAL DEL CIRCUITO,JUZGADO 03 CIVIL DEL CIRCUITO</t>
  </si>
  <si>
    <t xml:space="preserve"> EDIFICIO ALVARO MEDINA OCHOA
PALACIO DE JUSTICIA</t>
  </si>
  <si>
    <t>EDIFICIO EMPORIO
JUZGADO 02 Y 04 CIVIL MUNICIPAL DE ENVIGADO</t>
  </si>
  <si>
    <t xml:space="preserve">CARRERA 41 NO 38SUR-43,  PISO 4° </t>
  </si>
  <si>
    <t>CALL E 40 SUR # 24F - 106  ENVIGADO EL SALADO</t>
  </si>
  <si>
    <t>CARRERA 52a- #74-67 ITAGUI</t>
  </si>
  <si>
    <t>CAMI
CENTRO DE SERVICIOS ADMINISTRATIVOS DE ITAGUI Y CENTRO DE SERVICIOS</t>
  </si>
  <si>
    <t>CARRERA 52 No 51 - 68. CAMI ITAGUI, PISOS 3,4,5 Y CENTRO DE SERVICIOS</t>
  </si>
  <si>
    <t>JOSE FELIX DE RESTREPO</t>
  </si>
  <si>
    <t xml:space="preserve"> CARRERA 52 # 071-084
CASA DE JUSTICIA EL BOSQUE.</t>
  </si>
  <si>
    <t xml:space="preserve"> CARRERA 79 No 41 SUR - 36
CASA DE GOBIERNO SAN ANTONIO DE PRADO</t>
  </si>
  <si>
    <t>DEL EDIFICIO</t>
  </si>
  <si>
    <t xml:space="preserve">CARRERA 32 # 101 - 283
CASA DE JUSTICIA SANTO DOMINGO </t>
  </si>
  <si>
    <t>CALLE 39 D 109-21
CASA DE JUSTICIA 20 DE JULIO</t>
  </si>
  <si>
    <t xml:space="preserve"> CALLE 10 No 40 este - 44
CASA DE GOBIERNO SANTA ELENA</t>
  </si>
  <si>
    <t xml:space="preserve"> DIAGONAL 085 No 079 -173
CASA DE JUSTICIA ROBLEDO</t>
  </si>
  <si>
    <t>CARRERA  36 A No39 26
 EL SALVADOR</t>
  </si>
  <si>
    <t xml:space="preserve"> CALLE 104 B 048 - 060
CASA DE JUSTICIA VILLA DEL SOCORRO</t>
  </si>
  <si>
    <t xml:space="preserve">
KILOMETRO 1. VIA SAN PEDRO DE LOS MILAGROS   SAN FELIX</t>
  </si>
  <si>
    <t>CALLE 26a # 58 dd-06  
BARRIO  PARIS BELLO</t>
  </si>
  <si>
    <t>DEL EDIFICIO, RECARGA RAMA</t>
  </si>
  <si>
    <t>EDIFICIO JOSE FELIX DE RESTREPO</t>
  </si>
  <si>
    <t>CARRERA 52 # 42 - 73</t>
  </si>
  <si>
    <t>EDIFICIO ATLAS
JUZGADOS 01 AL 38 ADMINISTRATIVOS DE MEDELLIN Y SU CENTRO DE SERVICIOS</t>
  </si>
  <si>
    <t>EDIFICIO ALVAREZ ESTRADA - CONFIAR
JUZGADOS LABORALES MUNICIPALES DE PEQUEÑAS CAUSAS DE MEDELLIN</t>
  </si>
  <si>
    <t>CARRERA 52 NO 43-52 del 1 al 5 menos el segundo</t>
  </si>
  <si>
    <t>EDIFICIO  CESPA - 2 pisos 
CENTRO DE SERVICIOS DE LOS JUZGADOS PENALES PARA ADOLESCENTES, JUZGADOS 01,02,03,04 Y 05 PENALES PARA ADOLESCENTES</t>
  </si>
  <si>
    <t>JUZGADO 01,02 y 03 PROMISCUO MUNICIPAL</t>
  </si>
  <si>
    <t xml:space="preserve"> JUZGADO 01 y 02 PENAL MUNICIPAL CON FUNCIONES MIXTAS</t>
  </si>
  <si>
    <t xml:space="preserve"> EDIFICIO HORACIO MONTOYA GIL 
TRIBUNAL SUPERIOR DE MEDELLIN</t>
  </si>
  <si>
    <t>CALLE 14 No 48 - 32.</t>
  </si>
  <si>
    <t>SUBREGION</t>
  </si>
  <si>
    <t>NECESIDAD</t>
  </si>
  <si>
    <t>SEÑALIZACION</t>
  </si>
  <si>
    <t>MUNICIPIO</t>
  </si>
  <si>
    <t>ABC  10 Lb</t>
  </si>
  <si>
    <t>AGUA  2,5 Gl</t>
  </si>
  <si>
    <t>CO2 10 Lb</t>
  </si>
  <si>
    <t>TOTAL  SEDE</t>
  </si>
  <si>
    <t>FIRMA RECIBIDO JUZGADO</t>
  </si>
  <si>
    <t>CARRERA 79 No 41 SUR - 36
CASA DE GOBIERNO SAN ANTONIO DE PRADO</t>
  </si>
  <si>
    <t>JUZGADO 01 DE PEQUEÑAS CAUSAS Y COMPETENCIAS MULTIPLES DE MEDELLIN, SAN FELIX</t>
  </si>
  <si>
    <t>KL 1 VIA SAN PEDRO DE LOS MILAGROS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</si>
</sst>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3" formatCode="_-* #,##0.00_-;\-* #,##0.00_-;_-* &quot;-&quot;??_-;_-@_-"/>
    <numFmt numFmtId="164" formatCode="_-&quot;$&quot;\ * #,##0.00_-;\-&quot;$&quot;\ * #,##0.00_-;_-&quot;$&quot;\ * &quot;-&quot;??_-;_-@_-"/>
    <numFmt numFmtId="165" formatCode="[$-C0A]d\-mmm\-yy;@"/>
    <numFmt numFmtId="166" formatCode="_-&quot;$&quot;\ * #,##0_-;\-&quot;$&quot;\ * #,##0_-;_-&quot;$&quot;\ * &quot;-&quot;??_-;_-@_-"/>
    <numFmt numFmtId="167" formatCode="0.0"/>
    <numFmt numFmtId="168" formatCode="0.0%"/>
    <numFmt numFmtId="169" formatCode="_-* #,##0.00_-;\-* #,##0.00_-;_-* &quot;-&quot;??_-;_-@"/>
    <numFmt numFmtId="170" formatCode="_-&quot;$&quot;* #,##0_-;\-&quot;$&quot;* #,##0_-;_-&quot;$&quot;* &quot;-&quot;_-;_-@_-"/>
    <numFmt numFmtId="171" formatCode="_-&quot;$&quot;* #,##0.00_-;\-&quot;$&quot;* #,##0.00_-;_-&quot;$&quot;* &quot;-&quot;??_-;_-@_-"/>
    <numFmt numFmtId="172" formatCode="_-&quot;$&quot;* #,##0_-;\-&quot;$&quot;* #,##0_-;_-&quot;$&quot;* &quot;-&quot;??_-;_-@_-"/>
  </numFmts>
  <fonts count="73">
    <font>
      <sz val="11"/>
      <color theme="1"/>
      <name val="Calibri"/>
      <family val="2"/>
      <scheme val="minor"/>
    </font>
    <font>
      <sz val="11"/>
      <color theme="1"/>
      <name val="Calibri"/>
      <family val="2"/>
      <scheme val="minor"/>
    </font>
    <font>
      <sz val="10"/>
      <name val="Arial"/>
      <family val="2"/>
    </font>
    <font>
      <sz val="10"/>
      <color rgb="FF000000"/>
      <name val="Cambria"/>
      <family val="1"/>
    </font>
    <font>
      <sz val="10"/>
      <color rgb="FF0D0D0D"/>
      <name val="Cambria"/>
      <family val="1"/>
    </font>
    <font>
      <sz val="10"/>
      <name val="Cambria"/>
      <family val="1"/>
    </font>
    <font>
      <sz val="10"/>
      <color theme="1"/>
      <name val="Cambria"/>
      <family val="1"/>
    </font>
    <font>
      <b/>
      <sz val="10"/>
      <color theme="1"/>
      <name val="Cambria"/>
      <family val="1"/>
    </font>
    <font>
      <sz val="10"/>
      <color rgb="FF444444"/>
      <name val="Cambria"/>
      <family val="1"/>
    </font>
    <font>
      <sz val="10"/>
      <color rgb="FFFF0000"/>
      <name val="Cambria"/>
      <family val="1"/>
    </font>
    <font>
      <sz val="8"/>
      <color theme="1"/>
      <name val="Cambria"/>
      <family val="1"/>
    </font>
    <font>
      <sz val="7"/>
      <color theme="1"/>
      <name val="Calibri"/>
      <family val="2"/>
      <scheme val="minor"/>
    </font>
    <font>
      <b/>
      <sz val="7"/>
      <color theme="1"/>
      <name val="Calibri"/>
      <family val="2"/>
      <scheme val="minor"/>
    </font>
    <font>
      <sz val="7"/>
      <color rgb="FF000000"/>
      <name val="Calibri"/>
      <family val="2"/>
      <scheme val="minor"/>
    </font>
    <font>
      <sz val="7"/>
      <name val="Calibri"/>
      <family val="2"/>
      <scheme val="minor"/>
    </font>
    <font>
      <sz val="7"/>
      <color rgb="FF444444"/>
      <name val="Calibri"/>
      <family val="2"/>
      <scheme val="minor"/>
    </font>
    <font>
      <sz val="7"/>
      <color rgb="FFFF0000"/>
      <name val="Calibri"/>
      <family val="2"/>
      <scheme val="minor"/>
    </font>
    <font>
      <sz val="7"/>
      <color rgb="FF0D0D0D"/>
      <name val="Calibri"/>
      <family val="2"/>
      <scheme val="minor"/>
    </font>
    <font>
      <b/>
      <sz val="7"/>
      <name val="Calibri"/>
      <family val="2"/>
      <scheme val="minor"/>
    </font>
    <font>
      <b/>
      <sz val="9"/>
      <color theme="1"/>
      <name val="Calibri"/>
      <family val="2"/>
      <scheme val="minor"/>
    </font>
    <font>
      <sz val="9"/>
      <color theme="1"/>
      <name val="Calibri"/>
      <family val="2"/>
      <scheme val="minor"/>
    </font>
    <font>
      <sz val="9"/>
      <color rgb="FF000000"/>
      <name val="Calibri"/>
      <family val="2"/>
      <scheme val="minor"/>
    </font>
    <font>
      <sz val="9"/>
      <name val="Calibri"/>
      <family val="2"/>
      <scheme val="minor"/>
    </font>
    <font>
      <sz val="9"/>
      <color rgb="FF444444"/>
      <name val="Calibri"/>
      <family val="2"/>
      <scheme val="minor"/>
    </font>
    <font>
      <b/>
      <u/>
      <sz val="10"/>
      <color theme="1"/>
      <name val="Cambria"/>
      <family val="1"/>
    </font>
    <font>
      <sz val="10"/>
      <name val="Congenial"/>
    </font>
    <font>
      <sz val="9"/>
      <name val="Congenial"/>
    </font>
    <font>
      <b/>
      <sz val="8"/>
      <name val="Congenial"/>
    </font>
    <font>
      <b/>
      <sz val="9"/>
      <name val="Congenial"/>
    </font>
    <font>
      <b/>
      <sz val="11"/>
      <name val="Congenial"/>
    </font>
    <font>
      <b/>
      <sz val="10"/>
      <name val="Congenial"/>
    </font>
    <font>
      <sz val="11"/>
      <name val="Congenial"/>
    </font>
    <font>
      <sz val="14"/>
      <name val="Congenial"/>
    </font>
    <font>
      <sz val="8"/>
      <name val="Congenial"/>
    </font>
    <font>
      <sz val="9"/>
      <color rgb="FFFF0000"/>
      <name val="Congenial"/>
    </font>
    <font>
      <sz val="10"/>
      <color rgb="FFFF0000"/>
      <name val="Congenial"/>
    </font>
    <font>
      <sz val="18"/>
      <name val="Congenial"/>
    </font>
    <font>
      <sz val="28"/>
      <name val="Congenial"/>
    </font>
    <font>
      <sz val="16"/>
      <name val="Congenial"/>
    </font>
    <font>
      <sz val="16"/>
      <color rgb="FFFF0000"/>
      <name val="Congenial"/>
    </font>
    <font>
      <sz val="9"/>
      <name val="Aptos"/>
      <family val="2"/>
    </font>
    <font>
      <b/>
      <sz val="9"/>
      <name val="Aptos"/>
      <family val="2"/>
    </font>
    <font>
      <b/>
      <sz val="11"/>
      <name val="Aptos"/>
      <family val="2"/>
    </font>
    <font>
      <sz val="11"/>
      <name val="Aptos"/>
      <family val="2"/>
    </font>
    <font>
      <sz val="9"/>
      <color rgb="FFFF0000"/>
      <name val="Aptos"/>
      <family val="2"/>
    </font>
    <font>
      <sz val="10"/>
      <name val="Aptos"/>
      <family val="2"/>
    </font>
    <font>
      <sz val="9"/>
      <color theme="1"/>
      <name val="Aptos"/>
      <family val="2"/>
    </font>
    <font>
      <sz val="11"/>
      <color rgb="FFFF0000"/>
      <name val="Aptos"/>
      <family val="2"/>
    </font>
    <font>
      <sz val="10"/>
      <color theme="0"/>
      <name val="Aptos"/>
      <family val="2"/>
    </font>
    <font>
      <sz val="12"/>
      <name val="Aptos"/>
      <family val="2"/>
    </font>
    <font>
      <sz val="9"/>
      <color theme="0"/>
      <name val="Aptos"/>
      <family val="2"/>
    </font>
    <font>
      <b/>
      <sz val="9"/>
      <name val="Calibri"/>
      <family val="2"/>
      <scheme val="minor"/>
    </font>
    <font>
      <sz val="7"/>
      <name val="Abadi"/>
      <family val="2"/>
    </font>
    <font>
      <sz val="9"/>
      <color rgb="FFFF0000"/>
      <name val="Calibri"/>
      <family val="2"/>
      <scheme val="minor"/>
    </font>
    <font>
      <sz val="10"/>
      <color rgb="FF000000"/>
      <name val="Arial"/>
      <family val="2"/>
    </font>
    <font>
      <sz val="10"/>
      <color theme="1"/>
      <name val="Arial"/>
      <family val="2"/>
    </font>
    <font>
      <sz val="10"/>
      <color rgb="FF0D0D0D"/>
      <name val="Calibri"/>
      <family val="2"/>
    </font>
    <font>
      <sz val="10"/>
      <color rgb="FF000000"/>
      <name val="Calibri"/>
      <family val="2"/>
    </font>
    <font>
      <b/>
      <sz val="10"/>
      <name val="Calibri"/>
      <family val="2"/>
      <scheme val="minor"/>
    </font>
    <font>
      <sz val="10"/>
      <name val="Abadi"/>
      <family val="2"/>
    </font>
    <font>
      <sz val="10"/>
      <color theme="1"/>
      <name val="Calibri"/>
      <family val="2"/>
    </font>
    <font>
      <sz val="10"/>
      <name val="Calibri"/>
      <family val="2"/>
      <scheme val="minor"/>
    </font>
    <font>
      <sz val="11"/>
      <name val="Calibri"/>
      <family val="2"/>
      <scheme val="minor"/>
    </font>
    <font>
      <sz val="8"/>
      <name val="Abadi"/>
      <family val="2"/>
    </font>
    <font>
      <b/>
      <sz val="9"/>
      <name val="Abadi ExtraLight"/>
      <family val="2"/>
    </font>
    <font>
      <sz val="7"/>
      <name val="Abadi ExtraLight"/>
      <family val="2"/>
    </font>
    <font>
      <sz val="9"/>
      <name val="Abadi ExtraLight"/>
      <family val="2"/>
    </font>
    <font>
      <sz val="10"/>
      <color rgb="FF000000"/>
      <name val="Abadi ExtraLight"/>
      <family val="2"/>
    </font>
    <font>
      <b/>
      <sz val="9"/>
      <color theme="1"/>
      <name val="Arial"/>
      <family val="2"/>
    </font>
    <font>
      <sz val="9"/>
      <color theme="1"/>
      <name val="Arial"/>
      <family val="2"/>
    </font>
    <font>
      <b/>
      <sz val="9"/>
      <color rgb="FF000000"/>
      <name val="Arial"/>
      <family val="2"/>
    </font>
    <font>
      <b/>
      <sz val="9"/>
      <name val="Arial"/>
      <family val="2"/>
    </font>
    <font>
      <sz val="9"/>
      <color rgb="FF000000"/>
      <name val="Arial"/>
      <family val="2"/>
    </font>
  </fonts>
  <fills count="31">
    <fill>
      <patternFill patternType="none"/>
    </fill>
    <fill>
      <patternFill patternType="gray125"/>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92D050"/>
        <bgColor indexed="64"/>
      </patternFill>
    </fill>
    <fill>
      <patternFill patternType="solid">
        <fgColor theme="7"/>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rgb="FFFF5050"/>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0"/>
        <bgColor theme="0"/>
      </patternFill>
    </fill>
    <fill>
      <patternFill patternType="solid">
        <fgColor theme="0"/>
        <bgColor rgb="FF00FFFF"/>
      </patternFill>
    </fill>
    <fill>
      <patternFill patternType="solid">
        <fgColor rgb="FF66FF99"/>
        <bgColor indexed="64"/>
      </patternFill>
    </fill>
    <fill>
      <patternFill patternType="solid">
        <fgColor rgb="FF66FF99"/>
        <bgColor rgb="FF00FFFF"/>
      </patternFill>
    </fill>
    <fill>
      <patternFill patternType="solid">
        <fgColor rgb="FF33CAFF"/>
        <bgColor indexed="64"/>
      </patternFill>
    </fill>
    <fill>
      <patternFill patternType="solid">
        <fgColor theme="8" tint="0.79998168889431442"/>
        <bgColor indexed="64"/>
      </patternFill>
    </fill>
    <fill>
      <patternFill patternType="solid">
        <fgColor rgb="FFFFFFFF"/>
        <bgColor indexed="64"/>
      </patternFill>
    </fill>
    <fill>
      <patternFill patternType="solid">
        <fgColor rgb="FFE2EFDA"/>
        <bgColor rgb="FF000000"/>
      </patternFill>
    </fill>
    <fill>
      <patternFill patternType="solid">
        <fgColor rgb="FFF8CBAD"/>
        <bgColor rgb="FF000000"/>
      </patternFill>
    </fill>
    <fill>
      <patternFill patternType="solid">
        <fgColor rgb="FFD9E1F2"/>
        <bgColor rgb="FF000000"/>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theme="4" tint="0.39997558519241921"/>
      </bottom>
      <diagonal/>
    </border>
    <border>
      <left style="thin">
        <color rgb="FF000000"/>
      </left>
      <right style="thin">
        <color rgb="FF000000"/>
      </right>
      <top style="thin">
        <color indexed="64"/>
      </top>
      <bottom/>
      <diagonal/>
    </border>
    <border>
      <left style="thin">
        <color indexed="64"/>
      </left>
      <right style="thin">
        <color rgb="FF000000"/>
      </right>
      <top style="thin">
        <color indexed="64"/>
      </top>
      <bottom style="thin">
        <color indexed="64"/>
      </bottom>
      <diagonal/>
    </border>
    <border>
      <left style="thin">
        <color theme="4"/>
      </left>
      <right style="thin">
        <color theme="4"/>
      </right>
      <top style="thin">
        <color theme="4"/>
      </top>
      <bottom style="thin">
        <color theme="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rgb="FF000000"/>
      </left>
      <right style="thin">
        <color rgb="FF000000"/>
      </right>
      <top/>
      <bottom style="thin">
        <color rgb="FF000000"/>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style="medium">
        <color indexed="64"/>
      </left>
      <right style="thin">
        <color indexed="64"/>
      </right>
      <top style="medium">
        <color indexed="64"/>
      </top>
      <bottom/>
      <diagonal/>
    </border>
    <border>
      <left style="medium">
        <color indexed="64"/>
      </left>
      <right style="thin">
        <color indexed="64"/>
      </right>
      <top/>
      <bottom style="medium">
        <color rgb="FF000000"/>
      </bottom>
      <diagonal/>
    </border>
  </borders>
  <cellStyleXfs count="7">
    <xf numFmtId="0" fontId="0" fillId="0" borderId="0"/>
    <xf numFmtId="0" fontId="1" fillId="0" borderId="0">
      <alignment vertical="center"/>
    </xf>
    <xf numFmtId="0" fontId="2" fillId="0" borderId="0"/>
    <xf numFmtId="164" fontId="1" fillId="0" borderId="0" applyFont="0" applyFill="0" applyBorder="0" applyAlignment="0" applyProtection="0"/>
    <xf numFmtId="9" fontId="1" fillId="0" borderId="0" applyFont="0" applyFill="0" applyBorder="0" applyAlignment="0" applyProtection="0"/>
    <xf numFmtId="170" fontId="1" fillId="0" borderId="0" applyFont="0" applyFill="0" applyBorder="0" applyAlignment="0" applyProtection="0"/>
    <xf numFmtId="171" fontId="1" fillId="0" borderId="0" applyFont="0" applyFill="0" applyBorder="0" applyAlignment="0" applyProtection="0"/>
  </cellStyleXfs>
  <cellXfs count="654">
    <xf numFmtId="0" fontId="0" fillId="0" borderId="0" xfId="0"/>
    <xf numFmtId="0" fontId="3" fillId="0" borderId="7" xfId="0" applyFont="1" applyBorder="1" applyAlignment="1">
      <alignment horizontal="left" vertical="center" wrapText="1"/>
    </xf>
    <xf numFmtId="0" fontId="3" fillId="0" borderId="1" xfId="0" applyFont="1" applyBorder="1" applyAlignment="1">
      <alignment horizontal="left" vertical="center" wrapText="1"/>
    </xf>
    <xf numFmtId="43" fontId="4" fillId="0" borderId="5" xfId="0" applyNumberFormat="1" applyFont="1" applyBorder="1" applyAlignment="1">
      <alignment horizontal="left" vertical="center" wrapText="1"/>
    </xf>
    <xf numFmtId="0" fontId="5" fillId="0" borderId="1" xfId="0" applyFont="1" applyBorder="1" applyAlignment="1">
      <alignment horizontal="left" vertical="center" wrapText="1"/>
    </xf>
    <xf numFmtId="0" fontId="6" fillId="0" borderId="0" xfId="0" applyFont="1"/>
    <xf numFmtId="0" fontId="6" fillId="0" borderId="1" xfId="0" applyFont="1" applyBorder="1" applyAlignment="1">
      <alignment horizontal="center" vertical="center" wrapText="1"/>
    </xf>
    <xf numFmtId="0" fontId="6" fillId="0" borderId="7" xfId="0" applyFont="1" applyBorder="1" applyAlignment="1">
      <alignment horizontal="left" vertical="center" wrapText="1"/>
    </xf>
    <xf numFmtId="0" fontId="6" fillId="0" borderId="1" xfId="0" applyFont="1" applyBorder="1" applyAlignment="1">
      <alignment horizontal="center" vertical="center"/>
    </xf>
    <xf numFmtId="17" fontId="6" fillId="0" borderId="1" xfId="0" applyNumberFormat="1" applyFont="1" applyBorder="1" applyAlignment="1">
      <alignment horizontal="center" vertical="center"/>
    </xf>
    <xf numFmtId="0" fontId="6" fillId="0" borderId="7" xfId="0" applyFont="1" applyBorder="1" applyAlignment="1">
      <alignment horizontal="center" vertical="center" wrapText="1"/>
    </xf>
    <xf numFmtId="0" fontId="3" fillId="0" borderId="0" xfId="0" applyFont="1" applyAlignment="1">
      <alignment horizontal="center" vertical="center" wrapText="1"/>
    </xf>
    <xf numFmtId="0" fontId="5" fillId="0" borderId="1" xfId="0" applyFont="1" applyBorder="1" applyAlignment="1">
      <alignment horizontal="center" vertical="center" wrapText="1"/>
    </xf>
    <xf numFmtId="0" fontId="8" fillId="0" borderId="7" xfId="0" applyFont="1" applyBorder="1" applyAlignment="1">
      <alignment horizontal="left" vertical="center" wrapText="1"/>
    </xf>
    <xf numFmtId="0" fontId="6" fillId="0" borderId="8" xfId="0" applyFont="1" applyBorder="1" applyAlignment="1">
      <alignment horizontal="left" vertical="center" wrapText="1"/>
    </xf>
    <xf numFmtId="0" fontId="3" fillId="0" borderId="7" xfId="0" applyFont="1" applyBorder="1" applyAlignment="1">
      <alignment horizontal="center" vertical="center" wrapText="1"/>
    </xf>
    <xf numFmtId="0" fontId="6" fillId="0" borderId="1" xfId="0" applyFont="1" applyBorder="1" applyAlignment="1">
      <alignment horizontal="left" vertical="center" wrapText="1"/>
    </xf>
    <xf numFmtId="165" fontId="5"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7" xfId="0" applyFont="1" applyBorder="1" applyAlignment="1">
      <alignment horizontal="left" vertical="center" wrapText="1"/>
    </xf>
    <xf numFmtId="0" fontId="5" fillId="0" borderId="10" xfId="0" applyFont="1" applyBorder="1" applyAlignment="1">
      <alignment horizontal="left" vertical="center" wrapText="1"/>
    </xf>
    <xf numFmtId="49" fontId="5" fillId="0" borderId="9" xfId="0" applyNumberFormat="1" applyFont="1" applyBorder="1" applyAlignment="1">
      <alignment horizontal="left" vertical="center" wrapText="1"/>
    </xf>
    <xf numFmtId="0" fontId="6" fillId="0" borderId="8" xfId="0" applyFont="1" applyBorder="1" applyAlignment="1">
      <alignment horizontal="center" vertical="center" wrapText="1"/>
    </xf>
    <xf numFmtId="0" fontId="5" fillId="0" borderId="8" xfId="0" applyFont="1" applyBorder="1" applyAlignment="1">
      <alignment horizontal="left" vertical="center" wrapText="1"/>
    </xf>
    <xf numFmtId="17" fontId="6" fillId="3" borderId="1" xfId="0" applyNumberFormat="1" applyFont="1" applyFill="1" applyBorder="1" applyAlignment="1">
      <alignment horizontal="center" vertical="center"/>
    </xf>
    <xf numFmtId="1" fontId="5" fillId="0" borderId="1" xfId="0" applyNumberFormat="1" applyFont="1" applyBorder="1" applyAlignment="1">
      <alignment horizontal="center" vertical="center" wrapText="1"/>
    </xf>
    <xf numFmtId="0" fontId="5" fillId="0" borderId="0" xfId="0" applyFont="1" applyAlignment="1">
      <alignment horizontal="center" vertical="center" wrapText="1"/>
    </xf>
    <xf numFmtId="0" fontId="6" fillId="0" borderId="11" xfId="0" applyFont="1" applyBorder="1" applyAlignment="1">
      <alignment horizontal="center" vertical="center" wrapText="1"/>
    </xf>
    <xf numFmtId="0" fontId="6" fillId="0" borderId="6" xfId="0" applyFont="1" applyBorder="1" applyAlignment="1">
      <alignment horizontal="center" vertical="center" wrapText="1"/>
    </xf>
    <xf numFmtId="0" fontId="6" fillId="5" borderId="1" xfId="0" applyFont="1" applyFill="1" applyBorder="1" applyAlignment="1">
      <alignment horizontal="center" vertical="center" wrapText="1"/>
    </xf>
    <xf numFmtId="49" fontId="6" fillId="0" borderId="7" xfId="0" applyNumberFormat="1" applyFont="1" applyBorder="1" applyAlignment="1">
      <alignment horizontal="left" vertical="center" wrapText="1"/>
    </xf>
    <xf numFmtId="0" fontId="6" fillId="0" borderId="0" xfId="0" applyFont="1" applyAlignment="1">
      <alignment horizontal="left" vertical="center" wrapText="1"/>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6" fillId="0" borderId="0" xfId="0" applyFont="1" applyAlignment="1">
      <alignment horizontal="center" vertical="center"/>
    </xf>
    <xf numFmtId="0" fontId="6" fillId="0" borderId="0" xfId="0" applyFont="1" applyAlignment="1">
      <alignment horizontal="left" vertical="center"/>
    </xf>
    <xf numFmtId="0" fontId="6" fillId="3" borderId="1" xfId="0" applyFont="1" applyFill="1" applyBorder="1" applyAlignment="1">
      <alignment horizontal="center" vertical="center"/>
    </xf>
    <xf numFmtId="17" fontId="6" fillId="6" borderId="1" xfId="0" applyNumberFormat="1" applyFont="1" applyFill="1" applyBorder="1" applyAlignment="1">
      <alignment horizontal="center" vertical="center" wrapText="1"/>
    </xf>
    <xf numFmtId="0" fontId="6" fillId="2" borderId="0" xfId="0" applyFont="1" applyFill="1" applyAlignment="1">
      <alignment wrapText="1"/>
    </xf>
    <xf numFmtId="0" fontId="6" fillId="0" borderId="0" xfId="0" applyFont="1" applyAlignment="1">
      <alignment wrapText="1"/>
    </xf>
    <xf numFmtId="0" fontId="9" fillId="2" borderId="0" xfId="0" applyFont="1" applyFill="1" applyAlignment="1">
      <alignment wrapText="1"/>
    </xf>
    <xf numFmtId="0" fontId="6" fillId="2" borderId="7" xfId="0" applyFont="1" applyFill="1" applyBorder="1" applyAlignment="1">
      <alignment horizontal="center" vertical="center" wrapText="1"/>
    </xf>
    <xf numFmtId="0" fontId="6" fillId="3" borderId="0" xfId="0" applyFont="1" applyFill="1"/>
    <xf numFmtId="0" fontId="6" fillId="7" borderId="0" xfId="0" applyFont="1" applyFill="1"/>
    <xf numFmtId="0" fontId="6" fillId="4" borderId="0" xfId="0" applyFont="1" applyFill="1"/>
    <xf numFmtId="0" fontId="9" fillId="0" borderId="0" xfId="0" applyFont="1" applyAlignment="1">
      <alignment wrapText="1"/>
    </xf>
    <xf numFmtId="0" fontId="7" fillId="8" borderId="3" xfId="0" applyFont="1" applyFill="1" applyBorder="1" applyAlignment="1">
      <alignment vertical="center" wrapText="1"/>
    </xf>
    <xf numFmtId="0" fontId="7" fillId="8" borderId="4" xfId="0" applyFont="1" applyFill="1" applyBorder="1" applyAlignment="1">
      <alignment vertical="center" wrapText="1"/>
    </xf>
    <xf numFmtId="0" fontId="6" fillId="8" borderId="1" xfId="0" applyFont="1" applyFill="1" applyBorder="1" applyAlignment="1">
      <alignment horizontal="center" vertical="center"/>
    </xf>
    <xf numFmtId="0" fontId="7" fillId="8" borderId="1" xfId="0" applyFont="1" applyFill="1" applyBorder="1" applyAlignment="1">
      <alignment horizontal="center" vertical="center" wrapText="1"/>
    </xf>
    <xf numFmtId="0" fontId="7" fillId="8" borderId="1" xfId="0" applyFont="1" applyFill="1" applyBorder="1" applyAlignment="1">
      <alignment horizontal="left" vertical="center" wrapText="1"/>
    </xf>
    <xf numFmtId="0" fontId="10" fillId="0" borderId="0" xfId="0" applyFont="1" applyAlignment="1">
      <alignment wrapText="1"/>
    </xf>
    <xf numFmtId="0" fontId="6" fillId="6" borderId="1" xfId="0" applyFont="1" applyFill="1" applyBorder="1" applyAlignment="1">
      <alignment horizontal="center" vertical="center" wrapText="1"/>
    </xf>
    <xf numFmtId="0" fontId="6" fillId="6"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6" borderId="1" xfId="0" applyFont="1" applyFill="1" applyBorder="1" applyAlignment="1">
      <alignment horizontal="center" vertical="center"/>
    </xf>
    <xf numFmtId="0" fontId="6" fillId="9" borderId="1" xfId="0" applyFont="1" applyFill="1" applyBorder="1" applyAlignment="1">
      <alignment horizontal="center" vertical="center"/>
    </xf>
    <xf numFmtId="0" fontId="6" fillId="9"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165" fontId="5" fillId="9" borderId="1" xfId="0" applyNumberFormat="1" applyFont="1" applyFill="1" applyBorder="1" applyAlignment="1">
      <alignment horizontal="center" vertical="center" wrapText="1"/>
    </xf>
    <xf numFmtId="0" fontId="5" fillId="9" borderId="1" xfId="0" applyFont="1" applyFill="1" applyBorder="1" applyAlignment="1">
      <alignment horizontal="center" vertical="center"/>
    </xf>
    <xf numFmtId="0" fontId="7" fillId="8" borderId="1" xfId="0" applyFont="1" applyFill="1" applyBorder="1" applyAlignment="1">
      <alignment horizontal="center" vertical="center" textRotation="90" wrapText="1"/>
    </xf>
    <xf numFmtId="0" fontId="6" fillId="10" borderId="1" xfId="0" applyFont="1" applyFill="1" applyBorder="1" applyAlignment="1">
      <alignment horizontal="center" vertical="center"/>
    </xf>
    <xf numFmtId="0" fontId="5" fillId="10"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7" fillId="8" borderId="2"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6" fillId="0" borderId="0" xfId="0" applyFont="1" applyAlignment="1">
      <alignment horizontal="left"/>
    </xf>
    <xf numFmtId="0" fontId="11" fillId="11" borderId="0" xfId="0" applyFont="1" applyFill="1" applyAlignment="1">
      <alignment horizontal="center" vertical="center"/>
    </xf>
    <xf numFmtId="0" fontId="12" fillId="11" borderId="1" xfId="0" applyFont="1" applyFill="1" applyBorder="1" applyAlignment="1">
      <alignment horizontal="center" vertical="center" wrapText="1"/>
    </xf>
    <xf numFmtId="0" fontId="12" fillId="11" borderId="1" xfId="0" applyFont="1" applyFill="1" applyBorder="1" applyAlignment="1">
      <alignment horizontal="center" vertical="center" textRotation="90" wrapText="1"/>
    </xf>
    <xf numFmtId="0" fontId="12" fillId="11" borderId="2" xfId="0" applyFont="1" applyFill="1" applyBorder="1" applyAlignment="1">
      <alignment horizontal="center" vertical="center" wrapText="1"/>
    </xf>
    <xf numFmtId="0" fontId="12" fillId="0" borderId="18" xfId="0" applyFont="1" applyBorder="1" applyAlignment="1">
      <alignment horizontal="center" vertical="center" wrapText="1"/>
    </xf>
    <xf numFmtId="0" fontId="12" fillId="0" borderId="4" xfId="0" applyFont="1" applyBorder="1" applyAlignment="1">
      <alignment horizontal="center" vertical="center" wrapText="1"/>
    </xf>
    <xf numFmtId="0" fontId="11" fillId="0" borderId="0" xfId="0" applyFont="1" applyAlignment="1">
      <alignment vertical="center" wrapText="1"/>
    </xf>
    <xf numFmtId="0" fontId="11" fillId="0" borderId="12" xfId="0" applyFont="1" applyBorder="1" applyAlignment="1">
      <alignment horizontal="center" vertical="center" wrapText="1"/>
    </xf>
    <xf numFmtId="0" fontId="11" fillId="0" borderId="0" xfId="0" applyFont="1" applyAlignment="1">
      <alignment vertical="center"/>
    </xf>
    <xf numFmtId="0" fontId="12" fillId="11" borderId="3" xfId="0" applyFont="1" applyFill="1" applyBorder="1" applyAlignment="1">
      <alignment vertical="center" wrapText="1"/>
    </xf>
    <xf numFmtId="0" fontId="12" fillId="0" borderId="18" xfId="0" applyFont="1" applyBorder="1" applyAlignment="1">
      <alignment vertical="center" wrapText="1"/>
    </xf>
    <xf numFmtId="0" fontId="11" fillId="0" borderId="4" xfId="0" applyFont="1" applyBorder="1" applyAlignment="1">
      <alignment horizontal="center" vertical="center"/>
    </xf>
    <xf numFmtId="0" fontId="11" fillId="0" borderId="0" xfId="0" applyFont="1" applyAlignment="1">
      <alignment wrapText="1"/>
    </xf>
    <xf numFmtId="0" fontId="11" fillId="0" borderId="12" xfId="0" applyFont="1" applyBorder="1" applyAlignment="1">
      <alignment wrapText="1"/>
    </xf>
    <xf numFmtId="0" fontId="11" fillId="0" borderId="12" xfId="0" applyFont="1" applyBorder="1"/>
    <xf numFmtId="0" fontId="11" fillId="0" borderId="0" xfId="0" applyFont="1"/>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7" xfId="0" applyFont="1" applyBorder="1" applyAlignment="1">
      <alignment horizontal="left" vertical="center" wrapText="1"/>
    </xf>
    <xf numFmtId="0" fontId="11" fillId="0" borderId="2" xfId="0" applyFont="1" applyBorder="1" applyAlignment="1">
      <alignment horizontal="center" vertical="center"/>
    </xf>
    <xf numFmtId="0" fontId="11" fillId="0" borderId="18" xfId="0" applyFont="1" applyBorder="1" applyAlignment="1">
      <alignment horizontal="center" vertical="center"/>
    </xf>
    <xf numFmtId="17" fontId="11" fillId="0" borderId="4" xfId="0" applyNumberFormat="1" applyFont="1" applyBorder="1" applyAlignment="1">
      <alignment horizontal="center" vertical="center"/>
    </xf>
    <xf numFmtId="0" fontId="11" fillId="0" borderId="12" xfId="0" applyFont="1" applyBorder="1" applyAlignment="1">
      <alignment horizontal="center"/>
    </xf>
    <xf numFmtId="0" fontId="11" fillId="0" borderId="7" xfId="0" applyFont="1" applyBorder="1" applyAlignment="1">
      <alignment horizontal="center" vertical="center" wrapText="1"/>
    </xf>
    <xf numFmtId="0" fontId="13" fillId="0" borderId="0" xfId="0" applyFont="1" applyAlignment="1">
      <alignment horizontal="center" vertical="center" wrapText="1"/>
    </xf>
    <xf numFmtId="0" fontId="13" fillId="0" borderId="7" xfId="0" applyFont="1" applyBorder="1" applyAlignment="1">
      <alignment horizontal="left" vertical="center" wrapText="1"/>
    </xf>
    <xf numFmtId="0" fontId="14" fillId="0" borderId="1" xfId="0" applyFont="1" applyBorder="1" applyAlignment="1">
      <alignment horizontal="center" vertical="center" wrapText="1"/>
    </xf>
    <xf numFmtId="0" fontId="15" fillId="0" borderId="7" xfId="0" applyFont="1" applyBorder="1" applyAlignment="1">
      <alignment horizontal="left" vertical="center" wrapText="1"/>
    </xf>
    <xf numFmtId="0" fontId="16" fillId="0" borderId="1" xfId="0" applyFont="1" applyBorder="1" applyAlignment="1">
      <alignment horizontal="center" vertical="center" wrapText="1"/>
    </xf>
    <xf numFmtId="0" fontId="11" fillId="0" borderId="8" xfId="0" applyFont="1" applyBorder="1" applyAlignment="1">
      <alignment horizontal="left" vertical="center" wrapText="1"/>
    </xf>
    <xf numFmtId="0" fontId="16" fillId="0" borderId="1" xfId="0" applyFont="1" applyBorder="1" applyAlignment="1">
      <alignment horizontal="center" vertical="center"/>
    </xf>
    <xf numFmtId="0" fontId="14" fillId="0" borderId="1" xfId="0" applyFont="1" applyBorder="1" applyAlignment="1">
      <alignment horizontal="center" vertical="center"/>
    </xf>
    <xf numFmtId="0" fontId="11" fillId="0" borderId="12" xfId="0" applyFont="1" applyBorder="1" applyAlignment="1">
      <alignment horizontal="center" wrapText="1"/>
    </xf>
    <xf numFmtId="0" fontId="13" fillId="0" borderId="7" xfId="0" applyFont="1" applyBorder="1" applyAlignment="1">
      <alignment horizontal="center" vertical="center" wrapText="1"/>
    </xf>
    <xf numFmtId="0" fontId="11" fillId="0" borderId="1" xfId="0" applyFont="1" applyBorder="1" applyAlignment="1">
      <alignment horizontal="left" vertical="center" wrapText="1"/>
    </xf>
    <xf numFmtId="0" fontId="14" fillId="0" borderId="1" xfId="0" applyFont="1" applyBorder="1" applyAlignment="1">
      <alignment horizontal="left" vertical="center" wrapText="1"/>
    </xf>
    <xf numFmtId="165" fontId="14" fillId="0" borderId="1" xfId="0" applyNumberFormat="1" applyFont="1" applyBorder="1" applyAlignment="1">
      <alignment horizontal="center" vertical="center" wrapText="1"/>
    </xf>
    <xf numFmtId="0" fontId="14" fillId="0" borderId="2" xfId="0" applyFont="1" applyBorder="1" applyAlignment="1">
      <alignment horizontal="center" vertical="center"/>
    </xf>
    <xf numFmtId="0" fontId="14" fillId="0" borderId="18" xfId="0" applyFont="1" applyBorder="1" applyAlignment="1">
      <alignment horizontal="center" vertical="center"/>
    </xf>
    <xf numFmtId="0" fontId="14" fillId="0" borderId="7" xfId="0" applyFont="1" applyBorder="1" applyAlignment="1">
      <alignment horizontal="left" vertical="center" wrapText="1"/>
    </xf>
    <xf numFmtId="0" fontId="14" fillId="0" borderId="10" xfId="0" applyFont="1" applyBorder="1" applyAlignment="1">
      <alignment horizontal="left" vertical="center" wrapText="1"/>
    </xf>
    <xf numFmtId="49" fontId="14" fillId="0" borderId="9" xfId="0" applyNumberFormat="1" applyFont="1" applyBorder="1" applyAlignment="1">
      <alignment horizontal="left" vertical="center" wrapText="1"/>
    </xf>
    <xf numFmtId="0" fontId="11" fillId="0" borderId="8" xfId="0" applyFont="1" applyBorder="1" applyAlignment="1">
      <alignment horizontal="center" vertical="center" wrapText="1"/>
    </xf>
    <xf numFmtId="0" fontId="14" fillId="0" borderId="8" xfId="0" applyFont="1" applyBorder="1" applyAlignment="1">
      <alignment horizontal="left" vertical="center" wrapText="1"/>
    </xf>
    <xf numFmtId="1" fontId="14" fillId="0" borderId="1" xfId="0" applyNumberFormat="1" applyFont="1" applyBorder="1" applyAlignment="1">
      <alignment horizontal="center" vertical="center" wrapText="1"/>
    </xf>
    <xf numFmtId="0" fontId="14" fillId="0" borderId="0" xfId="0" applyFont="1" applyAlignment="1">
      <alignment horizontal="center" vertical="center" wrapText="1"/>
    </xf>
    <xf numFmtId="0" fontId="11" fillId="0" borderId="11" xfId="0" applyFont="1" applyBorder="1" applyAlignment="1">
      <alignment horizontal="center" vertical="center" wrapText="1"/>
    </xf>
    <xf numFmtId="0" fontId="11" fillId="0" borderId="6" xfId="0" applyFont="1" applyBorder="1" applyAlignment="1">
      <alignment horizontal="center" vertical="center" wrapText="1"/>
    </xf>
    <xf numFmtId="49" fontId="11" fillId="0" borderId="7" xfId="0" applyNumberFormat="1" applyFont="1" applyBorder="1" applyAlignment="1">
      <alignment horizontal="left" vertical="center" wrapText="1"/>
    </xf>
    <xf numFmtId="0" fontId="13" fillId="0" borderId="1" xfId="0" applyFont="1" applyBorder="1" applyAlignment="1">
      <alignment horizontal="left" vertical="center" wrapText="1"/>
    </xf>
    <xf numFmtId="0" fontId="14" fillId="0" borderId="7" xfId="0" applyFont="1" applyBorder="1" applyAlignment="1">
      <alignment horizontal="center" vertical="center" wrapText="1"/>
    </xf>
    <xf numFmtId="43" fontId="17" fillId="0" borderId="5" xfId="0" applyNumberFormat="1" applyFont="1" applyBorder="1" applyAlignment="1">
      <alignment horizontal="left" vertical="center" wrapText="1"/>
    </xf>
    <xf numFmtId="0" fontId="11" fillId="0" borderId="0" xfId="0" applyFont="1" applyAlignment="1">
      <alignment horizontal="center" vertical="center"/>
    </xf>
    <xf numFmtId="17" fontId="11" fillId="0" borderId="2" xfId="0" applyNumberFormat="1" applyFont="1" applyBorder="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center" vertical="center" wrapText="1"/>
    </xf>
    <xf numFmtId="0" fontId="16" fillId="0" borderId="0" xfId="0" applyFont="1" applyAlignment="1">
      <alignment wrapText="1"/>
    </xf>
    <xf numFmtId="0" fontId="16" fillId="0" borderId="12" xfId="0" applyFont="1" applyBorder="1" applyAlignment="1">
      <alignment wrapText="1"/>
    </xf>
    <xf numFmtId="0" fontId="11" fillId="0" borderId="2" xfId="0" applyFont="1" applyBorder="1" applyAlignment="1">
      <alignment horizontal="center" vertical="center" wrapText="1"/>
    </xf>
    <xf numFmtId="0" fontId="11" fillId="0" borderId="2" xfId="0" applyFont="1" applyBorder="1" applyAlignment="1">
      <alignment horizontal="left" vertical="center" wrapText="1"/>
    </xf>
    <xf numFmtId="0" fontId="11" fillId="0" borderId="0" xfId="0" applyFont="1" applyAlignment="1">
      <alignment horizontal="center"/>
    </xf>
    <xf numFmtId="0" fontId="11" fillId="0" borderId="0" xfId="0" applyFont="1" applyAlignment="1">
      <alignment horizontal="left" vertical="center"/>
    </xf>
    <xf numFmtId="0" fontId="11" fillId="0" borderId="0" xfId="0" applyFont="1" applyAlignment="1">
      <alignment horizontal="center" wrapText="1"/>
    </xf>
    <xf numFmtId="0" fontId="11" fillId="2" borderId="1" xfId="0" applyFont="1" applyFill="1" applyBorder="1" applyAlignment="1">
      <alignment horizontal="left" vertical="center" wrapText="1"/>
    </xf>
    <xf numFmtId="0" fontId="18" fillId="11" borderId="1" xfId="0" applyFont="1" applyFill="1" applyBorder="1" applyAlignment="1">
      <alignment horizontal="center" vertical="center"/>
    </xf>
    <xf numFmtId="0" fontId="12" fillId="0" borderId="0" xfId="0" applyFont="1"/>
    <xf numFmtId="0" fontId="11" fillId="2" borderId="1" xfId="0" applyFont="1" applyFill="1" applyBorder="1" applyAlignment="1">
      <alignment horizontal="center" vertical="center" wrapText="1"/>
    </xf>
    <xf numFmtId="0" fontId="11" fillId="0" borderId="1" xfId="0" applyFont="1" applyBorder="1"/>
    <xf numFmtId="0" fontId="11" fillId="0" borderId="6" xfId="0" applyFont="1" applyBorder="1" applyAlignment="1">
      <alignment horizontal="center" vertical="center"/>
    </xf>
    <xf numFmtId="0" fontId="11" fillId="0" borderId="19" xfId="0" applyFont="1" applyBorder="1" applyAlignment="1">
      <alignment horizontal="left" vertical="center" wrapText="1"/>
    </xf>
    <xf numFmtId="0" fontId="12" fillId="11" borderId="5" xfId="0" applyFont="1" applyFill="1" applyBorder="1" applyAlignment="1">
      <alignment horizontal="center" vertical="center" wrapText="1"/>
    </xf>
    <xf numFmtId="0" fontId="12" fillId="11" borderId="5" xfId="0" applyFont="1" applyFill="1" applyBorder="1" applyAlignment="1">
      <alignment horizontal="center" vertical="center" textRotation="90" wrapText="1"/>
    </xf>
    <xf numFmtId="0" fontId="12" fillId="11" borderId="5" xfId="0" applyFont="1" applyFill="1" applyBorder="1" applyAlignment="1">
      <alignment horizontal="left" vertical="center" wrapText="1"/>
    </xf>
    <xf numFmtId="0" fontId="11" fillId="0" borderId="5" xfId="0" applyFont="1" applyBorder="1" applyAlignment="1">
      <alignment horizontal="center" vertical="center"/>
    </xf>
    <xf numFmtId="0" fontId="11" fillId="0" borderId="5" xfId="0" applyFont="1" applyBorder="1" applyAlignment="1">
      <alignment horizontal="center" vertical="center" wrapText="1"/>
    </xf>
    <xf numFmtId="0" fontId="11" fillId="0" borderId="5" xfId="0" applyFont="1" applyBorder="1" applyAlignment="1">
      <alignment horizontal="left" vertical="center" wrapText="1"/>
    </xf>
    <xf numFmtId="0" fontId="14" fillId="0" borderId="5" xfId="0" applyFont="1" applyBorder="1" applyAlignment="1">
      <alignment horizontal="center" vertical="center" wrapText="1"/>
    </xf>
    <xf numFmtId="49" fontId="14" fillId="0" borderId="8" xfId="0" applyNumberFormat="1" applyFont="1" applyBorder="1" applyAlignment="1">
      <alignment horizontal="left"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9" fillId="11" borderId="5" xfId="0" applyFont="1" applyFill="1" applyBorder="1" applyAlignment="1">
      <alignment horizontal="center" vertical="center" wrapText="1"/>
    </xf>
    <xf numFmtId="0" fontId="19" fillId="11" borderId="5" xfId="0" applyFont="1" applyFill="1" applyBorder="1" applyAlignment="1">
      <alignment horizontal="center" vertical="center" textRotation="90" wrapText="1"/>
    </xf>
    <xf numFmtId="0" fontId="20" fillId="0" borderId="1"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left" vertical="center" wrapText="1"/>
    </xf>
    <xf numFmtId="0" fontId="19" fillId="0" borderId="1" xfId="0" applyFont="1" applyBorder="1" applyAlignment="1">
      <alignment horizontal="center" vertical="center" wrapText="1"/>
    </xf>
    <xf numFmtId="0" fontId="20" fillId="0" borderId="1" xfId="0" applyFont="1" applyBorder="1" applyAlignment="1">
      <alignment horizontal="left" vertical="center" wrapText="1"/>
    </xf>
    <xf numFmtId="49" fontId="20" fillId="0" borderId="7" xfId="0" applyNumberFormat="1" applyFont="1" applyBorder="1" applyAlignment="1">
      <alignment horizontal="left" vertical="center" wrapText="1"/>
    </xf>
    <xf numFmtId="0" fontId="20" fillId="0" borderId="8" xfId="0" applyFont="1" applyBorder="1" applyAlignment="1">
      <alignment horizontal="left" vertical="center" wrapText="1"/>
    </xf>
    <xf numFmtId="0" fontId="21" fillId="0" borderId="1" xfId="0" applyFont="1" applyBorder="1" applyAlignment="1">
      <alignment horizontal="left" vertical="center" wrapText="1"/>
    </xf>
    <xf numFmtId="0" fontId="22" fillId="0" borderId="1" xfId="0" applyFont="1" applyBorder="1" applyAlignment="1">
      <alignment horizontal="center" vertical="center" wrapText="1"/>
    </xf>
    <xf numFmtId="0" fontId="22" fillId="0" borderId="1" xfId="0" applyFont="1" applyBorder="1" applyAlignment="1">
      <alignment horizontal="left" vertical="center" wrapText="1"/>
    </xf>
    <xf numFmtId="0" fontId="20" fillId="0" borderId="19" xfId="0" applyFont="1" applyBorder="1" applyAlignment="1">
      <alignment horizontal="left" vertical="center" wrapText="1"/>
    </xf>
    <xf numFmtId="0" fontId="23" fillId="0" borderId="7" xfId="0" applyFont="1" applyBorder="1" applyAlignment="1">
      <alignment horizontal="left" vertical="center" wrapText="1"/>
    </xf>
    <xf numFmtId="0" fontId="20" fillId="0" borderId="0" xfId="0" applyFont="1" applyAlignment="1">
      <alignment horizontal="center"/>
    </xf>
    <xf numFmtId="0" fontId="20" fillId="0" borderId="0" xfId="0" applyFont="1" applyAlignment="1">
      <alignment horizontal="left" vertical="center"/>
    </xf>
    <xf numFmtId="0" fontId="20" fillId="0" borderId="0" xfId="0" applyFont="1"/>
    <xf numFmtId="0" fontId="21" fillId="0" borderId="19" xfId="0" applyFont="1" applyBorder="1" applyAlignment="1">
      <alignment horizontal="left" vertical="center" wrapText="1"/>
    </xf>
    <xf numFmtId="0" fontId="6" fillId="2" borderId="0" xfId="0" applyFont="1" applyFill="1" applyAlignment="1">
      <alignment horizontal="left" vertical="center" wrapText="1"/>
    </xf>
    <xf numFmtId="0" fontId="6" fillId="0" borderId="0" xfId="0" applyFont="1" applyAlignment="1">
      <alignment horizontal="center" vertical="center" wrapText="1"/>
    </xf>
    <xf numFmtId="17" fontId="6" fillId="6" borderId="0" xfId="0" applyNumberFormat="1" applyFont="1" applyFill="1" applyAlignment="1">
      <alignment horizontal="center" vertical="center" wrapText="1"/>
    </xf>
    <xf numFmtId="0" fontId="6" fillId="0" borderId="12" xfId="0" applyFont="1" applyBorder="1" applyAlignment="1">
      <alignment horizontal="center" vertical="center" wrapText="1"/>
    </xf>
    <xf numFmtId="0" fontId="6" fillId="0" borderId="12" xfId="0" applyFont="1" applyBorder="1" applyAlignment="1">
      <alignment horizontal="center" vertical="center"/>
    </xf>
    <xf numFmtId="0" fontId="6" fillId="2" borderId="12"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6" fillId="2" borderId="0" xfId="0" applyFont="1" applyFill="1" applyAlignment="1">
      <alignment horizontal="center" vertical="center" wrapText="1"/>
    </xf>
    <xf numFmtId="0" fontId="9" fillId="0" borderId="0" xfId="0" applyFont="1" applyAlignment="1">
      <alignment horizontal="center" vertical="center" wrapText="1"/>
    </xf>
    <xf numFmtId="0" fontId="24" fillId="9" borderId="1" xfId="0" applyFont="1" applyFill="1" applyBorder="1" applyAlignment="1">
      <alignment horizontal="center" vertical="center" wrapText="1"/>
    </xf>
    <xf numFmtId="0" fontId="24" fillId="0" borderId="1" xfId="0" applyFont="1" applyBorder="1" applyAlignment="1">
      <alignment horizontal="center" vertical="center" wrapText="1"/>
    </xf>
    <xf numFmtId="0" fontId="6" fillId="12" borderId="1" xfId="0" applyFont="1" applyFill="1" applyBorder="1" applyAlignment="1">
      <alignment horizontal="center" vertical="center"/>
    </xf>
    <xf numFmtId="0" fontId="6" fillId="12" borderId="12" xfId="0" applyFont="1" applyFill="1" applyBorder="1" applyAlignment="1">
      <alignment horizontal="center" vertical="center"/>
    </xf>
    <xf numFmtId="0" fontId="6" fillId="12" borderId="1" xfId="0" applyFont="1" applyFill="1" applyBorder="1" applyAlignment="1">
      <alignment horizontal="center" vertical="center" wrapText="1"/>
    </xf>
    <xf numFmtId="0" fontId="6" fillId="12" borderId="12"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5" fillId="12" borderId="1" xfId="0" applyFont="1" applyFill="1" applyBorder="1" applyAlignment="1">
      <alignment horizontal="center" vertical="center"/>
    </xf>
    <xf numFmtId="0" fontId="25" fillId="2" borderId="1" xfId="0" applyFont="1" applyFill="1" applyBorder="1" applyAlignment="1">
      <alignment horizontal="left" vertical="center" wrapText="1"/>
    </xf>
    <xf numFmtId="0" fontId="25"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26" fillId="9" borderId="1" xfId="0" applyFont="1" applyFill="1" applyBorder="1" applyAlignment="1">
      <alignment horizontal="center" vertical="center" wrapText="1"/>
    </xf>
    <xf numFmtId="0" fontId="25" fillId="0" borderId="1" xfId="0" applyFont="1" applyBorder="1" applyAlignment="1">
      <alignment horizontal="left" vertical="center" wrapText="1"/>
    </xf>
    <xf numFmtId="0" fontId="25" fillId="0" borderId="7" xfId="0" applyFont="1" applyBorder="1" applyAlignment="1">
      <alignment horizontal="left" vertical="center" wrapText="1"/>
    </xf>
    <xf numFmtId="0" fontId="25" fillId="0" borderId="10" xfId="0" applyFont="1" applyBorder="1" applyAlignment="1">
      <alignment horizontal="left" vertical="center" wrapText="1"/>
    </xf>
    <xf numFmtId="49" fontId="25" fillId="0" borderId="9" xfId="0" applyNumberFormat="1" applyFont="1" applyBorder="1" applyAlignment="1">
      <alignment horizontal="left" vertical="center" wrapText="1"/>
    </xf>
    <xf numFmtId="0" fontId="25" fillId="0" borderId="8" xfId="0" applyFont="1" applyBorder="1" applyAlignment="1">
      <alignment horizontal="left" vertical="center" wrapText="1"/>
    </xf>
    <xf numFmtId="0" fontId="25" fillId="4" borderId="1" xfId="0" applyFont="1" applyFill="1" applyBorder="1" applyAlignment="1">
      <alignment horizontal="left" vertical="center" wrapText="1"/>
    </xf>
    <xf numFmtId="0" fontId="25" fillId="0" borderId="0" xfId="0" applyFont="1" applyAlignment="1">
      <alignment horizontal="center" vertical="center" wrapText="1"/>
    </xf>
    <xf numFmtId="0" fontId="25" fillId="0" borderId="1" xfId="0" applyFont="1" applyBorder="1" applyAlignment="1">
      <alignment vertical="center" wrapText="1"/>
    </xf>
    <xf numFmtId="0" fontId="25" fillId="0" borderId="7" xfId="0" applyFont="1" applyBorder="1" applyAlignment="1">
      <alignment vertical="center" wrapText="1"/>
    </xf>
    <xf numFmtId="0" fontId="27" fillId="6" borderId="1" xfId="0" applyFont="1" applyFill="1" applyBorder="1" applyAlignment="1">
      <alignment horizontal="center" vertical="center" wrapText="1"/>
    </xf>
    <xf numFmtId="0" fontId="28" fillId="6" borderId="1" xfId="0" applyFont="1" applyFill="1" applyBorder="1" applyAlignment="1">
      <alignment horizontal="left" vertical="center" wrapText="1"/>
    </xf>
    <xf numFmtId="0" fontId="28" fillId="6" borderId="1" xfId="0" applyFont="1" applyFill="1" applyBorder="1" applyAlignment="1">
      <alignment horizontal="center" vertical="center" wrapText="1"/>
    </xf>
    <xf numFmtId="0" fontId="28" fillId="13" borderId="1" xfId="0" applyFont="1" applyFill="1" applyBorder="1" applyAlignment="1">
      <alignment horizontal="center" vertical="center" wrapText="1"/>
    </xf>
    <xf numFmtId="0" fontId="28" fillId="14" borderId="1" xfId="0" applyFont="1" applyFill="1" applyBorder="1" applyAlignment="1">
      <alignment horizontal="center" vertical="center" wrapText="1"/>
    </xf>
    <xf numFmtId="0" fontId="26" fillId="0" borderId="0" xfId="0" applyFont="1"/>
    <xf numFmtId="0" fontId="28" fillId="6" borderId="2" xfId="0" applyFont="1" applyFill="1" applyBorder="1" applyAlignment="1">
      <alignment vertical="center" wrapText="1"/>
    </xf>
    <xf numFmtId="0" fontId="28" fillId="6" borderId="3" xfId="0" applyFont="1" applyFill="1" applyBorder="1" applyAlignment="1">
      <alignment horizontal="left" vertical="center" wrapText="1"/>
    </xf>
    <xf numFmtId="0" fontId="28" fillId="6" borderId="3" xfId="0" applyFont="1" applyFill="1" applyBorder="1" applyAlignment="1">
      <alignment vertical="center" wrapText="1"/>
    </xf>
    <xf numFmtId="0" fontId="28" fillId="6" borderId="4" xfId="0" applyFont="1" applyFill="1" applyBorder="1" applyAlignment="1">
      <alignment vertical="center" wrapText="1"/>
    </xf>
    <xf numFmtId="0" fontId="26" fillId="2" borderId="1" xfId="0" applyFont="1" applyFill="1" applyBorder="1" applyAlignment="1">
      <alignment horizontal="center" vertical="center"/>
    </xf>
    <xf numFmtId="0" fontId="26" fillId="9" borderId="1" xfId="0" applyFont="1" applyFill="1" applyBorder="1" applyAlignment="1">
      <alignment horizontal="center" vertical="center"/>
    </xf>
    <xf numFmtId="17" fontId="26" fillId="2" borderId="1" xfId="0" applyNumberFormat="1" applyFont="1" applyFill="1" applyBorder="1" applyAlignment="1">
      <alignment horizontal="center" vertical="center"/>
    </xf>
    <xf numFmtId="0" fontId="26" fillId="2" borderId="2" xfId="0" applyFont="1" applyFill="1" applyBorder="1" applyAlignment="1">
      <alignment vertical="center" wrapText="1"/>
    </xf>
    <xf numFmtId="0" fontId="26" fillId="2" borderId="4" xfId="0" applyFont="1" applyFill="1" applyBorder="1" applyAlignment="1">
      <alignment horizontal="left" vertical="center" wrapText="1"/>
    </xf>
    <xf numFmtId="0" fontId="26" fillId="2" borderId="4" xfId="0" applyFont="1" applyFill="1" applyBorder="1" applyAlignment="1">
      <alignment vertical="center" wrapText="1"/>
    </xf>
    <xf numFmtId="0" fontId="26" fillId="2" borderId="4" xfId="0" applyFont="1" applyFill="1" applyBorder="1" applyAlignment="1">
      <alignment horizontal="center" vertical="center" wrapText="1"/>
    </xf>
    <xf numFmtId="166" fontId="26" fillId="2" borderId="13" xfId="0" applyNumberFormat="1" applyFont="1" applyFill="1" applyBorder="1" applyAlignment="1">
      <alignment vertical="center" wrapText="1"/>
    </xf>
    <xf numFmtId="0" fontId="26" fillId="2" borderId="20" xfId="0" applyFont="1" applyFill="1" applyBorder="1" applyAlignment="1">
      <alignment vertical="center" wrapText="1"/>
    </xf>
    <xf numFmtId="166" fontId="26" fillId="2" borderId="1" xfId="3" applyNumberFormat="1" applyFont="1" applyFill="1" applyBorder="1" applyAlignment="1">
      <alignment horizontal="center" vertical="center" wrapText="1"/>
    </xf>
    <xf numFmtId="166" fontId="26" fillId="2" borderId="1" xfId="3" applyNumberFormat="1" applyFont="1" applyFill="1" applyBorder="1" applyAlignment="1">
      <alignment horizontal="center" vertical="center"/>
    </xf>
    <xf numFmtId="0" fontId="26" fillId="2" borderId="15" xfId="0" applyFont="1" applyFill="1" applyBorder="1" applyAlignment="1">
      <alignment vertical="center" wrapText="1"/>
    </xf>
    <xf numFmtId="0" fontId="26" fillId="2" borderId="21" xfId="0" applyFont="1" applyFill="1" applyBorder="1" applyAlignment="1">
      <alignment vertical="center" wrapText="1"/>
    </xf>
    <xf numFmtId="166" fontId="26" fillId="2" borderId="1" xfId="0" applyNumberFormat="1" applyFont="1" applyFill="1" applyBorder="1" applyAlignment="1">
      <alignment horizontal="center" vertical="center" wrapText="1"/>
    </xf>
    <xf numFmtId="0" fontId="26" fillId="2" borderId="16" xfId="0" applyFont="1" applyFill="1" applyBorder="1" applyAlignment="1">
      <alignment vertical="center" wrapText="1"/>
    </xf>
    <xf numFmtId="0" fontId="26" fillId="2" borderId="22" xfId="0" applyFont="1" applyFill="1" applyBorder="1" applyAlignment="1">
      <alignment vertical="center" wrapText="1"/>
    </xf>
    <xf numFmtId="0" fontId="29" fillId="6" borderId="2" xfId="0" applyFont="1" applyFill="1" applyBorder="1" applyAlignment="1">
      <alignment vertical="center" wrapText="1"/>
    </xf>
    <xf numFmtId="0" fontId="25" fillId="0" borderId="7" xfId="0" applyFont="1" applyBorder="1" applyAlignment="1">
      <alignment horizontal="center" vertical="center" wrapText="1"/>
    </xf>
    <xf numFmtId="0" fontId="26" fillId="0" borderId="20" xfId="0" applyFont="1" applyBorder="1" applyAlignment="1">
      <alignment vertical="center"/>
    </xf>
    <xf numFmtId="0" fontId="26" fillId="0" borderId="21" xfId="0" applyFont="1" applyBorder="1" applyAlignment="1">
      <alignment vertical="center"/>
    </xf>
    <xf numFmtId="0" fontId="26" fillId="0" borderId="22" xfId="0" applyFont="1" applyBorder="1" applyAlignment="1">
      <alignment vertical="center"/>
    </xf>
    <xf numFmtId="0" fontId="29" fillId="6" borderId="3" xfId="0" applyFont="1" applyFill="1" applyBorder="1" applyAlignment="1">
      <alignment horizontal="left" vertical="center" wrapText="1"/>
    </xf>
    <xf numFmtId="0" fontId="29" fillId="6" borderId="3" xfId="0" applyFont="1" applyFill="1" applyBorder="1" applyAlignment="1">
      <alignment vertical="center" wrapText="1"/>
    </xf>
    <xf numFmtId="0" fontId="29" fillId="6" borderId="4" xfId="0" applyFont="1" applyFill="1" applyBorder="1" applyAlignment="1">
      <alignment vertical="center" wrapText="1"/>
    </xf>
    <xf numFmtId="17" fontId="26" fillId="0" borderId="20" xfId="0" applyNumberFormat="1" applyFont="1" applyBorder="1" applyAlignment="1">
      <alignment vertical="center"/>
    </xf>
    <xf numFmtId="17" fontId="26" fillId="0" borderId="21" xfId="0" applyNumberFormat="1" applyFont="1" applyBorder="1" applyAlignment="1">
      <alignment vertical="center"/>
    </xf>
    <xf numFmtId="17" fontId="26" fillId="0" borderId="22" xfId="0" applyNumberFormat="1" applyFont="1" applyBorder="1" applyAlignment="1">
      <alignment vertical="center"/>
    </xf>
    <xf numFmtId="17" fontId="26" fillId="2" borderId="20" xfId="0" applyNumberFormat="1" applyFont="1" applyFill="1" applyBorder="1" applyAlignment="1">
      <alignment vertical="center"/>
    </xf>
    <xf numFmtId="166" fontId="26" fillId="0" borderId="1" xfId="3" applyNumberFormat="1" applyFont="1" applyBorder="1" applyAlignment="1">
      <alignment horizontal="center" vertical="center"/>
    </xf>
    <xf numFmtId="17" fontId="26" fillId="2" borderId="21" xfId="0" applyNumberFormat="1" applyFont="1" applyFill="1" applyBorder="1" applyAlignment="1">
      <alignment vertical="center"/>
    </xf>
    <xf numFmtId="17" fontId="26" fillId="2" borderId="22" xfId="0" applyNumberFormat="1" applyFont="1" applyFill="1" applyBorder="1" applyAlignment="1">
      <alignment vertical="center"/>
    </xf>
    <xf numFmtId="165" fontId="26" fillId="2" borderId="1" xfId="0" applyNumberFormat="1" applyFont="1" applyFill="1" applyBorder="1" applyAlignment="1">
      <alignment horizontal="center" vertical="center" wrapText="1"/>
    </xf>
    <xf numFmtId="165" fontId="26" fillId="9" borderId="1" xfId="0" applyNumberFormat="1" applyFont="1" applyFill="1" applyBorder="1" applyAlignment="1">
      <alignment horizontal="center" vertical="center" wrapText="1"/>
    </xf>
    <xf numFmtId="17" fontId="26" fillId="0" borderId="1" xfId="0" applyNumberFormat="1" applyFont="1" applyBorder="1" applyAlignment="1">
      <alignment horizontal="center" vertical="center"/>
    </xf>
    <xf numFmtId="0" fontId="26" fillId="0" borderId="1" xfId="0" applyFont="1" applyBorder="1" applyAlignment="1">
      <alignment horizontal="center" vertical="center"/>
    </xf>
    <xf numFmtId="0" fontId="25" fillId="5" borderId="1" xfId="0" applyFont="1" applyFill="1" applyBorder="1" applyAlignment="1">
      <alignment horizontal="center" vertical="center" wrapText="1"/>
    </xf>
    <xf numFmtId="0" fontId="25" fillId="0" borderId="8" xfId="0" applyFont="1" applyBorder="1" applyAlignment="1">
      <alignment horizontal="center" vertical="center" wrapText="1"/>
    </xf>
    <xf numFmtId="1" fontId="26" fillId="2" borderId="1" xfId="0" applyNumberFormat="1" applyFont="1" applyFill="1" applyBorder="1" applyAlignment="1">
      <alignment horizontal="center" vertical="center" wrapText="1"/>
    </xf>
    <xf numFmtId="166" fontId="26" fillId="0" borderId="20" xfId="3" applyNumberFormat="1" applyFont="1" applyBorder="1" applyAlignment="1">
      <alignment vertical="center"/>
    </xf>
    <xf numFmtId="166" fontId="26" fillId="0" borderId="21" xfId="3" applyNumberFormat="1" applyFont="1" applyBorder="1" applyAlignment="1">
      <alignment vertical="center"/>
    </xf>
    <xf numFmtId="166" fontId="26" fillId="0" borderId="22" xfId="3" applyNumberFormat="1" applyFont="1" applyBorder="1" applyAlignment="1">
      <alignment vertical="center"/>
    </xf>
    <xf numFmtId="0" fontId="29" fillId="6" borderId="2" xfId="0" applyFont="1" applyFill="1" applyBorder="1" applyAlignment="1">
      <alignment vertical="center"/>
    </xf>
    <xf numFmtId="0" fontId="25" fillId="2" borderId="1" xfId="0" applyFont="1" applyFill="1" applyBorder="1" applyAlignment="1">
      <alignment vertical="center" wrapText="1"/>
    </xf>
    <xf numFmtId="0" fontId="25" fillId="0" borderId="8" xfId="0" applyFont="1" applyBorder="1" applyAlignment="1">
      <alignment vertical="center" wrapText="1"/>
    </xf>
    <xf numFmtId="0" fontId="26" fillId="2" borderId="0" xfId="0" applyFont="1" applyFill="1"/>
    <xf numFmtId="0" fontId="25" fillId="2" borderId="7" xfId="0" applyFont="1" applyFill="1" applyBorder="1" applyAlignment="1">
      <alignment vertical="center" wrapText="1"/>
    </xf>
    <xf numFmtId="0" fontId="25" fillId="0" borderId="11" xfId="0" applyFont="1" applyBorder="1" applyAlignment="1">
      <alignment vertical="center" wrapText="1"/>
    </xf>
    <xf numFmtId="0" fontId="25" fillId="0" borderId="6" xfId="0" applyFont="1" applyBorder="1" applyAlignment="1">
      <alignment vertical="center" wrapText="1"/>
    </xf>
    <xf numFmtId="49" fontId="25" fillId="0" borderId="7" xfId="0" applyNumberFormat="1" applyFont="1" applyBorder="1" applyAlignment="1">
      <alignment vertical="center" wrapText="1"/>
    </xf>
    <xf numFmtId="0" fontId="25" fillId="0" borderId="1" xfId="0" applyFont="1" applyBorder="1" applyAlignment="1">
      <alignment vertical="center"/>
    </xf>
    <xf numFmtId="43" fontId="25" fillId="0" borderId="5" xfId="0" applyNumberFormat="1" applyFont="1" applyBorder="1" applyAlignment="1">
      <alignment vertical="center" wrapText="1"/>
    </xf>
    <xf numFmtId="0" fontId="25" fillId="0" borderId="0" xfId="0" applyFont="1" applyAlignment="1">
      <alignment vertical="center" wrapText="1"/>
    </xf>
    <xf numFmtId="0" fontId="25" fillId="0" borderId="2" xfId="0" applyFont="1" applyBorder="1" applyAlignment="1">
      <alignment vertical="center" wrapText="1"/>
    </xf>
    <xf numFmtId="0" fontId="31" fillId="10" borderId="1" xfId="0" applyFont="1" applyFill="1" applyBorder="1" applyAlignment="1">
      <alignment vertical="center"/>
    </xf>
    <xf numFmtId="0" fontId="31" fillId="10" borderId="1" xfId="0" applyFont="1" applyFill="1" applyBorder="1" applyAlignment="1">
      <alignment horizontal="left" vertical="center"/>
    </xf>
    <xf numFmtId="166" fontId="31" fillId="10" borderId="1" xfId="3" applyNumberFormat="1" applyFont="1" applyFill="1" applyBorder="1" applyAlignment="1">
      <alignment vertical="center"/>
    </xf>
    <xf numFmtId="0" fontId="33" fillId="0" borderId="0" xfId="0" applyFont="1"/>
    <xf numFmtId="0" fontId="26" fillId="0" borderId="0" xfId="0" applyFont="1" applyAlignment="1">
      <alignment horizontal="left"/>
    </xf>
    <xf numFmtId="0" fontId="28" fillId="0" borderId="1" xfId="0" applyFont="1" applyBorder="1" applyAlignment="1">
      <alignment horizontal="center" vertical="center" wrapText="1"/>
    </xf>
    <xf numFmtId="0" fontId="26" fillId="0" borderId="1" xfId="0" applyFont="1" applyBorder="1" applyAlignment="1">
      <alignment horizontal="center"/>
    </xf>
    <xf numFmtId="17" fontId="26" fillId="0" borderId="1" xfId="0" applyNumberFormat="1" applyFont="1" applyBorder="1" applyAlignment="1">
      <alignment horizontal="center"/>
    </xf>
    <xf numFmtId="16" fontId="26" fillId="0" borderId="1" xfId="0" applyNumberFormat="1" applyFont="1" applyBorder="1" applyAlignment="1">
      <alignment horizontal="center"/>
    </xf>
    <xf numFmtId="0" fontId="26" fillId="0" borderId="0" xfId="0" applyFont="1" applyAlignment="1">
      <alignment horizontal="center"/>
    </xf>
    <xf numFmtId="9" fontId="32" fillId="0" borderId="0" xfId="4" applyFont="1" applyFill="1" applyAlignment="1">
      <alignment horizontal="center"/>
    </xf>
    <xf numFmtId="166" fontId="26" fillId="2" borderId="15" xfId="0" applyNumberFormat="1" applyFont="1" applyFill="1" applyBorder="1" applyAlignment="1">
      <alignment vertical="center" wrapText="1"/>
    </xf>
    <xf numFmtId="0" fontId="31" fillId="15" borderId="1" xfId="0" applyFont="1" applyFill="1" applyBorder="1" applyAlignment="1">
      <alignment vertical="center"/>
    </xf>
    <xf numFmtId="0" fontId="31" fillId="15" borderId="1" xfId="0" applyFont="1" applyFill="1" applyBorder="1" applyAlignment="1">
      <alignment horizontal="left" vertical="center"/>
    </xf>
    <xf numFmtId="166" fontId="31" fillId="15" borderId="1" xfId="3" applyNumberFormat="1" applyFont="1" applyFill="1" applyBorder="1" applyAlignment="1">
      <alignment vertical="center"/>
    </xf>
    <xf numFmtId="0" fontId="31" fillId="16" borderId="1" xfId="0" applyFont="1" applyFill="1" applyBorder="1" applyAlignment="1">
      <alignment vertical="center"/>
    </xf>
    <xf numFmtId="0" fontId="31" fillId="16" borderId="1" xfId="0" applyFont="1" applyFill="1" applyBorder="1" applyAlignment="1">
      <alignment horizontal="left" vertical="center"/>
    </xf>
    <xf numFmtId="166" fontId="31" fillId="16" borderId="1" xfId="3" applyNumberFormat="1" applyFont="1" applyFill="1" applyBorder="1" applyAlignment="1">
      <alignment vertical="center"/>
    </xf>
    <xf numFmtId="0" fontId="31" fillId="5" borderId="1" xfId="0" applyFont="1" applyFill="1" applyBorder="1" applyAlignment="1">
      <alignment vertical="center"/>
    </xf>
    <xf numFmtId="0" fontId="31" fillId="5" borderId="1" xfId="0" applyFont="1" applyFill="1" applyBorder="1" applyAlignment="1">
      <alignment horizontal="left" vertical="center"/>
    </xf>
    <xf numFmtId="168" fontId="31" fillId="5" borderId="1" xfId="4" applyNumberFormat="1" applyFont="1" applyFill="1" applyBorder="1" applyAlignment="1">
      <alignment vertical="center"/>
    </xf>
    <xf numFmtId="167" fontId="31" fillId="5" borderId="1" xfId="0" applyNumberFormat="1" applyFont="1" applyFill="1" applyBorder="1" applyAlignment="1">
      <alignment vertical="center"/>
    </xf>
    <xf numFmtId="0" fontId="28" fillId="17" borderId="1" xfId="0" applyFont="1" applyFill="1" applyBorder="1" applyAlignment="1">
      <alignment horizontal="center" vertical="center" wrapText="1"/>
    </xf>
    <xf numFmtId="0" fontId="26" fillId="17" borderId="0" xfId="0" applyFont="1" applyFill="1"/>
    <xf numFmtId="166" fontId="26" fillId="14" borderId="15" xfId="0" applyNumberFormat="1" applyFont="1" applyFill="1" applyBorder="1" applyAlignment="1">
      <alignment vertical="center" wrapText="1"/>
    </xf>
    <xf numFmtId="166" fontId="34" fillId="2" borderId="16" xfId="0" applyNumberFormat="1" applyFont="1" applyFill="1" applyBorder="1" applyAlignment="1">
      <alignment vertical="center" wrapText="1"/>
    </xf>
    <xf numFmtId="0" fontId="28" fillId="6" borderId="0" xfId="0" applyFont="1" applyFill="1" applyAlignment="1">
      <alignment horizontal="center" vertical="center" wrapText="1"/>
    </xf>
    <xf numFmtId="0" fontId="25" fillId="5" borderId="7" xfId="0" applyFont="1" applyFill="1" applyBorder="1" applyAlignment="1">
      <alignment vertical="center" wrapText="1"/>
    </xf>
    <xf numFmtId="0" fontId="25" fillId="5" borderId="2" xfId="0" applyFont="1" applyFill="1" applyBorder="1" applyAlignment="1">
      <alignment vertical="center" wrapText="1"/>
    </xf>
    <xf numFmtId="0" fontId="35" fillId="0" borderId="7" xfId="0" applyFont="1" applyBorder="1" applyAlignment="1">
      <alignment horizontal="left" vertical="center" wrapText="1"/>
    </xf>
    <xf numFmtId="17" fontId="26" fillId="18" borderId="1" xfId="0" applyNumberFormat="1" applyFont="1" applyFill="1" applyBorder="1" applyAlignment="1">
      <alignment horizontal="center" vertical="center"/>
    </xf>
    <xf numFmtId="0" fontId="32" fillId="0" borderId="0" xfId="0" applyFont="1" applyAlignment="1">
      <alignment wrapText="1"/>
    </xf>
    <xf numFmtId="0" fontId="32" fillId="0" borderId="0" xfId="0" applyFont="1"/>
    <xf numFmtId="0" fontId="25" fillId="19" borderId="1" xfId="0" applyFont="1" applyFill="1" applyBorder="1" applyAlignment="1">
      <alignment horizontal="left" vertical="center" wrapText="1"/>
    </xf>
    <xf numFmtId="0" fontId="25" fillId="19" borderId="1" xfId="0" applyFont="1" applyFill="1" applyBorder="1" applyAlignment="1">
      <alignment horizontal="center" vertical="center" wrapText="1"/>
    </xf>
    <xf numFmtId="0" fontId="25" fillId="19" borderId="7" xfId="0" applyFont="1" applyFill="1" applyBorder="1" applyAlignment="1">
      <alignment horizontal="left" vertical="center" wrapText="1"/>
    </xf>
    <xf numFmtId="0" fontId="26" fillId="19" borderId="1" xfId="0" applyFont="1" applyFill="1" applyBorder="1" applyAlignment="1">
      <alignment horizontal="center" vertical="center" wrapText="1"/>
    </xf>
    <xf numFmtId="0" fontId="26" fillId="19" borderId="1" xfId="0" applyFont="1" applyFill="1" applyBorder="1" applyAlignment="1">
      <alignment horizontal="center" vertical="center"/>
    </xf>
    <xf numFmtId="17" fontId="26" fillId="19" borderId="1" xfId="0" applyNumberFormat="1" applyFont="1" applyFill="1" applyBorder="1" applyAlignment="1">
      <alignment horizontal="center" vertical="center"/>
    </xf>
    <xf numFmtId="0" fontId="34" fillId="19" borderId="1" xfId="0" applyFont="1" applyFill="1" applyBorder="1" applyAlignment="1">
      <alignment horizontal="center" vertical="center" wrapText="1"/>
    </xf>
    <xf numFmtId="0" fontId="25" fillId="19" borderId="0" xfId="0" applyFont="1" applyFill="1" applyAlignment="1">
      <alignment horizontal="left" vertical="center" wrapText="1"/>
    </xf>
    <xf numFmtId="0" fontId="25" fillId="19" borderId="7" xfId="0" applyFont="1" applyFill="1" applyBorder="1" applyAlignment="1">
      <alignment horizontal="center" vertical="center" wrapText="1"/>
    </xf>
    <xf numFmtId="0" fontId="25" fillId="19" borderId="1" xfId="0" applyFont="1" applyFill="1" applyBorder="1" applyAlignment="1">
      <alignment vertical="center" wrapText="1"/>
    </xf>
    <xf numFmtId="0" fontId="25" fillId="19" borderId="8" xfId="0" applyFont="1" applyFill="1" applyBorder="1" applyAlignment="1">
      <alignment vertical="center" wrapText="1"/>
    </xf>
    <xf numFmtId="0" fontId="25" fillId="19" borderId="7" xfId="0" applyFont="1" applyFill="1" applyBorder="1" applyAlignment="1">
      <alignment vertical="center" wrapText="1"/>
    </xf>
    <xf numFmtId="0" fontId="25" fillId="19" borderId="1" xfId="0" applyFont="1" applyFill="1" applyBorder="1" applyAlignment="1">
      <alignment vertical="center"/>
    </xf>
    <xf numFmtId="43" fontId="25" fillId="19" borderId="5" xfId="0" applyNumberFormat="1" applyFont="1" applyFill="1" applyBorder="1" applyAlignment="1">
      <alignment vertical="center" wrapText="1"/>
    </xf>
    <xf numFmtId="0" fontId="25" fillId="19" borderId="2" xfId="0" applyFont="1" applyFill="1" applyBorder="1" applyAlignment="1">
      <alignment vertical="center" wrapText="1"/>
    </xf>
    <xf numFmtId="17" fontId="26" fillId="8" borderId="1" xfId="0" applyNumberFormat="1" applyFont="1" applyFill="1" applyBorder="1" applyAlignment="1">
      <alignment horizontal="center" vertical="center"/>
    </xf>
    <xf numFmtId="0" fontId="5" fillId="0" borderId="2" xfId="0" applyFont="1" applyBorder="1" applyAlignment="1">
      <alignment horizontal="center" vertical="center" wrapText="1"/>
    </xf>
    <xf numFmtId="0" fontId="38" fillId="19" borderId="1" xfId="0" applyFont="1" applyFill="1" applyBorder="1" applyAlignment="1">
      <alignment horizontal="center" vertical="center" wrapText="1"/>
    </xf>
    <xf numFmtId="0" fontId="38" fillId="19" borderId="1" xfId="0" applyFont="1" applyFill="1" applyBorder="1" applyAlignment="1">
      <alignment horizontal="center" vertical="center"/>
    </xf>
    <xf numFmtId="0" fontId="39" fillId="19" borderId="1" xfId="0" applyFont="1" applyFill="1" applyBorder="1" applyAlignment="1">
      <alignment horizontal="center" vertical="center" wrapText="1"/>
    </xf>
    <xf numFmtId="0" fontId="39" fillId="19" borderId="1" xfId="0" applyFont="1" applyFill="1" applyBorder="1" applyAlignment="1">
      <alignment horizontal="center" vertical="center"/>
    </xf>
    <xf numFmtId="0" fontId="6" fillId="6" borderId="7" xfId="0" applyFont="1" applyFill="1" applyBorder="1" applyAlignment="1">
      <alignment horizontal="center" vertical="center" wrapText="1"/>
    </xf>
    <xf numFmtId="0" fontId="3" fillId="6" borderId="0" xfId="0" applyFont="1" applyFill="1" applyAlignment="1">
      <alignment horizontal="center" vertical="center" wrapText="1"/>
    </xf>
    <xf numFmtId="0" fontId="6" fillId="6"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6" borderId="8"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25" fillId="4" borderId="7" xfId="0" applyFont="1" applyFill="1" applyBorder="1" applyAlignment="1">
      <alignment horizontal="left" vertical="center" wrapText="1"/>
    </xf>
    <xf numFmtId="0" fontId="25" fillId="4" borderId="7" xfId="0" applyFont="1" applyFill="1" applyBorder="1" applyAlignment="1">
      <alignment horizontal="center" vertical="center" wrapText="1"/>
    </xf>
    <xf numFmtId="0" fontId="25" fillId="4" borderId="0" xfId="0" applyFont="1" applyFill="1" applyAlignment="1">
      <alignment horizontal="left" vertical="center" wrapText="1"/>
    </xf>
    <xf numFmtId="0" fontId="40" fillId="0" borderId="0" xfId="0" applyFont="1" applyAlignment="1">
      <alignment horizontal="left"/>
    </xf>
    <xf numFmtId="0" fontId="40" fillId="0" borderId="0" xfId="0" applyFont="1"/>
    <xf numFmtId="0" fontId="41" fillId="6" borderId="1" xfId="0" applyFont="1" applyFill="1" applyBorder="1" applyAlignment="1">
      <alignment horizontal="center" vertical="center" wrapText="1"/>
    </xf>
    <xf numFmtId="0" fontId="41" fillId="13"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0" fillId="0" borderId="0" xfId="0" applyFont="1" applyAlignment="1">
      <alignment horizontal="center"/>
    </xf>
    <xf numFmtId="0" fontId="41" fillId="6" borderId="1" xfId="0" applyFont="1" applyFill="1" applyBorder="1" applyAlignment="1">
      <alignment horizontal="left" vertical="center" wrapText="1"/>
    </xf>
    <xf numFmtId="0" fontId="41" fillId="17" borderId="1" xfId="0" applyFont="1" applyFill="1" applyBorder="1" applyAlignment="1">
      <alignment horizontal="center" vertical="center" wrapText="1"/>
    </xf>
    <xf numFmtId="0" fontId="41" fillId="0" borderId="1" xfId="0" applyFont="1" applyBorder="1" applyAlignment="1">
      <alignment horizontal="center" vertical="center" wrapText="1"/>
    </xf>
    <xf numFmtId="0" fontId="42" fillId="6" borderId="2" xfId="0" applyFont="1" applyFill="1" applyBorder="1" applyAlignment="1">
      <alignment vertical="center" wrapText="1"/>
    </xf>
    <xf numFmtId="0" fontId="41" fillId="6" borderId="3" xfId="0" applyFont="1" applyFill="1" applyBorder="1" applyAlignment="1">
      <alignment vertical="center" wrapText="1"/>
    </xf>
    <xf numFmtId="0" fontId="41" fillId="6" borderId="4" xfId="0" applyFont="1" applyFill="1" applyBorder="1" applyAlignment="1">
      <alignment vertical="center" wrapText="1"/>
    </xf>
    <xf numFmtId="0" fontId="40" fillId="0" borderId="1" xfId="0" applyFont="1" applyBorder="1" applyAlignment="1">
      <alignment horizontal="center"/>
    </xf>
    <xf numFmtId="0" fontId="43" fillId="2" borderId="1" xfId="0" applyFont="1" applyFill="1" applyBorder="1" applyAlignment="1">
      <alignment horizontal="center" vertical="center" wrapText="1"/>
    </xf>
    <xf numFmtId="0" fontId="40" fillId="2" borderId="1" xfId="0" applyFont="1" applyFill="1" applyBorder="1" applyAlignment="1">
      <alignment horizontal="center" vertical="center"/>
    </xf>
    <xf numFmtId="17" fontId="40" fillId="18" borderId="1" xfId="0" applyNumberFormat="1" applyFont="1" applyFill="1" applyBorder="1" applyAlignment="1">
      <alignment horizontal="center" vertical="center"/>
    </xf>
    <xf numFmtId="17" fontId="40" fillId="0" borderId="1" xfId="0" applyNumberFormat="1" applyFont="1" applyBorder="1" applyAlignment="1">
      <alignment horizontal="center"/>
    </xf>
    <xf numFmtId="0" fontId="40" fillId="2" borderId="1" xfId="0" applyFont="1" applyFill="1" applyBorder="1" applyAlignment="1">
      <alignment horizontal="center" vertical="center" wrapText="1"/>
    </xf>
    <xf numFmtId="0" fontId="43" fillId="2" borderId="2" xfId="0" applyFont="1" applyFill="1" applyBorder="1" applyAlignment="1">
      <alignment vertical="center" wrapText="1"/>
    </xf>
    <xf numFmtId="0" fontId="43" fillId="2" borderId="4" xfId="0" applyFont="1" applyFill="1" applyBorder="1" applyAlignment="1">
      <alignment horizontal="left" vertical="center" wrapText="1"/>
    </xf>
    <xf numFmtId="0" fontId="43" fillId="2" borderId="4" xfId="0" applyFont="1" applyFill="1" applyBorder="1" applyAlignment="1">
      <alignment vertical="center" wrapText="1"/>
    </xf>
    <xf numFmtId="0" fontId="43" fillId="2" borderId="4" xfId="0" applyFont="1" applyFill="1" applyBorder="1" applyAlignment="1">
      <alignment horizontal="center" vertical="center" wrapText="1"/>
    </xf>
    <xf numFmtId="166" fontId="40" fillId="2" borderId="13" xfId="0" applyNumberFormat="1" applyFont="1" applyFill="1" applyBorder="1" applyAlignment="1">
      <alignment vertical="center" wrapText="1"/>
    </xf>
    <xf numFmtId="0" fontId="40" fillId="2" borderId="20" xfId="0" applyFont="1" applyFill="1" applyBorder="1" applyAlignment="1">
      <alignment vertical="center" wrapText="1"/>
    </xf>
    <xf numFmtId="0" fontId="40" fillId="2" borderId="2" xfId="0" applyFont="1" applyFill="1" applyBorder="1" applyAlignment="1">
      <alignment vertical="center" wrapText="1"/>
    </xf>
    <xf numFmtId="0" fontId="40" fillId="2" borderId="4" xfId="0" applyFont="1" applyFill="1" applyBorder="1" applyAlignment="1">
      <alignment horizontal="left" vertical="center" wrapText="1"/>
    </xf>
    <xf numFmtId="0" fontId="40" fillId="2" borderId="4" xfId="0" applyFont="1" applyFill="1" applyBorder="1" applyAlignment="1">
      <alignment vertical="center" wrapText="1"/>
    </xf>
    <xf numFmtId="0" fontId="40" fillId="2" borderId="4" xfId="0" applyFont="1" applyFill="1" applyBorder="1" applyAlignment="1">
      <alignment horizontal="center" vertical="center" wrapText="1"/>
    </xf>
    <xf numFmtId="166" fontId="40" fillId="2" borderId="1" xfId="3" applyNumberFormat="1" applyFont="1" applyFill="1" applyBorder="1" applyAlignment="1">
      <alignment horizontal="center" vertical="center" wrapText="1"/>
    </xf>
    <xf numFmtId="166" fontId="40" fillId="2" borderId="1" xfId="3" applyNumberFormat="1" applyFont="1" applyFill="1" applyBorder="1" applyAlignment="1">
      <alignment horizontal="center" vertical="center"/>
    </xf>
    <xf numFmtId="0" fontId="40" fillId="2" borderId="15" xfId="0" applyFont="1" applyFill="1" applyBorder="1" applyAlignment="1">
      <alignment vertical="center" wrapText="1"/>
    </xf>
    <xf numFmtId="0" fontId="40" fillId="2" borderId="21" xfId="0" applyFont="1" applyFill="1" applyBorder="1" applyAlignment="1">
      <alignment vertical="center" wrapText="1"/>
    </xf>
    <xf numFmtId="166" fontId="40" fillId="2" borderId="1" xfId="0" applyNumberFormat="1" applyFont="1" applyFill="1" applyBorder="1" applyAlignment="1">
      <alignment horizontal="center" vertical="center" wrapText="1"/>
    </xf>
    <xf numFmtId="166" fontId="40" fillId="14" borderId="15" xfId="0" applyNumberFormat="1" applyFont="1" applyFill="1" applyBorder="1" applyAlignment="1">
      <alignment vertical="center" wrapText="1"/>
    </xf>
    <xf numFmtId="166" fontId="44" fillId="2" borderId="16" xfId="0" applyNumberFormat="1" applyFont="1" applyFill="1" applyBorder="1" applyAlignment="1">
      <alignment vertical="center" wrapText="1"/>
    </xf>
    <xf numFmtId="0" fontId="40" fillId="2" borderId="22" xfId="0" applyFont="1" applyFill="1" applyBorder="1" applyAlignment="1">
      <alignment vertical="center" wrapText="1"/>
    </xf>
    <xf numFmtId="0" fontId="41" fillId="6" borderId="3" xfId="0" applyFont="1" applyFill="1" applyBorder="1" applyAlignment="1">
      <alignment horizontal="left" vertical="center" wrapText="1"/>
    </xf>
    <xf numFmtId="0" fontId="40" fillId="0" borderId="21" xfId="0" applyFont="1" applyBorder="1" applyAlignment="1">
      <alignment vertical="center"/>
    </xf>
    <xf numFmtId="0" fontId="40" fillId="0" borderId="22" xfId="0" applyFont="1" applyBorder="1" applyAlignment="1">
      <alignment vertical="center"/>
    </xf>
    <xf numFmtId="17" fontId="40" fillId="0" borderId="20" xfId="0" applyNumberFormat="1" applyFont="1" applyBorder="1" applyAlignment="1">
      <alignment vertical="center"/>
    </xf>
    <xf numFmtId="17" fontId="40" fillId="0" borderId="21" xfId="0" applyNumberFormat="1" applyFont="1" applyBorder="1" applyAlignment="1">
      <alignment vertical="center"/>
    </xf>
    <xf numFmtId="17" fontId="40" fillId="0" borderId="22" xfId="0" applyNumberFormat="1" applyFont="1" applyBorder="1" applyAlignment="1">
      <alignment vertical="center"/>
    </xf>
    <xf numFmtId="0" fontId="40" fillId="9" borderId="1" xfId="0" applyFont="1" applyFill="1" applyBorder="1" applyAlignment="1">
      <alignment horizontal="center" vertical="center" wrapText="1"/>
    </xf>
    <xf numFmtId="166" fontId="40" fillId="0" borderId="1" xfId="3" applyNumberFormat="1" applyFont="1" applyBorder="1" applyAlignment="1">
      <alignment horizontal="center" vertical="center"/>
    </xf>
    <xf numFmtId="17" fontId="40" fillId="2" borderId="21" xfId="0" applyNumberFormat="1" applyFont="1" applyFill="1" applyBorder="1" applyAlignment="1">
      <alignment vertical="center"/>
    </xf>
    <xf numFmtId="17" fontId="40" fillId="2" borderId="22" xfId="0" applyNumberFormat="1" applyFont="1" applyFill="1" applyBorder="1" applyAlignment="1">
      <alignment vertical="center"/>
    </xf>
    <xf numFmtId="0" fontId="40" fillId="0" borderId="1" xfId="0" applyFont="1" applyBorder="1" applyAlignment="1">
      <alignment horizontal="center" vertical="center"/>
    </xf>
    <xf numFmtId="17" fontId="40" fillId="0" borderId="1" xfId="0" applyNumberFormat="1" applyFont="1" applyBorder="1" applyAlignment="1">
      <alignment horizontal="center" vertical="center"/>
    </xf>
    <xf numFmtId="166" fontId="40" fillId="0" borderId="21" xfId="3" applyNumberFormat="1" applyFont="1" applyBorder="1" applyAlignment="1">
      <alignment vertical="center"/>
    </xf>
    <xf numFmtId="166" fontId="40" fillId="0" borderId="22" xfId="3" applyNumberFormat="1" applyFont="1" applyBorder="1" applyAlignment="1">
      <alignment vertical="center"/>
    </xf>
    <xf numFmtId="0" fontId="42" fillId="6" borderId="2" xfId="0" applyFont="1" applyFill="1" applyBorder="1" applyAlignment="1">
      <alignment vertical="center"/>
    </xf>
    <xf numFmtId="0" fontId="40" fillId="2" borderId="0" xfId="0" applyFont="1" applyFill="1"/>
    <xf numFmtId="0" fontId="40" fillId="2" borderId="0" xfId="0" applyFont="1" applyFill="1" applyAlignment="1">
      <alignment vertical="center" wrapText="1"/>
    </xf>
    <xf numFmtId="0" fontId="40" fillId="2" borderId="0" xfId="0" applyFont="1" applyFill="1" applyAlignment="1">
      <alignment horizontal="left" vertical="center" wrapText="1"/>
    </xf>
    <xf numFmtId="0" fontId="40" fillId="2" borderId="0" xfId="0" applyFont="1" applyFill="1" applyAlignment="1">
      <alignment horizontal="center" vertical="center" wrapText="1"/>
    </xf>
    <xf numFmtId="166" fontId="40" fillId="0" borderId="0" xfId="3" applyNumberFormat="1" applyFont="1" applyBorder="1" applyAlignment="1">
      <alignment horizontal="center" vertical="center"/>
    </xf>
    <xf numFmtId="166" fontId="40" fillId="2" borderId="0" xfId="0" applyNumberFormat="1" applyFont="1" applyFill="1" applyAlignment="1">
      <alignment horizontal="center" vertical="center" wrapText="1"/>
    </xf>
    <xf numFmtId="166" fontId="44" fillId="2" borderId="0" xfId="0" applyNumberFormat="1" applyFont="1" applyFill="1" applyAlignment="1">
      <alignment vertical="center" wrapText="1"/>
    </xf>
    <xf numFmtId="166" fontId="40" fillId="0" borderId="0" xfId="3" applyNumberFormat="1" applyFont="1" applyBorder="1" applyAlignment="1">
      <alignment vertical="center"/>
    </xf>
    <xf numFmtId="0" fontId="43" fillId="0" borderId="0" xfId="0" applyFont="1"/>
    <xf numFmtId="0" fontId="43" fillId="0" borderId="1" xfId="0" applyFont="1" applyBorder="1" applyAlignment="1">
      <alignment horizontal="center"/>
    </xf>
    <xf numFmtId="166" fontId="43" fillId="2" borderId="13" xfId="0" applyNumberFormat="1" applyFont="1" applyFill="1" applyBorder="1" applyAlignment="1">
      <alignment vertical="center" wrapText="1"/>
    </xf>
    <xf numFmtId="0" fontId="43" fillId="0" borderId="20" xfId="0" applyFont="1" applyBorder="1" applyAlignment="1">
      <alignment vertical="center"/>
    </xf>
    <xf numFmtId="17" fontId="43" fillId="0" borderId="20" xfId="0" applyNumberFormat="1" applyFont="1" applyBorder="1" applyAlignment="1">
      <alignment vertical="center"/>
    </xf>
    <xf numFmtId="17" fontId="43" fillId="2" borderId="20" xfId="0" applyNumberFormat="1" applyFont="1" applyFill="1" applyBorder="1" applyAlignment="1">
      <alignment vertical="center"/>
    </xf>
    <xf numFmtId="0" fontId="43" fillId="0" borderId="1" xfId="0" applyFont="1" applyBorder="1" applyAlignment="1">
      <alignment horizontal="center" vertical="center"/>
    </xf>
    <xf numFmtId="166" fontId="43" fillId="0" borderId="20" xfId="3" applyNumberFormat="1" applyFont="1" applyBorder="1" applyAlignment="1">
      <alignment vertical="center"/>
    </xf>
    <xf numFmtId="0" fontId="41" fillId="6" borderId="2" xfId="0" applyFont="1" applyFill="1" applyBorder="1" applyAlignment="1">
      <alignment vertical="center" wrapText="1"/>
    </xf>
    <xf numFmtId="0" fontId="40" fillId="2" borderId="1" xfId="0" applyFont="1" applyFill="1" applyBorder="1" applyAlignment="1">
      <alignment horizontal="left" vertical="center" wrapText="1"/>
    </xf>
    <xf numFmtId="0" fontId="40" fillId="0" borderId="7" xfId="0" applyFont="1" applyBorder="1" applyAlignment="1">
      <alignment horizontal="left" vertical="center" wrapText="1"/>
    </xf>
    <xf numFmtId="0" fontId="40" fillId="0" borderId="1" xfId="0" applyFont="1" applyBorder="1" applyAlignment="1">
      <alignment horizontal="center" vertical="center" wrapText="1"/>
    </xf>
    <xf numFmtId="0" fontId="40" fillId="9" borderId="1" xfId="0" applyFont="1" applyFill="1" applyBorder="1" applyAlignment="1">
      <alignment horizontal="center" vertical="center"/>
    </xf>
    <xf numFmtId="0" fontId="40" fillId="0" borderId="1" xfId="0" applyFont="1" applyBorder="1" applyAlignment="1">
      <alignment horizontal="left" vertical="center" wrapText="1"/>
    </xf>
    <xf numFmtId="0" fontId="46" fillId="0" borderId="1" xfId="0" applyFont="1" applyBorder="1" applyAlignment="1">
      <alignment horizontal="center" vertical="center" wrapText="1"/>
    </xf>
    <xf numFmtId="0" fontId="46" fillId="0" borderId="1" xfId="0" applyFont="1" applyBorder="1" applyAlignment="1">
      <alignment horizontal="center" vertical="center"/>
    </xf>
    <xf numFmtId="0" fontId="46" fillId="9" borderId="1" xfId="0" applyFont="1" applyFill="1" applyBorder="1" applyAlignment="1">
      <alignment horizontal="center" vertical="center" wrapText="1"/>
    </xf>
    <xf numFmtId="0" fontId="46" fillId="9" borderId="1" xfId="0" applyFont="1" applyFill="1" applyBorder="1" applyAlignment="1">
      <alignment horizontal="center" vertical="center"/>
    </xf>
    <xf numFmtId="0" fontId="40" fillId="0" borderId="7" xfId="0" applyFont="1" applyBorder="1" applyAlignment="1">
      <alignment horizontal="center" vertical="center" wrapText="1"/>
    </xf>
    <xf numFmtId="0" fontId="40" fillId="0" borderId="8" xfId="0" applyFont="1" applyBorder="1" applyAlignment="1">
      <alignment horizontal="left" vertical="center" wrapText="1"/>
    </xf>
    <xf numFmtId="0" fontId="46" fillId="6" borderId="1" xfId="0" applyFont="1" applyFill="1" applyBorder="1" applyAlignment="1">
      <alignment horizontal="center" vertical="center"/>
    </xf>
    <xf numFmtId="0" fontId="46" fillId="6" borderId="1" xfId="0" applyFont="1" applyFill="1" applyBorder="1" applyAlignment="1">
      <alignment horizontal="center" vertical="center" wrapText="1"/>
    </xf>
    <xf numFmtId="0" fontId="40" fillId="4" borderId="1" xfId="0" applyFont="1" applyFill="1" applyBorder="1" applyAlignment="1">
      <alignment horizontal="left" vertical="center" wrapText="1"/>
    </xf>
    <xf numFmtId="0" fontId="40" fillId="5" borderId="1" xfId="0" applyFont="1" applyFill="1" applyBorder="1" applyAlignment="1">
      <alignment horizontal="center" vertical="center" wrapText="1"/>
    </xf>
    <xf numFmtId="49" fontId="40" fillId="0" borderId="9" xfId="0" applyNumberFormat="1" applyFont="1" applyBorder="1" applyAlignment="1">
      <alignment horizontal="left" vertical="center" wrapText="1"/>
    </xf>
    <xf numFmtId="0" fontId="40" fillId="6" borderId="1" xfId="0" applyFont="1" applyFill="1" applyBorder="1" applyAlignment="1">
      <alignment horizontal="center" vertical="center"/>
    </xf>
    <xf numFmtId="165" fontId="40" fillId="0" borderId="1" xfId="0" applyNumberFormat="1" applyFont="1" applyBorder="1" applyAlignment="1">
      <alignment horizontal="center" vertical="center" wrapText="1"/>
    </xf>
    <xf numFmtId="0" fontId="40" fillId="6" borderId="1" xfId="0" applyFont="1" applyFill="1" applyBorder="1" applyAlignment="1">
      <alignment horizontal="center" vertical="center" wrapText="1"/>
    </xf>
    <xf numFmtId="1" fontId="40" fillId="0" borderId="1" xfId="0" applyNumberFormat="1" applyFont="1" applyBorder="1" applyAlignment="1">
      <alignment horizontal="center" vertical="center" wrapText="1"/>
    </xf>
    <xf numFmtId="0" fontId="46" fillId="13" borderId="1" xfId="0" applyFont="1" applyFill="1" applyBorder="1" applyAlignment="1">
      <alignment horizontal="center" vertical="center" wrapText="1"/>
    </xf>
    <xf numFmtId="0" fontId="40" fillId="2" borderId="1" xfId="0" applyFont="1" applyFill="1" applyBorder="1" applyAlignment="1">
      <alignment vertical="center" wrapText="1"/>
    </xf>
    <xf numFmtId="0" fontId="40" fillId="0" borderId="8" xfId="0" applyFont="1" applyBorder="1" applyAlignment="1">
      <alignment vertical="center" wrapText="1"/>
    </xf>
    <xf numFmtId="0" fontId="40" fillId="0" borderId="1" xfId="0" applyFont="1" applyBorder="1" applyAlignment="1">
      <alignment vertical="center" wrapText="1"/>
    </xf>
    <xf numFmtId="0" fontId="40" fillId="0" borderId="7" xfId="0" applyFont="1" applyBorder="1" applyAlignment="1">
      <alignment vertical="center" wrapText="1"/>
    </xf>
    <xf numFmtId="0" fontId="40" fillId="2" borderId="7" xfId="0" applyFont="1" applyFill="1" applyBorder="1" applyAlignment="1">
      <alignment vertical="center" wrapText="1"/>
    </xf>
    <xf numFmtId="0" fontId="40" fillId="0" borderId="11" xfId="0" applyFont="1" applyBorder="1" applyAlignment="1">
      <alignment vertical="center" wrapText="1"/>
    </xf>
    <xf numFmtId="0" fontId="40" fillId="0" borderId="6" xfId="0" applyFont="1" applyBorder="1" applyAlignment="1">
      <alignment vertical="center" wrapText="1"/>
    </xf>
    <xf numFmtId="49" fontId="40" fillId="0" borderId="7" xfId="0" applyNumberFormat="1" applyFont="1" applyBorder="1" applyAlignment="1">
      <alignment vertical="center" wrapText="1"/>
    </xf>
    <xf numFmtId="0" fontId="40" fillId="0" borderId="0" xfId="0" applyFont="1" applyAlignment="1">
      <alignment vertical="center" wrapText="1"/>
    </xf>
    <xf numFmtId="0" fontId="40" fillId="0" borderId="1" xfId="3" applyNumberFormat="1" applyFont="1" applyBorder="1" applyAlignment="1">
      <alignment horizontal="center" vertical="center"/>
    </xf>
    <xf numFmtId="0" fontId="40" fillId="0" borderId="0" xfId="3" applyNumberFormat="1" applyFont="1" applyBorder="1" applyAlignment="1">
      <alignment horizontal="center" vertical="center"/>
    </xf>
    <xf numFmtId="0" fontId="40" fillId="13" borderId="1" xfId="0" applyFont="1" applyFill="1" applyBorder="1" applyAlignment="1">
      <alignment vertical="center"/>
    </xf>
    <xf numFmtId="0" fontId="40" fillId="13" borderId="1" xfId="0" applyFont="1" applyFill="1" applyBorder="1" applyAlignment="1">
      <alignment horizontal="left" vertical="center"/>
    </xf>
    <xf numFmtId="166" fontId="40" fillId="13" borderId="1" xfId="3" applyNumberFormat="1" applyFont="1" applyFill="1" applyBorder="1" applyAlignment="1">
      <alignment vertical="center"/>
    </xf>
    <xf numFmtId="0" fontId="9" fillId="0" borderId="1" xfId="0" applyFont="1" applyBorder="1" applyAlignment="1">
      <alignment horizontal="center" vertical="center" wrapText="1"/>
    </xf>
    <xf numFmtId="0" fontId="9" fillId="9" borderId="1" xfId="0" applyFont="1" applyFill="1" applyBorder="1" applyAlignment="1">
      <alignment horizontal="center" vertical="center" wrapText="1"/>
    </xf>
    <xf numFmtId="0" fontId="6" fillId="20" borderId="0" xfId="0" applyFont="1" applyFill="1"/>
    <xf numFmtId="0" fontId="0" fillId="20" borderId="0" xfId="0" applyFill="1"/>
    <xf numFmtId="0" fontId="44" fillId="9" borderId="1" xfId="0" applyFont="1" applyFill="1" applyBorder="1" applyAlignment="1">
      <alignment horizontal="center" vertical="center" wrapText="1"/>
    </xf>
    <xf numFmtId="0" fontId="44" fillId="0" borderId="1" xfId="0" applyFont="1" applyBorder="1" applyAlignment="1">
      <alignment horizontal="center" vertical="center"/>
    </xf>
    <xf numFmtId="0" fontId="47" fillId="0" borderId="1" xfId="0" applyFont="1" applyBorder="1" applyAlignment="1">
      <alignment horizontal="center" vertical="center"/>
    </xf>
    <xf numFmtId="0" fontId="40" fillId="2" borderId="4" xfId="0" applyFont="1" applyFill="1" applyBorder="1" applyAlignment="1">
      <alignment horizontal="center" vertical="center"/>
    </xf>
    <xf numFmtId="166" fontId="40" fillId="2" borderId="5" xfId="0" applyNumberFormat="1" applyFont="1" applyFill="1" applyBorder="1" applyAlignment="1">
      <alignment vertical="center" wrapText="1"/>
    </xf>
    <xf numFmtId="0" fontId="40" fillId="2" borderId="18" xfId="0" applyFont="1" applyFill="1" applyBorder="1" applyAlignment="1">
      <alignment vertical="center" wrapText="1"/>
    </xf>
    <xf numFmtId="166" fontId="50" fillId="2" borderId="18" xfId="0" applyNumberFormat="1" applyFont="1" applyFill="1" applyBorder="1" applyAlignment="1">
      <alignment vertical="center" wrapText="1"/>
    </xf>
    <xf numFmtId="0" fontId="50" fillId="2" borderId="18" xfId="0" applyFont="1" applyFill="1" applyBorder="1" applyAlignment="1">
      <alignment vertical="center" wrapText="1"/>
    </xf>
    <xf numFmtId="166" fontId="50" fillId="2" borderId="6" xfId="0" applyNumberFormat="1" applyFont="1" applyFill="1" applyBorder="1" applyAlignment="1">
      <alignment vertical="center" wrapText="1"/>
    </xf>
    <xf numFmtId="166" fontId="43" fillId="2" borderId="5" xfId="0" applyNumberFormat="1" applyFont="1" applyFill="1" applyBorder="1" applyAlignment="1">
      <alignment vertical="center" wrapText="1"/>
    </xf>
    <xf numFmtId="166" fontId="40" fillId="2" borderId="18" xfId="0" applyNumberFormat="1" applyFont="1" applyFill="1" applyBorder="1" applyAlignment="1">
      <alignment vertical="center" wrapText="1"/>
    </xf>
    <xf numFmtId="166" fontId="44" fillId="2" borderId="6" xfId="0" applyNumberFormat="1" applyFont="1" applyFill="1" applyBorder="1" applyAlignment="1">
      <alignment vertical="center" wrapText="1"/>
    </xf>
    <xf numFmtId="0" fontId="7" fillId="8" borderId="0" xfId="0" applyFont="1" applyFill="1" applyAlignment="1">
      <alignment horizontal="center" vertical="center" wrapText="1"/>
    </xf>
    <xf numFmtId="0" fontId="6" fillId="8" borderId="0" xfId="0" applyFont="1" applyFill="1" applyAlignment="1">
      <alignment horizontal="center" vertical="center"/>
    </xf>
    <xf numFmtId="17" fontId="6" fillId="0" borderId="0" xfId="0" applyNumberFormat="1" applyFont="1" applyAlignment="1">
      <alignment horizontal="center" vertical="center"/>
    </xf>
    <xf numFmtId="17" fontId="6" fillId="3" borderId="0" xfId="0" applyNumberFormat="1" applyFont="1" applyFill="1" applyAlignment="1">
      <alignment horizontal="center" vertical="center"/>
    </xf>
    <xf numFmtId="0" fontId="6" fillId="3" borderId="0" xfId="0" applyFont="1" applyFill="1" applyAlignment="1">
      <alignment horizontal="center" vertical="center"/>
    </xf>
    <xf numFmtId="0" fontId="22" fillId="0" borderId="0" xfId="0" applyFont="1"/>
    <xf numFmtId="0" fontId="51" fillId="6" borderId="1" xfId="0" applyFont="1" applyFill="1" applyBorder="1" applyAlignment="1">
      <alignment horizontal="center" vertical="center" wrapText="1"/>
    </xf>
    <xf numFmtId="0" fontId="51" fillId="6" borderId="0" xfId="0" applyFont="1" applyFill="1" applyAlignment="1">
      <alignment horizontal="center" vertical="center" wrapText="1"/>
    </xf>
    <xf numFmtId="0" fontId="51" fillId="13" borderId="1" xfId="0" applyFont="1" applyFill="1" applyBorder="1" applyAlignment="1">
      <alignment horizontal="center" vertical="center" wrapText="1"/>
    </xf>
    <xf numFmtId="0" fontId="51" fillId="14" borderId="1" xfId="0" applyFont="1" applyFill="1" applyBorder="1" applyAlignment="1">
      <alignment horizontal="center" vertical="center" wrapText="1"/>
    </xf>
    <xf numFmtId="0" fontId="22" fillId="0" borderId="0" xfId="0" applyFont="1" applyAlignment="1">
      <alignment horizontal="center"/>
    </xf>
    <xf numFmtId="0" fontId="51" fillId="17" borderId="1" xfId="0" applyFont="1" applyFill="1" applyBorder="1" applyAlignment="1">
      <alignment horizontal="center" vertical="center" wrapText="1"/>
    </xf>
    <xf numFmtId="0" fontId="51" fillId="0" borderId="1" xfId="0" applyFont="1" applyBorder="1" applyAlignment="1">
      <alignment horizontal="center" vertical="center" wrapText="1"/>
    </xf>
    <xf numFmtId="0" fontId="51" fillId="6" borderId="2" xfId="0" applyFont="1" applyFill="1" applyBorder="1" applyAlignment="1">
      <alignment vertical="center" wrapText="1"/>
    </xf>
    <xf numFmtId="0" fontId="51" fillId="6" borderId="3" xfId="0" applyFont="1" applyFill="1" applyBorder="1" applyAlignment="1">
      <alignment vertical="center" wrapText="1"/>
    </xf>
    <xf numFmtId="0" fontId="51" fillId="6" borderId="4" xfId="0" applyFont="1" applyFill="1" applyBorder="1" applyAlignment="1">
      <alignment vertical="center" wrapText="1"/>
    </xf>
    <xf numFmtId="0" fontId="22" fillId="0" borderId="1" xfId="0" applyFont="1" applyBorder="1" applyAlignment="1">
      <alignment horizontal="center"/>
    </xf>
    <xf numFmtId="0" fontId="22" fillId="19" borderId="1" xfId="0" applyFont="1" applyFill="1" applyBorder="1" applyAlignment="1">
      <alignment horizontal="left" vertical="center" wrapText="1"/>
    </xf>
    <xf numFmtId="0" fontId="22" fillId="19" borderId="1" xfId="0" applyFont="1" applyFill="1" applyBorder="1" applyAlignment="1">
      <alignment horizontal="center" vertical="center" wrapText="1"/>
    </xf>
    <xf numFmtId="0" fontId="22" fillId="19" borderId="7" xfId="0" applyFont="1" applyFill="1" applyBorder="1" applyAlignment="1">
      <alignment horizontal="left" vertical="center" wrapText="1"/>
    </xf>
    <xf numFmtId="0" fontId="22" fillId="19" borderId="1" xfId="0" applyFont="1" applyFill="1" applyBorder="1" applyAlignment="1">
      <alignment horizontal="center" vertical="center"/>
    </xf>
    <xf numFmtId="17" fontId="22" fillId="19" borderId="1" xfId="0" applyNumberFormat="1" applyFont="1" applyFill="1" applyBorder="1" applyAlignment="1">
      <alignment horizontal="center" vertical="center"/>
    </xf>
    <xf numFmtId="17" fontId="22" fillId="0" borderId="1" xfId="0" applyNumberFormat="1" applyFont="1" applyBorder="1" applyAlignment="1">
      <alignment horizontal="center"/>
    </xf>
    <xf numFmtId="0" fontId="22" fillId="2" borderId="1" xfId="0" applyFont="1" applyFill="1" applyBorder="1" applyAlignment="1">
      <alignment horizontal="left" vertical="center" wrapText="1"/>
    </xf>
    <xf numFmtId="0" fontId="22" fillId="0" borderId="7" xfId="0" applyFont="1" applyBorder="1" applyAlignment="1">
      <alignment horizontal="left" vertical="center" wrapText="1"/>
    </xf>
    <xf numFmtId="0" fontId="22" fillId="2" borderId="1" xfId="0" applyFont="1" applyFill="1" applyBorder="1" applyAlignment="1">
      <alignment horizontal="center" vertical="center" wrapText="1"/>
    </xf>
    <xf numFmtId="0" fontId="22" fillId="2" borderId="1" xfId="0" applyFont="1" applyFill="1" applyBorder="1" applyAlignment="1">
      <alignment horizontal="center" vertical="center"/>
    </xf>
    <xf numFmtId="0" fontId="22" fillId="9" borderId="1" xfId="0" applyFont="1" applyFill="1" applyBorder="1" applyAlignment="1">
      <alignment horizontal="center" vertical="center"/>
    </xf>
    <xf numFmtId="17" fontId="22" fillId="8" borderId="1" xfId="0" applyNumberFormat="1" applyFont="1" applyFill="1" applyBorder="1" applyAlignment="1">
      <alignment horizontal="center" vertical="center"/>
    </xf>
    <xf numFmtId="0" fontId="22" fillId="9" borderId="1" xfId="0" applyFont="1" applyFill="1" applyBorder="1" applyAlignment="1">
      <alignment horizontal="center" vertical="center" wrapText="1"/>
    </xf>
    <xf numFmtId="17" fontId="22" fillId="2" borderId="1" xfId="0" applyNumberFormat="1" applyFont="1" applyFill="1" applyBorder="1" applyAlignment="1">
      <alignment horizontal="center" vertical="center"/>
    </xf>
    <xf numFmtId="0" fontId="22" fillId="0" borderId="8" xfId="0" applyFont="1" applyBorder="1" applyAlignment="1">
      <alignment horizontal="left" vertical="center" wrapText="1"/>
    </xf>
    <xf numFmtId="165" fontId="22" fillId="2" borderId="1" xfId="0" applyNumberFormat="1" applyFont="1" applyFill="1" applyBorder="1" applyAlignment="1">
      <alignment horizontal="center" vertical="center" wrapText="1"/>
    </xf>
    <xf numFmtId="165" fontId="22" fillId="9" borderId="1" xfId="0" applyNumberFormat="1" applyFont="1" applyFill="1" applyBorder="1" applyAlignment="1">
      <alignment horizontal="center" vertical="center" wrapText="1"/>
    </xf>
    <xf numFmtId="0" fontId="22" fillId="0" borderId="1" xfId="0" applyFont="1" applyBorder="1" applyAlignment="1">
      <alignment horizontal="center" vertical="center"/>
    </xf>
    <xf numFmtId="0" fontId="22" fillId="0" borderId="10" xfId="0" applyFont="1" applyBorder="1" applyAlignment="1">
      <alignment horizontal="left" vertical="center" wrapText="1"/>
    </xf>
    <xf numFmtId="0" fontId="22" fillId="4" borderId="1" xfId="0" applyFont="1" applyFill="1" applyBorder="1" applyAlignment="1">
      <alignment horizontal="left" vertical="center" wrapText="1"/>
    </xf>
    <xf numFmtId="49" fontId="22" fillId="0" borderId="9" xfId="0" applyNumberFormat="1" applyFont="1" applyBorder="1" applyAlignment="1">
      <alignment horizontal="left" vertical="center" wrapText="1"/>
    </xf>
    <xf numFmtId="0" fontId="22" fillId="0" borderId="0" xfId="0" applyFont="1" applyAlignment="1">
      <alignment horizontal="center" vertical="center" wrapText="1"/>
    </xf>
    <xf numFmtId="1" fontId="22" fillId="2" borderId="1" xfId="0" applyNumberFormat="1" applyFont="1" applyFill="1" applyBorder="1" applyAlignment="1">
      <alignment horizontal="center" vertical="center" wrapText="1"/>
    </xf>
    <xf numFmtId="0" fontId="51" fillId="6" borderId="2" xfId="0" applyFont="1" applyFill="1" applyBorder="1" applyAlignment="1">
      <alignment vertical="center"/>
    </xf>
    <xf numFmtId="0" fontId="22" fillId="2" borderId="1" xfId="0" applyFont="1" applyFill="1" applyBorder="1" applyAlignment="1">
      <alignment vertical="center" wrapText="1"/>
    </xf>
    <xf numFmtId="0" fontId="22" fillId="0" borderId="8" xfId="0" applyFont="1" applyBorder="1" applyAlignment="1">
      <alignment vertical="center" wrapText="1"/>
    </xf>
    <xf numFmtId="0" fontId="22" fillId="0" borderId="1" xfId="0" applyFont="1" applyBorder="1" applyAlignment="1">
      <alignment vertical="center" wrapText="1"/>
    </xf>
    <xf numFmtId="0" fontId="22" fillId="0" borderId="7" xfId="0" applyFont="1" applyBorder="1" applyAlignment="1">
      <alignment vertical="center" wrapText="1"/>
    </xf>
    <xf numFmtId="0" fontId="22" fillId="2" borderId="0" xfId="0" applyFont="1" applyFill="1"/>
    <xf numFmtId="0" fontId="22" fillId="2" borderId="7" xfId="0" applyFont="1" applyFill="1" applyBorder="1" applyAlignment="1">
      <alignment vertical="center" wrapText="1"/>
    </xf>
    <xf numFmtId="0" fontId="22" fillId="19" borderId="1" xfId="0" applyFont="1" applyFill="1" applyBorder="1" applyAlignment="1">
      <alignment vertical="center" wrapText="1"/>
    </xf>
    <xf numFmtId="0" fontId="22" fillId="19" borderId="8" xfId="0" applyFont="1" applyFill="1" applyBorder="1" applyAlignment="1">
      <alignment vertical="center" wrapText="1"/>
    </xf>
    <xf numFmtId="0" fontId="22" fillId="19" borderId="7" xfId="0" applyFont="1" applyFill="1" applyBorder="1" applyAlignment="1">
      <alignment vertical="center" wrapText="1"/>
    </xf>
    <xf numFmtId="0" fontId="22" fillId="19" borderId="1" xfId="0" applyFont="1" applyFill="1" applyBorder="1" applyAlignment="1">
      <alignment vertical="center"/>
    </xf>
    <xf numFmtId="43" fontId="22" fillId="19" borderId="5" xfId="0" applyNumberFormat="1" applyFont="1" applyFill="1" applyBorder="1" applyAlignment="1">
      <alignment vertical="center" wrapText="1"/>
    </xf>
    <xf numFmtId="16" fontId="22" fillId="0" borderId="1" xfId="0" applyNumberFormat="1" applyFont="1" applyBorder="1" applyAlignment="1">
      <alignment horizontal="center"/>
    </xf>
    <xf numFmtId="0" fontId="22" fillId="0" borderId="0" xfId="0" applyFont="1" applyAlignment="1">
      <alignment vertical="center" wrapText="1"/>
    </xf>
    <xf numFmtId="0" fontId="22" fillId="19" borderId="2" xfId="0" applyFont="1" applyFill="1" applyBorder="1" applyAlignment="1">
      <alignment vertical="center" wrapText="1"/>
    </xf>
    <xf numFmtId="0" fontId="22" fillId="5" borderId="2" xfId="0" applyFont="1" applyFill="1" applyBorder="1" applyAlignment="1">
      <alignment vertical="center" wrapText="1"/>
    </xf>
    <xf numFmtId="0" fontId="22" fillId="5" borderId="7" xfId="0" applyFont="1" applyFill="1" applyBorder="1" applyAlignment="1">
      <alignment vertical="center" wrapText="1"/>
    </xf>
    <xf numFmtId="0" fontId="51" fillId="6" borderId="3" xfId="0" applyFont="1" applyFill="1" applyBorder="1" applyAlignment="1">
      <alignment horizontal="center" vertical="center" wrapText="1"/>
    </xf>
    <xf numFmtId="0" fontId="22" fillId="0" borderId="6" xfId="0" applyFont="1" applyBorder="1" applyAlignment="1">
      <alignment horizontal="center" vertical="center" wrapText="1"/>
    </xf>
    <xf numFmtId="0" fontId="22" fillId="19" borderId="2" xfId="0" applyFont="1" applyFill="1" applyBorder="1" applyAlignment="1">
      <alignment horizontal="center" vertical="center" wrapText="1"/>
    </xf>
    <xf numFmtId="0" fontId="22" fillId="5" borderId="2" xfId="0" applyFont="1" applyFill="1" applyBorder="1" applyAlignment="1">
      <alignment horizontal="center" vertical="center" wrapText="1"/>
    </xf>
    <xf numFmtId="0" fontId="51" fillId="6" borderId="1" xfId="0" applyFont="1" applyFill="1" applyBorder="1" applyAlignment="1">
      <alignment vertical="center" wrapText="1"/>
    </xf>
    <xf numFmtId="0" fontId="22" fillId="19" borderId="0" xfId="0" applyFont="1" applyFill="1" applyAlignment="1">
      <alignment vertical="center" wrapText="1"/>
    </xf>
    <xf numFmtId="0" fontId="22" fillId="5" borderId="1" xfId="0" applyFont="1" applyFill="1" applyBorder="1" applyAlignment="1">
      <alignment vertical="center" wrapText="1"/>
    </xf>
    <xf numFmtId="0" fontId="51" fillId="0" borderId="0" xfId="0" applyFont="1"/>
    <xf numFmtId="0" fontId="51" fillId="0" borderId="0" xfId="0" applyFont="1" applyAlignment="1">
      <alignment horizontal="center"/>
    </xf>
    <xf numFmtId="0" fontId="51" fillId="17" borderId="0" xfId="0" applyFont="1" applyFill="1"/>
    <xf numFmtId="0" fontId="22" fillId="11" borderId="1" xfId="0" applyFont="1" applyFill="1" applyBorder="1" applyAlignment="1">
      <alignment vertical="center" wrapText="1"/>
    </xf>
    <xf numFmtId="0" fontId="22" fillId="11" borderId="8" xfId="0" applyFont="1" applyFill="1" applyBorder="1" applyAlignment="1">
      <alignment vertical="center" wrapText="1"/>
    </xf>
    <xf numFmtId="0" fontId="22" fillId="11" borderId="1" xfId="0" applyFont="1" applyFill="1" applyBorder="1" applyAlignment="1">
      <alignment horizontal="center" vertical="center" wrapText="1"/>
    </xf>
    <xf numFmtId="0" fontId="22" fillId="11" borderId="7" xfId="0" applyFont="1" applyFill="1" applyBorder="1" applyAlignment="1">
      <alignment vertical="center" wrapText="1"/>
    </xf>
    <xf numFmtId="0" fontId="22" fillId="11" borderId="11" xfId="0" applyFont="1" applyFill="1" applyBorder="1" applyAlignment="1">
      <alignment horizontal="center" vertical="center" wrapText="1"/>
    </xf>
    <xf numFmtId="0" fontId="22" fillId="11" borderId="6" xfId="0" applyFont="1" applyFill="1" applyBorder="1" applyAlignment="1">
      <alignment horizontal="center" vertical="center" wrapText="1"/>
    </xf>
    <xf numFmtId="17" fontId="22" fillId="3" borderId="1" xfId="0" applyNumberFormat="1" applyFont="1" applyFill="1" applyBorder="1" applyAlignment="1">
      <alignment horizontal="center" vertical="center"/>
    </xf>
    <xf numFmtId="49" fontId="22" fillId="11" borderId="7" xfId="0" applyNumberFormat="1" applyFont="1" applyFill="1" applyBorder="1" applyAlignment="1">
      <alignment vertical="center" wrapText="1"/>
    </xf>
    <xf numFmtId="0" fontId="22" fillId="11" borderId="0" xfId="0" applyFont="1" applyFill="1" applyAlignment="1">
      <alignment vertical="center" wrapText="1"/>
    </xf>
    <xf numFmtId="17" fontId="22" fillId="11" borderId="1" xfId="0" applyNumberFormat="1" applyFont="1" applyFill="1" applyBorder="1" applyAlignment="1">
      <alignment horizontal="center" vertical="center"/>
    </xf>
    <xf numFmtId="0" fontId="22" fillId="11" borderId="1" xfId="0" applyFont="1" applyFill="1" applyBorder="1" applyAlignment="1">
      <alignment horizontal="center" vertical="center"/>
    </xf>
    <xf numFmtId="0" fontId="46" fillId="11" borderId="1" xfId="0" applyFont="1" applyFill="1" applyBorder="1" applyAlignment="1">
      <alignment horizontal="center" vertical="center" wrapText="1"/>
    </xf>
    <xf numFmtId="0" fontId="46" fillId="11" borderId="1" xfId="0" applyFont="1" applyFill="1" applyBorder="1" applyAlignment="1">
      <alignment horizontal="center" vertical="center"/>
    </xf>
    <xf numFmtId="0" fontId="22" fillId="11" borderId="1" xfId="0" applyFont="1" applyFill="1" applyBorder="1" applyAlignment="1">
      <alignment horizontal="left" vertical="center" wrapText="1"/>
    </xf>
    <xf numFmtId="0" fontId="22" fillId="11" borderId="7" xfId="0" applyFont="1" applyFill="1" applyBorder="1" applyAlignment="1">
      <alignment horizontal="left" vertical="center" wrapText="1"/>
    </xf>
    <xf numFmtId="0" fontId="52" fillId="6" borderId="1" xfId="0" applyFont="1" applyFill="1" applyBorder="1" applyAlignment="1">
      <alignment horizontal="center" vertical="center" wrapText="1"/>
    </xf>
    <xf numFmtId="0" fontId="52" fillId="17" borderId="1" xfId="0" applyFont="1" applyFill="1" applyBorder="1" applyAlignment="1">
      <alignment horizontal="center" vertical="center" wrapText="1"/>
    </xf>
    <xf numFmtId="0" fontId="52" fillId="13" borderId="1" xfId="0" applyFont="1" applyFill="1" applyBorder="1" applyAlignment="1">
      <alignment horizontal="center" vertical="center" wrapText="1"/>
    </xf>
    <xf numFmtId="0" fontId="52" fillId="0" borderId="1" xfId="0" applyFont="1" applyBorder="1" applyAlignment="1">
      <alignment horizontal="center" vertical="center" wrapText="1"/>
    </xf>
    <xf numFmtId="0" fontId="52" fillId="0" borderId="0" xfId="0" applyFont="1"/>
    <xf numFmtId="0" fontId="53" fillId="3" borderId="1" xfId="0" applyFont="1" applyFill="1" applyBorder="1" applyAlignment="1">
      <alignment horizontal="center" vertical="center"/>
    </xf>
    <xf numFmtId="0" fontId="22" fillId="3" borderId="1" xfId="0" applyFont="1" applyFill="1" applyBorder="1" applyAlignment="1">
      <alignment horizontal="center" vertical="center"/>
    </xf>
    <xf numFmtId="0" fontId="22" fillId="3" borderId="1" xfId="0" applyFont="1" applyFill="1" applyBorder="1" applyAlignment="1">
      <alignment horizontal="center" vertical="center" wrapText="1"/>
    </xf>
    <xf numFmtId="0" fontId="54" fillId="21" borderId="7" xfId="0" applyFont="1" applyFill="1" applyBorder="1" applyAlignment="1">
      <alignment vertical="center" wrapText="1"/>
    </xf>
    <xf numFmtId="0" fontId="22" fillId="0" borderId="1" xfId="0" applyFont="1" applyBorder="1"/>
    <xf numFmtId="0" fontId="22" fillId="5" borderId="13" xfId="0" applyFont="1" applyFill="1" applyBorder="1" applyAlignment="1">
      <alignment horizontal="center" vertical="center" wrapText="1"/>
    </xf>
    <xf numFmtId="0" fontId="22" fillId="2" borderId="5" xfId="0" applyFont="1" applyFill="1" applyBorder="1" applyAlignment="1">
      <alignment horizontal="center" vertical="center" wrapText="1"/>
    </xf>
    <xf numFmtId="17" fontId="22" fillId="2" borderId="5" xfId="0" applyNumberFormat="1" applyFont="1" applyFill="1" applyBorder="1" applyAlignment="1">
      <alignment horizontal="center" vertical="center"/>
    </xf>
    <xf numFmtId="0" fontId="22" fillId="2" borderId="5" xfId="0" applyFont="1" applyFill="1" applyBorder="1" applyAlignment="1">
      <alignment horizontal="center" vertical="center"/>
    </xf>
    <xf numFmtId="0" fontId="2" fillId="22" borderId="7" xfId="0" applyFont="1" applyFill="1" applyBorder="1" applyAlignment="1">
      <alignment vertical="center" wrapText="1"/>
    </xf>
    <xf numFmtId="0" fontId="54" fillId="22" borderId="7" xfId="0" applyFont="1" applyFill="1" applyBorder="1" applyAlignment="1">
      <alignment vertical="center" wrapText="1"/>
    </xf>
    <xf numFmtId="0" fontId="54" fillId="22" borderId="7" xfId="0" applyFont="1" applyFill="1" applyBorder="1" applyAlignment="1">
      <alignment horizontal="left" vertical="center"/>
    </xf>
    <xf numFmtId="0" fontId="54" fillId="22" borderId="7" xfId="0" applyFont="1" applyFill="1" applyBorder="1" applyAlignment="1">
      <alignment horizontal="left" vertical="center" wrapText="1"/>
    </xf>
    <xf numFmtId="0" fontId="57" fillId="22" borderId="7" xfId="0" applyFont="1" applyFill="1" applyBorder="1" applyAlignment="1">
      <alignment horizontal="left" vertical="center" wrapText="1"/>
    </xf>
    <xf numFmtId="169" fontId="56" fillId="22" borderId="7" xfId="0" applyNumberFormat="1" applyFont="1" applyFill="1" applyBorder="1" applyAlignment="1">
      <alignment horizontal="left" vertical="center" wrapText="1"/>
    </xf>
    <xf numFmtId="0" fontId="55" fillId="22" borderId="7" xfId="0" applyFont="1" applyFill="1" applyBorder="1" applyAlignment="1">
      <alignment horizontal="left" vertical="center"/>
    </xf>
    <xf numFmtId="0" fontId="55" fillId="22" borderId="7" xfId="0" applyFont="1" applyFill="1" applyBorder="1" applyAlignment="1">
      <alignment horizontal="left" vertical="center" wrapText="1"/>
    </xf>
    <xf numFmtId="0" fontId="54" fillId="22" borderId="8" xfId="0" applyFont="1" applyFill="1" applyBorder="1" applyAlignment="1">
      <alignment vertical="center" wrapText="1"/>
    </xf>
    <xf numFmtId="0" fontId="54" fillId="22" borderId="1" xfId="0" applyFont="1" applyFill="1" applyBorder="1" applyAlignment="1">
      <alignment vertical="center" wrapText="1"/>
    </xf>
    <xf numFmtId="0" fontId="58" fillId="2" borderId="0" xfId="0" applyFont="1" applyFill="1"/>
    <xf numFmtId="0" fontId="59" fillId="6" borderId="1" xfId="0" applyFont="1" applyFill="1" applyBorder="1" applyAlignment="1">
      <alignment horizontal="center" vertical="center" wrapText="1"/>
    </xf>
    <xf numFmtId="0" fontId="58" fillId="6" borderId="3" xfId="0" applyFont="1" applyFill="1" applyBorder="1" applyAlignment="1">
      <alignment horizontal="center" vertical="center" wrapText="1"/>
    </xf>
    <xf numFmtId="0" fontId="60" fillId="22" borderId="7" xfId="0" applyFont="1" applyFill="1" applyBorder="1" applyAlignment="1">
      <alignment horizontal="left" vertical="center" wrapText="1"/>
    </xf>
    <xf numFmtId="0" fontId="61" fillId="2" borderId="0" xfId="0" applyFont="1" applyFill="1"/>
    <xf numFmtId="0" fontId="62" fillId="0" borderId="1" xfId="0" applyFont="1" applyBorder="1" applyAlignment="1">
      <alignment horizontal="center" vertical="center" wrapText="1"/>
    </xf>
    <xf numFmtId="0" fontId="63" fillId="14" borderId="1" xfId="0" applyFont="1" applyFill="1" applyBorder="1" applyAlignment="1">
      <alignment horizontal="center" vertical="center" wrapText="1"/>
    </xf>
    <xf numFmtId="0" fontId="22" fillId="23" borderId="2" xfId="0" applyFont="1" applyFill="1" applyBorder="1" applyAlignment="1">
      <alignment horizontal="left" vertical="center" wrapText="1"/>
    </xf>
    <xf numFmtId="0" fontId="22" fillId="23" borderId="3" xfId="0" applyFont="1" applyFill="1" applyBorder="1" applyAlignment="1">
      <alignment horizontal="center" vertical="center" wrapText="1"/>
    </xf>
    <xf numFmtId="0" fontId="54" fillId="24" borderId="0" xfId="0" applyFont="1" applyFill="1" applyAlignment="1">
      <alignment vertical="center" wrapText="1"/>
    </xf>
    <xf numFmtId="0" fontId="22" fillId="23" borderId="3" xfId="0" applyFont="1" applyFill="1" applyBorder="1" applyAlignment="1">
      <alignment horizontal="center" vertical="center"/>
    </xf>
    <xf numFmtId="17" fontId="22" fillId="23" borderId="3" xfId="0" applyNumberFormat="1" applyFont="1" applyFill="1" applyBorder="1" applyAlignment="1">
      <alignment horizontal="center" vertical="center"/>
    </xf>
    <xf numFmtId="0" fontId="22" fillId="23" borderId="4" xfId="0" applyFont="1" applyFill="1" applyBorder="1" applyAlignment="1">
      <alignment horizontal="center" vertical="center"/>
    </xf>
    <xf numFmtId="0" fontId="51" fillId="23" borderId="2" xfId="0" applyFont="1" applyFill="1" applyBorder="1" applyAlignment="1">
      <alignment vertical="center" wrapText="1"/>
    </xf>
    <xf numFmtId="0" fontId="51" fillId="23" borderId="2" xfId="0" applyFont="1" applyFill="1" applyBorder="1" applyAlignment="1">
      <alignment vertical="center"/>
    </xf>
    <xf numFmtId="0" fontId="64" fillId="0" borderId="0" xfId="0" applyFont="1"/>
    <xf numFmtId="0" fontId="65" fillId="6" borderId="1" xfId="0" applyFont="1" applyFill="1" applyBorder="1" applyAlignment="1">
      <alignment vertical="center" wrapText="1"/>
    </xf>
    <xf numFmtId="0" fontId="64" fillId="6" borderId="3" xfId="0" applyFont="1" applyFill="1" applyBorder="1" applyAlignment="1">
      <alignment vertical="center" wrapText="1"/>
    </xf>
    <xf numFmtId="0" fontId="66" fillId="19" borderId="1" xfId="0" applyFont="1" applyFill="1" applyBorder="1" applyAlignment="1">
      <alignment vertical="center" wrapText="1"/>
    </xf>
    <xf numFmtId="0" fontId="66" fillId="19" borderId="7" xfId="0" applyFont="1" applyFill="1" applyBorder="1" applyAlignment="1">
      <alignment vertical="center" wrapText="1"/>
    </xf>
    <xf numFmtId="0" fontId="66" fillId="19" borderId="0" xfId="0" applyFont="1" applyFill="1" applyAlignment="1">
      <alignment vertical="center" wrapText="1"/>
    </xf>
    <xf numFmtId="0" fontId="66" fillId="11" borderId="7" xfId="0" applyFont="1" applyFill="1" applyBorder="1" applyAlignment="1">
      <alignment vertical="center" wrapText="1"/>
    </xf>
    <xf numFmtId="0" fontId="66" fillId="0" borderId="1" xfId="0" applyFont="1" applyBorder="1" applyAlignment="1">
      <alignment vertical="center" wrapText="1"/>
    </xf>
    <xf numFmtId="0" fontId="66" fillId="11" borderId="1" xfId="0" applyFont="1" applyFill="1" applyBorder="1" applyAlignment="1">
      <alignment vertical="center" wrapText="1"/>
    </xf>
    <xf numFmtId="0" fontId="66" fillId="23" borderId="3" xfId="0" applyFont="1" applyFill="1" applyBorder="1" applyAlignment="1">
      <alignment vertical="center" wrapText="1"/>
    </xf>
    <xf numFmtId="0" fontId="66" fillId="0" borderId="7" xfId="0" applyFont="1" applyBorder="1" applyAlignment="1">
      <alignment vertical="center" wrapText="1"/>
    </xf>
    <xf numFmtId="0" fontId="66" fillId="5" borderId="1" xfId="0" applyFont="1" applyFill="1" applyBorder="1" applyAlignment="1">
      <alignment vertical="center" wrapText="1"/>
    </xf>
    <xf numFmtId="0" fontId="66" fillId="0" borderId="8" xfId="0" applyFont="1" applyBorder="1" applyAlignment="1">
      <alignment vertical="center" wrapText="1"/>
    </xf>
    <xf numFmtId="0" fontId="66" fillId="0" borderId="0" xfId="0" applyFont="1" applyAlignment="1">
      <alignment vertical="center" wrapText="1"/>
    </xf>
    <xf numFmtId="0" fontId="66" fillId="11" borderId="8" xfId="0" applyFont="1" applyFill="1" applyBorder="1" applyAlignment="1">
      <alignment vertical="center" wrapText="1"/>
    </xf>
    <xf numFmtId="0" fontId="66" fillId="19" borderId="8" xfId="0" applyFont="1" applyFill="1" applyBorder="1" applyAlignment="1">
      <alignment vertical="center" wrapText="1"/>
    </xf>
    <xf numFmtId="0" fontId="66" fillId="19" borderId="1" xfId="0" applyFont="1" applyFill="1" applyBorder="1" applyAlignment="1">
      <alignment vertical="center"/>
    </xf>
    <xf numFmtId="0" fontId="66" fillId="19" borderId="2" xfId="0" applyFont="1" applyFill="1" applyBorder="1" applyAlignment="1">
      <alignment vertical="center" wrapText="1"/>
    </xf>
    <xf numFmtId="0" fontId="67" fillId="21" borderId="23" xfId="0" applyFont="1" applyFill="1" applyBorder="1" applyAlignment="1">
      <alignment horizontal="left" vertical="center" wrapText="1"/>
    </xf>
    <xf numFmtId="0" fontId="67" fillId="21" borderId="24" xfId="0" applyFont="1" applyFill="1" applyBorder="1" applyAlignment="1">
      <alignment horizontal="left" vertical="center" wrapText="1"/>
    </xf>
    <xf numFmtId="0" fontId="66" fillId="0" borderId="0" xfId="0" applyFont="1"/>
    <xf numFmtId="0" fontId="22" fillId="3" borderId="1" xfId="0" applyFont="1" applyFill="1" applyBorder="1" applyAlignment="1">
      <alignment horizontal="left" vertical="center" wrapText="1"/>
    </xf>
    <xf numFmtId="0" fontId="69" fillId="0" borderId="0" xfId="0" applyFont="1" applyAlignment="1">
      <alignment vertical="center"/>
    </xf>
    <xf numFmtId="0" fontId="68" fillId="27" borderId="1" xfId="0" applyFont="1" applyFill="1" applyBorder="1" applyAlignment="1">
      <alignment vertical="center" wrapText="1"/>
    </xf>
    <xf numFmtId="0" fontId="68" fillId="27" borderId="1" xfId="0" applyFont="1" applyFill="1" applyBorder="1" applyAlignment="1">
      <alignment horizontal="center" vertical="center" wrapText="1"/>
    </xf>
    <xf numFmtId="0" fontId="68" fillId="19" borderId="1" xfId="0" applyFont="1" applyFill="1" applyBorder="1" applyAlignment="1">
      <alignment horizontal="center" vertical="center"/>
    </xf>
    <xf numFmtId="0" fontId="68" fillId="26" borderId="1" xfId="0" applyFont="1" applyFill="1" applyBorder="1" applyAlignment="1">
      <alignment horizontal="center" vertical="center"/>
    </xf>
    <xf numFmtId="0" fontId="68" fillId="0" borderId="1" xfId="0" applyFont="1" applyBorder="1" applyAlignment="1">
      <alignment horizontal="center" vertical="center"/>
    </xf>
    <xf numFmtId="0" fontId="72" fillId="0" borderId="1" xfId="0" applyFont="1" applyBorder="1" applyAlignment="1">
      <alignment horizontal="center" vertical="center" wrapText="1"/>
    </xf>
    <xf numFmtId="0" fontId="72" fillId="0" borderId="1" xfId="0" applyFont="1" applyBorder="1" applyAlignment="1">
      <alignment horizontal="left" vertical="center" wrapText="1"/>
    </xf>
    <xf numFmtId="170" fontId="69" fillId="19" borderId="1" xfId="5" applyFont="1" applyFill="1" applyBorder="1" applyAlignment="1">
      <alignment horizontal="center" vertical="center"/>
    </xf>
    <xf numFmtId="170" fontId="69" fillId="26" borderId="1" xfId="5" applyFont="1" applyFill="1" applyBorder="1" applyAlignment="1">
      <alignment horizontal="center" vertical="center"/>
    </xf>
    <xf numFmtId="170" fontId="69" fillId="0" borderId="1" xfId="0" applyNumberFormat="1" applyFont="1" applyBorder="1" applyAlignment="1">
      <alignment vertical="center"/>
    </xf>
    <xf numFmtId="172" fontId="68" fillId="0" borderId="1" xfId="6" applyNumberFormat="1" applyFont="1" applyBorder="1" applyAlignment="1">
      <alignment horizontal="center" vertical="center"/>
    </xf>
    <xf numFmtId="0" fontId="69" fillId="0" borderId="1" xfId="0" applyFont="1" applyBorder="1" applyAlignment="1">
      <alignment horizontal="center" vertical="center"/>
    </xf>
    <xf numFmtId="170" fontId="69" fillId="8" borderId="1" xfId="5" applyFont="1" applyFill="1" applyBorder="1" applyAlignment="1">
      <alignment horizontal="center" vertical="center"/>
    </xf>
    <xf numFmtId="0" fontId="68" fillId="8" borderId="1" xfId="0" applyFont="1" applyFill="1" applyBorder="1" applyAlignment="1">
      <alignment horizontal="center" vertical="center"/>
    </xf>
    <xf numFmtId="0" fontId="68" fillId="27" borderId="2" xfId="0" applyFont="1" applyFill="1" applyBorder="1" applyAlignment="1">
      <alignment horizontal="center" vertical="center" wrapText="1"/>
    </xf>
    <xf numFmtId="0" fontId="68" fillId="27" borderId="3" xfId="0" applyFont="1" applyFill="1" applyBorder="1" applyAlignment="1">
      <alignment horizontal="center" vertical="center" wrapText="1"/>
    </xf>
    <xf numFmtId="0" fontId="68" fillId="27" borderId="4" xfId="0" applyFont="1" applyFill="1" applyBorder="1" applyAlignment="1">
      <alignment horizontal="center" vertical="center" wrapText="1"/>
    </xf>
    <xf numFmtId="0" fontId="72" fillId="0" borderId="1" xfId="0" applyFont="1" applyBorder="1" applyAlignment="1">
      <alignment horizontal="center" vertical="center" wrapText="1"/>
    </xf>
    <xf numFmtId="0" fontId="68" fillId="0" borderId="1" xfId="0" applyFont="1" applyBorder="1" applyAlignment="1">
      <alignment horizontal="center" vertical="center" wrapText="1"/>
    </xf>
    <xf numFmtId="0" fontId="70" fillId="0" borderId="1" xfId="0" applyFont="1" applyBorder="1" applyAlignment="1">
      <alignment horizontal="center" vertical="center" wrapText="1"/>
    </xf>
    <xf numFmtId="0" fontId="71" fillId="25" borderId="1" xfId="0" applyFont="1" applyFill="1" applyBorder="1" applyAlignment="1">
      <alignment horizontal="center" vertical="center" wrapText="1"/>
    </xf>
    <xf numFmtId="0" fontId="71" fillId="28" borderId="5" xfId="0" applyFont="1" applyFill="1" applyBorder="1" applyAlignment="1">
      <alignment horizontal="center" vertical="center" wrapText="1"/>
    </xf>
    <xf numFmtId="0" fontId="71" fillId="28" borderId="6" xfId="0" applyFont="1" applyFill="1" applyBorder="1" applyAlignment="1">
      <alignment horizontal="center" vertical="center" wrapText="1"/>
    </xf>
    <xf numFmtId="0" fontId="70" fillId="30" borderId="27" xfId="0" applyFont="1" applyFill="1" applyBorder="1" applyAlignment="1">
      <alignment horizontal="center" vertical="center" wrapText="1"/>
    </xf>
    <xf numFmtId="0" fontId="70" fillId="30" borderId="28" xfId="0" applyFont="1" applyFill="1" applyBorder="1" applyAlignment="1">
      <alignment horizontal="center" vertical="center" wrapText="1"/>
    </xf>
    <xf numFmtId="0" fontId="70" fillId="29" borderId="25" xfId="0" applyFont="1" applyFill="1" applyBorder="1" applyAlignment="1">
      <alignment horizontal="center" vertical="center" wrapText="1"/>
    </xf>
    <xf numFmtId="0" fontId="70" fillId="29" borderId="26" xfId="0" applyFont="1" applyFill="1" applyBorder="1" applyAlignment="1">
      <alignment horizontal="center" vertical="center" wrapText="1"/>
    </xf>
    <xf numFmtId="0" fontId="70" fillId="0" borderId="2" xfId="0" applyFont="1" applyBorder="1" applyAlignment="1">
      <alignment horizontal="center" vertical="center" wrapText="1"/>
    </xf>
    <xf numFmtId="0" fontId="70" fillId="0" borderId="3" xfId="0" applyFont="1" applyBorder="1" applyAlignment="1">
      <alignment horizontal="center" vertical="center" wrapText="1"/>
    </xf>
    <xf numFmtId="0" fontId="70" fillId="0" borderId="4" xfId="0" applyFont="1" applyBorder="1" applyAlignment="1">
      <alignment horizontal="center" vertical="center" wrapText="1"/>
    </xf>
    <xf numFmtId="9" fontId="68" fillId="0" borderId="2" xfId="5" applyNumberFormat="1" applyFont="1" applyFill="1" applyBorder="1" applyAlignment="1">
      <alignment horizontal="center" vertical="center"/>
    </xf>
    <xf numFmtId="9" fontId="68" fillId="0" borderId="4" xfId="5" applyNumberFormat="1" applyFont="1" applyFill="1" applyBorder="1" applyAlignment="1">
      <alignment horizontal="center" vertical="center"/>
    </xf>
    <xf numFmtId="166" fontId="40" fillId="13" borderId="2" xfId="3" applyNumberFormat="1" applyFont="1" applyFill="1" applyBorder="1" applyAlignment="1">
      <alignment horizontal="center" vertical="center"/>
    </xf>
    <xf numFmtId="166" fontId="40" fillId="13" borderId="4" xfId="3" applyNumberFormat="1" applyFont="1" applyFill="1" applyBorder="1" applyAlignment="1">
      <alignment horizontal="center" vertical="center"/>
    </xf>
    <xf numFmtId="166" fontId="40" fillId="13" borderId="3" xfId="3" applyNumberFormat="1" applyFont="1" applyFill="1" applyBorder="1" applyAlignment="1">
      <alignment horizontal="center" vertical="center"/>
    </xf>
    <xf numFmtId="0" fontId="41" fillId="6" borderId="16" xfId="0" applyFont="1" applyFill="1" applyBorder="1" applyAlignment="1">
      <alignment horizontal="center" vertical="center" wrapText="1"/>
    </xf>
    <xf numFmtId="0" fontId="41" fillId="6" borderId="17" xfId="0" applyFont="1" applyFill="1" applyBorder="1" applyAlignment="1">
      <alignment horizontal="center" vertical="center" wrapText="1"/>
    </xf>
    <xf numFmtId="0" fontId="41" fillId="17" borderId="17" xfId="0" applyFont="1" applyFill="1" applyBorder="1" applyAlignment="1">
      <alignment horizontal="center"/>
    </xf>
    <xf numFmtId="0" fontId="41" fillId="17" borderId="22" xfId="0" applyFont="1" applyFill="1" applyBorder="1" applyAlignment="1">
      <alignment horizontal="center"/>
    </xf>
    <xf numFmtId="166" fontId="48" fillId="0" borderId="0" xfId="3" applyNumberFormat="1" applyFont="1" applyBorder="1" applyAlignment="1">
      <alignment horizontal="center" vertical="center"/>
    </xf>
    <xf numFmtId="166" fontId="49" fillId="0" borderId="0" xfId="3" applyNumberFormat="1" applyFont="1" applyBorder="1" applyAlignment="1">
      <alignment horizontal="right" vertical="center"/>
    </xf>
    <xf numFmtId="166" fontId="31" fillId="16" borderId="2" xfId="3" applyNumberFormat="1" applyFont="1" applyFill="1" applyBorder="1" applyAlignment="1">
      <alignment horizontal="center" vertical="center"/>
    </xf>
    <xf numFmtId="166" fontId="31" fillId="16" borderId="4" xfId="3" applyNumberFormat="1" applyFont="1" applyFill="1" applyBorder="1" applyAlignment="1">
      <alignment horizontal="center" vertical="center"/>
    </xf>
    <xf numFmtId="166" fontId="31" fillId="15" borderId="2" xfId="3" applyNumberFormat="1" applyFont="1" applyFill="1" applyBorder="1" applyAlignment="1">
      <alignment horizontal="center" vertical="center"/>
    </xf>
    <xf numFmtId="166" fontId="31" fillId="15" borderId="4" xfId="3" applyNumberFormat="1" applyFont="1" applyFill="1" applyBorder="1" applyAlignment="1">
      <alignment horizontal="center" vertical="center"/>
    </xf>
    <xf numFmtId="166" fontId="31" fillId="10" borderId="2" xfId="3" applyNumberFormat="1" applyFont="1" applyFill="1" applyBorder="1" applyAlignment="1">
      <alignment horizontal="center" vertical="center"/>
    </xf>
    <xf numFmtId="166" fontId="31" fillId="10" borderId="4" xfId="3" applyNumberFormat="1" applyFont="1" applyFill="1" applyBorder="1" applyAlignment="1">
      <alignment horizontal="center" vertical="center"/>
    </xf>
    <xf numFmtId="166" fontId="31" fillId="10" borderId="3" xfId="3" applyNumberFormat="1" applyFont="1" applyFill="1" applyBorder="1" applyAlignment="1">
      <alignment horizontal="center" vertical="center"/>
    </xf>
    <xf numFmtId="166" fontId="45" fillId="0" borderId="0" xfId="3" applyNumberFormat="1" applyFont="1" applyBorder="1" applyAlignment="1">
      <alignment horizontal="center" vertical="center"/>
    </xf>
    <xf numFmtId="0" fontId="37" fillId="4" borderId="0" xfId="0" applyFont="1" applyFill="1" applyAlignment="1">
      <alignment horizontal="center"/>
    </xf>
    <xf numFmtId="166" fontId="36" fillId="0" borderId="0" xfId="3" applyNumberFormat="1" applyFont="1" applyAlignment="1">
      <alignment horizontal="center"/>
    </xf>
    <xf numFmtId="0" fontId="12" fillId="11" borderId="15" xfId="0" applyFont="1" applyFill="1" applyBorder="1" applyAlignment="1">
      <alignment horizontal="center" vertical="center" wrapText="1"/>
    </xf>
    <xf numFmtId="0" fontId="12" fillId="11" borderId="0" xfId="0" applyFont="1" applyFill="1" applyAlignment="1">
      <alignment horizontal="center" vertical="center" wrapText="1"/>
    </xf>
    <xf numFmtId="0" fontId="12" fillId="11" borderId="13" xfId="0" applyFont="1" applyFill="1" applyBorder="1" applyAlignment="1">
      <alignment horizontal="center" vertical="center" wrapText="1"/>
    </xf>
    <xf numFmtId="0" fontId="12" fillId="11" borderId="14" xfId="0" applyFont="1" applyFill="1" applyBorder="1" applyAlignment="1">
      <alignment horizontal="center" vertical="center" wrapText="1"/>
    </xf>
    <xf numFmtId="0" fontId="12" fillId="11" borderId="16" xfId="0" applyFont="1" applyFill="1" applyBorder="1" applyAlignment="1">
      <alignment horizontal="center" vertical="center" wrapText="1"/>
    </xf>
    <xf numFmtId="0" fontId="12" fillId="11" borderId="17" xfId="0" applyFont="1" applyFill="1" applyBorder="1" applyAlignment="1">
      <alignment horizontal="center" vertical="center" wrapText="1"/>
    </xf>
    <xf numFmtId="0" fontId="12" fillId="11" borderId="1" xfId="0" applyFont="1" applyFill="1" applyBorder="1" applyAlignment="1">
      <alignment horizontal="center" vertical="center" wrapText="1"/>
    </xf>
    <xf numFmtId="0" fontId="12" fillId="11" borderId="2" xfId="0" applyFont="1" applyFill="1" applyBorder="1" applyAlignment="1">
      <alignment horizontal="center" vertical="center" wrapText="1"/>
    </xf>
    <xf numFmtId="0" fontId="12" fillId="11" borderId="3" xfId="0" applyFont="1" applyFill="1" applyBorder="1" applyAlignment="1">
      <alignment horizontal="center" vertical="center" wrapText="1"/>
    </xf>
    <xf numFmtId="0" fontId="12" fillId="11" borderId="4" xfId="0" applyFont="1" applyFill="1" applyBorder="1" applyAlignment="1">
      <alignment horizontal="center" vertical="center" wrapText="1"/>
    </xf>
    <xf numFmtId="0" fontId="12" fillId="11" borderId="20" xfId="0" applyFont="1" applyFill="1" applyBorder="1" applyAlignment="1">
      <alignment horizontal="center" vertical="center" wrapText="1"/>
    </xf>
    <xf numFmtId="0" fontId="19" fillId="11" borderId="5" xfId="0" applyFont="1" applyFill="1" applyBorder="1" applyAlignment="1">
      <alignment horizontal="center" vertical="center" wrapText="1"/>
    </xf>
    <xf numFmtId="0" fontId="19" fillId="11" borderId="6" xfId="0" applyFont="1" applyFill="1" applyBorder="1" applyAlignment="1">
      <alignment horizontal="center" vertical="center" wrapText="1"/>
    </xf>
    <xf numFmtId="172" fontId="69" fillId="0" borderId="0" xfId="0" applyNumberFormat="1" applyFont="1" applyAlignment="1">
      <alignment vertical="center"/>
    </xf>
  </cellXfs>
  <cellStyles count="7">
    <cellStyle name="Moneda" xfId="3" builtinId="4"/>
    <cellStyle name="Moneda [0] 2" xfId="5" xr:uid="{59AB4CC2-CC3C-4DD9-B777-7666A19A70BC}"/>
    <cellStyle name="Moneda 2" xfId="6" xr:uid="{8360CB75-F6D0-4ED6-8512-47AB956A2896}"/>
    <cellStyle name="Normal" xfId="0" builtinId="0"/>
    <cellStyle name="Normal 2" xfId="1" xr:uid="{00000000-0005-0000-0000-000001000000}"/>
    <cellStyle name="Normal 5" xfId="2" xr:uid="{00000000-0005-0000-0000-000002000000}"/>
    <cellStyle name="Porcentaje" xfId="4" builtinId="5"/>
  </cellStyles>
  <dxfs count="18">
    <dxf>
      <fill>
        <patternFill patternType="solid">
          <fgColor rgb="FFBDD7EE"/>
          <bgColor rgb="FF000000"/>
        </patternFill>
      </fill>
    </dxf>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Medium2" defaultPivotStyle="PivotStyleLight16">
    <tableStyle name="TableStylePreset3_Accent1" pivot="0" count="7"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
    <tableStyle name="PivotStylePreset2_Accent1" table="0" count="10" xr9:uid="{00000000-0011-0000-FFFF-FFFF01000000}">
      <tableStyleElement type="headerRow" dxfId="10"/>
      <tableStyleElement type="totalRow" dxfId="9"/>
      <tableStyleElement type="firstRowStripe" dxfId="8"/>
      <tableStyleElement type="firstColumnStripe" dxfId="7"/>
      <tableStyleElement type="firstSubtotalRow" dxfId="6"/>
      <tableStyleElement type="secondSubtotalRow" dxfId="5"/>
      <tableStyleElement type="firstRowSubheading" dxfId="4"/>
      <tableStyleElement type="secondRowSubheading" dxfId="3"/>
      <tableStyleElement type="pageFieldLabels" dxfId="2"/>
      <tableStyleElement type="pageFieldValues" dxfId="1"/>
    </tableStyle>
  </tableStyles>
  <colors>
    <mruColors>
      <color rgb="FFCCCCFF"/>
      <color rgb="FF9999FF"/>
      <color rgb="FF66FF99"/>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2EEE2-19C3-49E8-8D4A-ADC87099861A}">
  <sheetPr>
    <pageSetUpPr fitToPage="1"/>
  </sheetPr>
  <dimension ref="B2:K15"/>
  <sheetViews>
    <sheetView showGridLines="0" tabSelected="1" zoomScaleNormal="100" workbookViewId="0">
      <selection activeCell="M10" sqref="M10"/>
    </sheetView>
  </sheetViews>
  <sheetFormatPr defaultColWidth="11.42578125" defaultRowHeight="25.5" customHeight="1"/>
  <cols>
    <col min="1" max="1" width="7.85546875" style="588" customWidth="1"/>
    <col min="2" max="2" width="5" style="588" bestFit="1" customWidth="1"/>
    <col min="3" max="3" width="12.140625" style="588" customWidth="1"/>
    <col min="4" max="4" width="23.42578125" style="588" customWidth="1"/>
    <col min="5" max="5" width="6.42578125" style="588" customWidth="1"/>
    <col min="6" max="6" width="5.7109375" style="588" customWidth="1"/>
    <col min="7" max="7" width="10.85546875" style="588" customWidth="1"/>
    <col min="8" max="8" width="12.42578125" style="588" customWidth="1"/>
    <col min="9" max="9" width="13.5703125" style="588" customWidth="1"/>
    <col min="10" max="10" width="15.7109375" style="588" customWidth="1"/>
    <col min="11" max="11" width="17.140625" style="588" customWidth="1"/>
    <col min="12" max="12" width="13.42578125" style="588" customWidth="1"/>
    <col min="13" max="13" width="15.7109375" style="588" customWidth="1"/>
    <col min="14" max="16384" width="11.42578125" style="588"/>
  </cols>
  <sheetData>
    <row r="2" spans="2:11" ht="33.75" customHeight="1">
      <c r="B2" s="607" t="s">
        <v>0</v>
      </c>
      <c r="C2" s="607"/>
      <c r="D2" s="607"/>
      <c r="E2" s="607"/>
      <c r="F2" s="607"/>
      <c r="G2" s="607"/>
      <c r="H2" s="607"/>
      <c r="I2" s="607"/>
      <c r="J2" s="607"/>
      <c r="K2" s="607"/>
    </row>
    <row r="3" spans="2:11" ht="40.5" customHeight="1">
      <c r="B3" s="606" t="s">
        <v>1</v>
      </c>
      <c r="C3" s="606"/>
      <c r="D3" s="606"/>
      <c r="E3" s="606"/>
      <c r="F3" s="606"/>
      <c r="G3" s="606"/>
      <c r="H3" s="606"/>
      <c r="I3" s="606"/>
      <c r="J3" s="606"/>
      <c r="K3" s="606"/>
    </row>
    <row r="4" spans="2:11" ht="18.75" customHeight="1">
      <c r="B4" s="609" t="s">
        <v>2</v>
      </c>
      <c r="C4" s="609"/>
      <c r="D4" s="609"/>
      <c r="E4" s="609"/>
      <c r="F4" s="609"/>
      <c r="G4" s="610" t="s">
        <v>3</v>
      </c>
      <c r="H4" s="614" t="s">
        <v>4</v>
      </c>
      <c r="I4" s="612" t="s">
        <v>5</v>
      </c>
      <c r="J4" s="607" t="s">
        <v>6</v>
      </c>
      <c r="K4" s="607"/>
    </row>
    <row r="5" spans="2:11" ht="51" customHeight="1">
      <c r="B5" s="609"/>
      <c r="C5" s="609"/>
      <c r="D5" s="609"/>
      <c r="E5" s="609"/>
      <c r="F5" s="609"/>
      <c r="G5" s="611"/>
      <c r="H5" s="615"/>
      <c r="I5" s="613"/>
      <c r="J5" s="607"/>
      <c r="K5" s="607"/>
    </row>
    <row r="6" spans="2:11" ht="25.5" customHeight="1">
      <c r="B6" s="589" t="s">
        <v>7</v>
      </c>
      <c r="C6" s="590" t="s">
        <v>8</v>
      </c>
      <c r="D6" s="589" t="s">
        <v>9</v>
      </c>
      <c r="E6" s="590" t="s">
        <v>10</v>
      </c>
      <c r="F6" s="589" t="s">
        <v>11</v>
      </c>
      <c r="G6" s="591" t="s">
        <v>12</v>
      </c>
      <c r="H6" s="602" t="s">
        <v>12</v>
      </c>
      <c r="I6" s="592" t="s">
        <v>12</v>
      </c>
      <c r="J6" s="593" t="s">
        <v>12</v>
      </c>
      <c r="K6" s="593" t="s">
        <v>13</v>
      </c>
    </row>
    <row r="7" spans="2:11" ht="25.5" customHeight="1">
      <c r="B7" s="594">
        <v>1</v>
      </c>
      <c r="C7" s="608" t="s">
        <v>14</v>
      </c>
      <c r="D7" s="595" t="s">
        <v>15</v>
      </c>
      <c r="E7" s="594" t="s">
        <v>16</v>
      </c>
      <c r="F7" s="600">
        <v>883</v>
      </c>
      <c r="G7" s="596">
        <v>8100</v>
      </c>
      <c r="H7" s="601">
        <v>8597</v>
      </c>
      <c r="I7" s="597">
        <v>10400</v>
      </c>
      <c r="J7" s="598">
        <f>ROUNDUP(AVERAGE(G7:I7),0)</f>
        <v>9033</v>
      </c>
      <c r="K7" s="598">
        <f>+J7*F7</f>
        <v>7976139</v>
      </c>
    </row>
    <row r="8" spans="2:11" ht="25.5" customHeight="1">
      <c r="B8" s="594">
        <v>2</v>
      </c>
      <c r="C8" s="608"/>
      <c r="D8" s="595" t="s">
        <v>17</v>
      </c>
      <c r="E8" s="594" t="s">
        <v>16</v>
      </c>
      <c r="F8" s="600">
        <v>1766</v>
      </c>
      <c r="G8" s="596">
        <v>3600</v>
      </c>
      <c r="H8" s="601">
        <v>2905</v>
      </c>
      <c r="I8" s="597">
        <v>4100</v>
      </c>
      <c r="J8" s="598">
        <f t="shared" ref="J8:J9" si="0">ROUNDUP(AVERAGE(G8:I8),0)</f>
        <v>3535</v>
      </c>
      <c r="K8" s="598">
        <f t="shared" ref="K8:K9" si="1">+J8*F8</f>
        <v>6242810</v>
      </c>
    </row>
    <row r="9" spans="2:11" ht="25.5" customHeight="1">
      <c r="B9" s="594">
        <v>3</v>
      </c>
      <c r="C9" s="608"/>
      <c r="D9" s="595" t="s">
        <v>18</v>
      </c>
      <c r="E9" s="594" t="s">
        <v>16</v>
      </c>
      <c r="F9" s="600">
        <v>883</v>
      </c>
      <c r="G9" s="596">
        <v>5300</v>
      </c>
      <c r="H9" s="601">
        <v>6365</v>
      </c>
      <c r="I9" s="597">
        <v>5900</v>
      </c>
      <c r="J9" s="598">
        <f t="shared" si="0"/>
        <v>5855</v>
      </c>
      <c r="K9" s="598">
        <f t="shared" si="1"/>
        <v>5169965</v>
      </c>
    </row>
    <row r="10" spans="2:11" ht="25.5" customHeight="1">
      <c r="B10" s="616" t="s">
        <v>19</v>
      </c>
      <c r="C10" s="617"/>
      <c r="D10" s="617"/>
      <c r="E10" s="617"/>
      <c r="F10" s="617"/>
      <c r="G10" s="617"/>
      <c r="H10" s="617"/>
      <c r="I10" s="618"/>
      <c r="J10" s="598">
        <f>SUM(J7:J9)</f>
        <v>18423</v>
      </c>
      <c r="K10" s="598">
        <f>SUM(K7:K9)</f>
        <v>19388914</v>
      </c>
    </row>
    <row r="11" spans="2:11" ht="25.5" customHeight="1">
      <c r="B11" s="616" t="s">
        <v>20</v>
      </c>
      <c r="C11" s="617"/>
      <c r="D11" s="617"/>
      <c r="E11" s="617"/>
      <c r="F11" s="617"/>
      <c r="G11" s="617"/>
      <c r="H11" s="618"/>
      <c r="I11" s="619">
        <v>0</v>
      </c>
      <c r="J11" s="620"/>
      <c r="K11" s="598">
        <f>ROUNDUP(K10*I11,0)</f>
        <v>0</v>
      </c>
    </row>
    <row r="12" spans="2:11" ht="25.5" customHeight="1">
      <c r="B12" s="603" t="s">
        <v>21</v>
      </c>
      <c r="C12" s="604"/>
      <c r="D12" s="604"/>
      <c r="E12" s="604"/>
      <c r="F12" s="604"/>
      <c r="G12" s="604"/>
      <c r="H12" s="604"/>
      <c r="I12" s="604"/>
      <c r="J12" s="605"/>
      <c r="K12" s="599">
        <f>+K10+K11</f>
        <v>19388914</v>
      </c>
    </row>
    <row r="14" spans="2:11" ht="25.5" customHeight="1">
      <c r="K14" s="588">
        <v>21530000</v>
      </c>
    </row>
    <row r="15" spans="2:11" ht="25.5" customHeight="1">
      <c r="K15" s="653">
        <f>+K14-K12</f>
        <v>2141086</v>
      </c>
    </row>
  </sheetData>
  <mergeCells count="12">
    <mergeCell ref="B12:J12"/>
    <mergeCell ref="B3:K3"/>
    <mergeCell ref="B2:K2"/>
    <mergeCell ref="C7:C9"/>
    <mergeCell ref="B4:F5"/>
    <mergeCell ref="G4:G5"/>
    <mergeCell ref="I4:I5"/>
    <mergeCell ref="J4:K5"/>
    <mergeCell ref="H4:H5"/>
    <mergeCell ref="B10:I10"/>
    <mergeCell ref="B11:H11"/>
    <mergeCell ref="I11:J11"/>
  </mergeCells>
  <pageMargins left="0.7" right="0.7" top="0.75" bottom="0.75" header="0.3" footer="0.3"/>
  <pageSetup fitToHeight="0" orientation="landscape" horizontalDpi="4294967292"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E60FD-4AEB-420D-B778-C9CAFFF82530}">
  <sheetPr>
    <tabColor rgb="FF00B050"/>
    <pageSetUpPr fitToPage="1"/>
  </sheetPr>
  <dimension ref="D1:AG198"/>
  <sheetViews>
    <sheetView showGridLines="0" zoomScale="80" zoomScaleNormal="80" workbookViewId="0">
      <pane ySplit="2" topLeftCell="A109" activePane="bottomLeft" state="frozen"/>
      <selection pane="bottomLeft" activeCell="P14" sqref="P14"/>
      <selection activeCell="P14" sqref="P14"/>
    </sheetView>
  </sheetViews>
  <sheetFormatPr defaultColWidth="9.140625" defaultRowHeight="12"/>
  <cols>
    <col min="1" max="1" width="2.140625" style="450" customWidth="1"/>
    <col min="2" max="2" width="1.140625" style="450" customWidth="1"/>
    <col min="3" max="3" width="2.5703125" style="450" customWidth="1"/>
    <col min="4" max="4" width="21.85546875" style="450" customWidth="1"/>
    <col min="5" max="5" width="38.5703125" style="450" customWidth="1"/>
    <col min="6" max="6" width="4.28515625" style="455" customWidth="1"/>
    <col min="7" max="7" width="17.28515625" style="450" customWidth="1"/>
    <col min="8" max="8" width="9.42578125" style="450" customWidth="1"/>
    <col min="9" max="9" width="7.7109375" style="450" customWidth="1"/>
    <col min="10" max="10" width="7.85546875" style="450" customWidth="1"/>
    <col min="11" max="11" width="9.5703125" style="450" customWidth="1"/>
    <col min="12" max="12" width="9.140625" style="450" customWidth="1"/>
    <col min="13" max="13" width="9.28515625" style="450" customWidth="1"/>
    <col min="14" max="14" width="10.28515625" style="450" customWidth="1"/>
    <col min="15" max="16" width="8.28515625" style="450" customWidth="1"/>
    <col min="17" max="17" width="7.7109375" style="450" customWidth="1"/>
    <col min="18" max="18" width="9.85546875" style="450" customWidth="1"/>
    <col min="19" max="19" width="9" style="450" customWidth="1"/>
    <col min="20" max="20" width="9.42578125" style="450" customWidth="1"/>
    <col min="21" max="21" width="10.28515625" style="450" customWidth="1"/>
    <col min="22" max="22" width="7.42578125" style="450" hidden="1" customWidth="1"/>
    <col min="23" max="23" width="10" style="450" hidden="1" customWidth="1"/>
    <col min="24" max="24" width="10.28515625" style="450" hidden="1" customWidth="1"/>
    <col min="25" max="28" width="9.5703125" style="450" hidden="1" customWidth="1"/>
    <col min="29" max="29" width="11" style="450" hidden="1" customWidth="1"/>
    <col min="30" max="30" width="13" style="450" customWidth="1"/>
    <col min="31" max="31" width="7.5703125" style="450" customWidth="1"/>
    <col min="32" max="32" width="11.28515625" style="455" customWidth="1"/>
    <col min="33" max="16384" width="9.140625" style="450"/>
  </cols>
  <sheetData>
    <row r="1" spans="4:32" s="509" customFormat="1">
      <c r="F1" s="510"/>
      <c r="H1" s="451" t="s">
        <v>22</v>
      </c>
      <c r="I1" s="451"/>
      <c r="J1" s="451"/>
      <c r="K1" s="451"/>
      <c r="L1" s="451"/>
      <c r="M1" s="451"/>
      <c r="N1" s="452"/>
      <c r="O1" s="511" t="s">
        <v>23</v>
      </c>
      <c r="P1" s="511"/>
      <c r="Q1" s="511"/>
      <c r="R1" s="511"/>
      <c r="S1" s="511"/>
      <c r="T1" s="511"/>
      <c r="U1" s="511"/>
      <c r="V1" s="453" t="s">
        <v>24</v>
      </c>
      <c r="W1" s="453"/>
      <c r="X1" s="453"/>
      <c r="Y1" s="454"/>
      <c r="Z1" s="454"/>
      <c r="AA1" s="454"/>
      <c r="AB1" s="454"/>
      <c r="AC1" s="454"/>
      <c r="AF1" s="510"/>
    </row>
    <row r="2" spans="4:32" s="509" customFormat="1" ht="48">
      <c r="D2" s="451" t="s">
        <v>25</v>
      </c>
      <c r="E2" s="506" t="s">
        <v>26</v>
      </c>
      <c r="F2" s="451" t="s">
        <v>27</v>
      </c>
      <c r="G2" s="451" t="s">
        <v>28</v>
      </c>
      <c r="H2" s="451" t="s">
        <v>29</v>
      </c>
      <c r="I2" s="451" t="s">
        <v>30</v>
      </c>
      <c r="J2" s="451" t="s">
        <v>31</v>
      </c>
      <c r="K2" s="451" t="s">
        <v>32</v>
      </c>
      <c r="L2" s="451" t="s">
        <v>33</v>
      </c>
      <c r="M2" s="451" t="s">
        <v>34</v>
      </c>
      <c r="N2" s="451" t="s">
        <v>35</v>
      </c>
      <c r="O2" s="456" t="s">
        <v>29</v>
      </c>
      <c r="P2" s="456" t="s">
        <v>30</v>
      </c>
      <c r="Q2" s="456" t="s">
        <v>31</v>
      </c>
      <c r="R2" s="456" t="s">
        <v>32</v>
      </c>
      <c r="S2" s="456" t="s">
        <v>33</v>
      </c>
      <c r="T2" s="456" t="s">
        <v>34</v>
      </c>
      <c r="U2" s="456" t="s">
        <v>36</v>
      </c>
      <c r="V2" s="453" t="s">
        <v>29</v>
      </c>
      <c r="W2" s="453" t="s">
        <v>32</v>
      </c>
      <c r="X2" s="453" t="s">
        <v>33</v>
      </c>
      <c r="Y2" s="454" t="s">
        <v>37</v>
      </c>
      <c r="Z2" s="454" t="s">
        <v>38</v>
      </c>
      <c r="AA2" s="454" t="s">
        <v>39</v>
      </c>
      <c r="AB2" s="454" t="s">
        <v>40</v>
      </c>
      <c r="AC2" s="454" t="s">
        <v>41</v>
      </c>
      <c r="AD2" s="451" t="s">
        <v>42</v>
      </c>
      <c r="AE2" s="451" t="s">
        <v>43</v>
      </c>
      <c r="AF2" s="457" t="s">
        <v>44</v>
      </c>
    </row>
    <row r="3" spans="4:32">
      <c r="D3" s="458" t="s">
        <v>45</v>
      </c>
      <c r="E3" s="459"/>
      <c r="F3" s="502"/>
      <c r="G3" s="459"/>
      <c r="H3" s="459"/>
      <c r="I3" s="459"/>
      <c r="J3" s="459"/>
      <c r="K3" s="459"/>
      <c r="L3" s="459"/>
      <c r="M3" s="459"/>
      <c r="N3" s="459"/>
      <c r="O3" s="459"/>
      <c r="P3" s="459"/>
      <c r="Q3" s="459"/>
      <c r="R3" s="459"/>
      <c r="S3" s="459"/>
      <c r="T3" s="459"/>
      <c r="U3" s="459"/>
      <c r="V3" s="459"/>
      <c r="W3" s="459"/>
      <c r="X3" s="459"/>
      <c r="Y3" s="459"/>
      <c r="Z3" s="459"/>
      <c r="AA3" s="459"/>
      <c r="AB3" s="459"/>
      <c r="AC3" s="459"/>
      <c r="AD3" s="459"/>
      <c r="AE3" s="460"/>
      <c r="AF3" s="461"/>
    </row>
    <row r="4" spans="4:32">
      <c r="D4" s="462" t="s">
        <v>46</v>
      </c>
      <c r="E4" s="492" t="s">
        <v>47</v>
      </c>
      <c r="F4" s="463">
        <v>1</v>
      </c>
      <c r="G4" s="464" t="s">
        <v>48</v>
      </c>
      <c r="H4" s="463">
        <v>1</v>
      </c>
      <c r="I4" s="465"/>
      <c r="J4" s="465"/>
      <c r="K4" s="465"/>
      <c r="L4" s="465">
        <v>1</v>
      </c>
      <c r="M4" s="465"/>
      <c r="N4" s="465"/>
      <c r="O4" s="465">
        <f t="shared" ref="O4:U13" si="0">H4</f>
        <v>1</v>
      </c>
      <c r="P4" s="465">
        <f t="shared" si="0"/>
        <v>0</v>
      </c>
      <c r="Q4" s="465">
        <f t="shared" si="0"/>
        <v>0</v>
      </c>
      <c r="R4" s="465">
        <f t="shared" si="0"/>
        <v>0</v>
      </c>
      <c r="S4" s="465">
        <f t="shared" si="0"/>
        <v>1</v>
      </c>
      <c r="T4" s="465">
        <f t="shared" si="0"/>
        <v>0</v>
      </c>
      <c r="U4" s="465">
        <f t="shared" si="0"/>
        <v>0</v>
      </c>
      <c r="V4" s="465"/>
      <c r="W4" s="465"/>
      <c r="X4" s="465"/>
      <c r="Y4" s="465">
        <v>2</v>
      </c>
      <c r="Z4" s="465">
        <v>2</v>
      </c>
      <c r="AA4" s="465">
        <v>1</v>
      </c>
      <c r="AB4" s="465">
        <v>1</v>
      </c>
      <c r="AC4" s="465">
        <v>2</v>
      </c>
      <c r="AD4" s="466">
        <v>46266</v>
      </c>
      <c r="AE4" s="465">
        <f t="shared" ref="AE4:AE12" si="1">H4+I4+J4+K4+L4+M4+V4+W4+X4+N4</f>
        <v>2</v>
      </c>
      <c r="AF4" s="461"/>
    </row>
    <row r="5" spans="4:32" ht="48">
      <c r="D5" s="462" t="s">
        <v>49</v>
      </c>
      <c r="E5" s="494" t="s">
        <v>50</v>
      </c>
      <c r="F5" s="463">
        <v>3</v>
      </c>
      <c r="G5" s="464" t="s">
        <v>51</v>
      </c>
      <c r="H5" s="463">
        <v>1</v>
      </c>
      <c r="I5" s="465"/>
      <c r="J5" s="465"/>
      <c r="K5" s="465">
        <v>1</v>
      </c>
      <c r="L5" s="465"/>
      <c r="M5" s="465"/>
      <c r="N5" s="465"/>
      <c r="O5" s="465">
        <f t="shared" si="0"/>
        <v>1</v>
      </c>
      <c r="P5" s="465">
        <f t="shared" si="0"/>
        <v>0</v>
      </c>
      <c r="Q5" s="465">
        <f t="shared" si="0"/>
        <v>0</v>
      </c>
      <c r="R5" s="465">
        <f t="shared" si="0"/>
        <v>1</v>
      </c>
      <c r="S5" s="465">
        <f t="shared" si="0"/>
        <v>0</v>
      </c>
      <c r="T5" s="465">
        <f t="shared" si="0"/>
        <v>0</v>
      </c>
      <c r="U5" s="465">
        <f t="shared" si="0"/>
        <v>0</v>
      </c>
      <c r="V5" s="465"/>
      <c r="W5" s="465"/>
      <c r="X5" s="465"/>
      <c r="Y5" s="465">
        <v>2</v>
      </c>
      <c r="Z5" s="465">
        <v>2</v>
      </c>
      <c r="AA5" s="465"/>
      <c r="AB5" s="465">
        <v>1</v>
      </c>
      <c r="AC5" s="465">
        <v>2</v>
      </c>
      <c r="AD5" s="466">
        <v>46266</v>
      </c>
      <c r="AE5" s="465">
        <f t="shared" si="1"/>
        <v>2</v>
      </c>
      <c r="AF5" s="461"/>
    </row>
    <row r="6" spans="4:32" ht="24">
      <c r="D6" s="462" t="s">
        <v>49</v>
      </c>
      <c r="E6" s="494" t="s">
        <v>52</v>
      </c>
      <c r="F6" s="463">
        <v>1</v>
      </c>
      <c r="G6" s="464" t="s">
        <v>53</v>
      </c>
      <c r="H6" s="463">
        <v>2</v>
      </c>
      <c r="I6" s="465"/>
      <c r="J6" s="465"/>
      <c r="K6" s="465">
        <v>1</v>
      </c>
      <c r="L6" s="465"/>
      <c r="M6" s="465"/>
      <c r="N6" s="465"/>
      <c r="O6" s="465">
        <f t="shared" si="0"/>
        <v>2</v>
      </c>
      <c r="P6" s="465">
        <f t="shared" si="0"/>
        <v>0</v>
      </c>
      <c r="Q6" s="465">
        <f t="shared" si="0"/>
        <v>0</v>
      </c>
      <c r="R6" s="465">
        <f t="shared" si="0"/>
        <v>1</v>
      </c>
      <c r="S6" s="465">
        <f t="shared" si="0"/>
        <v>0</v>
      </c>
      <c r="T6" s="465">
        <f t="shared" si="0"/>
        <v>0</v>
      </c>
      <c r="U6" s="465">
        <f t="shared" si="0"/>
        <v>0</v>
      </c>
      <c r="V6" s="465"/>
      <c r="W6" s="465"/>
      <c r="X6" s="465"/>
      <c r="Y6" s="465">
        <v>3</v>
      </c>
      <c r="Z6" s="465">
        <v>3</v>
      </c>
      <c r="AA6" s="465">
        <v>1</v>
      </c>
      <c r="AB6" s="465">
        <v>2</v>
      </c>
      <c r="AC6" s="465">
        <v>3</v>
      </c>
      <c r="AD6" s="466">
        <v>46266</v>
      </c>
      <c r="AE6" s="465">
        <f t="shared" si="1"/>
        <v>3</v>
      </c>
      <c r="AF6" s="461"/>
    </row>
    <row r="7" spans="4:32" ht="24">
      <c r="D7" s="462" t="s">
        <v>49</v>
      </c>
      <c r="E7" s="494" t="s">
        <v>54</v>
      </c>
      <c r="F7" s="463">
        <v>1</v>
      </c>
      <c r="G7" s="464" t="s">
        <v>55</v>
      </c>
      <c r="H7" s="463">
        <v>1</v>
      </c>
      <c r="I7" s="465"/>
      <c r="J7" s="465"/>
      <c r="K7" s="465"/>
      <c r="L7" s="465">
        <v>2</v>
      </c>
      <c r="M7" s="465"/>
      <c r="N7" s="465"/>
      <c r="O7" s="465">
        <f t="shared" si="0"/>
        <v>1</v>
      </c>
      <c r="P7" s="465">
        <f t="shared" si="0"/>
        <v>0</v>
      </c>
      <c r="Q7" s="465">
        <f t="shared" si="0"/>
        <v>0</v>
      </c>
      <c r="R7" s="465">
        <f t="shared" si="0"/>
        <v>0</v>
      </c>
      <c r="S7" s="465">
        <f t="shared" si="0"/>
        <v>2</v>
      </c>
      <c r="T7" s="465">
        <f t="shared" si="0"/>
        <v>0</v>
      </c>
      <c r="U7" s="465">
        <f t="shared" si="0"/>
        <v>0</v>
      </c>
      <c r="V7" s="465"/>
      <c r="W7" s="465"/>
      <c r="X7" s="465"/>
      <c r="Y7" s="465">
        <v>3</v>
      </c>
      <c r="Z7" s="465">
        <v>3</v>
      </c>
      <c r="AA7" s="465">
        <v>3</v>
      </c>
      <c r="AB7" s="465">
        <v>1</v>
      </c>
      <c r="AC7" s="465">
        <v>3</v>
      </c>
      <c r="AD7" s="466">
        <v>46266</v>
      </c>
      <c r="AE7" s="465">
        <f t="shared" si="1"/>
        <v>3</v>
      </c>
      <c r="AF7" s="461"/>
    </row>
    <row r="8" spans="4:32" ht="36">
      <c r="D8" s="462" t="s">
        <v>49</v>
      </c>
      <c r="E8" s="507" t="s">
        <v>56</v>
      </c>
      <c r="F8" s="463">
        <v>1</v>
      </c>
      <c r="G8" s="464" t="s">
        <v>57</v>
      </c>
      <c r="H8" s="463">
        <v>1</v>
      </c>
      <c r="I8" s="465"/>
      <c r="J8" s="465"/>
      <c r="K8" s="465"/>
      <c r="L8" s="465">
        <v>1</v>
      </c>
      <c r="M8" s="465"/>
      <c r="N8" s="465"/>
      <c r="O8" s="465">
        <f t="shared" si="0"/>
        <v>1</v>
      </c>
      <c r="P8" s="465">
        <f t="shared" si="0"/>
        <v>0</v>
      </c>
      <c r="Q8" s="465">
        <f t="shared" si="0"/>
        <v>0</v>
      </c>
      <c r="R8" s="465">
        <f t="shared" si="0"/>
        <v>0</v>
      </c>
      <c r="S8" s="465">
        <f t="shared" si="0"/>
        <v>1</v>
      </c>
      <c r="T8" s="465">
        <f t="shared" si="0"/>
        <v>0</v>
      </c>
      <c r="U8" s="465">
        <f t="shared" si="0"/>
        <v>0</v>
      </c>
      <c r="V8" s="465"/>
      <c r="W8" s="465"/>
      <c r="X8" s="465"/>
      <c r="Y8" s="465">
        <v>2</v>
      </c>
      <c r="Z8" s="465">
        <v>2</v>
      </c>
      <c r="AA8" s="465">
        <v>2</v>
      </c>
      <c r="AB8" s="465">
        <v>1</v>
      </c>
      <c r="AC8" s="465">
        <v>2</v>
      </c>
      <c r="AD8" s="466">
        <v>46266</v>
      </c>
      <c r="AE8" s="465">
        <f t="shared" si="1"/>
        <v>2</v>
      </c>
      <c r="AF8" s="467"/>
    </row>
    <row r="9" spans="4:32" ht="24">
      <c r="D9" s="462" t="s">
        <v>49</v>
      </c>
      <c r="E9" s="494" t="s">
        <v>58</v>
      </c>
      <c r="F9" s="463"/>
      <c r="G9" s="464" t="s">
        <v>59</v>
      </c>
      <c r="H9" s="463"/>
      <c r="I9" s="465"/>
      <c r="J9" s="465"/>
      <c r="K9" s="465">
        <v>2</v>
      </c>
      <c r="L9" s="465"/>
      <c r="M9" s="465"/>
      <c r="N9" s="465"/>
      <c r="O9" s="465">
        <f t="shared" si="0"/>
        <v>0</v>
      </c>
      <c r="P9" s="465">
        <f t="shared" si="0"/>
        <v>0</v>
      </c>
      <c r="Q9" s="465">
        <f t="shared" si="0"/>
        <v>0</v>
      </c>
      <c r="R9" s="465">
        <f t="shared" si="0"/>
        <v>2</v>
      </c>
      <c r="S9" s="465">
        <f t="shared" si="0"/>
        <v>0</v>
      </c>
      <c r="T9" s="465">
        <f t="shared" si="0"/>
        <v>0</v>
      </c>
      <c r="U9" s="465">
        <f t="shared" si="0"/>
        <v>0</v>
      </c>
      <c r="V9" s="465"/>
      <c r="W9" s="465"/>
      <c r="X9" s="465"/>
      <c r="Y9" s="465"/>
      <c r="Z9" s="465">
        <v>2</v>
      </c>
      <c r="AA9" s="465"/>
      <c r="AB9" s="465">
        <v>1</v>
      </c>
      <c r="AC9" s="465">
        <v>2</v>
      </c>
      <c r="AD9" s="466">
        <v>46266</v>
      </c>
      <c r="AE9" s="465">
        <f t="shared" si="1"/>
        <v>2</v>
      </c>
      <c r="AF9" s="467"/>
    </row>
    <row r="10" spans="4:32" ht="36">
      <c r="D10" s="525" t="s">
        <v>60</v>
      </c>
      <c r="E10" s="489" t="s">
        <v>61</v>
      </c>
      <c r="F10" s="160">
        <v>3</v>
      </c>
      <c r="G10" s="469" t="s">
        <v>62</v>
      </c>
      <c r="H10" s="470">
        <v>5</v>
      </c>
      <c r="I10" s="471"/>
      <c r="J10" s="471"/>
      <c r="K10" s="472">
        <v>2</v>
      </c>
      <c r="L10" s="471"/>
      <c r="M10" s="471"/>
      <c r="N10" s="471">
        <v>3</v>
      </c>
      <c r="O10" s="471"/>
      <c r="P10" s="471"/>
      <c r="Q10" s="471"/>
      <c r="R10" s="471"/>
      <c r="S10" s="471"/>
      <c r="T10" s="471"/>
      <c r="U10" s="471"/>
      <c r="V10" s="471"/>
      <c r="W10" s="471"/>
      <c r="X10" s="471"/>
      <c r="Y10" s="471"/>
      <c r="Z10" s="471"/>
      <c r="AA10" s="471"/>
      <c r="AB10" s="471"/>
      <c r="AC10" s="471"/>
      <c r="AD10" s="473">
        <v>45962</v>
      </c>
      <c r="AE10" s="465">
        <f t="shared" si="1"/>
        <v>10</v>
      </c>
      <c r="AF10" s="467"/>
    </row>
    <row r="11" spans="4:32" ht="24">
      <c r="D11" s="587" t="s">
        <v>63</v>
      </c>
      <c r="E11" s="488" t="s">
        <v>47</v>
      </c>
      <c r="F11" s="160">
        <v>1</v>
      </c>
      <c r="G11" s="469" t="s">
        <v>64</v>
      </c>
      <c r="H11" s="470">
        <v>1</v>
      </c>
      <c r="I11" s="471"/>
      <c r="J11" s="471"/>
      <c r="K11" s="472"/>
      <c r="L11" s="471">
        <v>1</v>
      </c>
      <c r="M11" s="471"/>
      <c r="N11" s="471"/>
      <c r="O11" s="471"/>
      <c r="P11" s="471"/>
      <c r="Q11" s="471"/>
      <c r="R11" s="471"/>
      <c r="S11" s="471"/>
      <c r="T11" s="471"/>
      <c r="U11" s="471"/>
      <c r="V11" s="471"/>
      <c r="W11" s="471"/>
      <c r="X11" s="471"/>
      <c r="Y11" s="471"/>
      <c r="Z11" s="471"/>
      <c r="AA11" s="471"/>
      <c r="AB11" s="471"/>
      <c r="AC11" s="471"/>
      <c r="AD11" s="473">
        <v>45962</v>
      </c>
      <c r="AE11" s="465">
        <f t="shared" si="1"/>
        <v>2</v>
      </c>
      <c r="AF11" s="467"/>
    </row>
    <row r="12" spans="4:32" ht="24">
      <c r="D12" s="462" t="s">
        <v>65</v>
      </c>
      <c r="E12" s="492" t="s">
        <v>47</v>
      </c>
      <c r="F12" s="463">
        <v>1</v>
      </c>
      <c r="G12" s="464" t="s">
        <v>66</v>
      </c>
      <c r="H12" s="463">
        <v>2</v>
      </c>
      <c r="I12" s="465"/>
      <c r="J12" s="465"/>
      <c r="K12" s="465"/>
      <c r="L12" s="465">
        <v>2</v>
      </c>
      <c r="M12" s="465"/>
      <c r="N12" s="465"/>
      <c r="O12" s="465">
        <f t="shared" si="0"/>
        <v>2</v>
      </c>
      <c r="P12" s="465">
        <f t="shared" si="0"/>
        <v>0</v>
      </c>
      <c r="Q12" s="465">
        <f t="shared" si="0"/>
        <v>0</v>
      </c>
      <c r="R12" s="465">
        <f t="shared" si="0"/>
        <v>0</v>
      </c>
      <c r="S12" s="465">
        <f t="shared" si="0"/>
        <v>2</v>
      </c>
      <c r="T12" s="465">
        <f t="shared" si="0"/>
        <v>0</v>
      </c>
      <c r="U12" s="465">
        <f t="shared" si="0"/>
        <v>0</v>
      </c>
      <c r="V12" s="465"/>
      <c r="W12" s="465"/>
      <c r="X12" s="465"/>
      <c r="Y12" s="465">
        <v>4</v>
      </c>
      <c r="Z12" s="465">
        <v>4</v>
      </c>
      <c r="AA12" s="465">
        <v>1</v>
      </c>
      <c r="AB12" s="465">
        <v>1</v>
      </c>
      <c r="AC12" s="465">
        <v>4</v>
      </c>
      <c r="AD12" s="466">
        <v>46266</v>
      </c>
      <c r="AE12" s="465">
        <f t="shared" si="1"/>
        <v>4</v>
      </c>
      <c r="AF12" s="467"/>
    </row>
    <row r="13" spans="4:32" ht="24">
      <c r="D13" s="525" t="s">
        <v>67</v>
      </c>
      <c r="E13" s="512" t="s">
        <v>47</v>
      </c>
      <c r="F13" s="514">
        <v>1</v>
      </c>
      <c r="G13" s="526" t="s">
        <v>68</v>
      </c>
      <c r="H13" s="514">
        <v>1</v>
      </c>
      <c r="I13" s="522"/>
      <c r="J13" s="514"/>
      <c r="K13" s="514"/>
      <c r="L13" s="514">
        <v>1</v>
      </c>
      <c r="M13" s="522"/>
      <c r="N13" s="522"/>
      <c r="O13" s="522">
        <f>H13</f>
        <v>1</v>
      </c>
      <c r="P13" s="522">
        <f t="shared" si="0"/>
        <v>0</v>
      </c>
      <c r="Q13" s="522">
        <f t="shared" si="0"/>
        <v>0</v>
      </c>
      <c r="R13" s="522">
        <f t="shared" si="0"/>
        <v>0</v>
      </c>
      <c r="S13" s="522">
        <f t="shared" si="0"/>
        <v>1</v>
      </c>
      <c r="T13" s="522">
        <f t="shared" si="0"/>
        <v>0</v>
      </c>
      <c r="U13" s="522">
        <f t="shared" si="0"/>
        <v>0</v>
      </c>
      <c r="V13" s="470"/>
      <c r="W13" s="470"/>
      <c r="X13" s="470"/>
      <c r="Y13" s="470"/>
      <c r="Z13" s="470"/>
      <c r="AA13" s="470"/>
      <c r="AB13" s="470"/>
      <c r="AC13" s="470"/>
      <c r="AD13" s="521">
        <v>46388</v>
      </c>
      <c r="AE13" s="465">
        <f>H13+I13+J13+K13+L13+M13+V13+W13+X13+N13</f>
        <v>2</v>
      </c>
      <c r="AF13" s="467"/>
    </row>
    <row r="14" spans="4:32" ht="12" customHeight="1">
      <c r="D14" s="458" t="s">
        <v>69</v>
      </c>
      <c r="E14" s="459"/>
      <c r="F14" s="502"/>
      <c r="G14" s="459"/>
      <c r="H14" s="459"/>
      <c r="I14" s="459"/>
      <c r="J14" s="459"/>
      <c r="K14" s="459"/>
      <c r="L14" s="459"/>
      <c r="M14" s="459"/>
      <c r="N14" s="459"/>
      <c r="O14" s="459"/>
      <c r="P14" s="459"/>
      <c r="Q14" s="459"/>
      <c r="R14" s="459"/>
      <c r="S14" s="459"/>
      <c r="T14" s="459"/>
      <c r="U14" s="459"/>
      <c r="V14" s="459"/>
      <c r="W14" s="459"/>
      <c r="X14" s="459"/>
      <c r="Y14" s="459"/>
      <c r="Z14" s="459"/>
      <c r="AA14" s="459"/>
      <c r="AB14" s="459"/>
      <c r="AC14" s="459"/>
      <c r="AD14" s="459"/>
      <c r="AE14" s="460"/>
      <c r="AF14" s="461"/>
    </row>
    <row r="15" spans="4:32">
      <c r="D15" s="468" t="s">
        <v>70</v>
      </c>
      <c r="E15" s="488" t="s">
        <v>47</v>
      </c>
      <c r="F15" s="160">
        <v>1</v>
      </c>
      <c r="G15" s="469" t="s">
        <v>71</v>
      </c>
      <c r="H15" s="470">
        <v>1</v>
      </c>
      <c r="I15" s="471"/>
      <c r="J15" s="470"/>
      <c r="K15" s="474"/>
      <c r="L15" s="470">
        <v>1</v>
      </c>
      <c r="M15" s="471"/>
      <c r="N15" s="471"/>
      <c r="O15" s="471"/>
      <c r="P15" s="471"/>
      <c r="Q15" s="471"/>
      <c r="R15" s="471"/>
      <c r="S15" s="471"/>
      <c r="T15" s="471"/>
      <c r="U15" s="471"/>
      <c r="V15" s="470"/>
      <c r="W15" s="470"/>
      <c r="X15" s="470"/>
      <c r="Y15" s="470"/>
      <c r="Z15" s="470"/>
      <c r="AA15" s="470"/>
      <c r="AB15" s="470"/>
      <c r="AC15" s="470"/>
      <c r="AD15" s="518">
        <v>46054</v>
      </c>
      <c r="AE15" s="471">
        <f t="shared" ref="AE15:AE22" si="2">H15+I15+J15+K15+L15+M15+V15+W15+X15+N15</f>
        <v>2</v>
      </c>
      <c r="AF15" s="461"/>
    </row>
    <row r="16" spans="4:32" ht="24">
      <c r="D16" s="525" t="s">
        <v>72</v>
      </c>
      <c r="E16" s="512" t="s">
        <v>47</v>
      </c>
      <c r="F16" s="514">
        <v>1</v>
      </c>
      <c r="G16" s="526" t="s">
        <v>73</v>
      </c>
      <c r="H16" s="514">
        <v>1</v>
      </c>
      <c r="I16" s="522"/>
      <c r="J16" s="514"/>
      <c r="K16" s="514">
        <v>1</v>
      </c>
      <c r="L16" s="514"/>
      <c r="M16" s="522"/>
      <c r="N16" s="522"/>
      <c r="O16" s="522"/>
      <c r="P16" s="522"/>
      <c r="Q16" s="522"/>
      <c r="R16" s="522"/>
      <c r="S16" s="522"/>
      <c r="T16" s="522"/>
      <c r="U16" s="522"/>
      <c r="V16" s="514"/>
      <c r="W16" s="514"/>
      <c r="X16" s="514"/>
      <c r="Y16" s="514"/>
      <c r="Z16" s="514"/>
      <c r="AA16" s="514"/>
      <c r="AB16" s="514"/>
      <c r="AC16" s="514"/>
      <c r="AD16" s="521">
        <v>46419</v>
      </c>
      <c r="AE16" s="471">
        <f t="shared" si="2"/>
        <v>2</v>
      </c>
      <c r="AF16" s="467"/>
    </row>
    <row r="17" spans="4:32" ht="36">
      <c r="D17" s="587" t="s">
        <v>74</v>
      </c>
      <c r="E17" s="488" t="s">
        <v>75</v>
      </c>
      <c r="F17" s="160">
        <v>4</v>
      </c>
      <c r="G17" s="469" t="s">
        <v>76</v>
      </c>
      <c r="H17" s="470">
        <v>3</v>
      </c>
      <c r="I17" s="471"/>
      <c r="J17" s="471"/>
      <c r="K17" s="472">
        <v>2</v>
      </c>
      <c r="L17" s="471">
        <v>1</v>
      </c>
      <c r="M17" s="471"/>
      <c r="N17" s="471"/>
      <c r="O17" s="471"/>
      <c r="P17" s="471"/>
      <c r="Q17" s="471"/>
      <c r="R17" s="471"/>
      <c r="S17" s="471"/>
      <c r="T17" s="471"/>
      <c r="U17" s="471"/>
      <c r="V17" s="471"/>
      <c r="W17" s="471"/>
      <c r="X17" s="471"/>
      <c r="Y17" s="471"/>
      <c r="Z17" s="471"/>
      <c r="AA17" s="471"/>
      <c r="AB17" s="471"/>
      <c r="AC17" s="471"/>
      <c r="AD17" s="473">
        <v>45962</v>
      </c>
      <c r="AE17" s="471">
        <f t="shared" si="2"/>
        <v>6</v>
      </c>
      <c r="AF17" s="467"/>
    </row>
    <row r="18" spans="4:32" ht="24">
      <c r="D18" s="587" t="s">
        <v>74</v>
      </c>
      <c r="E18" s="489" t="s">
        <v>77</v>
      </c>
      <c r="F18" s="160">
        <v>2</v>
      </c>
      <c r="G18" s="469" t="s">
        <v>78</v>
      </c>
      <c r="H18" s="470">
        <v>3</v>
      </c>
      <c r="I18" s="471"/>
      <c r="J18" s="471"/>
      <c r="K18" s="472">
        <v>2</v>
      </c>
      <c r="L18" s="471">
        <v>2</v>
      </c>
      <c r="M18" s="471"/>
      <c r="N18" s="471"/>
      <c r="O18" s="471"/>
      <c r="P18" s="471"/>
      <c r="Q18" s="471"/>
      <c r="R18" s="471"/>
      <c r="S18" s="471"/>
      <c r="T18" s="471"/>
      <c r="U18" s="471"/>
      <c r="V18" s="471"/>
      <c r="W18" s="471"/>
      <c r="X18" s="471"/>
      <c r="Y18" s="471"/>
      <c r="Z18" s="471"/>
      <c r="AA18" s="471"/>
      <c r="AB18" s="471"/>
      <c r="AC18" s="471"/>
      <c r="AD18" s="473">
        <v>45962</v>
      </c>
      <c r="AE18" s="471">
        <f t="shared" si="2"/>
        <v>7</v>
      </c>
      <c r="AF18" s="467"/>
    </row>
    <row r="19" spans="4:32" ht="24">
      <c r="D19" s="587" t="s">
        <v>74</v>
      </c>
      <c r="E19" s="489" t="s">
        <v>79</v>
      </c>
      <c r="F19" s="160"/>
      <c r="G19" s="469" t="s">
        <v>80</v>
      </c>
      <c r="H19" s="470"/>
      <c r="I19" s="471"/>
      <c r="J19" s="471"/>
      <c r="K19" s="472">
        <v>2</v>
      </c>
      <c r="L19" s="471"/>
      <c r="M19" s="471"/>
      <c r="N19" s="471"/>
      <c r="O19" s="471"/>
      <c r="P19" s="471"/>
      <c r="Q19" s="471"/>
      <c r="R19" s="471"/>
      <c r="S19" s="471"/>
      <c r="T19" s="471"/>
      <c r="U19" s="471"/>
      <c r="V19" s="471"/>
      <c r="W19" s="471"/>
      <c r="X19" s="471"/>
      <c r="Y19" s="471"/>
      <c r="Z19" s="471"/>
      <c r="AA19" s="471"/>
      <c r="AB19" s="471"/>
      <c r="AC19" s="471"/>
      <c r="AD19" s="473">
        <v>45962</v>
      </c>
      <c r="AE19" s="471">
        <f t="shared" si="2"/>
        <v>2</v>
      </c>
      <c r="AF19" s="467"/>
    </row>
    <row r="20" spans="4:32" ht="24">
      <c r="D20" s="587" t="s">
        <v>81</v>
      </c>
      <c r="E20" s="488" t="s">
        <v>82</v>
      </c>
      <c r="F20" s="160">
        <v>1</v>
      </c>
      <c r="G20" s="469" t="s">
        <v>83</v>
      </c>
      <c r="H20" s="470">
        <v>1</v>
      </c>
      <c r="I20" s="471"/>
      <c r="J20" s="471"/>
      <c r="K20" s="472">
        <v>1</v>
      </c>
      <c r="L20" s="471"/>
      <c r="M20" s="471"/>
      <c r="N20" s="471"/>
      <c r="O20" s="471"/>
      <c r="P20" s="471"/>
      <c r="Q20" s="471"/>
      <c r="R20" s="471"/>
      <c r="S20" s="471"/>
      <c r="T20" s="471"/>
      <c r="U20" s="471"/>
      <c r="V20" s="471"/>
      <c r="W20" s="471"/>
      <c r="X20" s="471"/>
      <c r="Y20" s="471"/>
      <c r="Z20" s="471"/>
      <c r="AA20" s="471"/>
      <c r="AB20" s="471"/>
      <c r="AC20" s="471"/>
      <c r="AD20" s="473">
        <v>45962</v>
      </c>
      <c r="AE20" s="471">
        <f t="shared" si="2"/>
        <v>2</v>
      </c>
      <c r="AF20" s="467"/>
    </row>
    <row r="21" spans="4:32">
      <c r="D21" s="587" t="s">
        <v>84</v>
      </c>
      <c r="E21" s="488" t="s">
        <v>47</v>
      </c>
      <c r="F21" s="160">
        <v>1</v>
      </c>
      <c r="G21" s="469" t="s">
        <v>85</v>
      </c>
      <c r="H21" s="470">
        <v>1</v>
      </c>
      <c r="I21" s="471"/>
      <c r="J21" s="471"/>
      <c r="K21" s="472"/>
      <c r="L21" s="471">
        <v>2</v>
      </c>
      <c r="M21" s="471"/>
      <c r="N21" s="471"/>
      <c r="O21" s="471"/>
      <c r="P21" s="471"/>
      <c r="Q21" s="471"/>
      <c r="R21" s="471"/>
      <c r="S21" s="471"/>
      <c r="T21" s="471"/>
      <c r="U21" s="471"/>
      <c r="V21" s="471"/>
      <c r="W21" s="471"/>
      <c r="X21" s="471"/>
      <c r="Y21" s="471"/>
      <c r="Z21" s="471"/>
      <c r="AA21" s="471"/>
      <c r="AB21" s="471"/>
      <c r="AC21" s="471"/>
      <c r="AD21" s="473">
        <v>45962</v>
      </c>
      <c r="AE21" s="471">
        <f t="shared" si="2"/>
        <v>3</v>
      </c>
      <c r="AF21" s="467"/>
    </row>
    <row r="22" spans="4:32" ht="24">
      <c r="D22" s="587" t="s">
        <v>86</v>
      </c>
      <c r="E22" s="489" t="s">
        <v>87</v>
      </c>
      <c r="F22" s="160">
        <v>2</v>
      </c>
      <c r="G22" s="469" t="s">
        <v>88</v>
      </c>
      <c r="H22" s="470">
        <v>2</v>
      </c>
      <c r="I22" s="471"/>
      <c r="J22" s="471"/>
      <c r="K22" s="472"/>
      <c r="L22" s="471"/>
      <c r="M22" s="471"/>
      <c r="N22" s="471"/>
      <c r="O22" s="471"/>
      <c r="P22" s="471"/>
      <c r="Q22" s="471"/>
      <c r="R22" s="471"/>
      <c r="S22" s="471"/>
      <c r="T22" s="471"/>
      <c r="U22" s="471"/>
      <c r="V22" s="471"/>
      <c r="W22" s="471"/>
      <c r="X22" s="471"/>
      <c r="Y22" s="471"/>
      <c r="Z22" s="471"/>
      <c r="AA22" s="471"/>
      <c r="AB22" s="471"/>
      <c r="AC22" s="471"/>
      <c r="AD22" s="473">
        <v>45962</v>
      </c>
      <c r="AE22" s="471">
        <f t="shared" si="2"/>
        <v>2</v>
      </c>
      <c r="AF22" s="467"/>
    </row>
    <row r="23" spans="4:32">
      <c r="D23" s="587" t="s">
        <v>89</v>
      </c>
      <c r="E23" s="488" t="s">
        <v>90</v>
      </c>
      <c r="F23" s="160">
        <v>1</v>
      </c>
      <c r="G23" s="476" t="s">
        <v>91</v>
      </c>
      <c r="H23" s="470">
        <v>1</v>
      </c>
      <c r="I23" s="471"/>
      <c r="J23" s="470"/>
      <c r="K23" s="474"/>
      <c r="L23" s="470">
        <v>1</v>
      </c>
      <c r="M23" s="471"/>
      <c r="N23" s="471"/>
      <c r="O23" s="471"/>
      <c r="P23" s="471"/>
      <c r="Q23" s="471"/>
      <c r="R23" s="471"/>
      <c r="S23" s="471"/>
      <c r="T23" s="471"/>
      <c r="U23" s="471"/>
      <c r="V23" s="470"/>
      <c r="W23" s="470"/>
      <c r="X23" s="470"/>
      <c r="Y23" s="470"/>
      <c r="Z23" s="470"/>
      <c r="AA23" s="470"/>
      <c r="AB23" s="470"/>
      <c r="AC23" s="470"/>
      <c r="AD23" s="473">
        <v>45962</v>
      </c>
      <c r="AE23" s="471">
        <f>H23+I23+J23+K23+L23+M23+V23+W23+X23+N23</f>
        <v>2</v>
      </c>
      <c r="AF23" s="467"/>
    </row>
    <row r="24" spans="4:32">
      <c r="D24" s="458" t="s">
        <v>92</v>
      </c>
      <c r="E24" s="459"/>
      <c r="F24" s="502"/>
      <c r="G24" s="459"/>
      <c r="H24" s="459"/>
      <c r="I24" s="459"/>
      <c r="J24" s="459"/>
      <c r="K24" s="459"/>
      <c r="L24" s="459"/>
      <c r="M24" s="459"/>
      <c r="N24" s="459"/>
      <c r="O24" s="459"/>
      <c r="P24" s="459"/>
      <c r="Q24" s="459"/>
      <c r="R24" s="459"/>
      <c r="S24" s="459"/>
      <c r="T24" s="459"/>
      <c r="U24" s="459"/>
      <c r="V24" s="459"/>
      <c r="W24" s="459"/>
      <c r="X24" s="459"/>
      <c r="Y24" s="459"/>
      <c r="Z24" s="459"/>
      <c r="AA24" s="459"/>
      <c r="AB24" s="459"/>
      <c r="AC24" s="459"/>
      <c r="AD24" s="459"/>
      <c r="AE24" s="460"/>
      <c r="AF24" s="461"/>
    </row>
    <row r="25" spans="4:32" ht="24">
      <c r="D25" s="525" t="s">
        <v>93</v>
      </c>
      <c r="E25" s="489" t="s">
        <v>94</v>
      </c>
      <c r="F25" s="160">
        <v>2</v>
      </c>
      <c r="G25" s="469" t="s">
        <v>95</v>
      </c>
      <c r="H25" s="470">
        <v>2</v>
      </c>
      <c r="I25" s="471"/>
      <c r="J25" s="471"/>
      <c r="K25" s="472">
        <v>2</v>
      </c>
      <c r="L25" s="471">
        <v>1</v>
      </c>
      <c r="M25" s="471"/>
      <c r="N25" s="471"/>
      <c r="O25" s="471"/>
      <c r="P25" s="471"/>
      <c r="Q25" s="471"/>
      <c r="R25" s="471"/>
      <c r="S25" s="471"/>
      <c r="T25" s="471"/>
      <c r="U25" s="471"/>
      <c r="V25" s="471"/>
      <c r="W25" s="471"/>
      <c r="X25" s="471"/>
      <c r="Y25" s="471"/>
      <c r="Z25" s="471"/>
      <c r="AA25" s="471"/>
      <c r="AB25" s="471"/>
      <c r="AC25" s="471"/>
      <c r="AD25" s="473">
        <v>45962</v>
      </c>
      <c r="AE25" s="471">
        <f t="shared" ref="AE25:AE35" si="3">H25+I25+J25+K25+L25+M25+V25+W25+X25+N25</f>
        <v>5</v>
      </c>
      <c r="AF25" s="467"/>
    </row>
    <row r="26" spans="4:32" ht="36">
      <c r="D26" s="525" t="s">
        <v>96</v>
      </c>
      <c r="E26" s="488" t="s">
        <v>97</v>
      </c>
      <c r="F26" s="160">
        <v>3</v>
      </c>
      <c r="G26" s="469" t="s">
        <v>98</v>
      </c>
      <c r="H26" s="470">
        <v>5</v>
      </c>
      <c r="I26" s="471"/>
      <c r="J26" s="471"/>
      <c r="K26" s="472"/>
      <c r="L26" s="471">
        <v>1</v>
      </c>
      <c r="M26" s="471"/>
      <c r="N26" s="471"/>
      <c r="O26" s="471"/>
      <c r="P26" s="471"/>
      <c r="Q26" s="471"/>
      <c r="R26" s="471"/>
      <c r="S26" s="471"/>
      <c r="T26" s="471"/>
      <c r="U26" s="471"/>
      <c r="V26" s="471"/>
      <c r="W26" s="471"/>
      <c r="X26" s="471"/>
      <c r="Y26" s="471"/>
      <c r="Z26" s="471"/>
      <c r="AA26" s="471"/>
      <c r="AB26" s="471"/>
      <c r="AC26" s="471"/>
      <c r="AD26" s="473">
        <v>45962</v>
      </c>
      <c r="AE26" s="471">
        <f t="shared" si="3"/>
        <v>6</v>
      </c>
      <c r="AF26" s="467"/>
    </row>
    <row r="27" spans="4:32" ht="24">
      <c r="D27" s="468" t="s">
        <v>99</v>
      </c>
      <c r="E27" s="488" t="s">
        <v>82</v>
      </c>
      <c r="F27" s="160">
        <v>1</v>
      </c>
      <c r="G27" s="469" t="s">
        <v>100</v>
      </c>
      <c r="H27" s="470">
        <v>1</v>
      </c>
      <c r="I27" s="471"/>
      <c r="J27" s="471"/>
      <c r="K27" s="472">
        <v>1</v>
      </c>
      <c r="L27" s="471"/>
      <c r="M27" s="471"/>
      <c r="N27" s="471"/>
      <c r="O27" s="471"/>
      <c r="P27" s="471"/>
      <c r="Q27" s="471"/>
      <c r="R27" s="471"/>
      <c r="S27" s="471"/>
      <c r="T27" s="471"/>
      <c r="U27" s="471"/>
      <c r="V27" s="471"/>
      <c r="W27" s="471"/>
      <c r="X27" s="471"/>
      <c r="Y27" s="471"/>
      <c r="Z27" s="471"/>
      <c r="AA27" s="471"/>
      <c r="AB27" s="471"/>
      <c r="AC27" s="471"/>
      <c r="AD27" s="518">
        <v>46054</v>
      </c>
      <c r="AE27" s="471">
        <f t="shared" si="3"/>
        <v>2</v>
      </c>
      <c r="AF27" s="467"/>
    </row>
    <row r="28" spans="4:32">
      <c r="D28" s="587" t="s">
        <v>101</v>
      </c>
      <c r="E28" s="488" t="s">
        <v>82</v>
      </c>
      <c r="F28" s="160">
        <v>1</v>
      </c>
      <c r="G28" s="469" t="s">
        <v>102</v>
      </c>
      <c r="H28" s="470">
        <v>1</v>
      </c>
      <c r="I28" s="471"/>
      <c r="J28" s="471"/>
      <c r="K28" s="472">
        <v>1</v>
      </c>
      <c r="L28" s="471"/>
      <c r="M28" s="471"/>
      <c r="N28" s="471"/>
      <c r="O28" s="471"/>
      <c r="P28" s="471"/>
      <c r="Q28" s="471"/>
      <c r="R28" s="471"/>
      <c r="S28" s="471"/>
      <c r="T28" s="471"/>
      <c r="U28" s="471"/>
      <c r="V28" s="471"/>
      <c r="W28" s="471"/>
      <c r="X28" s="471"/>
      <c r="Y28" s="471"/>
      <c r="Z28" s="471"/>
      <c r="AA28" s="471"/>
      <c r="AB28" s="471"/>
      <c r="AC28" s="471"/>
      <c r="AD28" s="473">
        <v>45962</v>
      </c>
      <c r="AE28" s="471">
        <f t="shared" si="3"/>
        <v>2</v>
      </c>
      <c r="AF28" s="461"/>
    </row>
    <row r="29" spans="4:32" ht="36">
      <c r="D29" s="525" t="s">
        <v>103</v>
      </c>
      <c r="E29" s="512" t="s">
        <v>104</v>
      </c>
      <c r="F29" s="514">
        <v>3</v>
      </c>
      <c r="G29" s="526" t="s">
        <v>105</v>
      </c>
      <c r="H29" s="514">
        <v>4</v>
      </c>
      <c r="I29" s="514"/>
      <c r="J29" s="514"/>
      <c r="K29" s="514">
        <v>2</v>
      </c>
      <c r="L29" s="514">
        <v>1</v>
      </c>
      <c r="M29" s="514"/>
      <c r="N29" s="514"/>
      <c r="O29" s="522">
        <f>H29</f>
        <v>4</v>
      </c>
      <c r="P29" s="522">
        <f t="shared" ref="P29:U29" si="4">I29</f>
        <v>0</v>
      </c>
      <c r="Q29" s="522">
        <f t="shared" si="4"/>
        <v>0</v>
      </c>
      <c r="R29" s="522">
        <f t="shared" si="4"/>
        <v>2</v>
      </c>
      <c r="S29" s="522">
        <f t="shared" si="4"/>
        <v>1</v>
      </c>
      <c r="T29" s="522">
        <f t="shared" si="4"/>
        <v>0</v>
      </c>
      <c r="U29" s="522">
        <f t="shared" si="4"/>
        <v>0</v>
      </c>
      <c r="V29" s="470"/>
      <c r="W29" s="470"/>
      <c r="X29" s="470"/>
      <c r="Y29" s="470"/>
      <c r="Z29" s="470"/>
      <c r="AA29" s="470"/>
      <c r="AB29" s="470"/>
      <c r="AC29" s="470"/>
      <c r="AD29" s="521">
        <v>46388</v>
      </c>
      <c r="AE29" s="471">
        <f t="shared" si="3"/>
        <v>7</v>
      </c>
      <c r="AF29" s="467"/>
    </row>
    <row r="30" spans="4:32">
      <c r="D30" s="525" t="s">
        <v>106</v>
      </c>
      <c r="E30" s="488" t="s">
        <v>82</v>
      </c>
      <c r="F30" s="160">
        <v>1</v>
      </c>
      <c r="G30" s="469" t="s">
        <v>107</v>
      </c>
      <c r="H30" s="470">
        <v>2</v>
      </c>
      <c r="I30" s="471"/>
      <c r="J30" s="471"/>
      <c r="K30" s="472">
        <v>1</v>
      </c>
      <c r="L30" s="471"/>
      <c r="M30" s="471"/>
      <c r="N30" s="471">
        <v>1</v>
      </c>
      <c r="O30" s="471"/>
      <c r="P30" s="471"/>
      <c r="Q30" s="471"/>
      <c r="R30" s="471"/>
      <c r="S30" s="471"/>
      <c r="T30" s="471"/>
      <c r="U30" s="471"/>
      <c r="V30" s="471"/>
      <c r="W30" s="471"/>
      <c r="X30" s="471"/>
      <c r="Y30" s="471"/>
      <c r="Z30" s="471"/>
      <c r="AA30" s="471"/>
      <c r="AB30" s="471"/>
      <c r="AC30" s="471"/>
      <c r="AD30" s="473">
        <v>45962</v>
      </c>
      <c r="AE30" s="471">
        <f t="shared" si="3"/>
        <v>4</v>
      </c>
      <c r="AF30" s="467"/>
    </row>
    <row r="31" spans="4:32">
      <c r="D31" s="468" t="s">
        <v>108</v>
      </c>
      <c r="E31" s="488" t="s">
        <v>109</v>
      </c>
      <c r="F31" s="160">
        <v>1</v>
      </c>
      <c r="G31" s="469" t="s">
        <v>110</v>
      </c>
      <c r="H31" s="470">
        <v>2</v>
      </c>
      <c r="I31" s="471"/>
      <c r="J31" s="471"/>
      <c r="K31" s="472">
        <v>1</v>
      </c>
      <c r="L31" s="471">
        <v>2</v>
      </c>
      <c r="M31" s="471"/>
      <c r="N31" s="471"/>
      <c r="O31" s="471"/>
      <c r="P31" s="471"/>
      <c r="Q31" s="471"/>
      <c r="R31" s="471"/>
      <c r="S31" s="471"/>
      <c r="T31" s="471"/>
      <c r="U31" s="471"/>
      <c r="V31" s="471"/>
      <c r="W31" s="471"/>
      <c r="X31" s="471"/>
      <c r="Y31" s="471"/>
      <c r="Z31" s="471"/>
      <c r="AA31" s="471"/>
      <c r="AB31" s="471"/>
      <c r="AC31" s="471"/>
      <c r="AD31" s="518">
        <v>46054</v>
      </c>
      <c r="AE31" s="471">
        <f t="shared" si="3"/>
        <v>5</v>
      </c>
      <c r="AF31" s="467"/>
    </row>
    <row r="32" spans="4:32">
      <c r="D32" s="468" t="s">
        <v>108</v>
      </c>
      <c r="E32" s="488" t="s">
        <v>90</v>
      </c>
      <c r="F32" s="160">
        <v>1</v>
      </c>
      <c r="G32" s="469" t="s">
        <v>111</v>
      </c>
      <c r="H32" s="470">
        <v>1</v>
      </c>
      <c r="I32" s="471"/>
      <c r="J32" s="471"/>
      <c r="K32" s="472"/>
      <c r="L32" s="471">
        <v>1</v>
      </c>
      <c r="M32" s="471"/>
      <c r="N32" s="471"/>
      <c r="O32" s="471"/>
      <c r="P32" s="471"/>
      <c r="Q32" s="471"/>
      <c r="R32" s="471"/>
      <c r="S32" s="471"/>
      <c r="T32" s="471"/>
      <c r="U32" s="471"/>
      <c r="V32" s="471"/>
      <c r="W32" s="471"/>
      <c r="X32" s="471"/>
      <c r="Y32" s="471"/>
      <c r="Z32" s="471"/>
      <c r="AA32" s="471"/>
      <c r="AB32" s="471"/>
      <c r="AC32" s="471"/>
      <c r="AD32" s="518">
        <v>46054</v>
      </c>
      <c r="AE32" s="471">
        <f t="shared" si="3"/>
        <v>2</v>
      </c>
      <c r="AF32" s="467"/>
    </row>
    <row r="33" spans="4:32" ht="24">
      <c r="D33" s="468" t="s">
        <v>108</v>
      </c>
      <c r="E33" s="488" t="s">
        <v>112</v>
      </c>
      <c r="F33" s="160">
        <v>1</v>
      </c>
      <c r="G33" s="469" t="s">
        <v>113</v>
      </c>
      <c r="H33" s="470">
        <v>1</v>
      </c>
      <c r="I33" s="471"/>
      <c r="J33" s="471"/>
      <c r="K33" s="472">
        <v>1</v>
      </c>
      <c r="L33" s="471">
        <v>1</v>
      </c>
      <c r="M33" s="471"/>
      <c r="N33" s="471"/>
      <c r="O33" s="471"/>
      <c r="P33" s="471"/>
      <c r="Q33" s="471"/>
      <c r="R33" s="471"/>
      <c r="S33" s="471"/>
      <c r="T33" s="471"/>
      <c r="U33" s="471"/>
      <c r="V33" s="471"/>
      <c r="W33" s="471"/>
      <c r="X33" s="471"/>
      <c r="Y33" s="471"/>
      <c r="Z33" s="471"/>
      <c r="AA33" s="471"/>
      <c r="AB33" s="471"/>
      <c r="AC33" s="471"/>
      <c r="AD33" s="518">
        <v>46054</v>
      </c>
      <c r="AE33" s="471">
        <f t="shared" si="3"/>
        <v>3</v>
      </c>
      <c r="AF33" s="467"/>
    </row>
    <row r="34" spans="4:32" ht="24">
      <c r="D34" s="525" t="s">
        <v>114</v>
      </c>
      <c r="E34" s="488" t="s">
        <v>90</v>
      </c>
      <c r="F34" s="160">
        <v>1</v>
      </c>
      <c r="G34" s="469" t="s">
        <v>115</v>
      </c>
      <c r="H34" s="470">
        <v>4</v>
      </c>
      <c r="I34" s="471"/>
      <c r="J34" s="471"/>
      <c r="K34" s="472"/>
      <c r="L34" s="471">
        <v>1</v>
      </c>
      <c r="M34" s="471"/>
      <c r="N34" s="471"/>
      <c r="O34" s="471"/>
      <c r="P34" s="471"/>
      <c r="Q34" s="471"/>
      <c r="R34" s="471"/>
      <c r="S34" s="471"/>
      <c r="T34" s="471"/>
      <c r="U34" s="471"/>
      <c r="V34" s="471"/>
      <c r="W34" s="471"/>
      <c r="X34" s="471"/>
      <c r="Y34" s="471"/>
      <c r="Z34" s="471"/>
      <c r="AA34" s="471"/>
      <c r="AB34" s="471"/>
      <c r="AC34" s="471"/>
      <c r="AD34" s="473">
        <v>45962</v>
      </c>
      <c r="AE34" s="471">
        <f t="shared" si="3"/>
        <v>5</v>
      </c>
      <c r="AF34" s="461"/>
    </row>
    <row r="35" spans="4:32">
      <c r="D35" s="525" t="s">
        <v>116</v>
      </c>
      <c r="E35" s="512" t="s">
        <v>117</v>
      </c>
      <c r="F35" s="514">
        <v>1</v>
      </c>
      <c r="G35" s="526" t="s">
        <v>118</v>
      </c>
      <c r="H35" s="514">
        <v>2</v>
      </c>
      <c r="I35" s="522"/>
      <c r="J35" s="522"/>
      <c r="K35" s="522"/>
      <c r="L35" s="522"/>
      <c r="M35" s="522"/>
      <c r="N35" s="522"/>
      <c r="O35" s="522">
        <f>H35</f>
        <v>2</v>
      </c>
      <c r="P35" s="522">
        <f t="shared" ref="P35:U35" si="5">I35</f>
        <v>0</v>
      </c>
      <c r="Q35" s="522">
        <f t="shared" si="5"/>
        <v>0</v>
      </c>
      <c r="R35" s="522">
        <f t="shared" si="5"/>
        <v>0</v>
      </c>
      <c r="S35" s="522">
        <f t="shared" si="5"/>
        <v>0</v>
      </c>
      <c r="T35" s="522">
        <f t="shared" si="5"/>
        <v>0</v>
      </c>
      <c r="U35" s="522">
        <f t="shared" si="5"/>
        <v>0</v>
      </c>
      <c r="V35" s="471"/>
      <c r="W35" s="471"/>
      <c r="X35" s="471"/>
      <c r="Y35" s="471"/>
      <c r="Z35" s="471"/>
      <c r="AA35" s="471"/>
      <c r="AB35" s="471"/>
      <c r="AC35" s="471"/>
      <c r="AD35" s="521">
        <v>46388</v>
      </c>
      <c r="AE35" s="471">
        <f t="shared" si="3"/>
        <v>2</v>
      </c>
      <c r="AF35" s="461"/>
    </row>
    <row r="36" spans="4:32">
      <c r="D36" s="525" t="s">
        <v>119</v>
      </c>
      <c r="E36" s="488" t="s">
        <v>117</v>
      </c>
      <c r="F36" s="160">
        <v>1</v>
      </c>
      <c r="G36" s="469" t="s">
        <v>120</v>
      </c>
      <c r="H36" s="470"/>
      <c r="I36" s="471"/>
      <c r="J36" s="471"/>
      <c r="K36" s="472"/>
      <c r="L36" s="471">
        <v>1</v>
      </c>
      <c r="M36" s="471"/>
      <c r="N36" s="471">
        <v>1</v>
      </c>
      <c r="O36" s="471"/>
      <c r="P36" s="471"/>
      <c r="Q36" s="471"/>
      <c r="R36" s="471"/>
      <c r="S36" s="471"/>
      <c r="T36" s="471"/>
      <c r="U36" s="471"/>
      <c r="V36" s="471"/>
      <c r="W36" s="471"/>
      <c r="X36" s="471"/>
      <c r="Y36" s="471"/>
      <c r="Z36" s="471"/>
      <c r="AA36" s="471"/>
      <c r="AB36" s="471"/>
      <c r="AC36" s="471"/>
      <c r="AD36" s="473">
        <v>45962</v>
      </c>
      <c r="AE36" s="471">
        <f>H36+I36+J36+K36+L36+M36+V36+W36+X36+N36</f>
        <v>2</v>
      </c>
      <c r="AF36" s="461"/>
    </row>
    <row r="37" spans="4:32">
      <c r="D37" s="458" t="s">
        <v>121</v>
      </c>
      <c r="E37" s="459"/>
      <c r="F37" s="502"/>
      <c r="G37" s="459"/>
      <c r="H37" s="459"/>
      <c r="I37" s="459"/>
      <c r="J37" s="459"/>
      <c r="K37" s="459"/>
      <c r="L37" s="459"/>
      <c r="M37" s="459"/>
      <c r="N37" s="459"/>
      <c r="O37" s="459"/>
      <c r="P37" s="459"/>
      <c r="Q37" s="459"/>
      <c r="R37" s="459"/>
      <c r="S37" s="459"/>
      <c r="T37" s="459"/>
      <c r="U37" s="459"/>
      <c r="V37" s="459"/>
      <c r="W37" s="459"/>
      <c r="X37" s="459"/>
      <c r="Y37" s="459"/>
      <c r="Z37" s="459"/>
      <c r="AA37" s="459"/>
      <c r="AB37" s="459"/>
      <c r="AC37" s="459"/>
      <c r="AD37" s="459"/>
      <c r="AE37" s="460"/>
      <c r="AF37" s="461"/>
    </row>
    <row r="38" spans="4:32">
      <c r="D38" s="587" t="s">
        <v>122</v>
      </c>
      <c r="E38" s="488" t="s">
        <v>82</v>
      </c>
      <c r="F38" s="160">
        <v>1</v>
      </c>
      <c r="G38" s="469" t="s">
        <v>123</v>
      </c>
      <c r="H38" s="470"/>
      <c r="I38" s="471"/>
      <c r="J38" s="470"/>
      <c r="K38" s="474">
        <v>1</v>
      </c>
      <c r="L38" s="470">
        <v>1</v>
      </c>
      <c r="M38" s="471"/>
      <c r="N38" s="471">
        <v>1</v>
      </c>
      <c r="O38" s="471"/>
      <c r="P38" s="471"/>
      <c r="Q38" s="471"/>
      <c r="R38" s="471"/>
      <c r="S38" s="471"/>
      <c r="T38" s="471"/>
      <c r="U38" s="471"/>
      <c r="V38" s="470"/>
      <c r="W38" s="470"/>
      <c r="X38" s="470"/>
      <c r="Y38" s="470"/>
      <c r="Z38" s="470"/>
      <c r="AA38" s="470"/>
      <c r="AB38" s="470"/>
      <c r="AC38" s="470"/>
      <c r="AD38" s="473">
        <v>45962</v>
      </c>
      <c r="AE38" s="471">
        <f t="shared" ref="AE38:AE55" si="6">H38+I38+J38+K38+L38+M38+V38+W38+X38+N38</f>
        <v>3</v>
      </c>
      <c r="AF38" s="467"/>
    </row>
    <row r="39" spans="4:32" ht="24">
      <c r="D39" s="462" t="s">
        <v>124</v>
      </c>
      <c r="E39" s="492" t="s">
        <v>47</v>
      </c>
      <c r="F39" s="463">
        <v>1</v>
      </c>
      <c r="G39" s="464" t="s">
        <v>125</v>
      </c>
      <c r="H39" s="463">
        <v>1</v>
      </c>
      <c r="I39" s="465"/>
      <c r="J39" s="463"/>
      <c r="K39" s="463"/>
      <c r="L39" s="463">
        <v>1</v>
      </c>
      <c r="M39" s="465"/>
      <c r="N39" s="465"/>
      <c r="O39" s="465">
        <f t="shared" ref="O39:U56" si="7">H39</f>
        <v>1</v>
      </c>
      <c r="P39" s="465">
        <f t="shared" ref="P39:U52" si="8">I39</f>
        <v>0</v>
      </c>
      <c r="Q39" s="465">
        <f t="shared" si="8"/>
        <v>0</v>
      </c>
      <c r="R39" s="465">
        <f t="shared" si="8"/>
        <v>0</v>
      </c>
      <c r="S39" s="465">
        <f t="shared" si="8"/>
        <v>1</v>
      </c>
      <c r="T39" s="465">
        <f t="shared" si="8"/>
        <v>0</v>
      </c>
      <c r="U39" s="465">
        <f t="shared" si="8"/>
        <v>0</v>
      </c>
      <c r="V39" s="463"/>
      <c r="W39" s="463"/>
      <c r="X39" s="463"/>
      <c r="Y39" s="463">
        <v>2</v>
      </c>
      <c r="Z39" s="463">
        <v>1</v>
      </c>
      <c r="AA39" s="463"/>
      <c r="AB39" s="463">
        <v>1</v>
      </c>
      <c r="AC39" s="463">
        <v>2</v>
      </c>
      <c r="AD39" s="466">
        <v>46266</v>
      </c>
      <c r="AE39" s="471">
        <f t="shared" si="6"/>
        <v>2</v>
      </c>
      <c r="AF39" s="467"/>
    </row>
    <row r="40" spans="4:32">
      <c r="D40" s="587" t="s">
        <v>126</v>
      </c>
      <c r="E40" s="488" t="s">
        <v>82</v>
      </c>
      <c r="F40" s="160">
        <v>1</v>
      </c>
      <c r="G40" s="469" t="s">
        <v>127</v>
      </c>
      <c r="H40" s="470">
        <v>3</v>
      </c>
      <c r="I40" s="471"/>
      <c r="J40" s="470"/>
      <c r="K40" s="474"/>
      <c r="L40" s="470"/>
      <c r="M40" s="471"/>
      <c r="N40" s="471"/>
      <c r="O40" s="471"/>
      <c r="P40" s="471"/>
      <c r="Q40" s="471"/>
      <c r="R40" s="471"/>
      <c r="S40" s="471"/>
      <c r="T40" s="471"/>
      <c r="U40" s="471"/>
      <c r="V40" s="470"/>
      <c r="W40" s="470"/>
      <c r="X40" s="470"/>
      <c r="Y40" s="470"/>
      <c r="Z40" s="470"/>
      <c r="AA40" s="470"/>
      <c r="AB40" s="470"/>
      <c r="AC40" s="470"/>
      <c r="AD40" s="473">
        <v>45717</v>
      </c>
      <c r="AE40" s="471">
        <f t="shared" si="6"/>
        <v>3</v>
      </c>
      <c r="AF40" s="467"/>
    </row>
    <row r="41" spans="4:32">
      <c r="D41" s="587" t="s">
        <v>128</v>
      </c>
      <c r="E41" s="488" t="s">
        <v>82</v>
      </c>
      <c r="F41" s="160">
        <v>1</v>
      </c>
      <c r="G41" s="469" t="s">
        <v>129</v>
      </c>
      <c r="H41" s="470">
        <v>2</v>
      </c>
      <c r="I41" s="471"/>
      <c r="J41" s="470"/>
      <c r="K41" s="474"/>
      <c r="L41" s="470">
        <v>1</v>
      </c>
      <c r="M41" s="471"/>
      <c r="N41" s="471">
        <v>1</v>
      </c>
      <c r="O41" s="471"/>
      <c r="P41" s="471"/>
      <c r="Q41" s="471"/>
      <c r="R41" s="471"/>
      <c r="S41" s="471"/>
      <c r="T41" s="471"/>
      <c r="U41" s="471"/>
      <c r="V41" s="470"/>
      <c r="W41" s="470"/>
      <c r="X41" s="470"/>
      <c r="Y41" s="470"/>
      <c r="Z41" s="470"/>
      <c r="AA41" s="470"/>
      <c r="AB41" s="470"/>
      <c r="AC41" s="470"/>
      <c r="AD41" s="473">
        <v>45962</v>
      </c>
      <c r="AE41" s="471">
        <f t="shared" si="6"/>
        <v>4</v>
      </c>
      <c r="AF41" s="467"/>
    </row>
    <row r="42" spans="4:32">
      <c r="D42" s="525" t="s">
        <v>130</v>
      </c>
      <c r="E42" s="488" t="s">
        <v>82</v>
      </c>
      <c r="F42" s="160">
        <v>1</v>
      </c>
      <c r="G42" s="469" t="s">
        <v>131</v>
      </c>
      <c r="H42" s="470">
        <v>1</v>
      </c>
      <c r="I42" s="471"/>
      <c r="J42" s="470"/>
      <c r="K42" s="474"/>
      <c r="L42" s="470"/>
      <c r="M42" s="471"/>
      <c r="N42" s="471"/>
      <c r="O42" s="471"/>
      <c r="P42" s="471"/>
      <c r="Q42" s="471"/>
      <c r="R42" s="471"/>
      <c r="S42" s="471"/>
      <c r="T42" s="471"/>
      <c r="U42" s="471"/>
      <c r="V42" s="470"/>
      <c r="W42" s="470"/>
      <c r="X42" s="470"/>
      <c r="Y42" s="470"/>
      <c r="Z42" s="470"/>
      <c r="AA42" s="470"/>
      <c r="AB42" s="470"/>
      <c r="AC42" s="470"/>
      <c r="AD42" s="473">
        <v>45962</v>
      </c>
      <c r="AE42" s="471">
        <f t="shared" si="6"/>
        <v>1</v>
      </c>
      <c r="AF42" s="467"/>
    </row>
    <row r="43" spans="4:32" ht="24">
      <c r="D43" s="462" t="s">
        <v>132</v>
      </c>
      <c r="E43" s="492" t="s">
        <v>82</v>
      </c>
      <c r="F43" s="463">
        <v>1</v>
      </c>
      <c r="G43" s="464" t="s">
        <v>133</v>
      </c>
      <c r="H43" s="463">
        <v>1</v>
      </c>
      <c r="I43" s="465"/>
      <c r="J43" s="463"/>
      <c r="K43" s="463"/>
      <c r="L43" s="463">
        <v>1</v>
      </c>
      <c r="M43" s="465">
        <v>1</v>
      </c>
      <c r="N43" s="465"/>
      <c r="O43" s="465">
        <f t="shared" si="7"/>
        <v>1</v>
      </c>
      <c r="P43" s="465">
        <f t="shared" si="8"/>
        <v>0</v>
      </c>
      <c r="Q43" s="465">
        <f t="shared" si="8"/>
        <v>0</v>
      </c>
      <c r="R43" s="465">
        <f t="shared" si="8"/>
        <v>0</v>
      </c>
      <c r="S43" s="465">
        <f t="shared" si="8"/>
        <v>1</v>
      </c>
      <c r="T43" s="465">
        <f t="shared" si="8"/>
        <v>1</v>
      </c>
      <c r="U43" s="465">
        <f t="shared" si="8"/>
        <v>0</v>
      </c>
      <c r="V43" s="463"/>
      <c r="W43" s="463"/>
      <c r="X43" s="463"/>
      <c r="Y43" s="463">
        <v>3</v>
      </c>
      <c r="Z43" s="463">
        <v>3</v>
      </c>
      <c r="AA43" s="463">
        <v>3</v>
      </c>
      <c r="AB43" s="463">
        <v>1</v>
      </c>
      <c r="AC43" s="463">
        <v>3</v>
      </c>
      <c r="AD43" s="466">
        <v>46266</v>
      </c>
      <c r="AE43" s="471">
        <f t="shared" si="6"/>
        <v>3</v>
      </c>
      <c r="AF43" s="467"/>
    </row>
    <row r="44" spans="4:32">
      <c r="D44" s="587" t="s">
        <v>134</v>
      </c>
      <c r="E44" s="488" t="s">
        <v>82</v>
      </c>
      <c r="F44" s="160">
        <v>1</v>
      </c>
      <c r="G44" s="469" t="s">
        <v>135</v>
      </c>
      <c r="H44" s="470">
        <v>2</v>
      </c>
      <c r="I44" s="471"/>
      <c r="J44" s="470"/>
      <c r="K44" s="474">
        <v>1</v>
      </c>
      <c r="L44" s="470"/>
      <c r="M44" s="471"/>
      <c r="N44" s="471"/>
      <c r="O44" s="471"/>
      <c r="P44" s="471"/>
      <c r="Q44" s="471"/>
      <c r="R44" s="471"/>
      <c r="S44" s="471"/>
      <c r="T44" s="471"/>
      <c r="U44" s="471"/>
      <c r="V44" s="470"/>
      <c r="W44" s="470"/>
      <c r="X44" s="470"/>
      <c r="Y44" s="470"/>
      <c r="Z44" s="470"/>
      <c r="AA44" s="470"/>
      <c r="AB44" s="470"/>
      <c r="AC44" s="470"/>
      <c r="AD44" s="473">
        <v>45962</v>
      </c>
      <c r="AE44" s="471">
        <f t="shared" si="6"/>
        <v>3</v>
      </c>
      <c r="AF44" s="467"/>
    </row>
    <row r="45" spans="4:32">
      <c r="D45" s="587" t="s">
        <v>136</v>
      </c>
      <c r="E45" s="488" t="s">
        <v>82</v>
      </c>
      <c r="F45" s="160">
        <v>1</v>
      </c>
      <c r="G45" s="469" t="s">
        <v>137</v>
      </c>
      <c r="H45" s="470">
        <v>1</v>
      </c>
      <c r="I45" s="471"/>
      <c r="J45" s="470"/>
      <c r="K45" s="474">
        <v>1</v>
      </c>
      <c r="L45" s="470"/>
      <c r="M45" s="471"/>
      <c r="N45" s="471">
        <v>1</v>
      </c>
      <c r="O45" s="471"/>
      <c r="P45" s="471"/>
      <c r="Q45" s="471"/>
      <c r="R45" s="471"/>
      <c r="S45" s="471"/>
      <c r="T45" s="471"/>
      <c r="U45" s="471"/>
      <c r="V45" s="470"/>
      <c r="W45" s="470"/>
      <c r="X45" s="470"/>
      <c r="Y45" s="470"/>
      <c r="Z45" s="470"/>
      <c r="AA45" s="470"/>
      <c r="AB45" s="470"/>
      <c r="AC45" s="470"/>
      <c r="AD45" s="473">
        <v>45962</v>
      </c>
      <c r="AE45" s="471">
        <f t="shared" si="6"/>
        <v>3</v>
      </c>
      <c r="AF45" s="467"/>
    </row>
    <row r="46" spans="4:32" ht="24">
      <c r="D46" s="587" t="s">
        <v>138</v>
      </c>
      <c r="E46" s="489" t="s">
        <v>139</v>
      </c>
      <c r="F46" s="160">
        <v>1</v>
      </c>
      <c r="G46" s="469" t="s">
        <v>140</v>
      </c>
      <c r="H46" s="470">
        <v>1</v>
      </c>
      <c r="I46" s="471"/>
      <c r="J46" s="470"/>
      <c r="K46" s="474">
        <v>2</v>
      </c>
      <c r="L46" s="470"/>
      <c r="M46" s="471"/>
      <c r="N46" s="471"/>
      <c r="O46" s="471"/>
      <c r="P46" s="471"/>
      <c r="Q46" s="471"/>
      <c r="R46" s="471"/>
      <c r="S46" s="471"/>
      <c r="T46" s="471"/>
      <c r="U46" s="471"/>
      <c r="V46" s="470"/>
      <c r="W46" s="470"/>
      <c r="X46" s="470"/>
      <c r="Y46" s="470"/>
      <c r="Z46" s="470"/>
      <c r="AA46" s="470"/>
      <c r="AB46" s="470"/>
      <c r="AC46" s="470"/>
      <c r="AD46" s="473">
        <v>45962</v>
      </c>
      <c r="AE46" s="471">
        <f t="shared" si="6"/>
        <v>3</v>
      </c>
      <c r="AF46" s="467"/>
    </row>
    <row r="47" spans="4:32" ht="24">
      <c r="D47" s="587" t="s">
        <v>138</v>
      </c>
      <c r="E47" s="489" t="s">
        <v>141</v>
      </c>
      <c r="F47" s="160">
        <v>2</v>
      </c>
      <c r="G47" s="469" t="s">
        <v>142</v>
      </c>
      <c r="H47" s="470">
        <v>2</v>
      </c>
      <c r="I47" s="471"/>
      <c r="J47" s="470"/>
      <c r="K47" s="474">
        <v>1</v>
      </c>
      <c r="L47" s="470"/>
      <c r="M47" s="471"/>
      <c r="N47" s="471"/>
      <c r="O47" s="471"/>
      <c r="P47" s="471"/>
      <c r="Q47" s="471"/>
      <c r="R47" s="471"/>
      <c r="S47" s="471"/>
      <c r="T47" s="471"/>
      <c r="U47" s="471"/>
      <c r="V47" s="470"/>
      <c r="W47" s="470"/>
      <c r="X47" s="470"/>
      <c r="Y47" s="470"/>
      <c r="Z47" s="470"/>
      <c r="AA47" s="470"/>
      <c r="AB47" s="470"/>
      <c r="AC47" s="470"/>
      <c r="AD47" s="473">
        <v>45962</v>
      </c>
      <c r="AE47" s="471">
        <f t="shared" si="6"/>
        <v>3</v>
      </c>
      <c r="AF47" s="467"/>
    </row>
    <row r="48" spans="4:32">
      <c r="D48" s="462" t="s">
        <v>143</v>
      </c>
      <c r="E48" s="492" t="s">
        <v>82</v>
      </c>
      <c r="F48" s="463">
        <v>1</v>
      </c>
      <c r="G48" s="464" t="s">
        <v>144</v>
      </c>
      <c r="H48" s="463">
        <v>4</v>
      </c>
      <c r="I48" s="465"/>
      <c r="J48" s="463"/>
      <c r="K48" s="463">
        <v>1</v>
      </c>
      <c r="L48" s="463">
        <v>1</v>
      </c>
      <c r="M48" s="465"/>
      <c r="N48" s="465"/>
      <c r="O48" s="465">
        <f t="shared" si="7"/>
        <v>4</v>
      </c>
      <c r="P48" s="465">
        <f t="shared" si="8"/>
        <v>0</v>
      </c>
      <c r="Q48" s="465">
        <f t="shared" si="8"/>
        <v>0</v>
      </c>
      <c r="R48" s="465">
        <f t="shared" si="8"/>
        <v>1</v>
      </c>
      <c r="S48" s="465">
        <f t="shared" si="8"/>
        <v>1</v>
      </c>
      <c r="T48" s="465">
        <f t="shared" si="8"/>
        <v>0</v>
      </c>
      <c r="U48" s="465">
        <f t="shared" si="8"/>
        <v>0</v>
      </c>
      <c r="V48" s="463"/>
      <c r="W48" s="463"/>
      <c r="X48" s="463"/>
      <c r="Y48" s="463">
        <v>6</v>
      </c>
      <c r="Z48" s="463">
        <v>6</v>
      </c>
      <c r="AA48" s="463">
        <v>6</v>
      </c>
      <c r="AB48" s="463">
        <v>1</v>
      </c>
      <c r="AC48" s="463">
        <v>6</v>
      </c>
      <c r="AD48" s="466">
        <v>46266</v>
      </c>
      <c r="AE48" s="471">
        <f t="shared" si="6"/>
        <v>6</v>
      </c>
      <c r="AF48" s="467"/>
    </row>
    <row r="49" spans="4:32">
      <c r="D49" s="462" t="s">
        <v>145</v>
      </c>
      <c r="E49" s="492" t="s">
        <v>82</v>
      </c>
      <c r="F49" s="463">
        <v>1</v>
      </c>
      <c r="G49" s="464" t="s">
        <v>146</v>
      </c>
      <c r="H49" s="463">
        <v>2</v>
      </c>
      <c r="I49" s="465"/>
      <c r="J49" s="463"/>
      <c r="K49" s="463">
        <v>1</v>
      </c>
      <c r="L49" s="463">
        <v>1</v>
      </c>
      <c r="M49" s="465"/>
      <c r="N49" s="465"/>
      <c r="O49" s="465">
        <f t="shared" si="7"/>
        <v>2</v>
      </c>
      <c r="P49" s="465">
        <f t="shared" si="8"/>
        <v>0</v>
      </c>
      <c r="Q49" s="465">
        <f t="shared" si="8"/>
        <v>0</v>
      </c>
      <c r="R49" s="465">
        <f t="shared" si="8"/>
        <v>1</v>
      </c>
      <c r="S49" s="465">
        <f t="shared" si="8"/>
        <v>1</v>
      </c>
      <c r="T49" s="465">
        <f t="shared" si="8"/>
        <v>0</v>
      </c>
      <c r="U49" s="465">
        <f t="shared" si="8"/>
        <v>0</v>
      </c>
      <c r="V49" s="463"/>
      <c r="W49" s="463"/>
      <c r="X49" s="463"/>
      <c r="Y49" s="463">
        <v>4</v>
      </c>
      <c r="Z49" s="463">
        <v>4</v>
      </c>
      <c r="AA49" s="463">
        <v>4</v>
      </c>
      <c r="AB49" s="463">
        <v>1</v>
      </c>
      <c r="AC49" s="463">
        <v>4</v>
      </c>
      <c r="AD49" s="466">
        <v>46266</v>
      </c>
      <c r="AE49" s="471">
        <f t="shared" si="6"/>
        <v>4</v>
      </c>
      <c r="AF49" s="467"/>
    </row>
    <row r="50" spans="4:32" ht="24">
      <c r="D50" s="462" t="s">
        <v>147</v>
      </c>
      <c r="E50" s="492" t="s">
        <v>148</v>
      </c>
      <c r="F50" s="463">
        <v>1</v>
      </c>
      <c r="G50" s="462" t="s">
        <v>149</v>
      </c>
      <c r="H50" s="463">
        <v>1</v>
      </c>
      <c r="I50" s="465">
        <v>1</v>
      </c>
      <c r="J50" s="463"/>
      <c r="K50" s="463">
        <v>1</v>
      </c>
      <c r="L50" s="463"/>
      <c r="M50" s="465"/>
      <c r="N50" s="465"/>
      <c r="O50" s="465">
        <f t="shared" si="7"/>
        <v>1</v>
      </c>
      <c r="P50" s="465">
        <f t="shared" si="8"/>
        <v>1</v>
      </c>
      <c r="Q50" s="465">
        <f t="shared" si="8"/>
        <v>0</v>
      </c>
      <c r="R50" s="465">
        <f t="shared" si="8"/>
        <v>1</v>
      </c>
      <c r="S50" s="465">
        <f t="shared" si="8"/>
        <v>0</v>
      </c>
      <c r="T50" s="465">
        <f t="shared" si="8"/>
        <v>0</v>
      </c>
      <c r="U50" s="465">
        <f t="shared" si="8"/>
        <v>0</v>
      </c>
      <c r="V50" s="463"/>
      <c r="W50" s="463"/>
      <c r="X50" s="463"/>
      <c r="Y50" s="463">
        <v>3</v>
      </c>
      <c r="Z50" s="463">
        <v>3</v>
      </c>
      <c r="AA50" s="463">
        <v>2</v>
      </c>
      <c r="AB50" s="463">
        <v>1</v>
      </c>
      <c r="AC50" s="463">
        <v>3</v>
      </c>
      <c r="AD50" s="466">
        <v>46266</v>
      </c>
      <c r="AE50" s="471">
        <f t="shared" si="6"/>
        <v>3</v>
      </c>
      <c r="AF50" s="467"/>
    </row>
    <row r="51" spans="4:32" ht="24">
      <c r="D51" s="462" t="s">
        <v>147</v>
      </c>
      <c r="E51" s="492" t="s">
        <v>150</v>
      </c>
      <c r="F51" s="463">
        <v>1</v>
      </c>
      <c r="G51" s="462" t="s">
        <v>151</v>
      </c>
      <c r="H51" s="463">
        <v>1</v>
      </c>
      <c r="I51" s="465"/>
      <c r="J51" s="463"/>
      <c r="K51" s="463">
        <v>1</v>
      </c>
      <c r="L51" s="463"/>
      <c r="M51" s="465"/>
      <c r="N51" s="465"/>
      <c r="O51" s="465">
        <f t="shared" si="7"/>
        <v>1</v>
      </c>
      <c r="P51" s="465">
        <f t="shared" si="8"/>
        <v>0</v>
      </c>
      <c r="Q51" s="465">
        <f t="shared" si="8"/>
        <v>0</v>
      </c>
      <c r="R51" s="465">
        <f t="shared" si="8"/>
        <v>1</v>
      </c>
      <c r="S51" s="465">
        <f t="shared" si="8"/>
        <v>0</v>
      </c>
      <c r="T51" s="465">
        <f t="shared" si="8"/>
        <v>0</v>
      </c>
      <c r="U51" s="465">
        <f t="shared" si="8"/>
        <v>0</v>
      </c>
      <c r="V51" s="463"/>
      <c r="W51" s="463"/>
      <c r="X51" s="463">
        <v>1</v>
      </c>
      <c r="Y51" s="463">
        <v>2</v>
      </c>
      <c r="Z51" s="463">
        <v>2</v>
      </c>
      <c r="AA51" s="463">
        <v>1</v>
      </c>
      <c r="AB51" s="463">
        <v>1</v>
      </c>
      <c r="AC51" s="463">
        <v>2</v>
      </c>
      <c r="AD51" s="466">
        <v>46266</v>
      </c>
      <c r="AE51" s="471">
        <f t="shared" si="6"/>
        <v>3</v>
      </c>
      <c r="AF51" s="467"/>
    </row>
    <row r="52" spans="4:32" ht="36">
      <c r="D52" s="462" t="s">
        <v>152</v>
      </c>
      <c r="E52" s="494" t="s">
        <v>153</v>
      </c>
      <c r="F52" s="463">
        <v>3</v>
      </c>
      <c r="G52" s="464" t="s">
        <v>154</v>
      </c>
      <c r="H52" s="465">
        <v>4</v>
      </c>
      <c r="I52" s="465"/>
      <c r="J52" s="465"/>
      <c r="K52" s="465">
        <v>1</v>
      </c>
      <c r="L52" s="465"/>
      <c r="M52" s="465"/>
      <c r="N52" s="465">
        <v>1</v>
      </c>
      <c r="O52" s="465">
        <f t="shared" si="7"/>
        <v>4</v>
      </c>
      <c r="P52" s="465">
        <f t="shared" si="8"/>
        <v>0</v>
      </c>
      <c r="Q52" s="465">
        <f t="shared" si="8"/>
        <v>0</v>
      </c>
      <c r="R52" s="465">
        <f t="shared" si="8"/>
        <v>1</v>
      </c>
      <c r="S52" s="465">
        <f t="shared" si="8"/>
        <v>0</v>
      </c>
      <c r="T52" s="465">
        <f t="shared" si="8"/>
        <v>0</v>
      </c>
      <c r="U52" s="465">
        <f t="shared" si="8"/>
        <v>1</v>
      </c>
      <c r="V52" s="465"/>
      <c r="W52" s="465"/>
      <c r="X52" s="465"/>
      <c r="Y52" s="465">
        <v>6</v>
      </c>
      <c r="Z52" s="465">
        <v>6</v>
      </c>
      <c r="AA52" s="465">
        <v>6</v>
      </c>
      <c r="AB52" s="465">
        <v>1</v>
      </c>
      <c r="AC52" s="465">
        <v>6</v>
      </c>
      <c r="AD52" s="466">
        <v>46266</v>
      </c>
      <c r="AE52" s="471">
        <f t="shared" si="6"/>
        <v>6</v>
      </c>
      <c r="AF52" s="467"/>
    </row>
    <row r="53" spans="4:32" ht="24">
      <c r="D53" s="587" t="s">
        <v>155</v>
      </c>
      <c r="E53" s="488" t="s">
        <v>82</v>
      </c>
      <c r="F53" s="160">
        <v>1</v>
      </c>
      <c r="G53" s="469" t="s">
        <v>156</v>
      </c>
      <c r="H53" s="471">
        <v>2</v>
      </c>
      <c r="I53" s="471"/>
      <c r="J53" s="471"/>
      <c r="K53" s="472"/>
      <c r="L53" s="471"/>
      <c r="M53" s="471"/>
      <c r="N53" s="471">
        <v>1</v>
      </c>
      <c r="O53" s="471"/>
      <c r="P53" s="471"/>
      <c r="Q53" s="471"/>
      <c r="R53" s="471"/>
      <c r="S53" s="471"/>
      <c r="T53" s="471"/>
      <c r="U53" s="471"/>
      <c r="V53" s="471"/>
      <c r="W53" s="471"/>
      <c r="X53" s="471"/>
      <c r="Y53" s="471"/>
      <c r="Z53" s="471"/>
      <c r="AA53" s="471"/>
      <c r="AB53" s="471"/>
      <c r="AC53" s="471"/>
      <c r="AD53" s="473">
        <v>45962</v>
      </c>
      <c r="AE53" s="471">
        <f t="shared" si="6"/>
        <v>3</v>
      </c>
      <c r="AF53" s="467"/>
    </row>
    <row r="54" spans="4:32">
      <c r="D54" s="587" t="s">
        <v>157</v>
      </c>
      <c r="E54" s="488" t="s">
        <v>82</v>
      </c>
      <c r="F54" s="160">
        <v>1</v>
      </c>
      <c r="G54" s="469" t="s">
        <v>158</v>
      </c>
      <c r="H54" s="471">
        <v>1</v>
      </c>
      <c r="I54" s="471"/>
      <c r="J54" s="471"/>
      <c r="K54" s="472"/>
      <c r="L54" s="471">
        <v>1</v>
      </c>
      <c r="M54" s="471"/>
      <c r="N54" s="471"/>
      <c r="O54" s="471"/>
      <c r="P54" s="471"/>
      <c r="Q54" s="471"/>
      <c r="R54" s="471"/>
      <c r="S54" s="471"/>
      <c r="T54" s="471"/>
      <c r="U54" s="471"/>
      <c r="V54" s="471"/>
      <c r="W54" s="471"/>
      <c r="X54" s="471"/>
      <c r="Y54" s="471"/>
      <c r="Z54" s="471"/>
      <c r="AA54" s="471"/>
      <c r="AB54" s="471"/>
      <c r="AC54" s="471"/>
      <c r="AD54" s="473">
        <v>45962</v>
      </c>
      <c r="AE54" s="471">
        <f t="shared" si="6"/>
        <v>2</v>
      </c>
      <c r="AF54" s="467"/>
    </row>
    <row r="55" spans="4:32" ht="48">
      <c r="D55" s="525" t="s">
        <v>159</v>
      </c>
      <c r="E55" s="512" t="s">
        <v>160</v>
      </c>
      <c r="F55" s="514">
        <v>5</v>
      </c>
      <c r="G55" s="525" t="s">
        <v>161</v>
      </c>
      <c r="H55" s="514">
        <v>6</v>
      </c>
      <c r="I55" s="514"/>
      <c r="J55" s="514"/>
      <c r="K55" s="514">
        <v>3</v>
      </c>
      <c r="L55" s="514">
        <v>2</v>
      </c>
      <c r="M55" s="514"/>
      <c r="N55" s="514"/>
      <c r="O55" s="522"/>
      <c r="P55" s="522"/>
      <c r="Q55" s="522"/>
      <c r="R55" s="522"/>
      <c r="S55" s="522"/>
      <c r="T55" s="522"/>
      <c r="U55" s="522"/>
      <c r="V55" s="514"/>
      <c r="W55" s="514"/>
      <c r="X55" s="514"/>
      <c r="Y55" s="514"/>
      <c r="Z55" s="514"/>
      <c r="AA55" s="514"/>
      <c r="AB55" s="514"/>
      <c r="AC55" s="514"/>
      <c r="AD55" s="521">
        <v>46419</v>
      </c>
      <c r="AE55" s="471">
        <f t="shared" si="6"/>
        <v>11</v>
      </c>
      <c r="AF55" s="467"/>
    </row>
    <row r="56" spans="4:32" ht="60">
      <c r="D56" s="462" t="s">
        <v>162</v>
      </c>
      <c r="E56" s="492" t="s">
        <v>82</v>
      </c>
      <c r="F56" s="463">
        <v>1</v>
      </c>
      <c r="G56" s="464" t="s">
        <v>163</v>
      </c>
      <c r="H56" s="463">
        <v>2</v>
      </c>
      <c r="I56" s="463"/>
      <c r="J56" s="463"/>
      <c r="K56" s="463">
        <v>2</v>
      </c>
      <c r="L56" s="463"/>
      <c r="M56" s="463"/>
      <c r="N56" s="463"/>
      <c r="O56" s="465">
        <f t="shared" si="7"/>
        <v>2</v>
      </c>
      <c r="P56" s="465">
        <f t="shared" si="7"/>
        <v>0</v>
      </c>
      <c r="Q56" s="465">
        <f t="shared" si="7"/>
        <v>0</v>
      </c>
      <c r="R56" s="465">
        <f t="shared" si="7"/>
        <v>2</v>
      </c>
      <c r="S56" s="465">
        <f t="shared" si="7"/>
        <v>0</v>
      </c>
      <c r="T56" s="465">
        <f t="shared" si="7"/>
        <v>0</v>
      </c>
      <c r="U56" s="465">
        <f t="shared" si="7"/>
        <v>0</v>
      </c>
      <c r="V56" s="463"/>
      <c r="W56" s="463"/>
      <c r="X56" s="463"/>
      <c r="Y56" s="463">
        <v>4</v>
      </c>
      <c r="Z56" s="463">
        <v>4</v>
      </c>
      <c r="AA56" s="463"/>
      <c r="AB56" s="463">
        <v>1</v>
      </c>
      <c r="AC56" s="463">
        <v>1</v>
      </c>
      <c r="AD56" s="466">
        <v>46266</v>
      </c>
      <c r="AE56" s="471">
        <f>H56+I56+J56+K56+L56+M56+V56+W56+X56+N56</f>
        <v>4</v>
      </c>
      <c r="AF56" s="467"/>
    </row>
    <row r="57" spans="4:32">
      <c r="D57" s="458" t="s">
        <v>164</v>
      </c>
      <c r="E57" s="459"/>
      <c r="F57" s="502"/>
      <c r="G57" s="459"/>
      <c r="H57" s="459"/>
      <c r="I57" s="459"/>
      <c r="J57" s="459"/>
      <c r="K57" s="459"/>
      <c r="L57" s="459"/>
      <c r="M57" s="459"/>
      <c r="N57" s="459"/>
      <c r="O57" s="459"/>
      <c r="P57" s="459"/>
      <c r="Q57" s="459"/>
      <c r="R57" s="459"/>
      <c r="S57" s="459"/>
      <c r="T57" s="459"/>
      <c r="U57" s="459"/>
      <c r="V57" s="459"/>
      <c r="W57" s="459"/>
      <c r="X57" s="459"/>
      <c r="Y57" s="459"/>
      <c r="Z57" s="459"/>
      <c r="AA57" s="459"/>
      <c r="AB57" s="459"/>
      <c r="AC57" s="459"/>
      <c r="AD57" s="459"/>
      <c r="AE57" s="460"/>
      <c r="AF57" s="461"/>
    </row>
    <row r="58" spans="4:32" ht="24">
      <c r="D58" s="468" t="s">
        <v>165</v>
      </c>
      <c r="E58" s="488" t="s">
        <v>82</v>
      </c>
      <c r="F58" s="160">
        <v>1</v>
      </c>
      <c r="G58" s="161" t="s">
        <v>166</v>
      </c>
      <c r="H58" s="470">
        <v>3</v>
      </c>
      <c r="I58" s="477"/>
      <c r="J58" s="477"/>
      <c r="K58" s="478"/>
      <c r="L58" s="470">
        <v>1</v>
      </c>
      <c r="M58" s="471"/>
      <c r="N58" s="471">
        <v>1</v>
      </c>
      <c r="O58" s="471"/>
      <c r="P58" s="471"/>
      <c r="Q58" s="471"/>
      <c r="R58" s="471"/>
      <c r="S58" s="471"/>
      <c r="T58" s="471"/>
      <c r="U58" s="471"/>
      <c r="V58" s="477"/>
      <c r="W58" s="477"/>
      <c r="X58" s="477"/>
      <c r="Y58" s="477"/>
      <c r="Z58" s="477"/>
      <c r="AA58" s="477"/>
      <c r="AB58" s="477"/>
      <c r="AC58" s="477"/>
      <c r="AD58" s="518">
        <v>46054</v>
      </c>
      <c r="AE58" s="471">
        <f t="shared" ref="AE58:AE78" si="9">H58+I58+J58+K58+L58+M58+V58+W58+X58+N58</f>
        <v>5</v>
      </c>
      <c r="AF58" s="467"/>
    </row>
    <row r="59" spans="4:32" ht="24">
      <c r="D59" s="468" t="s">
        <v>167</v>
      </c>
      <c r="E59" s="488" t="s">
        <v>82</v>
      </c>
      <c r="F59" s="160">
        <v>1</v>
      </c>
      <c r="G59" s="469" t="s">
        <v>168</v>
      </c>
      <c r="H59" s="470"/>
      <c r="I59" s="470"/>
      <c r="J59" s="470"/>
      <c r="K59" s="474">
        <v>2</v>
      </c>
      <c r="L59" s="470">
        <v>1</v>
      </c>
      <c r="M59" s="470"/>
      <c r="N59" s="470">
        <v>1</v>
      </c>
      <c r="O59" s="471"/>
      <c r="P59" s="471"/>
      <c r="Q59" s="471"/>
      <c r="R59" s="471"/>
      <c r="S59" s="471"/>
      <c r="T59" s="471"/>
      <c r="U59" s="471"/>
      <c r="V59" s="470"/>
      <c r="W59" s="470"/>
      <c r="X59" s="470"/>
      <c r="Y59" s="470"/>
      <c r="Z59" s="470"/>
      <c r="AA59" s="470"/>
      <c r="AB59" s="470"/>
      <c r="AC59" s="470"/>
      <c r="AD59" s="518">
        <v>46054</v>
      </c>
      <c r="AE59" s="471">
        <f t="shared" si="9"/>
        <v>4</v>
      </c>
      <c r="AF59" s="467"/>
    </row>
    <row r="60" spans="4:32">
      <c r="D60" s="468" t="s">
        <v>169</v>
      </c>
      <c r="E60" s="488" t="s">
        <v>82</v>
      </c>
      <c r="F60" s="160">
        <v>1</v>
      </c>
      <c r="G60" s="469" t="s">
        <v>170</v>
      </c>
      <c r="H60" s="470"/>
      <c r="I60" s="471"/>
      <c r="J60" s="470"/>
      <c r="K60" s="474"/>
      <c r="L60" s="470">
        <v>1</v>
      </c>
      <c r="M60" s="471"/>
      <c r="N60" s="471"/>
      <c r="O60" s="471"/>
      <c r="P60" s="471"/>
      <c r="Q60" s="471"/>
      <c r="R60" s="471"/>
      <c r="S60" s="471"/>
      <c r="T60" s="471"/>
      <c r="U60" s="471"/>
      <c r="V60" s="470"/>
      <c r="W60" s="470"/>
      <c r="X60" s="470"/>
      <c r="Y60" s="470"/>
      <c r="Z60" s="470"/>
      <c r="AA60" s="470"/>
      <c r="AB60" s="470"/>
      <c r="AC60" s="470"/>
      <c r="AD60" s="518">
        <v>46054</v>
      </c>
      <c r="AE60" s="471">
        <f t="shared" si="9"/>
        <v>1</v>
      </c>
      <c r="AF60" s="467"/>
    </row>
    <row r="61" spans="4:32">
      <c r="D61" s="468" t="s">
        <v>171</v>
      </c>
      <c r="E61" s="488" t="s">
        <v>82</v>
      </c>
      <c r="F61" s="160">
        <v>1</v>
      </c>
      <c r="G61" s="469" t="s">
        <v>172</v>
      </c>
      <c r="H61" s="470">
        <v>2</v>
      </c>
      <c r="I61" s="479"/>
      <c r="J61" s="479"/>
      <c r="K61" s="472"/>
      <c r="L61" s="479">
        <v>3</v>
      </c>
      <c r="M61" s="479"/>
      <c r="N61" s="479"/>
      <c r="O61" s="471"/>
      <c r="P61" s="471"/>
      <c r="Q61" s="471"/>
      <c r="R61" s="471"/>
      <c r="S61" s="471"/>
      <c r="T61" s="471"/>
      <c r="U61" s="471"/>
      <c r="V61" s="479"/>
      <c r="W61" s="479"/>
      <c r="X61" s="479"/>
      <c r="Y61" s="479"/>
      <c r="Z61" s="479"/>
      <c r="AA61" s="479"/>
      <c r="AB61" s="479"/>
      <c r="AC61" s="479"/>
      <c r="AD61" s="518">
        <v>46054</v>
      </c>
      <c r="AE61" s="471">
        <f t="shared" si="9"/>
        <v>5</v>
      </c>
      <c r="AF61" s="467"/>
    </row>
    <row r="62" spans="4:32">
      <c r="D62" s="468" t="s">
        <v>173</v>
      </c>
      <c r="E62" s="488" t="s">
        <v>82</v>
      </c>
      <c r="F62" s="160">
        <v>1</v>
      </c>
      <c r="G62" s="469" t="s">
        <v>174</v>
      </c>
      <c r="H62" s="470">
        <v>2</v>
      </c>
      <c r="I62" s="479"/>
      <c r="J62" s="479"/>
      <c r="K62" s="472">
        <v>2</v>
      </c>
      <c r="L62" s="479">
        <v>1</v>
      </c>
      <c r="M62" s="479"/>
      <c r="N62" s="479"/>
      <c r="O62" s="471"/>
      <c r="P62" s="471"/>
      <c r="Q62" s="471"/>
      <c r="R62" s="471"/>
      <c r="S62" s="471"/>
      <c r="T62" s="471"/>
      <c r="U62" s="471"/>
      <c r="V62" s="479"/>
      <c r="W62" s="479"/>
      <c r="X62" s="479"/>
      <c r="Y62" s="479"/>
      <c r="Z62" s="479"/>
      <c r="AA62" s="479"/>
      <c r="AB62" s="479"/>
      <c r="AC62" s="479"/>
      <c r="AD62" s="518">
        <v>46054</v>
      </c>
      <c r="AE62" s="471">
        <f t="shared" si="9"/>
        <v>5</v>
      </c>
      <c r="AF62" s="467"/>
    </row>
    <row r="63" spans="4:32" ht="36">
      <c r="D63" s="468" t="s">
        <v>175</v>
      </c>
      <c r="E63" s="489" t="s">
        <v>176</v>
      </c>
      <c r="F63" s="160">
        <v>3</v>
      </c>
      <c r="G63" s="469" t="s">
        <v>177</v>
      </c>
      <c r="H63" s="470">
        <v>3</v>
      </c>
      <c r="I63" s="479"/>
      <c r="J63" s="479"/>
      <c r="K63" s="472"/>
      <c r="L63" s="479">
        <v>2</v>
      </c>
      <c r="M63" s="479"/>
      <c r="N63" s="479"/>
      <c r="O63" s="471"/>
      <c r="P63" s="471"/>
      <c r="Q63" s="471"/>
      <c r="R63" s="471"/>
      <c r="S63" s="471"/>
      <c r="T63" s="471"/>
      <c r="U63" s="471"/>
      <c r="V63" s="479"/>
      <c r="W63" s="479"/>
      <c r="X63" s="479"/>
      <c r="Y63" s="479"/>
      <c r="Z63" s="479"/>
      <c r="AA63" s="479"/>
      <c r="AB63" s="479"/>
      <c r="AC63" s="479"/>
      <c r="AD63" s="518">
        <v>46054</v>
      </c>
      <c r="AE63" s="471">
        <f t="shared" si="9"/>
        <v>5</v>
      </c>
      <c r="AF63" s="467"/>
    </row>
    <row r="64" spans="4:32">
      <c r="D64" s="468" t="s">
        <v>178</v>
      </c>
      <c r="E64" s="488" t="s">
        <v>82</v>
      </c>
      <c r="F64" s="160">
        <v>1</v>
      </c>
      <c r="G64" s="469" t="s">
        <v>179</v>
      </c>
      <c r="H64" s="470">
        <v>1</v>
      </c>
      <c r="I64" s="471"/>
      <c r="J64" s="470"/>
      <c r="K64" s="474">
        <v>1</v>
      </c>
      <c r="L64" s="470"/>
      <c r="M64" s="471"/>
      <c r="N64" s="471"/>
      <c r="O64" s="471"/>
      <c r="P64" s="471"/>
      <c r="Q64" s="471"/>
      <c r="R64" s="471"/>
      <c r="S64" s="471"/>
      <c r="T64" s="471"/>
      <c r="U64" s="471"/>
      <c r="V64" s="470"/>
      <c r="W64" s="470"/>
      <c r="X64" s="470"/>
      <c r="Y64" s="470"/>
      <c r="Z64" s="470"/>
      <c r="AA64" s="470"/>
      <c r="AB64" s="470"/>
      <c r="AC64" s="470"/>
      <c r="AD64" s="518">
        <v>46054</v>
      </c>
      <c r="AE64" s="471">
        <f t="shared" si="9"/>
        <v>2</v>
      </c>
      <c r="AF64" s="467"/>
    </row>
    <row r="65" spans="4:32" ht="24">
      <c r="D65" s="468" t="s">
        <v>180</v>
      </c>
      <c r="E65" s="488" t="s">
        <v>181</v>
      </c>
      <c r="F65" s="160">
        <v>1</v>
      </c>
      <c r="G65" s="161" t="s">
        <v>182</v>
      </c>
      <c r="H65" s="470"/>
      <c r="I65" s="479"/>
      <c r="J65" s="479"/>
      <c r="K65" s="474">
        <v>2</v>
      </c>
      <c r="L65" s="479">
        <v>1</v>
      </c>
      <c r="M65" s="479"/>
      <c r="N65" s="479"/>
      <c r="O65" s="471"/>
      <c r="P65" s="471"/>
      <c r="Q65" s="471"/>
      <c r="R65" s="471"/>
      <c r="S65" s="471"/>
      <c r="T65" s="471"/>
      <c r="U65" s="471"/>
      <c r="V65" s="479"/>
      <c r="W65" s="479"/>
      <c r="X65" s="479"/>
      <c r="Y65" s="479"/>
      <c r="Z65" s="479"/>
      <c r="AA65" s="479"/>
      <c r="AB65" s="479"/>
      <c r="AC65" s="479"/>
      <c r="AD65" s="518">
        <v>46054</v>
      </c>
      <c r="AE65" s="471">
        <f t="shared" si="9"/>
        <v>3</v>
      </c>
      <c r="AF65" s="467"/>
    </row>
    <row r="66" spans="4:32" ht="36">
      <c r="D66" s="468" t="s">
        <v>180</v>
      </c>
      <c r="E66" s="488" t="s">
        <v>183</v>
      </c>
      <c r="F66" s="160"/>
      <c r="G66" s="161" t="s">
        <v>184</v>
      </c>
      <c r="H66" s="470">
        <v>4</v>
      </c>
      <c r="I66" s="471"/>
      <c r="J66" s="470"/>
      <c r="K66" s="474">
        <v>3</v>
      </c>
      <c r="L66" s="470">
        <v>2</v>
      </c>
      <c r="M66" s="471"/>
      <c r="N66" s="471"/>
      <c r="O66" s="471"/>
      <c r="P66" s="471"/>
      <c r="Q66" s="471"/>
      <c r="R66" s="471"/>
      <c r="S66" s="471"/>
      <c r="T66" s="471"/>
      <c r="U66" s="471"/>
      <c r="V66" s="470"/>
      <c r="W66" s="470"/>
      <c r="X66" s="470"/>
      <c r="Y66" s="470"/>
      <c r="Z66" s="470"/>
      <c r="AA66" s="470"/>
      <c r="AB66" s="470"/>
      <c r="AC66" s="470"/>
      <c r="AD66" s="518">
        <v>46054</v>
      </c>
      <c r="AE66" s="471">
        <f t="shared" si="9"/>
        <v>9</v>
      </c>
      <c r="AF66" s="467"/>
    </row>
    <row r="67" spans="4:32">
      <c r="D67" s="468" t="s">
        <v>185</v>
      </c>
      <c r="E67" s="488" t="s">
        <v>82</v>
      </c>
      <c r="F67" s="160">
        <v>1</v>
      </c>
      <c r="G67" s="469" t="s">
        <v>186</v>
      </c>
      <c r="H67" s="470">
        <v>1</v>
      </c>
      <c r="I67" s="471"/>
      <c r="J67" s="470"/>
      <c r="K67" s="474"/>
      <c r="L67" s="470"/>
      <c r="M67" s="471"/>
      <c r="N67" s="471">
        <v>1</v>
      </c>
      <c r="O67" s="471"/>
      <c r="P67" s="471"/>
      <c r="Q67" s="471"/>
      <c r="R67" s="471"/>
      <c r="S67" s="471"/>
      <c r="T67" s="471"/>
      <c r="U67" s="471"/>
      <c r="V67" s="470"/>
      <c r="W67" s="470"/>
      <c r="X67" s="470"/>
      <c r="Y67" s="470"/>
      <c r="Z67" s="470"/>
      <c r="AA67" s="470"/>
      <c r="AB67" s="470"/>
      <c r="AC67" s="470"/>
      <c r="AD67" s="518">
        <v>46054</v>
      </c>
      <c r="AE67" s="471">
        <f t="shared" si="9"/>
        <v>2</v>
      </c>
      <c r="AF67" s="467"/>
    </row>
    <row r="68" spans="4:32">
      <c r="D68" s="468" t="s">
        <v>187</v>
      </c>
      <c r="E68" s="488" t="s">
        <v>82</v>
      </c>
      <c r="F68" s="160">
        <v>1</v>
      </c>
      <c r="G68" s="480" t="s">
        <v>188</v>
      </c>
      <c r="H68" s="470">
        <v>1</v>
      </c>
      <c r="I68" s="471"/>
      <c r="J68" s="470"/>
      <c r="K68" s="474"/>
      <c r="L68" s="470">
        <v>1</v>
      </c>
      <c r="M68" s="471"/>
      <c r="N68" s="471"/>
      <c r="O68" s="471"/>
      <c r="P68" s="471"/>
      <c r="Q68" s="471"/>
      <c r="R68" s="471"/>
      <c r="S68" s="471"/>
      <c r="T68" s="471"/>
      <c r="U68" s="471"/>
      <c r="V68" s="470"/>
      <c r="W68" s="470"/>
      <c r="X68" s="470"/>
      <c r="Y68" s="470"/>
      <c r="Z68" s="470"/>
      <c r="AA68" s="470"/>
      <c r="AB68" s="470"/>
      <c r="AC68" s="470"/>
      <c r="AD68" s="518">
        <v>46054</v>
      </c>
      <c r="AE68" s="471">
        <f t="shared" si="9"/>
        <v>2</v>
      </c>
      <c r="AF68" s="467"/>
    </row>
    <row r="69" spans="4:32">
      <c r="D69" s="468" t="s">
        <v>189</v>
      </c>
      <c r="E69" s="488" t="s">
        <v>82</v>
      </c>
      <c r="F69" s="160">
        <v>1</v>
      </c>
      <c r="G69" s="469" t="s">
        <v>190</v>
      </c>
      <c r="H69" s="470">
        <v>1</v>
      </c>
      <c r="I69" s="471"/>
      <c r="J69" s="470"/>
      <c r="K69" s="474"/>
      <c r="L69" s="470"/>
      <c r="M69" s="471"/>
      <c r="N69" s="471"/>
      <c r="O69" s="471"/>
      <c r="P69" s="471"/>
      <c r="Q69" s="471"/>
      <c r="R69" s="471"/>
      <c r="S69" s="471"/>
      <c r="T69" s="471"/>
      <c r="U69" s="471"/>
      <c r="V69" s="470"/>
      <c r="W69" s="470"/>
      <c r="X69" s="470"/>
      <c r="Y69" s="470"/>
      <c r="Z69" s="470"/>
      <c r="AA69" s="470"/>
      <c r="AB69" s="470"/>
      <c r="AC69" s="470"/>
      <c r="AD69" s="518">
        <v>46054</v>
      </c>
      <c r="AE69" s="471">
        <f t="shared" si="9"/>
        <v>1</v>
      </c>
      <c r="AF69" s="467"/>
    </row>
    <row r="70" spans="4:32" ht="24">
      <c r="D70" s="468" t="s">
        <v>191</v>
      </c>
      <c r="E70" s="488" t="s">
        <v>82</v>
      </c>
      <c r="F70" s="160">
        <v>1</v>
      </c>
      <c r="G70" s="469" t="s">
        <v>192</v>
      </c>
      <c r="H70" s="470">
        <v>4</v>
      </c>
      <c r="I70" s="471"/>
      <c r="J70" s="470"/>
      <c r="K70" s="474">
        <v>1</v>
      </c>
      <c r="L70" s="470"/>
      <c r="M70" s="471"/>
      <c r="N70" s="471"/>
      <c r="O70" s="471"/>
      <c r="P70" s="471"/>
      <c r="Q70" s="471"/>
      <c r="R70" s="471"/>
      <c r="S70" s="471"/>
      <c r="T70" s="471"/>
      <c r="U70" s="471"/>
      <c r="V70" s="470"/>
      <c r="W70" s="470"/>
      <c r="X70" s="470"/>
      <c r="Y70" s="470"/>
      <c r="Z70" s="470"/>
      <c r="AA70" s="470"/>
      <c r="AB70" s="470"/>
      <c r="AC70" s="470"/>
      <c r="AD70" s="518">
        <v>46054</v>
      </c>
      <c r="AE70" s="471">
        <f t="shared" si="9"/>
        <v>5</v>
      </c>
      <c r="AF70" s="467"/>
    </row>
    <row r="71" spans="4:32" ht="24">
      <c r="D71" s="468" t="s">
        <v>193</v>
      </c>
      <c r="E71" s="488" t="s">
        <v>82</v>
      </c>
      <c r="F71" s="160">
        <v>1</v>
      </c>
      <c r="G71" s="469" t="s">
        <v>194</v>
      </c>
      <c r="H71" s="470">
        <v>1</v>
      </c>
      <c r="I71" s="471"/>
      <c r="J71" s="470"/>
      <c r="K71" s="474">
        <v>1</v>
      </c>
      <c r="L71" s="470">
        <v>1</v>
      </c>
      <c r="M71" s="471"/>
      <c r="N71" s="471"/>
      <c r="O71" s="471"/>
      <c r="P71" s="471"/>
      <c r="Q71" s="471"/>
      <c r="R71" s="471"/>
      <c r="S71" s="471"/>
      <c r="T71" s="471"/>
      <c r="U71" s="471"/>
      <c r="V71" s="470"/>
      <c r="W71" s="470"/>
      <c r="X71" s="470"/>
      <c r="Y71" s="470"/>
      <c r="Z71" s="470"/>
      <c r="AA71" s="470"/>
      <c r="AB71" s="470"/>
      <c r="AC71" s="470"/>
      <c r="AD71" s="518">
        <v>46054</v>
      </c>
      <c r="AE71" s="471">
        <f t="shared" si="9"/>
        <v>3</v>
      </c>
      <c r="AF71" s="467"/>
    </row>
    <row r="72" spans="4:32" ht="36">
      <c r="D72" s="468" t="s">
        <v>195</v>
      </c>
      <c r="E72" s="488" t="s">
        <v>82</v>
      </c>
      <c r="F72" s="160">
        <v>1</v>
      </c>
      <c r="G72" s="469" t="s">
        <v>196</v>
      </c>
      <c r="H72" s="470">
        <v>1</v>
      </c>
      <c r="I72" s="479"/>
      <c r="J72" s="479"/>
      <c r="K72" s="472"/>
      <c r="L72" s="479">
        <v>1</v>
      </c>
      <c r="M72" s="479"/>
      <c r="N72" s="479"/>
      <c r="O72" s="471"/>
      <c r="P72" s="471"/>
      <c r="Q72" s="471"/>
      <c r="R72" s="471"/>
      <c r="S72" s="471"/>
      <c r="T72" s="471"/>
      <c r="U72" s="471"/>
      <c r="V72" s="479"/>
      <c r="W72" s="479"/>
      <c r="X72" s="479"/>
      <c r="Y72" s="479"/>
      <c r="Z72" s="479"/>
      <c r="AA72" s="479"/>
      <c r="AB72" s="479"/>
      <c r="AC72" s="479"/>
      <c r="AD72" s="518">
        <v>46054</v>
      </c>
      <c r="AE72" s="471">
        <f t="shared" si="9"/>
        <v>2</v>
      </c>
      <c r="AF72" s="461"/>
    </row>
    <row r="73" spans="4:32" ht="24">
      <c r="D73" s="468" t="s">
        <v>197</v>
      </c>
      <c r="E73" s="488" t="s">
        <v>198</v>
      </c>
      <c r="F73" s="160">
        <v>2</v>
      </c>
      <c r="G73" s="161" t="s">
        <v>199</v>
      </c>
      <c r="H73" s="470">
        <v>1</v>
      </c>
      <c r="I73" s="479"/>
      <c r="J73" s="479"/>
      <c r="K73" s="472">
        <v>3</v>
      </c>
      <c r="L73" s="479">
        <v>1</v>
      </c>
      <c r="M73" s="479"/>
      <c r="N73" s="479"/>
      <c r="O73" s="471"/>
      <c r="P73" s="471"/>
      <c r="Q73" s="471"/>
      <c r="R73" s="471"/>
      <c r="S73" s="471"/>
      <c r="T73" s="471"/>
      <c r="U73" s="471"/>
      <c r="V73" s="479"/>
      <c r="W73" s="479"/>
      <c r="X73" s="479"/>
      <c r="Y73" s="479"/>
      <c r="Z73" s="479"/>
      <c r="AA73" s="479"/>
      <c r="AB73" s="479"/>
      <c r="AC73" s="479"/>
      <c r="AD73" s="518">
        <v>46054</v>
      </c>
      <c r="AE73" s="471">
        <f t="shared" si="9"/>
        <v>5</v>
      </c>
      <c r="AF73" s="461"/>
    </row>
    <row r="74" spans="4:32">
      <c r="D74" s="468" t="s">
        <v>197</v>
      </c>
      <c r="E74" s="488" t="s">
        <v>200</v>
      </c>
      <c r="F74" s="160">
        <v>1</v>
      </c>
      <c r="G74" s="469" t="s">
        <v>201</v>
      </c>
      <c r="H74" s="470">
        <v>1</v>
      </c>
      <c r="I74" s="479"/>
      <c r="J74" s="479"/>
      <c r="K74" s="472"/>
      <c r="L74" s="479"/>
      <c r="M74" s="479"/>
      <c r="N74" s="479"/>
      <c r="O74" s="471"/>
      <c r="P74" s="471"/>
      <c r="Q74" s="471"/>
      <c r="R74" s="471"/>
      <c r="S74" s="471"/>
      <c r="T74" s="471"/>
      <c r="U74" s="471"/>
      <c r="V74" s="479"/>
      <c r="W74" s="479"/>
      <c r="X74" s="479"/>
      <c r="Y74" s="479"/>
      <c r="Z74" s="479"/>
      <c r="AA74" s="479"/>
      <c r="AB74" s="479"/>
      <c r="AC74" s="479"/>
      <c r="AD74" s="518">
        <v>46054</v>
      </c>
      <c r="AE74" s="471">
        <f t="shared" si="9"/>
        <v>1</v>
      </c>
      <c r="AF74" s="461"/>
    </row>
    <row r="75" spans="4:32" ht="24">
      <c r="D75" s="481" t="s">
        <v>197</v>
      </c>
      <c r="E75" s="508" t="s">
        <v>202</v>
      </c>
      <c r="F75" s="160">
        <v>1</v>
      </c>
      <c r="G75" s="482" t="s">
        <v>203</v>
      </c>
      <c r="H75" s="470"/>
      <c r="I75" s="479"/>
      <c r="J75" s="479"/>
      <c r="K75" s="472"/>
      <c r="L75" s="479"/>
      <c r="M75" s="479"/>
      <c r="N75" s="479"/>
      <c r="O75" s="471"/>
      <c r="P75" s="471"/>
      <c r="Q75" s="471"/>
      <c r="R75" s="471"/>
      <c r="S75" s="471"/>
      <c r="T75" s="471"/>
      <c r="U75" s="471"/>
      <c r="V75" s="479"/>
      <c r="W75" s="479"/>
      <c r="X75" s="479"/>
      <c r="Y75" s="479"/>
      <c r="Z75" s="479"/>
      <c r="AA75" s="479"/>
      <c r="AB75" s="479"/>
      <c r="AC75" s="479"/>
      <c r="AD75" s="473"/>
      <c r="AE75" s="471">
        <f t="shared" si="9"/>
        <v>0</v>
      </c>
      <c r="AF75" s="467"/>
    </row>
    <row r="76" spans="4:32" ht="24">
      <c r="D76" s="468" t="s">
        <v>204</v>
      </c>
      <c r="E76" s="487" t="s">
        <v>94</v>
      </c>
      <c r="F76" s="160">
        <v>2</v>
      </c>
      <c r="G76" s="476" t="s">
        <v>205</v>
      </c>
      <c r="H76" s="470">
        <v>3</v>
      </c>
      <c r="I76" s="471"/>
      <c r="J76" s="470"/>
      <c r="K76" s="474">
        <v>1</v>
      </c>
      <c r="L76" s="470"/>
      <c r="M76" s="471"/>
      <c r="N76" s="471"/>
      <c r="O76" s="471"/>
      <c r="P76" s="471"/>
      <c r="Q76" s="471"/>
      <c r="R76" s="471"/>
      <c r="S76" s="471"/>
      <c r="T76" s="471"/>
      <c r="U76" s="471"/>
      <c r="V76" s="470"/>
      <c r="W76" s="470"/>
      <c r="X76" s="470"/>
      <c r="Y76" s="470"/>
      <c r="Z76" s="470"/>
      <c r="AA76" s="470"/>
      <c r="AB76" s="470"/>
      <c r="AC76" s="470"/>
      <c r="AD76" s="518">
        <v>46054</v>
      </c>
      <c r="AE76" s="471">
        <f t="shared" si="9"/>
        <v>4</v>
      </c>
      <c r="AF76" s="467"/>
    </row>
    <row r="77" spans="4:32" ht="24">
      <c r="D77" s="468" t="s">
        <v>206</v>
      </c>
      <c r="E77" s="488" t="s">
        <v>82</v>
      </c>
      <c r="F77" s="160">
        <v>1</v>
      </c>
      <c r="G77" s="469" t="s">
        <v>207</v>
      </c>
      <c r="H77" s="470">
        <v>1</v>
      </c>
      <c r="I77" s="471"/>
      <c r="J77" s="470"/>
      <c r="K77" s="474"/>
      <c r="L77" s="470">
        <v>1</v>
      </c>
      <c r="M77" s="471"/>
      <c r="N77" s="471"/>
      <c r="O77" s="471"/>
      <c r="P77" s="471"/>
      <c r="Q77" s="471"/>
      <c r="R77" s="471"/>
      <c r="S77" s="471"/>
      <c r="T77" s="471"/>
      <c r="U77" s="471"/>
      <c r="V77" s="470"/>
      <c r="W77" s="470"/>
      <c r="X77" s="470"/>
      <c r="Y77" s="470"/>
      <c r="Z77" s="470"/>
      <c r="AA77" s="470"/>
      <c r="AB77" s="470"/>
      <c r="AC77" s="470"/>
      <c r="AD77" s="518">
        <v>46054</v>
      </c>
      <c r="AE77" s="471">
        <f t="shared" si="9"/>
        <v>2</v>
      </c>
      <c r="AF77" s="461"/>
    </row>
    <row r="78" spans="4:32">
      <c r="D78" s="468" t="s">
        <v>208</v>
      </c>
      <c r="E78" s="488" t="s">
        <v>82</v>
      </c>
      <c r="F78" s="160">
        <v>1</v>
      </c>
      <c r="G78" s="161" t="s">
        <v>209</v>
      </c>
      <c r="H78" s="470"/>
      <c r="I78" s="471"/>
      <c r="J78" s="470"/>
      <c r="K78" s="474">
        <v>2</v>
      </c>
      <c r="L78" s="470">
        <v>1</v>
      </c>
      <c r="M78" s="471"/>
      <c r="N78" s="471"/>
      <c r="O78" s="471"/>
      <c r="P78" s="471"/>
      <c r="Q78" s="471"/>
      <c r="R78" s="471"/>
      <c r="S78" s="471"/>
      <c r="T78" s="471"/>
      <c r="U78" s="471"/>
      <c r="V78" s="470"/>
      <c r="W78" s="470"/>
      <c r="X78" s="470"/>
      <c r="Y78" s="470"/>
      <c r="Z78" s="470"/>
      <c r="AA78" s="470"/>
      <c r="AB78" s="470"/>
      <c r="AC78" s="470"/>
      <c r="AD78" s="518">
        <v>46054</v>
      </c>
      <c r="AE78" s="471">
        <f t="shared" si="9"/>
        <v>3</v>
      </c>
      <c r="AF78" s="461"/>
    </row>
    <row r="79" spans="4:32" ht="18" customHeight="1">
      <c r="D79" s="468" t="s">
        <v>210</v>
      </c>
      <c r="E79" s="488" t="s">
        <v>82</v>
      </c>
      <c r="F79" s="160">
        <v>1</v>
      </c>
      <c r="G79" s="469" t="s">
        <v>211</v>
      </c>
      <c r="H79" s="470">
        <v>1</v>
      </c>
      <c r="I79" s="471"/>
      <c r="J79" s="470"/>
      <c r="K79" s="474"/>
      <c r="L79" s="470">
        <v>1</v>
      </c>
      <c r="M79" s="471"/>
      <c r="N79" s="471"/>
      <c r="O79" s="471"/>
      <c r="P79" s="471"/>
      <c r="Q79" s="471"/>
      <c r="R79" s="471"/>
      <c r="S79" s="471"/>
      <c r="T79" s="471"/>
      <c r="U79" s="471"/>
      <c r="V79" s="470"/>
      <c r="W79" s="470"/>
      <c r="X79" s="470"/>
      <c r="Y79" s="470"/>
      <c r="Z79" s="470"/>
      <c r="AA79" s="470"/>
      <c r="AB79" s="470"/>
      <c r="AC79" s="470"/>
      <c r="AD79" s="518">
        <v>46054</v>
      </c>
      <c r="AE79" s="471">
        <f>H79+I79+J79+K79+L79+M79+V79+W79+X79+N79</f>
        <v>2</v>
      </c>
      <c r="AF79" s="461"/>
    </row>
    <row r="80" spans="4:32">
      <c r="D80" s="458" t="s">
        <v>212</v>
      </c>
      <c r="E80" s="459"/>
      <c r="F80" s="502"/>
      <c r="G80" s="459"/>
      <c r="H80" s="459"/>
      <c r="I80" s="459"/>
      <c r="J80" s="459"/>
      <c r="K80" s="459"/>
      <c r="L80" s="459"/>
      <c r="M80" s="459"/>
      <c r="N80" s="459"/>
      <c r="O80" s="459"/>
      <c r="P80" s="459"/>
      <c r="Q80" s="459"/>
      <c r="R80" s="459"/>
      <c r="S80" s="459"/>
      <c r="T80" s="459"/>
      <c r="U80" s="459"/>
      <c r="V80" s="459"/>
      <c r="W80" s="459"/>
      <c r="X80" s="459"/>
      <c r="Y80" s="459"/>
      <c r="Z80" s="459"/>
      <c r="AA80" s="459"/>
      <c r="AB80" s="459"/>
      <c r="AC80" s="459"/>
      <c r="AD80" s="459"/>
      <c r="AE80" s="460"/>
      <c r="AF80" s="461"/>
    </row>
    <row r="81" spans="4:32">
      <c r="D81" s="587" t="s">
        <v>213</v>
      </c>
      <c r="E81" s="488" t="s">
        <v>82</v>
      </c>
      <c r="F81" s="160">
        <v>1</v>
      </c>
      <c r="G81" s="469" t="s">
        <v>214</v>
      </c>
      <c r="H81" s="479">
        <v>1</v>
      </c>
      <c r="I81" s="479"/>
      <c r="J81" s="479"/>
      <c r="K81" s="472">
        <v>1</v>
      </c>
      <c r="L81" s="479"/>
      <c r="M81" s="479"/>
      <c r="N81" s="479">
        <v>2</v>
      </c>
      <c r="O81" s="479"/>
      <c r="P81" s="479"/>
      <c r="Q81" s="479"/>
      <c r="R81" s="479"/>
      <c r="S81" s="479"/>
      <c r="T81" s="479"/>
      <c r="U81" s="479"/>
      <c r="V81" s="479"/>
      <c r="W81" s="479"/>
      <c r="X81" s="479"/>
      <c r="Y81" s="479"/>
      <c r="Z81" s="479"/>
      <c r="AA81" s="479"/>
      <c r="AB81" s="479"/>
      <c r="AC81" s="479"/>
      <c r="AD81" s="473">
        <v>45717</v>
      </c>
      <c r="AE81" s="471">
        <f t="shared" ref="AE81:AE106" si="10">H81+I81+J81+K81+L81+M81+V81+W81+X81+N81</f>
        <v>4</v>
      </c>
      <c r="AF81" s="467"/>
    </row>
    <row r="82" spans="4:32" ht="24">
      <c r="D82" s="525" t="s">
        <v>215</v>
      </c>
      <c r="E82" s="488" t="s">
        <v>82</v>
      </c>
      <c r="F82" s="160">
        <v>1</v>
      </c>
      <c r="G82" s="469" t="s">
        <v>216</v>
      </c>
      <c r="H82" s="479">
        <v>1</v>
      </c>
      <c r="I82" s="479"/>
      <c r="J82" s="479"/>
      <c r="K82" s="472">
        <v>1</v>
      </c>
      <c r="L82" s="479"/>
      <c r="M82" s="479"/>
      <c r="N82" s="479"/>
      <c r="O82" s="479"/>
      <c r="P82" s="479"/>
      <c r="Q82" s="479"/>
      <c r="R82" s="479"/>
      <c r="S82" s="479"/>
      <c r="T82" s="479"/>
      <c r="U82" s="479"/>
      <c r="V82" s="479"/>
      <c r="W82" s="479"/>
      <c r="X82" s="479"/>
      <c r="Y82" s="479"/>
      <c r="Z82" s="479"/>
      <c r="AA82" s="479"/>
      <c r="AB82" s="479"/>
      <c r="AC82" s="479"/>
      <c r="AD82" s="473">
        <v>45689</v>
      </c>
      <c r="AE82" s="471">
        <f t="shared" si="10"/>
        <v>2</v>
      </c>
      <c r="AF82" s="467"/>
    </row>
    <row r="83" spans="4:32">
      <c r="D83" s="468" t="s">
        <v>217</v>
      </c>
      <c r="E83" s="488" t="s">
        <v>82</v>
      </c>
      <c r="F83" s="160">
        <v>1</v>
      </c>
      <c r="G83" s="469" t="s">
        <v>218</v>
      </c>
      <c r="H83" s="470">
        <v>1</v>
      </c>
      <c r="I83" s="477"/>
      <c r="J83" s="477"/>
      <c r="K83" s="474">
        <v>2</v>
      </c>
      <c r="L83" s="470"/>
      <c r="M83" s="471"/>
      <c r="N83" s="471"/>
      <c r="O83" s="479"/>
      <c r="P83" s="479"/>
      <c r="Q83" s="479"/>
      <c r="R83" s="479"/>
      <c r="S83" s="479"/>
      <c r="T83" s="479"/>
      <c r="U83" s="479"/>
      <c r="V83" s="477"/>
      <c r="W83" s="477"/>
      <c r="X83" s="477"/>
      <c r="Y83" s="477"/>
      <c r="Z83" s="477"/>
      <c r="AA83" s="477"/>
      <c r="AB83" s="477"/>
      <c r="AC83" s="477"/>
      <c r="AD83" s="518">
        <v>46054</v>
      </c>
      <c r="AE83" s="471">
        <f t="shared" si="10"/>
        <v>3</v>
      </c>
      <c r="AF83" s="467"/>
    </row>
    <row r="84" spans="4:32">
      <c r="D84" s="525" t="s">
        <v>219</v>
      </c>
      <c r="E84" s="488" t="s">
        <v>82</v>
      </c>
      <c r="F84" s="160">
        <v>1</v>
      </c>
      <c r="G84" s="161" t="s">
        <v>220</v>
      </c>
      <c r="H84" s="470">
        <v>4</v>
      </c>
      <c r="I84" s="471"/>
      <c r="J84" s="470"/>
      <c r="K84" s="474"/>
      <c r="L84" s="470">
        <v>2</v>
      </c>
      <c r="M84" s="471"/>
      <c r="N84" s="471"/>
      <c r="O84" s="479"/>
      <c r="P84" s="479"/>
      <c r="Q84" s="479"/>
      <c r="R84" s="479"/>
      <c r="S84" s="479"/>
      <c r="T84" s="479"/>
      <c r="U84" s="479"/>
      <c r="V84" s="470"/>
      <c r="W84" s="470"/>
      <c r="X84" s="470"/>
      <c r="Y84" s="470"/>
      <c r="Z84" s="470"/>
      <c r="AA84" s="470"/>
      <c r="AB84" s="470"/>
      <c r="AC84" s="470"/>
      <c r="AD84" s="473">
        <v>45689</v>
      </c>
      <c r="AE84" s="471">
        <f t="shared" si="10"/>
        <v>6</v>
      </c>
      <c r="AF84" s="467"/>
    </row>
    <row r="85" spans="4:32" ht="48">
      <c r="D85" s="468" t="s">
        <v>221</v>
      </c>
      <c r="E85" s="488" t="s">
        <v>82</v>
      </c>
      <c r="F85" s="160">
        <v>1</v>
      </c>
      <c r="G85" s="469" t="s">
        <v>222</v>
      </c>
      <c r="H85" s="470">
        <v>2</v>
      </c>
      <c r="I85" s="471"/>
      <c r="J85" s="470"/>
      <c r="K85" s="474">
        <v>1</v>
      </c>
      <c r="L85" s="470"/>
      <c r="M85" s="471"/>
      <c r="N85" s="471">
        <v>1</v>
      </c>
      <c r="O85" s="479"/>
      <c r="P85" s="479"/>
      <c r="Q85" s="479"/>
      <c r="R85" s="479"/>
      <c r="S85" s="479"/>
      <c r="T85" s="479"/>
      <c r="U85" s="479"/>
      <c r="V85" s="470"/>
      <c r="W85" s="470"/>
      <c r="X85" s="470"/>
      <c r="Y85" s="470"/>
      <c r="Z85" s="470"/>
      <c r="AA85" s="470"/>
      <c r="AB85" s="470"/>
      <c r="AC85" s="470"/>
      <c r="AD85" s="518">
        <v>46054</v>
      </c>
      <c r="AE85" s="471">
        <f t="shared" si="10"/>
        <v>4</v>
      </c>
      <c r="AF85" s="467"/>
    </row>
    <row r="86" spans="4:32">
      <c r="D86" s="468" t="s">
        <v>223</v>
      </c>
      <c r="E86" s="488" t="s">
        <v>82</v>
      </c>
      <c r="F86" s="160">
        <v>1</v>
      </c>
      <c r="G86" s="469" t="s">
        <v>224</v>
      </c>
      <c r="H86" s="470">
        <v>1</v>
      </c>
      <c r="I86" s="471"/>
      <c r="J86" s="470"/>
      <c r="K86" s="474"/>
      <c r="L86" s="470"/>
      <c r="M86" s="471"/>
      <c r="N86" s="471">
        <v>1</v>
      </c>
      <c r="O86" s="479"/>
      <c r="P86" s="479"/>
      <c r="Q86" s="479"/>
      <c r="R86" s="479"/>
      <c r="S86" s="479"/>
      <c r="T86" s="479"/>
      <c r="U86" s="479"/>
      <c r="V86" s="470"/>
      <c r="W86" s="470"/>
      <c r="X86" s="470"/>
      <c r="Y86" s="470"/>
      <c r="Z86" s="470"/>
      <c r="AA86" s="470"/>
      <c r="AB86" s="470"/>
      <c r="AC86" s="470"/>
      <c r="AD86" s="518">
        <v>46054</v>
      </c>
      <c r="AE86" s="471">
        <f t="shared" si="10"/>
        <v>2</v>
      </c>
      <c r="AF86" s="467"/>
    </row>
    <row r="87" spans="4:32">
      <c r="D87" s="468" t="s">
        <v>225</v>
      </c>
      <c r="E87" s="488" t="s">
        <v>82</v>
      </c>
      <c r="F87" s="160">
        <v>1</v>
      </c>
      <c r="G87" s="469" t="s">
        <v>226</v>
      </c>
      <c r="H87" s="470">
        <v>3</v>
      </c>
      <c r="I87" s="471"/>
      <c r="J87" s="470"/>
      <c r="K87" s="474"/>
      <c r="L87" s="470"/>
      <c r="M87" s="471"/>
      <c r="N87" s="471"/>
      <c r="O87" s="479"/>
      <c r="P87" s="479"/>
      <c r="Q87" s="479"/>
      <c r="R87" s="479"/>
      <c r="S87" s="479"/>
      <c r="T87" s="479"/>
      <c r="U87" s="479"/>
      <c r="V87" s="470"/>
      <c r="W87" s="470"/>
      <c r="X87" s="470"/>
      <c r="Y87" s="470"/>
      <c r="Z87" s="470"/>
      <c r="AA87" s="470"/>
      <c r="AB87" s="470"/>
      <c r="AC87" s="470"/>
      <c r="AD87" s="518">
        <v>46054</v>
      </c>
      <c r="AE87" s="471">
        <f t="shared" si="10"/>
        <v>3</v>
      </c>
      <c r="AF87" s="461"/>
    </row>
    <row r="88" spans="4:32" ht="36">
      <c r="D88" s="468" t="s">
        <v>227</v>
      </c>
      <c r="E88" s="488" t="s">
        <v>228</v>
      </c>
      <c r="F88" s="160">
        <v>3</v>
      </c>
      <c r="G88" s="161" t="s">
        <v>229</v>
      </c>
      <c r="H88" s="470">
        <v>3</v>
      </c>
      <c r="I88" s="471"/>
      <c r="J88" s="470"/>
      <c r="K88" s="474">
        <v>2</v>
      </c>
      <c r="L88" s="470"/>
      <c r="M88" s="471"/>
      <c r="N88" s="471"/>
      <c r="O88" s="479"/>
      <c r="P88" s="479"/>
      <c r="Q88" s="479"/>
      <c r="R88" s="479"/>
      <c r="S88" s="479"/>
      <c r="T88" s="479"/>
      <c r="U88" s="479"/>
      <c r="V88" s="470"/>
      <c r="W88" s="470"/>
      <c r="X88" s="470"/>
      <c r="Y88" s="470"/>
      <c r="Z88" s="470"/>
      <c r="AA88" s="470"/>
      <c r="AB88" s="470"/>
      <c r="AC88" s="470"/>
      <c r="AD88" s="518">
        <v>46054</v>
      </c>
      <c r="AE88" s="471">
        <f t="shared" si="10"/>
        <v>5</v>
      </c>
      <c r="AF88" s="467"/>
    </row>
    <row r="89" spans="4:32" ht="24">
      <c r="D89" s="468" t="s">
        <v>227</v>
      </c>
      <c r="E89" s="488" t="s">
        <v>112</v>
      </c>
      <c r="F89" s="160">
        <v>1</v>
      </c>
      <c r="G89" s="161" t="s">
        <v>230</v>
      </c>
      <c r="H89" s="470">
        <v>1</v>
      </c>
      <c r="I89" s="471"/>
      <c r="J89" s="470"/>
      <c r="K89" s="474">
        <v>2</v>
      </c>
      <c r="L89" s="470"/>
      <c r="M89" s="471"/>
      <c r="N89" s="471"/>
      <c r="O89" s="479"/>
      <c r="P89" s="479"/>
      <c r="Q89" s="479"/>
      <c r="R89" s="479"/>
      <c r="S89" s="479"/>
      <c r="T89" s="479"/>
      <c r="U89" s="479"/>
      <c r="V89" s="470"/>
      <c r="W89" s="470"/>
      <c r="X89" s="470"/>
      <c r="Y89" s="470"/>
      <c r="Z89" s="470"/>
      <c r="AA89" s="470"/>
      <c r="AB89" s="470"/>
      <c r="AC89" s="470"/>
      <c r="AD89" s="518">
        <v>46054</v>
      </c>
      <c r="AE89" s="471">
        <f t="shared" si="10"/>
        <v>3</v>
      </c>
      <c r="AF89" s="461"/>
    </row>
    <row r="90" spans="4:32" ht="24">
      <c r="D90" s="468" t="s">
        <v>231</v>
      </c>
      <c r="E90" s="488" t="s">
        <v>82</v>
      </c>
      <c r="F90" s="160">
        <v>1</v>
      </c>
      <c r="G90" s="469" t="s">
        <v>232</v>
      </c>
      <c r="H90" s="470">
        <v>1</v>
      </c>
      <c r="I90" s="471"/>
      <c r="J90" s="470"/>
      <c r="K90" s="474">
        <v>4</v>
      </c>
      <c r="L90" s="470"/>
      <c r="M90" s="471"/>
      <c r="N90" s="471"/>
      <c r="O90" s="479"/>
      <c r="P90" s="479"/>
      <c r="Q90" s="479"/>
      <c r="R90" s="479"/>
      <c r="S90" s="479"/>
      <c r="T90" s="479"/>
      <c r="U90" s="479"/>
      <c r="V90" s="470"/>
      <c r="W90" s="470"/>
      <c r="X90" s="470"/>
      <c r="Y90" s="470"/>
      <c r="Z90" s="470"/>
      <c r="AA90" s="470"/>
      <c r="AB90" s="470"/>
      <c r="AC90" s="470"/>
      <c r="AD90" s="518">
        <v>46054</v>
      </c>
      <c r="AE90" s="471">
        <f t="shared" si="10"/>
        <v>5</v>
      </c>
      <c r="AF90" s="461"/>
    </row>
    <row r="91" spans="4:32">
      <c r="D91" s="468" t="s">
        <v>233</v>
      </c>
      <c r="E91" s="488" t="s">
        <v>82</v>
      </c>
      <c r="F91" s="160">
        <v>1</v>
      </c>
      <c r="G91" s="469" t="s">
        <v>234</v>
      </c>
      <c r="H91" s="470">
        <v>3</v>
      </c>
      <c r="I91" s="471"/>
      <c r="J91" s="470"/>
      <c r="K91" s="474">
        <v>1</v>
      </c>
      <c r="L91" s="470"/>
      <c r="M91" s="471"/>
      <c r="N91" s="471"/>
      <c r="O91" s="479"/>
      <c r="P91" s="479"/>
      <c r="Q91" s="479"/>
      <c r="R91" s="479"/>
      <c r="S91" s="479"/>
      <c r="T91" s="479"/>
      <c r="U91" s="479"/>
      <c r="V91" s="470"/>
      <c r="W91" s="470"/>
      <c r="X91" s="470"/>
      <c r="Y91" s="470"/>
      <c r="Z91" s="470"/>
      <c r="AA91" s="470"/>
      <c r="AB91" s="470"/>
      <c r="AC91" s="470"/>
      <c r="AD91" s="518">
        <v>46054</v>
      </c>
      <c r="AE91" s="471">
        <f t="shared" si="10"/>
        <v>4</v>
      </c>
      <c r="AF91" s="461"/>
    </row>
    <row r="92" spans="4:32" ht="24">
      <c r="D92" s="525" t="s">
        <v>235</v>
      </c>
      <c r="E92" s="512" t="s">
        <v>82</v>
      </c>
      <c r="F92" s="514">
        <v>1</v>
      </c>
      <c r="G92" s="526" t="s">
        <v>236</v>
      </c>
      <c r="H92" s="514"/>
      <c r="I92" s="522"/>
      <c r="J92" s="514"/>
      <c r="K92" s="514">
        <v>1</v>
      </c>
      <c r="L92" s="514"/>
      <c r="M92" s="522"/>
      <c r="N92" s="522">
        <v>1</v>
      </c>
      <c r="O92" s="522">
        <f>H92</f>
        <v>0</v>
      </c>
      <c r="P92" s="522">
        <f t="shared" ref="P92:U92" si="11">I92</f>
        <v>0</v>
      </c>
      <c r="Q92" s="522">
        <f t="shared" si="11"/>
        <v>0</v>
      </c>
      <c r="R92" s="522">
        <f t="shared" si="11"/>
        <v>1</v>
      </c>
      <c r="S92" s="522">
        <f t="shared" si="11"/>
        <v>0</v>
      </c>
      <c r="T92" s="522">
        <f t="shared" si="11"/>
        <v>0</v>
      </c>
      <c r="U92" s="522">
        <f t="shared" si="11"/>
        <v>1</v>
      </c>
      <c r="V92" s="470"/>
      <c r="W92" s="470"/>
      <c r="X92" s="470"/>
      <c r="Y92" s="470"/>
      <c r="Z92" s="470"/>
      <c r="AA92" s="470"/>
      <c r="AB92" s="470"/>
      <c r="AC92" s="470"/>
      <c r="AD92" s="521">
        <v>46388</v>
      </c>
      <c r="AE92" s="471">
        <f t="shared" si="10"/>
        <v>2</v>
      </c>
      <c r="AF92" s="461"/>
    </row>
    <row r="93" spans="4:32" ht="24">
      <c r="D93" s="481" t="s">
        <v>237</v>
      </c>
      <c r="E93" s="489" t="s">
        <v>58</v>
      </c>
      <c r="F93" s="160"/>
      <c r="G93" s="469" t="s">
        <v>238</v>
      </c>
      <c r="H93" s="470"/>
      <c r="I93" s="471"/>
      <c r="J93" s="470"/>
      <c r="K93" s="474"/>
      <c r="L93" s="470"/>
      <c r="M93" s="471"/>
      <c r="N93" s="471"/>
      <c r="O93" s="479"/>
      <c r="P93" s="479"/>
      <c r="Q93" s="479"/>
      <c r="R93" s="479"/>
      <c r="S93" s="479"/>
      <c r="T93" s="479"/>
      <c r="U93" s="479"/>
      <c r="V93" s="470"/>
      <c r="W93" s="470"/>
      <c r="X93" s="470"/>
      <c r="Y93" s="470"/>
      <c r="Z93" s="470"/>
      <c r="AA93" s="470"/>
      <c r="AB93" s="470"/>
      <c r="AC93" s="470"/>
      <c r="AD93" s="473"/>
      <c r="AE93" s="471">
        <f t="shared" si="10"/>
        <v>0</v>
      </c>
      <c r="AF93" s="461"/>
    </row>
    <row r="94" spans="4:32">
      <c r="D94" s="525" t="s">
        <v>237</v>
      </c>
      <c r="E94" s="488" t="s">
        <v>239</v>
      </c>
      <c r="F94" s="160">
        <v>1</v>
      </c>
      <c r="G94" s="469" t="s">
        <v>240</v>
      </c>
      <c r="H94" s="470"/>
      <c r="I94" s="471"/>
      <c r="J94" s="470"/>
      <c r="K94" s="474">
        <v>1</v>
      </c>
      <c r="L94" s="470"/>
      <c r="M94" s="471"/>
      <c r="N94" s="471"/>
      <c r="O94" s="479"/>
      <c r="P94" s="479"/>
      <c r="Q94" s="479"/>
      <c r="R94" s="479"/>
      <c r="S94" s="479"/>
      <c r="T94" s="479"/>
      <c r="U94" s="479"/>
      <c r="V94" s="470"/>
      <c r="W94" s="470"/>
      <c r="X94" s="470"/>
      <c r="Y94" s="470"/>
      <c r="Z94" s="470"/>
      <c r="AA94" s="470"/>
      <c r="AB94" s="470"/>
      <c r="AC94" s="470"/>
      <c r="AD94" s="473">
        <v>45689</v>
      </c>
      <c r="AE94" s="471">
        <f t="shared" si="10"/>
        <v>1</v>
      </c>
      <c r="AF94" s="467"/>
    </row>
    <row r="95" spans="4:32" ht="36">
      <c r="D95" s="525" t="s">
        <v>237</v>
      </c>
      <c r="E95" s="489" t="s">
        <v>241</v>
      </c>
      <c r="F95" s="160">
        <v>4</v>
      </c>
      <c r="G95" s="161" t="s">
        <v>242</v>
      </c>
      <c r="H95" s="470">
        <v>4</v>
      </c>
      <c r="I95" s="471"/>
      <c r="J95" s="470"/>
      <c r="K95" s="474"/>
      <c r="L95" s="470"/>
      <c r="M95" s="471"/>
      <c r="N95" s="471"/>
      <c r="O95" s="479"/>
      <c r="P95" s="479"/>
      <c r="Q95" s="479"/>
      <c r="R95" s="479"/>
      <c r="S95" s="479"/>
      <c r="T95" s="479"/>
      <c r="U95" s="479"/>
      <c r="V95" s="470"/>
      <c r="W95" s="470"/>
      <c r="X95" s="470"/>
      <c r="Y95" s="470"/>
      <c r="Z95" s="470"/>
      <c r="AA95" s="470"/>
      <c r="AB95" s="470"/>
      <c r="AC95" s="470"/>
      <c r="AD95" s="473">
        <v>45689</v>
      </c>
      <c r="AE95" s="471">
        <f t="shared" si="10"/>
        <v>4</v>
      </c>
      <c r="AF95" s="467"/>
    </row>
    <row r="96" spans="4:32">
      <c r="D96" s="468" t="s">
        <v>243</v>
      </c>
      <c r="E96" s="488" t="s">
        <v>82</v>
      </c>
      <c r="F96" s="160">
        <v>1</v>
      </c>
      <c r="G96" s="469" t="s">
        <v>244</v>
      </c>
      <c r="H96" s="470">
        <v>1</v>
      </c>
      <c r="I96" s="471"/>
      <c r="J96" s="470"/>
      <c r="K96" s="474"/>
      <c r="L96" s="470">
        <v>2</v>
      </c>
      <c r="M96" s="471"/>
      <c r="N96" s="471">
        <v>1</v>
      </c>
      <c r="O96" s="479"/>
      <c r="P96" s="479"/>
      <c r="Q96" s="479"/>
      <c r="R96" s="479"/>
      <c r="S96" s="479"/>
      <c r="T96" s="479"/>
      <c r="U96" s="479"/>
      <c r="V96" s="470"/>
      <c r="W96" s="470"/>
      <c r="X96" s="470"/>
      <c r="Y96" s="470"/>
      <c r="Z96" s="470"/>
      <c r="AA96" s="470"/>
      <c r="AB96" s="470"/>
      <c r="AC96" s="470"/>
      <c r="AD96" s="518">
        <v>46054</v>
      </c>
      <c r="AE96" s="471">
        <f t="shared" si="10"/>
        <v>4</v>
      </c>
      <c r="AF96" s="461"/>
    </row>
    <row r="97" spans="4:32" ht="36">
      <c r="D97" s="468" t="s">
        <v>245</v>
      </c>
      <c r="E97" s="498" t="s">
        <v>246</v>
      </c>
      <c r="F97" s="160">
        <v>5</v>
      </c>
      <c r="G97" s="469" t="s">
        <v>247</v>
      </c>
      <c r="H97" s="470">
        <v>2</v>
      </c>
      <c r="I97" s="471"/>
      <c r="J97" s="470"/>
      <c r="K97" s="474">
        <v>4</v>
      </c>
      <c r="L97" s="470">
        <v>2</v>
      </c>
      <c r="M97" s="471"/>
      <c r="N97" s="471"/>
      <c r="O97" s="479"/>
      <c r="P97" s="479"/>
      <c r="Q97" s="479"/>
      <c r="R97" s="479"/>
      <c r="S97" s="479"/>
      <c r="T97" s="479"/>
      <c r="U97" s="479"/>
      <c r="V97" s="470"/>
      <c r="W97" s="470"/>
      <c r="X97" s="470"/>
      <c r="Y97" s="470"/>
      <c r="Z97" s="470"/>
      <c r="AA97" s="470"/>
      <c r="AB97" s="470"/>
      <c r="AC97" s="470"/>
      <c r="AD97" s="518">
        <v>46054</v>
      </c>
      <c r="AE97" s="471">
        <f t="shared" si="10"/>
        <v>8</v>
      </c>
      <c r="AF97" s="467"/>
    </row>
    <row r="98" spans="4:32">
      <c r="D98" s="587" t="s">
        <v>248</v>
      </c>
      <c r="E98" s="488" t="s">
        <v>249</v>
      </c>
      <c r="F98" s="160">
        <v>1</v>
      </c>
      <c r="G98" s="469" t="s">
        <v>250</v>
      </c>
      <c r="H98" s="470">
        <v>2</v>
      </c>
      <c r="I98" s="471"/>
      <c r="J98" s="470"/>
      <c r="K98" s="474">
        <v>1</v>
      </c>
      <c r="L98" s="484"/>
      <c r="M98" s="471"/>
      <c r="N98" s="471"/>
      <c r="O98" s="479"/>
      <c r="P98" s="479"/>
      <c r="Q98" s="479"/>
      <c r="R98" s="479"/>
      <c r="S98" s="479"/>
      <c r="T98" s="479"/>
      <c r="U98" s="479"/>
      <c r="V98" s="470"/>
      <c r="W98" s="470"/>
      <c r="X98" s="470"/>
      <c r="Y98" s="470"/>
      <c r="Z98" s="470"/>
      <c r="AA98" s="470"/>
      <c r="AB98" s="470"/>
      <c r="AC98" s="470"/>
      <c r="AD98" s="473">
        <v>45689</v>
      </c>
      <c r="AE98" s="471">
        <f t="shared" si="10"/>
        <v>3</v>
      </c>
      <c r="AF98" s="467"/>
    </row>
    <row r="99" spans="4:32" ht="48">
      <c r="D99" s="525" t="s">
        <v>251</v>
      </c>
      <c r="E99" s="512" t="s">
        <v>252</v>
      </c>
      <c r="F99" s="514">
        <v>20</v>
      </c>
      <c r="G99" s="525" t="s">
        <v>253</v>
      </c>
      <c r="H99" s="514">
        <v>4</v>
      </c>
      <c r="I99" s="522"/>
      <c r="J99" s="514">
        <v>1</v>
      </c>
      <c r="K99" s="514">
        <v>4</v>
      </c>
      <c r="L99" s="514"/>
      <c r="M99" s="522">
        <v>1</v>
      </c>
      <c r="N99" s="522">
        <v>1</v>
      </c>
      <c r="O99" s="522"/>
      <c r="P99" s="522"/>
      <c r="Q99" s="522"/>
      <c r="R99" s="522"/>
      <c r="S99" s="522"/>
      <c r="T99" s="522"/>
      <c r="U99" s="522"/>
      <c r="V99" s="514"/>
      <c r="W99" s="514"/>
      <c r="X99" s="514"/>
      <c r="Y99" s="514"/>
      <c r="Z99" s="514"/>
      <c r="AA99" s="514"/>
      <c r="AB99" s="514"/>
      <c r="AC99" s="514"/>
      <c r="AD99" s="521">
        <v>46419</v>
      </c>
      <c r="AE99" s="471">
        <f t="shared" si="10"/>
        <v>11</v>
      </c>
      <c r="AF99" s="461"/>
    </row>
    <row r="100" spans="4:32">
      <c r="D100" s="468" t="s">
        <v>254</v>
      </c>
      <c r="E100" s="488" t="s">
        <v>82</v>
      </c>
      <c r="F100" s="160">
        <v>1</v>
      </c>
      <c r="G100" s="469" t="s">
        <v>255</v>
      </c>
      <c r="H100" s="470">
        <v>2</v>
      </c>
      <c r="I100" s="471"/>
      <c r="J100" s="470"/>
      <c r="K100" s="474"/>
      <c r="L100" s="470">
        <v>1</v>
      </c>
      <c r="M100" s="471"/>
      <c r="N100" s="471">
        <v>1</v>
      </c>
      <c r="O100" s="479"/>
      <c r="P100" s="479"/>
      <c r="Q100" s="479"/>
      <c r="R100" s="479"/>
      <c r="S100" s="479"/>
      <c r="T100" s="479"/>
      <c r="U100" s="479"/>
      <c r="V100" s="470"/>
      <c r="W100" s="470"/>
      <c r="X100" s="470"/>
      <c r="Y100" s="470"/>
      <c r="Z100" s="470"/>
      <c r="AA100" s="470"/>
      <c r="AB100" s="470"/>
      <c r="AC100" s="470"/>
      <c r="AD100" s="518">
        <v>46054</v>
      </c>
      <c r="AE100" s="471">
        <f t="shared" si="10"/>
        <v>4</v>
      </c>
      <c r="AF100" s="461"/>
    </row>
    <row r="101" spans="4:32" ht="24">
      <c r="D101" s="468" t="s">
        <v>256</v>
      </c>
      <c r="E101" s="488" t="s">
        <v>82</v>
      </c>
      <c r="F101" s="160">
        <v>1</v>
      </c>
      <c r="G101" s="161" t="s">
        <v>257</v>
      </c>
      <c r="H101" s="470">
        <v>2</v>
      </c>
      <c r="I101" s="471"/>
      <c r="J101" s="470"/>
      <c r="K101" s="474"/>
      <c r="L101" s="470"/>
      <c r="M101" s="471"/>
      <c r="N101" s="471"/>
      <c r="O101" s="479"/>
      <c r="P101" s="479"/>
      <c r="Q101" s="479"/>
      <c r="R101" s="479"/>
      <c r="S101" s="479"/>
      <c r="T101" s="479"/>
      <c r="U101" s="479"/>
      <c r="V101" s="470"/>
      <c r="W101" s="470"/>
      <c r="X101" s="470"/>
      <c r="Y101" s="470"/>
      <c r="Z101" s="470"/>
      <c r="AA101" s="470"/>
      <c r="AB101" s="470"/>
      <c r="AC101" s="470"/>
      <c r="AD101" s="518">
        <v>46054</v>
      </c>
      <c r="AE101" s="471">
        <f t="shared" si="10"/>
        <v>2</v>
      </c>
      <c r="AF101" s="461"/>
    </row>
    <row r="102" spans="4:32" ht="24">
      <c r="D102" s="468" t="s">
        <v>258</v>
      </c>
      <c r="E102" s="488" t="s">
        <v>82</v>
      </c>
      <c r="F102" s="160">
        <v>1</v>
      </c>
      <c r="G102" s="161" t="s">
        <v>259</v>
      </c>
      <c r="H102" s="470"/>
      <c r="I102" s="471"/>
      <c r="J102" s="470"/>
      <c r="K102" s="474">
        <v>1</v>
      </c>
      <c r="L102" s="470"/>
      <c r="M102" s="471"/>
      <c r="N102" s="471">
        <v>1</v>
      </c>
      <c r="O102" s="479"/>
      <c r="P102" s="479"/>
      <c r="Q102" s="479"/>
      <c r="R102" s="479"/>
      <c r="S102" s="479"/>
      <c r="T102" s="479"/>
      <c r="U102" s="479"/>
      <c r="V102" s="470"/>
      <c r="W102" s="470"/>
      <c r="X102" s="470"/>
      <c r="Y102" s="470"/>
      <c r="Z102" s="470"/>
      <c r="AA102" s="470"/>
      <c r="AB102" s="470"/>
      <c r="AC102" s="470"/>
      <c r="AD102" s="518">
        <v>46054</v>
      </c>
      <c r="AE102" s="471">
        <f t="shared" si="10"/>
        <v>2</v>
      </c>
      <c r="AF102" s="461"/>
    </row>
    <row r="103" spans="4:32">
      <c r="D103" s="468" t="s">
        <v>260</v>
      </c>
      <c r="E103" s="488" t="s">
        <v>82</v>
      </c>
      <c r="F103" s="160">
        <v>1</v>
      </c>
      <c r="G103" s="469" t="s">
        <v>261</v>
      </c>
      <c r="H103" s="470">
        <v>2</v>
      </c>
      <c r="I103" s="471"/>
      <c r="J103" s="470"/>
      <c r="K103" s="474">
        <v>1</v>
      </c>
      <c r="L103" s="470"/>
      <c r="M103" s="471"/>
      <c r="N103" s="471"/>
      <c r="O103" s="479"/>
      <c r="P103" s="479"/>
      <c r="Q103" s="479"/>
      <c r="R103" s="479"/>
      <c r="S103" s="479"/>
      <c r="T103" s="479"/>
      <c r="U103" s="479"/>
      <c r="V103" s="470"/>
      <c r="W103" s="470"/>
      <c r="X103" s="470"/>
      <c r="Y103" s="470"/>
      <c r="Z103" s="470"/>
      <c r="AA103" s="470"/>
      <c r="AB103" s="470"/>
      <c r="AC103" s="470"/>
      <c r="AD103" s="473"/>
      <c r="AE103" s="471">
        <f t="shared" si="10"/>
        <v>3</v>
      </c>
      <c r="AF103" s="461"/>
    </row>
    <row r="104" spans="4:32">
      <c r="D104" s="468" t="s">
        <v>262</v>
      </c>
      <c r="E104" s="488" t="s">
        <v>82</v>
      </c>
      <c r="F104" s="160">
        <v>1</v>
      </c>
      <c r="G104" s="469" t="s">
        <v>263</v>
      </c>
      <c r="H104" s="470">
        <v>1</v>
      </c>
      <c r="I104" s="471"/>
      <c r="J104" s="470"/>
      <c r="K104" s="474">
        <v>1</v>
      </c>
      <c r="L104" s="470"/>
      <c r="M104" s="471"/>
      <c r="N104" s="471"/>
      <c r="O104" s="479"/>
      <c r="P104" s="479"/>
      <c r="Q104" s="479"/>
      <c r="R104" s="479"/>
      <c r="S104" s="479"/>
      <c r="T104" s="479"/>
      <c r="U104" s="479"/>
      <c r="V104" s="470"/>
      <c r="W104" s="470"/>
      <c r="X104" s="470"/>
      <c r="Y104" s="470"/>
      <c r="Z104" s="470"/>
      <c r="AA104" s="470"/>
      <c r="AB104" s="470"/>
      <c r="AC104" s="470"/>
      <c r="AD104" s="518">
        <v>46054</v>
      </c>
      <c r="AE104" s="471">
        <f t="shared" si="10"/>
        <v>2</v>
      </c>
      <c r="AF104" s="461"/>
    </row>
    <row r="105" spans="4:32" ht="24">
      <c r="D105" s="468" t="s">
        <v>264</v>
      </c>
      <c r="E105" s="489" t="s">
        <v>265</v>
      </c>
      <c r="F105" s="160">
        <v>2</v>
      </c>
      <c r="G105" s="469" t="s">
        <v>266</v>
      </c>
      <c r="H105" s="470">
        <v>3</v>
      </c>
      <c r="I105" s="471"/>
      <c r="J105" s="470"/>
      <c r="K105" s="474"/>
      <c r="L105" s="470"/>
      <c r="M105" s="471">
        <v>1</v>
      </c>
      <c r="N105" s="471">
        <v>2</v>
      </c>
      <c r="O105" s="479"/>
      <c r="P105" s="479"/>
      <c r="Q105" s="479"/>
      <c r="R105" s="479"/>
      <c r="S105" s="479"/>
      <c r="T105" s="479"/>
      <c r="U105" s="479"/>
      <c r="V105" s="470"/>
      <c r="W105" s="470"/>
      <c r="X105" s="470"/>
      <c r="Y105" s="470"/>
      <c r="Z105" s="470"/>
      <c r="AA105" s="470"/>
      <c r="AB105" s="470"/>
      <c r="AC105" s="470"/>
      <c r="AD105" s="518">
        <v>46054</v>
      </c>
      <c r="AE105" s="471">
        <f t="shared" si="10"/>
        <v>6</v>
      </c>
      <c r="AF105" s="461"/>
    </row>
    <row r="106" spans="4:32" ht="36">
      <c r="D106" s="468" t="s">
        <v>264</v>
      </c>
      <c r="E106" s="489" t="s">
        <v>267</v>
      </c>
      <c r="F106" s="160">
        <v>3</v>
      </c>
      <c r="G106" s="469" t="s">
        <v>268</v>
      </c>
      <c r="H106" s="470">
        <v>2</v>
      </c>
      <c r="I106" s="471"/>
      <c r="J106" s="470"/>
      <c r="K106" s="474"/>
      <c r="L106" s="470">
        <v>1</v>
      </c>
      <c r="M106" s="471"/>
      <c r="N106" s="471"/>
      <c r="O106" s="479"/>
      <c r="P106" s="479"/>
      <c r="Q106" s="479"/>
      <c r="R106" s="479"/>
      <c r="S106" s="479"/>
      <c r="T106" s="479"/>
      <c r="U106" s="479"/>
      <c r="V106" s="470"/>
      <c r="W106" s="470"/>
      <c r="X106" s="470"/>
      <c r="Y106" s="470"/>
      <c r="Z106" s="470"/>
      <c r="AA106" s="470"/>
      <c r="AB106" s="470"/>
      <c r="AC106" s="470"/>
      <c r="AD106" s="518">
        <v>46054</v>
      </c>
      <c r="AE106" s="471">
        <f t="shared" si="10"/>
        <v>3</v>
      </c>
      <c r="AF106" s="461"/>
    </row>
    <row r="107" spans="4:32">
      <c r="D107" s="468" t="s">
        <v>269</v>
      </c>
      <c r="E107" s="489" t="s">
        <v>47</v>
      </c>
      <c r="F107" s="160">
        <v>3</v>
      </c>
      <c r="G107" s="469" t="s">
        <v>270</v>
      </c>
      <c r="H107" s="470">
        <v>1</v>
      </c>
      <c r="I107" s="471"/>
      <c r="J107" s="470"/>
      <c r="K107" s="474">
        <v>1</v>
      </c>
      <c r="L107" s="470"/>
      <c r="M107" s="471"/>
      <c r="N107" s="471"/>
      <c r="O107" s="479"/>
      <c r="P107" s="479"/>
      <c r="Q107" s="479"/>
      <c r="R107" s="479"/>
      <c r="S107" s="479"/>
      <c r="T107" s="479"/>
      <c r="U107" s="479"/>
      <c r="V107" s="470"/>
      <c r="W107" s="470"/>
      <c r="X107" s="470"/>
      <c r="Y107" s="470"/>
      <c r="Z107" s="470"/>
      <c r="AA107" s="470"/>
      <c r="AB107" s="470"/>
      <c r="AC107" s="470"/>
      <c r="AD107" s="518">
        <v>46054</v>
      </c>
      <c r="AE107" s="471">
        <f>H107+I107+J107+K107+L107+M107+V107+W107+X107+N107</f>
        <v>2</v>
      </c>
      <c r="AF107" s="461"/>
    </row>
    <row r="108" spans="4:32">
      <c r="D108" s="458" t="s">
        <v>271</v>
      </c>
      <c r="E108" s="459"/>
      <c r="F108" s="502"/>
      <c r="G108" s="459"/>
      <c r="H108" s="459"/>
      <c r="I108" s="459"/>
      <c r="J108" s="459"/>
      <c r="K108" s="459"/>
      <c r="L108" s="459"/>
      <c r="M108" s="459"/>
      <c r="N108" s="459"/>
      <c r="O108" s="459"/>
      <c r="P108" s="459"/>
      <c r="Q108" s="459"/>
      <c r="R108" s="459"/>
      <c r="S108" s="459"/>
      <c r="T108" s="459"/>
      <c r="U108" s="459"/>
      <c r="V108" s="459"/>
      <c r="W108" s="459"/>
      <c r="X108" s="459"/>
      <c r="Y108" s="459"/>
      <c r="Z108" s="459"/>
      <c r="AA108" s="459"/>
      <c r="AB108" s="459"/>
      <c r="AC108" s="459"/>
      <c r="AD108" s="459"/>
      <c r="AE108" s="460"/>
      <c r="AF108" s="461"/>
    </row>
    <row r="109" spans="4:32" ht="48">
      <c r="D109" s="468" t="s">
        <v>272</v>
      </c>
      <c r="E109" s="489" t="s">
        <v>273</v>
      </c>
      <c r="F109" s="160">
        <v>5</v>
      </c>
      <c r="G109" s="469" t="s">
        <v>274</v>
      </c>
      <c r="H109" s="470">
        <v>3</v>
      </c>
      <c r="I109" s="479"/>
      <c r="J109" s="479"/>
      <c r="K109" s="472">
        <v>1</v>
      </c>
      <c r="L109" s="479">
        <v>5</v>
      </c>
      <c r="M109" s="479"/>
      <c r="N109" s="479"/>
      <c r="O109" s="479"/>
      <c r="P109" s="479"/>
      <c r="Q109" s="479"/>
      <c r="R109" s="479"/>
      <c r="S109" s="479"/>
      <c r="T109" s="479"/>
      <c r="U109" s="479"/>
      <c r="V109" s="479"/>
      <c r="W109" s="479"/>
      <c r="X109" s="479"/>
      <c r="Y109" s="479"/>
      <c r="Z109" s="479"/>
      <c r="AA109" s="479"/>
      <c r="AB109" s="479"/>
      <c r="AC109" s="479"/>
      <c r="AD109" s="518">
        <v>46054</v>
      </c>
      <c r="AE109" s="471">
        <f t="shared" ref="AE109:AE133" si="12">H109+I109+J109+K109+L109+M109+V109+W109+X109+N109</f>
        <v>9</v>
      </c>
      <c r="AF109" s="461"/>
    </row>
    <row r="110" spans="4:32" ht="24">
      <c r="D110" s="468" t="s">
        <v>275</v>
      </c>
      <c r="E110" s="489" t="s">
        <v>117</v>
      </c>
      <c r="F110" s="160">
        <v>1</v>
      </c>
      <c r="G110" s="469" t="s">
        <v>276</v>
      </c>
      <c r="H110" s="470">
        <v>1</v>
      </c>
      <c r="I110" s="471"/>
      <c r="J110" s="470"/>
      <c r="K110" s="474">
        <v>1</v>
      </c>
      <c r="L110" s="470">
        <v>1</v>
      </c>
      <c r="M110" s="471"/>
      <c r="N110" s="471"/>
      <c r="O110" s="479"/>
      <c r="P110" s="479"/>
      <c r="Q110" s="479"/>
      <c r="R110" s="479"/>
      <c r="S110" s="479"/>
      <c r="T110" s="479"/>
      <c r="U110" s="479"/>
      <c r="V110" s="470"/>
      <c r="W110" s="470"/>
      <c r="X110" s="470"/>
      <c r="Y110" s="470"/>
      <c r="Z110" s="470"/>
      <c r="AA110" s="470"/>
      <c r="AB110" s="470"/>
      <c r="AC110" s="470"/>
      <c r="AD110" s="518">
        <v>46054</v>
      </c>
      <c r="AE110" s="471">
        <f t="shared" si="12"/>
        <v>3</v>
      </c>
      <c r="AF110" s="461"/>
    </row>
    <row r="111" spans="4:32" ht="24">
      <c r="D111" s="468" t="s">
        <v>277</v>
      </c>
      <c r="E111" s="489" t="s">
        <v>47</v>
      </c>
      <c r="F111" s="160">
        <v>1</v>
      </c>
      <c r="G111" s="469" t="s">
        <v>278</v>
      </c>
      <c r="H111" s="470">
        <v>2</v>
      </c>
      <c r="I111" s="471"/>
      <c r="J111" s="470"/>
      <c r="K111" s="474">
        <v>2</v>
      </c>
      <c r="L111" s="470"/>
      <c r="M111" s="471"/>
      <c r="N111" s="471"/>
      <c r="O111" s="479"/>
      <c r="P111" s="479"/>
      <c r="Q111" s="479"/>
      <c r="R111" s="479"/>
      <c r="S111" s="479"/>
      <c r="T111" s="479"/>
      <c r="U111" s="479"/>
      <c r="V111" s="470"/>
      <c r="W111" s="470"/>
      <c r="X111" s="470"/>
      <c r="Y111" s="470"/>
      <c r="Z111" s="470"/>
      <c r="AA111" s="470"/>
      <c r="AB111" s="470"/>
      <c r="AC111" s="470"/>
      <c r="AD111" s="518">
        <v>46054</v>
      </c>
      <c r="AE111" s="471">
        <f t="shared" si="12"/>
        <v>4</v>
      </c>
      <c r="AF111" s="461"/>
    </row>
    <row r="112" spans="4:32">
      <c r="D112" s="468" t="s">
        <v>277</v>
      </c>
      <c r="E112" s="488" t="s">
        <v>279</v>
      </c>
      <c r="F112" s="160">
        <v>1</v>
      </c>
      <c r="G112" s="161" t="s">
        <v>280</v>
      </c>
      <c r="H112" s="470">
        <v>2</v>
      </c>
      <c r="I112" s="471"/>
      <c r="J112" s="470"/>
      <c r="K112" s="474">
        <v>1</v>
      </c>
      <c r="L112" s="470"/>
      <c r="M112" s="471"/>
      <c r="N112" s="471"/>
      <c r="O112" s="479"/>
      <c r="P112" s="479"/>
      <c r="Q112" s="479"/>
      <c r="R112" s="479"/>
      <c r="S112" s="479"/>
      <c r="T112" s="479"/>
      <c r="U112" s="479"/>
      <c r="V112" s="470"/>
      <c r="W112" s="470"/>
      <c r="X112" s="470"/>
      <c r="Y112" s="470"/>
      <c r="Z112" s="470"/>
      <c r="AA112" s="470"/>
      <c r="AB112" s="470"/>
      <c r="AC112" s="470"/>
      <c r="AD112" s="518">
        <v>46054</v>
      </c>
      <c r="AE112" s="471">
        <f t="shared" si="12"/>
        <v>3</v>
      </c>
      <c r="AF112" s="461"/>
    </row>
    <row r="113" spans="4:32" ht="36">
      <c r="D113" s="468" t="s">
        <v>277</v>
      </c>
      <c r="E113" s="488" t="s">
        <v>181</v>
      </c>
      <c r="F113" s="160">
        <v>1</v>
      </c>
      <c r="G113" s="161" t="s">
        <v>281</v>
      </c>
      <c r="H113" s="470">
        <v>1</v>
      </c>
      <c r="I113" s="471"/>
      <c r="J113" s="470"/>
      <c r="K113" s="474"/>
      <c r="L113" s="470"/>
      <c r="M113" s="471"/>
      <c r="N113" s="471">
        <v>1</v>
      </c>
      <c r="O113" s="479"/>
      <c r="P113" s="479"/>
      <c r="Q113" s="479"/>
      <c r="R113" s="479"/>
      <c r="S113" s="479"/>
      <c r="T113" s="479"/>
      <c r="U113" s="479"/>
      <c r="V113" s="470"/>
      <c r="W113" s="470"/>
      <c r="X113" s="470"/>
      <c r="Y113" s="470"/>
      <c r="Z113" s="470"/>
      <c r="AA113" s="470"/>
      <c r="AB113" s="470"/>
      <c r="AC113" s="470"/>
      <c r="AD113" s="518">
        <v>46054</v>
      </c>
      <c r="AE113" s="471">
        <f t="shared" si="12"/>
        <v>2</v>
      </c>
      <c r="AF113" s="461"/>
    </row>
    <row r="114" spans="4:32">
      <c r="D114" s="468" t="s">
        <v>282</v>
      </c>
      <c r="E114" s="488" t="s">
        <v>82</v>
      </c>
      <c r="F114" s="160">
        <v>1</v>
      </c>
      <c r="G114" s="469" t="s">
        <v>283</v>
      </c>
      <c r="H114" s="470"/>
      <c r="I114" s="470"/>
      <c r="J114" s="470"/>
      <c r="K114" s="474"/>
      <c r="L114" s="470">
        <v>3</v>
      </c>
      <c r="M114" s="470"/>
      <c r="N114" s="470"/>
      <c r="O114" s="479"/>
      <c r="P114" s="479"/>
      <c r="Q114" s="479"/>
      <c r="R114" s="479"/>
      <c r="S114" s="479"/>
      <c r="T114" s="479"/>
      <c r="U114" s="479"/>
      <c r="V114" s="470"/>
      <c r="W114" s="470"/>
      <c r="X114" s="470"/>
      <c r="Y114" s="470"/>
      <c r="Z114" s="470"/>
      <c r="AA114" s="470"/>
      <c r="AB114" s="470"/>
      <c r="AC114" s="470"/>
      <c r="AD114" s="518">
        <v>46054</v>
      </c>
      <c r="AE114" s="471">
        <f t="shared" si="12"/>
        <v>3</v>
      </c>
      <c r="AF114" s="467"/>
    </row>
    <row r="115" spans="4:32" ht="24">
      <c r="D115" s="468" t="s">
        <v>284</v>
      </c>
      <c r="E115" s="488" t="s">
        <v>82</v>
      </c>
      <c r="F115" s="160">
        <v>1</v>
      </c>
      <c r="G115" s="469" t="s">
        <v>285</v>
      </c>
      <c r="H115" s="470">
        <v>3</v>
      </c>
      <c r="I115" s="470"/>
      <c r="J115" s="470"/>
      <c r="K115" s="474"/>
      <c r="L115" s="470">
        <v>1</v>
      </c>
      <c r="M115" s="470"/>
      <c r="N115" s="470"/>
      <c r="O115" s="479"/>
      <c r="P115" s="479"/>
      <c r="Q115" s="479"/>
      <c r="R115" s="479"/>
      <c r="S115" s="479"/>
      <c r="T115" s="479"/>
      <c r="U115" s="479"/>
      <c r="V115" s="470"/>
      <c r="W115" s="470"/>
      <c r="X115" s="470"/>
      <c r="Y115" s="470"/>
      <c r="Z115" s="470"/>
      <c r="AA115" s="470"/>
      <c r="AB115" s="470"/>
      <c r="AC115" s="470"/>
      <c r="AD115" s="518">
        <v>46054</v>
      </c>
      <c r="AE115" s="471">
        <f t="shared" si="12"/>
        <v>4</v>
      </c>
      <c r="AF115" s="467"/>
    </row>
    <row r="116" spans="4:32" ht="36">
      <c r="D116" s="587" t="s">
        <v>286</v>
      </c>
      <c r="E116" s="489" t="s">
        <v>287</v>
      </c>
      <c r="F116" s="160">
        <v>3</v>
      </c>
      <c r="G116" s="161" t="s">
        <v>288</v>
      </c>
      <c r="H116" s="470">
        <v>6</v>
      </c>
      <c r="I116" s="470"/>
      <c r="J116" s="470"/>
      <c r="K116" s="474">
        <v>2</v>
      </c>
      <c r="L116" s="470"/>
      <c r="M116" s="470"/>
      <c r="N116" s="470"/>
      <c r="O116" s="479"/>
      <c r="P116" s="479"/>
      <c r="Q116" s="479"/>
      <c r="R116" s="479"/>
      <c r="S116" s="479"/>
      <c r="T116" s="479"/>
      <c r="U116" s="479"/>
      <c r="V116" s="470"/>
      <c r="W116" s="470"/>
      <c r="X116" s="470"/>
      <c r="Y116" s="470"/>
      <c r="Z116" s="470"/>
      <c r="AA116" s="470"/>
      <c r="AB116" s="470"/>
      <c r="AC116" s="470"/>
      <c r="AD116" s="473">
        <v>45689</v>
      </c>
      <c r="AE116" s="471">
        <f t="shared" si="12"/>
        <v>8</v>
      </c>
      <c r="AF116" s="467"/>
    </row>
    <row r="117" spans="4:32" ht="36">
      <c r="D117" s="468" t="s">
        <v>289</v>
      </c>
      <c r="E117" s="489" t="s">
        <v>290</v>
      </c>
      <c r="F117" s="160">
        <v>4</v>
      </c>
      <c r="G117" s="161" t="s">
        <v>291</v>
      </c>
      <c r="H117" s="470">
        <v>4</v>
      </c>
      <c r="I117" s="471"/>
      <c r="J117" s="470"/>
      <c r="K117" s="474">
        <v>1</v>
      </c>
      <c r="L117" s="470"/>
      <c r="M117" s="471"/>
      <c r="N117" s="471"/>
      <c r="O117" s="479"/>
      <c r="P117" s="479"/>
      <c r="Q117" s="479"/>
      <c r="R117" s="479"/>
      <c r="S117" s="479"/>
      <c r="T117" s="479"/>
      <c r="U117" s="479"/>
      <c r="V117" s="470"/>
      <c r="W117" s="470"/>
      <c r="X117" s="470"/>
      <c r="Y117" s="470"/>
      <c r="Z117" s="470"/>
      <c r="AA117" s="470"/>
      <c r="AB117" s="470"/>
      <c r="AC117" s="470"/>
      <c r="AD117" s="518">
        <v>46054</v>
      </c>
      <c r="AE117" s="471">
        <f t="shared" si="12"/>
        <v>5</v>
      </c>
      <c r="AF117" s="461"/>
    </row>
    <row r="118" spans="4:32" ht="24">
      <c r="D118" s="468" t="s">
        <v>292</v>
      </c>
      <c r="E118" s="488" t="s">
        <v>82</v>
      </c>
      <c r="F118" s="160">
        <v>1</v>
      </c>
      <c r="G118" s="161" t="s">
        <v>293</v>
      </c>
      <c r="H118" s="470">
        <v>2</v>
      </c>
      <c r="I118" s="471"/>
      <c r="J118" s="470"/>
      <c r="K118" s="474"/>
      <c r="L118" s="470">
        <v>2</v>
      </c>
      <c r="M118" s="471"/>
      <c r="N118" s="471"/>
      <c r="O118" s="479"/>
      <c r="P118" s="479"/>
      <c r="Q118" s="479"/>
      <c r="R118" s="479"/>
      <c r="S118" s="479"/>
      <c r="T118" s="479"/>
      <c r="U118" s="479"/>
      <c r="V118" s="470"/>
      <c r="W118" s="470"/>
      <c r="X118" s="470"/>
      <c r="Y118" s="470"/>
      <c r="Z118" s="470"/>
      <c r="AA118" s="470"/>
      <c r="AB118" s="470"/>
      <c r="AC118" s="470"/>
      <c r="AD118" s="518">
        <v>46054</v>
      </c>
      <c r="AE118" s="471">
        <f t="shared" si="12"/>
        <v>4</v>
      </c>
      <c r="AF118" s="461"/>
    </row>
    <row r="119" spans="4:32" ht="36">
      <c r="D119" s="468" t="s">
        <v>294</v>
      </c>
      <c r="E119" s="489" t="s">
        <v>295</v>
      </c>
      <c r="F119" s="160">
        <v>2</v>
      </c>
      <c r="G119" s="469" t="s">
        <v>296</v>
      </c>
      <c r="H119" s="470">
        <v>4</v>
      </c>
      <c r="I119" s="470"/>
      <c r="J119" s="470"/>
      <c r="K119" s="474">
        <v>2</v>
      </c>
      <c r="L119" s="470"/>
      <c r="M119" s="470"/>
      <c r="N119" s="470">
        <v>1</v>
      </c>
      <c r="O119" s="479"/>
      <c r="P119" s="479"/>
      <c r="Q119" s="479"/>
      <c r="R119" s="479"/>
      <c r="S119" s="479"/>
      <c r="T119" s="479"/>
      <c r="U119" s="479"/>
      <c r="V119" s="470"/>
      <c r="W119" s="470"/>
      <c r="X119" s="470"/>
      <c r="Y119" s="470"/>
      <c r="Z119" s="470"/>
      <c r="AA119" s="470"/>
      <c r="AB119" s="470"/>
      <c r="AC119" s="470"/>
      <c r="AD119" s="518">
        <v>46054</v>
      </c>
      <c r="AE119" s="471">
        <f t="shared" si="12"/>
        <v>7</v>
      </c>
      <c r="AF119" s="461"/>
    </row>
    <row r="120" spans="4:32" ht="36">
      <c r="D120" s="468" t="s">
        <v>297</v>
      </c>
      <c r="E120" s="489" t="s">
        <v>298</v>
      </c>
      <c r="F120" s="160">
        <v>3</v>
      </c>
      <c r="G120" s="469" t="s">
        <v>299</v>
      </c>
      <c r="H120" s="470">
        <v>6</v>
      </c>
      <c r="I120" s="470"/>
      <c r="J120" s="470"/>
      <c r="K120" s="474">
        <v>3</v>
      </c>
      <c r="L120" s="470">
        <v>3</v>
      </c>
      <c r="M120" s="470"/>
      <c r="N120" s="470"/>
      <c r="O120" s="479"/>
      <c r="P120" s="479"/>
      <c r="Q120" s="479"/>
      <c r="R120" s="479"/>
      <c r="S120" s="479"/>
      <c r="T120" s="479"/>
      <c r="U120" s="479"/>
      <c r="V120" s="470"/>
      <c r="W120" s="470"/>
      <c r="X120" s="470"/>
      <c r="Y120" s="470"/>
      <c r="Z120" s="470"/>
      <c r="AA120" s="470"/>
      <c r="AB120" s="470"/>
      <c r="AC120" s="470"/>
      <c r="AD120" s="518">
        <v>46054</v>
      </c>
      <c r="AE120" s="471">
        <f t="shared" si="12"/>
        <v>12</v>
      </c>
      <c r="AF120" s="461"/>
    </row>
    <row r="121" spans="4:32">
      <c r="D121" s="468" t="s">
        <v>300</v>
      </c>
      <c r="E121" s="489" t="s">
        <v>47</v>
      </c>
      <c r="F121" s="160">
        <v>1</v>
      </c>
      <c r="G121" s="469" t="s">
        <v>301</v>
      </c>
      <c r="H121" s="470">
        <v>2</v>
      </c>
      <c r="I121" s="471"/>
      <c r="J121" s="470"/>
      <c r="K121" s="474"/>
      <c r="L121" s="470">
        <v>2</v>
      </c>
      <c r="M121" s="471"/>
      <c r="N121" s="471"/>
      <c r="O121" s="479"/>
      <c r="P121" s="479"/>
      <c r="Q121" s="479"/>
      <c r="R121" s="479"/>
      <c r="S121" s="479"/>
      <c r="T121" s="479"/>
      <c r="U121" s="479"/>
      <c r="V121" s="470"/>
      <c r="W121" s="470"/>
      <c r="X121" s="470"/>
      <c r="Y121" s="470"/>
      <c r="Z121" s="470"/>
      <c r="AA121" s="470"/>
      <c r="AB121" s="470"/>
      <c r="AC121" s="470"/>
      <c r="AD121" s="518">
        <v>46054</v>
      </c>
      <c r="AE121" s="471">
        <f t="shared" si="12"/>
        <v>4</v>
      </c>
      <c r="AF121" s="461"/>
    </row>
    <row r="122" spans="4:32">
      <c r="D122" s="468" t="s">
        <v>302</v>
      </c>
      <c r="E122" s="488" t="s">
        <v>82</v>
      </c>
      <c r="F122" s="160">
        <v>1</v>
      </c>
      <c r="G122" s="469" t="s">
        <v>303</v>
      </c>
      <c r="H122" s="470">
        <v>2</v>
      </c>
      <c r="I122" s="471"/>
      <c r="J122" s="470"/>
      <c r="K122" s="474">
        <v>1</v>
      </c>
      <c r="L122" s="470">
        <v>1</v>
      </c>
      <c r="M122" s="471"/>
      <c r="N122" s="471">
        <v>1</v>
      </c>
      <c r="O122" s="479"/>
      <c r="P122" s="479"/>
      <c r="Q122" s="479"/>
      <c r="R122" s="479"/>
      <c r="S122" s="479"/>
      <c r="T122" s="479"/>
      <c r="U122" s="479"/>
      <c r="V122" s="470"/>
      <c r="W122" s="470"/>
      <c r="X122" s="470"/>
      <c r="Y122" s="470"/>
      <c r="Z122" s="470"/>
      <c r="AA122" s="470"/>
      <c r="AB122" s="470"/>
      <c r="AC122" s="470"/>
      <c r="AD122" s="518">
        <v>46054</v>
      </c>
      <c r="AE122" s="471">
        <f t="shared" si="12"/>
        <v>5</v>
      </c>
      <c r="AF122" s="461"/>
    </row>
    <row r="123" spans="4:32" ht="36">
      <c r="D123" s="468" t="s">
        <v>304</v>
      </c>
      <c r="E123" s="488" t="s">
        <v>82</v>
      </c>
      <c r="F123" s="160">
        <v>1</v>
      </c>
      <c r="G123" s="469" t="s">
        <v>305</v>
      </c>
      <c r="H123" s="470">
        <v>2</v>
      </c>
      <c r="I123" s="471"/>
      <c r="J123" s="470"/>
      <c r="K123" s="474"/>
      <c r="L123" s="470"/>
      <c r="M123" s="471"/>
      <c r="N123" s="471">
        <v>1</v>
      </c>
      <c r="O123" s="479"/>
      <c r="P123" s="479"/>
      <c r="Q123" s="479"/>
      <c r="R123" s="479"/>
      <c r="S123" s="479"/>
      <c r="T123" s="479"/>
      <c r="U123" s="479"/>
      <c r="V123" s="470"/>
      <c r="W123" s="470"/>
      <c r="X123" s="470"/>
      <c r="Y123" s="470"/>
      <c r="Z123" s="470"/>
      <c r="AA123" s="470"/>
      <c r="AB123" s="470"/>
      <c r="AC123" s="470"/>
      <c r="AD123" s="518">
        <v>46054</v>
      </c>
      <c r="AE123" s="471">
        <f t="shared" si="12"/>
        <v>3</v>
      </c>
      <c r="AF123" s="461"/>
    </row>
    <row r="124" spans="4:32" ht="36">
      <c r="D124" s="468" t="s">
        <v>306</v>
      </c>
      <c r="E124" s="488" t="s">
        <v>307</v>
      </c>
      <c r="F124" s="160">
        <v>3</v>
      </c>
      <c r="G124" s="469" t="s">
        <v>308</v>
      </c>
      <c r="H124" s="470">
        <v>2</v>
      </c>
      <c r="I124" s="470"/>
      <c r="J124" s="470"/>
      <c r="K124" s="474">
        <v>5</v>
      </c>
      <c r="L124" s="470">
        <v>1</v>
      </c>
      <c r="M124" s="470"/>
      <c r="N124" s="470"/>
      <c r="O124" s="479"/>
      <c r="P124" s="479"/>
      <c r="Q124" s="479"/>
      <c r="R124" s="479"/>
      <c r="S124" s="479"/>
      <c r="T124" s="479"/>
      <c r="U124" s="479"/>
      <c r="V124" s="470"/>
      <c r="W124" s="470"/>
      <c r="X124" s="470"/>
      <c r="Y124" s="470"/>
      <c r="Z124" s="470"/>
      <c r="AA124" s="470"/>
      <c r="AB124" s="470"/>
      <c r="AC124" s="470"/>
      <c r="AD124" s="518">
        <v>46054</v>
      </c>
      <c r="AE124" s="471">
        <f t="shared" si="12"/>
        <v>8</v>
      </c>
      <c r="AF124" s="461"/>
    </row>
    <row r="125" spans="4:32">
      <c r="D125" s="468" t="s">
        <v>309</v>
      </c>
      <c r="E125" s="488" t="s">
        <v>117</v>
      </c>
      <c r="F125" s="160">
        <v>1</v>
      </c>
      <c r="G125" s="469" t="s">
        <v>310</v>
      </c>
      <c r="H125" s="470">
        <v>2</v>
      </c>
      <c r="I125" s="470"/>
      <c r="J125" s="470"/>
      <c r="K125" s="474"/>
      <c r="L125" s="470">
        <v>1</v>
      </c>
      <c r="M125" s="470"/>
      <c r="N125" s="470"/>
      <c r="O125" s="479"/>
      <c r="P125" s="479"/>
      <c r="Q125" s="479"/>
      <c r="R125" s="479"/>
      <c r="S125" s="479"/>
      <c r="T125" s="479"/>
      <c r="U125" s="479"/>
      <c r="V125" s="470"/>
      <c r="W125" s="470"/>
      <c r="X125" s="470"/>
      <c r="Y125" s="470"/>
      <c r="Z125" s="470"/>
      <c r="AA125" s="470"/>
      <c r="AB125" s="470"/>
      <c r="AC125" s="470"/>
      <c r="AD125" s="518">
        <v>46054</v>
      </c>
      <c r="AE125" s="471">
        <f t="shared" si="12"/>
        <v>3</v>
      </c>
      <c r="AF125" s="461"/>
    </row>
    <row r="126" spans="4:32">
      <c r="D126" s="468" t="s">
        <v>311</v>
      </c>
      <c r="E126" s="488" t="s">
        <v>82</v>
      </c>
      <c r="F126" s="160">
        <v>1</v>
      </c>
      <c r="G126" s="469" t="s">
        <v>312</v>
      </c>
      <c r="H126" s="470"/>
      <c r="I126" s="470"/>
      <c r="J126" s="470"/>
      <c r="K126" s="474">
        <v>2</v>
      </c>
      <c r="L126" s="470"/>
      <c r="M126" s="470"/>
      <c r="N126" s="470"/>
      <c r="O126" s="479"/>
      <c r="P126" s="479"/>
      <c r="Q126" s="479"/>
      <c r="R126" s="479"/>
      <c r="S126" s="479"/>
      <c r="T126" s="479"/>
      <c r="U126" s="479"/>
      <c r="V126" s="470"/>
      <c r="W126" s="470"/>
      <c r="X126" s="470"/>
      <c r="Y126" s="470"/>
      <c r="Z126" s="470"/>
      <c r="AA126" s="470"/>
      <c r="AB126" s="470"/>
      <c r="AC126" s="470"/>
      <c r="AD126" s="518">
        <v>46054</v>
      </c>
      <c r="AE126" s="471">
        <f t="shared" si="12"/>
        <v>2</v>
      </c>
      <c r="AF126" s="461"/>
    </row>
    <row r="127" spans="4:32" ht="24">
      <c r="D127" s="481" t="s">
        <v>313</v>
      </c>
      <c r="E127" s="488" t="s">
        <v>82</v>
      </c>
      <c r="F127" s="160">
        <v>1</v>
      </c>
      <c r="G127" s="469" t="s">
        <v>314</v>
      </c>
      <c r="H127" s="470"/>
      <c r="I127" s="470"/>
      <c r="J127" s="470"/>
      <c r="K127" s="474"/>
      <c r="L127" s="470"/>
      <c r="M127" s="470"/>
      <c r="N127" s="470"/>
      <c r="O127" s="479"/>
      <c r="P127" s="479"/>
      <c r="Q127" s="479"/>
      <c r="R127" s="479"/>
      <c r="S127" s="479"/>
      <c r="T127" s="479"/>
      <c r="U127" s="479"/>
      <c r="V127" s="470"/>
      <c r="W127" s="470"/>
      <c r="X127" s="470"/>
      <c r="Y127" s="470"/>
      <c r="Z127" s="470"/>
      <c r="AA127" s="470"/>
      <c r="AB127" s="470"/>
      <c r="AC127" s="470"/>
      <c r="AD127" s="473"/>
      <c r="AE127" s="471">
        <f t="shared" si="12"/>
        <v>0</v>
      </c>
      <c r="AF127" s="461"/>
    </row>
    <row r="128" spans="4:32" ht="24">
      <c r="D128" s="468" t="s">
        <v>315</v>
      </c>
      <c r="E128" s="488" t="s">
        <v>82</v>
      </c>
      <c r="F128" s="160">
        <v>1</v>
      </c>
      <c r="G128" s="469" t="s">
        <v>316</v>
      </c>
      <c r="H128" s="470"/>
      <c r="I128" s="470"/>
      <c r="J128" s="470"/>
      <c r="K128" s="474"/>
      <c r="L128" s="470"/>
      <c r="M128" s="470">
        <v>1</v>
      </c>
      <c r="N128" s="470"/>
      <c r="O128" s="479"/>
      <c r="P128" s="479"/>
      <c r="Q128" s="479"/>
      <c r="R128" s="479"/>
      <c r="S128" s="479"/>
      <c r="T128" s="479"/>
      <c r="U128" s="479"/>
      <c r="V128" s="470"/>
      <c r="W128" s="470"/>
      <c r="X128" s="470"/>
      <c r="Y128" s="470"/>
      <c r="Z128" s="470"/>
      <c r="AA128" s="470"/>
      <c r="AB128" s="470"/>
      <c r="AC128" s="470"/>
      <c r="AD128" s="518">
        <v>46054</v>
      </c>
      <c r="AE128" s="471">
        <f t="shared" si="12"/>
        <v>1</v>
      </c>
      <c r="AF128" s="461"/>
    </row>
    <row r="129" spans="4:32" ht="36">
      <c r="D129" s="468" t="s">
        <v>317</v>
      </c>
      <c r="E129" s="489" t="s">
        <v>318</v>
      </c>
      <c r="F129" s="160">
        <v>5</v>
      </c>
      <c r="G129" s="469" t="s">
        <v>319</v>
      </c>
      <c r="H129" s="470">
        <v>2</v>
      </c>
      <c r="I129" s="470"/>
      <c r="J129" s="470"/>
      <c r="K129" s="474">
        <v>7</v>
      </c>
      <c r="L129" s="470">
        <v>3</v>
      </c>
      <c r="M129" s="470"/>
      <c r="N129" s="470"/>
      <c r="O129" s="479"/>
      <c r="P129" s="479"/>
      <c r="Q129" s="479"/>
      <c r="R129" s="479"/>
      <c r="S129" s="479"/>
      <c r="T129" s="479"/>
      <c r="U129" s="479"/>
      <c r="V129" s="470"/>
      <c r="W129" s="470"/>
      <c r="X129" s="470"/>
      <c r="Y129" s="470"/>
      <c r="Z129" s="470"/>
      <c r="AA129" s="470"/>
      <c r="AB129" s="470"/>
      <c r="AC129" s="470"/>
      <c r="AD129" s="518">
        <v>46054</v>
      </c>
      <c r="AE129" s="471">
        <f t="shared" si="12"/>
        <v>12</v>
      </c>
      <c r="AF129" s="461"/>
    </row>
    <row r="130" spans="4:32">
      <c r="D130" s="468" t="s">
        <v>320</v>
      </c>
      <c r="E130" s="488" t="s">
        <v>82</v>
      </c>
      <c r="F130" s="160">
        <v>1</v>
      </c>
      <c r="G130" s="469" t="s">
        <v>321</v>
      </c>
      <c r="H130" s="470">
        <v>1</v>
      </c>
      <c r="I130" s="470"/>
      <c r="J130" s="470"/>
      <c r="K130" s="474">
        <v>1</v>
      </c>
      <c r="L130" s="470"/>
      <c r="M130" s="470"/>
      <c r="N130" s="470">
        <v>1</v>
      </c>
      <c r="O130" s="479"/>
      <c r="P130" s="479"/>
      <c r="Q130" s="479"/>
      <c r="R130" s="479"/>
      <c r="S130" s="479"/>
      <c r="T130" s="479"/>
      <c r="U130" s="479"/>
      <c r="V130" s="470"/>
      <c r="W130" s="470"/>
      <c r="X130" s="470"/>
      <c r="Y130" s="470"/>
      <c r="Z130" s="470"/>
      <c r="AA130" s="470"/>
      <c r="AB130" s="470"/>
      <c r="AC130" s="470"/>
      <c r="AD130" s="518">
        <v>46054</v>
      </c>
      <c r="AE130" s="471">
        <f t="shared" si="12"/>
        <v>3</v>
      </c>
      <c r="AF130" s="461"/>
    </row>
    <row r="131" spans="4:32" ht="24">
      <c r="D131" s="468" t="s">
        <v>322</v>
      </c>
      <c r="E131" s="489" t="s">
        <v>323</v>
      </c>
      <c r="F131" s="160">
        <v>3</v>
      </c>
      <c r="G131" s="469" t="s">
        <v>324</v>
      </c>
      <c r="H131" s="470">
        <v>2</v>
      </c>
      <c r="I131" s="470"/>
      <c r="J131" s="470"/>
      <c r="K131" s="474">
        <v>2</v>
      </c>
      <c r="L131" s="470">
        <v>4</v>
      </c>
      <c r="M131" s="470"/>
      <c r="N131" s="470"/>
      <c r="O131" s="479"/>
      <c r="P131" s="479"/>
      <c r="Q131" s="479"/>
      <c r="R131" s="479"/>
      <c r="S131" s="479"/>
      <c r="T131" s="479"/>
      <c r="U131" s="479"/>
      <c r="V131" s="470"/>
      <c r="W131" s="470"/>
      <c r="X131" s="470"/>
      <c r="Y131" s="470"/>
      <c r="Z131" s="470"/>
      <c r="AA131" s="470"/>
      <c r="AB131" s="470"/>
      <c r="AC131" s="470"/>
      <c r="AD131" s="518">
        <v>46054</v>
      </c>
      <c r="AE131" s="471">
        <f t="shared" si="12"/>
        <v>8</v>
      </c>
      <c r="AF131" s="461"/>
    </row>
    <row r="132" spans="4:32">
      <c r="D132" s="468" t="s">
        <v>322</v>
      </c>
      <c r="E132" s="488" t="s">
        <v>325</v>
      </c>
      <c r="F132" s="483">
        <v>2</v>
      </c>
      <c r="G132" s="469" t="s">
        <v>326</v>
      </c>
      <c r="H132" s="470">
        <v>1</v>
      </c>
      <c r="I132" s="470"/>
      <c r="J132" s="470"/>
      <c r="K132" s="474"/>
      <c r="L132" s="470"/>
      <c r="M132" s="470"/>
      <c r="N132" s="470"/>
      <c r="O132" s="479"/>
      <c r="P132" s="479"/>
      <c r="Q132" s="479"/>
      <c r="R132" s="479"/>
      <c r="S132" s="479"/>
      <c r="T132" s="479"/>
      <c r="U132" s="479"/>
      <c r="V132" s="470"/>
      <c r="W132" s="470"/>
      <c r="X132" s="470"/>
      <c r="Y132" s="470"/>
      <c r="Z132" s="470"/>
      <c r="AA132" s="470"/>
      <c r="AB132" s="470"/>
      <c r="AC132" s="470"/>
      <c r="AD132" s="518">
        <v>46054</v>
      </c>
      <c r="AE132" s="471">
        <f t="shared" si="12"/>
        <v>1</v>
      </c>
      <c r="AF132" s="461"/>
    </row>
    <row r="133" spans="4:32">
      <c r="D133" s="468" t="s">
        <v>327</v>
      </c>
      <c r="E133" s="488" t="s">
        <v>90</v>
      </c>
      <c r="F133" s="160">
        <v>1</v>
      </c>
      <c r="G133" s="469" t="s">
        <v>328</v>
      </c>
      <c r="H133" s="470">
        <v>4</v>
      </c>
      <c r="I133" s="470"/>
      <c r="J133" s="470"/>
      <c r="K133" s="474">
        <v>2</v>
      </c>
      <c r="L133" s="470">
        <v>1</v>
      </c>
      <c r="M133" s="470"/>
      <c r="N133" s="470"/>
      <c r="O133" s="479"/>
      <c r="P133" s="479"/>
      <c r="Q133" s="479"/>
      <c r="R133" s="479"/>
      <c r="S133" s="479"/>
      <c r="T133" s="479"/>
      <c r="U133" s="479"/>
      <c r="V133" s="470"/>
      <c r="W133" s="470"/>
      <c r="X133" s="470"/>
      <c r="Y133" s="470"/>
      <c r="Z133" s="470"/>
      <c r="AA133" s="470"/>
      <c r="AB133" s="470"/>
      <c r="AC133" s="470"/>
      <c r="AD133" s="518">
        <v>46054</v>
      </c>
      <c r="AE133" s="471">
        <f t="shared" si="12"/>
        <v>7</v>
      </c>
      <c r="AF133" s="461"/>
    </row>
    <row r="134" spans="4:32" ht="36">
      <c r="D134" s="468" t="s">
        <v>329</v>
      </c>
      <c r="E134" s="489" t="s">
        <v>330</v>
      </c>
      <c r="F134" s="160">
        <v>4</v>
      </c>
      <c r="G134" s="161" t="s">
        <v>331</v>
      </c>
      <c r="H134" s="470">
        <v>4</v>
      </c>
      <c r="I134" s="470"/>
      <c r="J134" s="470"/>
      <c r="K134" s="474">
        <v>5</v>
      </c>
      <c r="L134" s="470"/>
      <c r="M134" s="470"/>
      <c r="N134" s="470"/>
      <c r="O134" s="479"/>
      <c r="P134" s="479"/>
      <c r="Q134" s="479"/>
      <c r="R134" s="479"/>
      <c r="S134" s="479"/>
      <c r="T134" s="479"/>
      <c r="U134" s="479"/>
      <c r="V134" s="470"/>
      <c r="W134" s="470"/>
      <c r="X134" s="470"/>
      <c r="Y134" s="470"/>
      <c r="Z134" s="470"/>
      <c r="AA134" s="470"/>
      <c r="AB134" s="470"/>
      <c r="AC134" s="470"/>
      <c r="AD134" s="518">
        <v>46054</v>
      </c>
      <c r="AE134" s="471">
        <f>H134+I134+J134+K134+L134+M134+V134+W134+X134+N134</f>
        <v>9</v>
      </c>
      <c r="AF134" s="461"/>
    </row>
    <row r="135" spans="4:32">
      <c r="D135" s="458" t="s">
        <v>332</v>
      </c>
      <c r="E135" s="459"/>
      <c r="F135" s="502"/>
      <c r="G135" s="459"/>
      <c r="H135" s="459"/>
      <c r="I135" s="459"/>
      <c r="J135" s="459"/>
      <c r="K135" s="459"/>
      <c r="L135" s="459"/>
      <c r="M135" s="459"/>
      <c r="N135" s="459"/>
      <c r="O135" s="459"/>
      <c r="P135" s="459"/>
      <c r="Q135" s="459"/>
      <c r="R135" s="459"/>
      <c r="S135" s="459"/>
      <c r="T135" s="459"/>
      <c r="U135" s="459"/>
      <c r="V135" s="459"/>
      <c r="W135" s="459"/>
      <c r="X135" s="459"/>
      <c r="Y135" s="459"/>
      <c r="Z135" s="459"/>
      <c r="AA135" s="459"/>
      <c r="AB135" s="459"/>
      <c r="AC135" s="459"/>
      <c r="AD135" s="459"/>
      <c r="AE135" s="460"/>
      <c r="AF135" s="461"/>
    </row>
    <row r="136" spans="4:32" ht="60">
      <c r="D136" s="525" t="s">
        <v>333</v>
      </c>
      <c r="E136" s="512" t="s">
        <v>334</v>
      </c>
      <c r="F136" s="514">
        <v>11</v>
      </c>
      <c r="G136" s="526" t="s">
        <v>335</v>
      </c>
      <c r="H136" s="514">
        <v>5</v>
      </c>
      <c r="I136" s="522"/>
      <c r="J136" s="522"/>
      <c r="K136" s="514">
        <v>2</v>
      </c>
      <c r="L136" s="522">
        <v>1</v>
      </c>
      <c r="M136" s="522"/>
      <c r="N136" s="522"/>
      <c r="O136" s="522"/>
      <c r="P136" s="522"/>
      <c r="Q136" s="522"/>
      <c r="R136" s="522"/>
      <c r="S136" s="522"/>
      <c r="T136" s="522"/>
      <c r="U136" s="522"/>
      <c r="V136" s="471"/>
      <c r="W136" s="471"/>
      <c r="X136" s="471"/>
      <c r="Y136" s="471"/>
      <c r="Z136" s="471"/>
      <c r="AA136" s="471"/>
      <c r="AB136" s="471"/>
      <c r="AC136" s="471"/>
      <c r="AD136" s="521">
        <v>46388</v>
      </c>
      <c r="AE136" s="471">
        <f t="shared" ref="AE136:AE151" si="13">H136+I136+J136+K136+L136+M136+V136+W136+X136+N136</f>
        <v>8</v>
      </c>
      <c r="AF136" s="467"/>
    </row>
    <row r="137" spans="4:32" ht="48">
      <c r="D137" s="468" t="s">
        <v>333</v>
      </c>
      <c r="E137" s="489" t="s">
        <v>336</v>
      </c>
      <c r="F137" s="160">
        <v>4</v>
      </c>
      <c r="G137" s="469" t="s">
        <v>337</v>
      </c>
      <c r="H137" s="470">
        <v>2</v>
      </c>
      <c r="I137" s="471"/>
      <c r="J137" s="471"/>
      <c r="K137" s="474"/>
      <c r="L137" s="471"/>
      <c r="M137" s="471"/>
      <c r="N137" s="471"/>
      <c r="O137" s="471"/>
      <c r="P137" s="471"/>
      <c r="Q137" s="471"/>
      <c r="R137" s="471"/>
      <c r="S137" s="471"/>
      <c r="T137" s="471"/>
      <c r="U137" s="471"/>
      <c r="V137" s="471"/>
      <c r="W137" s="471"/>
      <c r="X137" s="471"/>
      <c r="Y137" s="471"/>
      <c r="Z137" s="471"/>
      <c r="AA137" s="471"/>
      <c r="AB137" s="471"/>
      <c r="AC137" s="471"/>
      <c r="AD137" s="518">
        <v>46054</v>
      </c>
      <c r="AE137" s="471">
        <f t="shared" si="13"/>
        <v>2</v>
      </c>
      <c r="AF137" s="467"/>
    </row>
    <row r="138" spans="4:32">
      <c r="D138" s="468" t="s">
        <v>333</v>
      </c>
      <c r="E138" s="489" t="s">
        <v>338</v>
      </c>
      <c r="F138" s="160">
        <v>3</v>
      </c>
      <c r="G138" s="469" t="s">
        <v>339</v>
      </c>
      <c r="H138" s="470">
        <v>3</v>
      </c>
      <c r="I138" s="471"/>
      <c r="J138" s="471"/>
      <c r="K138" s="474">
        <v>3</v>
      </c>
      <c r="L138" s="471"/>
      <c r="M138" s="471"/>
      <c r="N138" s="471"/>
      <c r="O138" s="471"/>
      <c r="P138" s="471"/>
      <c r="Q138" s="471"/>
      <c r="R138" s="471"/>
      <c r="S138" s="471"/>
      <c r="T138" s="471"/>
      <c r="U138" s="471"/>
      <c r="V138" s="471"/>
      <c r="W138" s="471"/>
      <c r="X138" s="471"/>
      <c r="Y138" s="471"/>
      <c r="Z138" s="471"/>
      <c r="AA138" s="471"/>
      <c r="AB138" s="471"/>
      <c r="AC138" s="471"/>
      <c r="AD138" s="475"/>
      <c r="AE138" s="471">
        <f t="shared" si="13"/>
        <v>6</v>
      </c>
      <c r="AF138" s="467"/>
    </row>
    <row r="139" spans="4:32" ht="36">
      <c r="D139" s="468" t="s">
        <v>333</v>
      </c>
      <c r="E139" s="489" t="s">
        <v>58</v>
      </c>
      <c r="F139" s="160"/>
      <c r="G139" s="469" t="s">
        <v>340</v>
      </c>
      <c r="H139" s="470">
        <v>3</v>
      </c>
      <c r="I139" s="471"/>
      <c r="J139" s="470"/>
      <c r="K139" s="474"/>
      <c r="L139" s="470">
        <v>3</v>
      </c>
      <c r="M139" s="471"/>
      <c r="N139" s="471"/>
      <c r="O139" s="471"/>
      <c r="P139" s="471"/>
      <c r="Q139" s="471"/>
      <c r="R139" s="471"/>
      <c r="S139" s="471"/>
      <c r="T139" s="471"/>
      <c r="U139" s="471"/>
      <c r="V139" s="470"/>
      <c r="W139" s="470"/>
      <c r="X139" s="470"/>
      <c r="Y139" s="470"/>
      <c r="Z139" s="470"/>
      <c r="AA139" s="470"/>
      <c r="AB139" s="470"/>
      <c r="AC139" s="470"/>
      <c r="AD139" s="473"/>
      <c r="AE139" s="471">
        <f t="shared" si="13"/>
        <v>6</v>
      </c>
      <c r="AF139" s="467"/>
    </row>
    <row r="140" spans="4:32" ht="24">
      <c r="D140" s="468" t="s">
        <v>333</v>
      </c>
      <c r="E140" s="489" t="s">
        <v>58</v>
      </c>
      <c r="F140" s="160"/>
      <c r="G140" s="469" t="s">
        <v>341</v>
      </c>
      <c r="H140" s="470"/>
      <c r="I140" s="471"/>
      <c r="J140" s="471"/>
      <c r="K140" s="474"/>
      <c r="L140" s="471"/>
      <c r="M140" s="471"/>
      <c r="N140" s="471"/>
      <c r="O140" s="471"/>
      <c r="P140" s="471"/>
      <c r="Q140" s="471"/>
      <c r="R140" s="471"/>
      <c r="S140" s="471"/>
      <c r="T140" s="471"/>
      <c r="U140" s="471"/>
      <c r="V140" s="471"/>
      <c r="W140" s="471"/>
      <c r="X140" s="471"/>
      <c r="Y140" s="471"/>
      <c r="Z140" s="471"/>
      <c r="AA140" s="471"/>
      <c r="AB140" s="471"/>
      <c r="AC140" s="471"/>
      <c r="AD140" s="473"/>
      <c r="AE140" s="471">
        <f t="shared" si="13"/>
        <v>0</v>
      </c>
      <c r="AF140" s="467"/>
    </row>
    <row r="141" spans="4:32" ht="36">
      <c r="D141" s="525" t="s">
        <v>342</v>
      </c>
      <c r="E141" s="512" t="s">
        <v>82</v>
      </c>
      <c r="F141" s="514">
        <v>1</v>
      </c>
      <c r="G141" s="525" t="s">
        <v>343</v>
      </c>
      <c r="H141" s="514">
        <v>1</v>
      </c>
      <c r="I141" s="522"/>
      <c r="J141" s="522"/>
      <c r="K141" s="514">
        <v>2</v>
      </c>
      <c r="L141" s="522"/>
      <c r="M141" s="522"/>
      <c r="N141" s="522"/>
      <c r="O141" s="522">
        <f>H141</f>
        <v>1</v>
      </c>
      <c r="P141" s="522">
        <f t="shared" ref="P141:U142" si="14">I141</f>
        <v>0</v>
      </c>
      <c r="Q141" s="522">
        <f t="shared" si="14"/>
        <v>0</v>
      </c>
      <c r="R141" s="522">
        <f t="shared" si="14"/>
        <v>2</v>
      </c>
      <c r="S141" s="522">
        <f t="shared" si="14"/>
        <v>0</v>
      </c>
      <c r="T141" s="522">
        <f t="shared" si="14"/>
        <v>0</v>
      </c>
      <c r="U141" s="522">
        <f t="shared" si="14"/>
        <v>0</v>
      </c>
      <c r="V141" s="471"/>
      <c r="W141" s="471"/>
      <c r="X141" s="471"/>
      <c r="Y141" s="471"/>
      <c r="Z141" s="471"/>
      <c r="AA141" s="471"/>
      <c r="AB141" s="471"/>
      <c r="AC141" s="471"/>
      <c r="AD141" s="521">
        <v>46388</v>
      </c>
      <c r="AE141" s="471">
        <f t="shared" si="13"/>
        <v>3</v>
      </c>
      <c r="AF141" s="467"/>
    </row>
    <row r="142" spans="4:32">
      <c r="D142" s="525" t="s">
        <v>344</v>
      </c>
      <c r="E142" s="512" t="s">
        <v>82</v>
      </c>
      <c r="F142" s="514">
        <v>1</v>
      </c>
      <c r="G142" s="525" t="s">
        <v>345</v>
      </c>
      <c r="H142" s="514">
        <v>1</v>
      </c>
      <c r="I142" s="522"/>
      <c r="J142" s="514"/>
      <c r="K142" s="514"/>
      <c r="L142" s="514">
        <v>2</v>
      </c>
      <c r="M142" s="522"/>
      <c r="N142" s="522"/>
      <c r="O142" s="522">
        <f>H142</f>
        <v>1</v>
      </c>
      <c r="P142" s="522">
        <f t="shared" si="14"/>
        <v>0</v>
      </c>
      <c r="Q142" s="522">
        <f t="shared" si="14"/>
        <v>0</v>
      </c>
      <c r="R142" s="522">
        <f t="shared" si="14"/>
        <v>0</v>
      </c>
      <c r="S142" s="522">
        <f t="shared" si="14"/>
        <v>2</v>
      </c>
      <c r="T142" s="522">
        <f t="shared" si="14"/>
        <v>0</v>
      </c>
      <c r="U142" s="522">
        <f t="shared" si="14"/>
        <v>0</v>
      </c>
      <c r="V142" s="470"/>
      <c r="W142" s="470"/>
      <c r="X142" s="470"/>
      <c r="Y142" s="470"/>
      <c r="Z142" s="470"/>
      <c r="AA142" s="470"/>
      <c r="AB142" s="470"/>
      <c r="AC142" s="470"/>
      <c r="AD142" s="521">
        <v>46388</v>
      </c>
      <c r="AE142" s="471">
        <f t="shared" si="13"/>
        <v>3</v>
      </c>
      <c r="AF142" s="467"/>
    </row>
    <row r="143" spans="4:32" ht="24">
      <c r="D143" s="525" t="s">
        <v>346</v>
      </c>
      <c r="E143" s="512" t="s">
        <v>347</v>
      </c>
      <c r="F143" s="514">
        <v>2</v>
      </c>
      <c r="G143" s="526" t="s">
        <v>348</v>
      </c>
      <c r="H143" s="514">
        <v>1</v>
      </c>
      <c r="I143" s="522"/>
      <c r="J143" s="522"/>
      <c r="K143" s="514"/>
      <c r="L143" s="522">
        <v>2</v>
      </c>
      <c r="M143" s="522"/>
      <c r="N143" s="522"/>
      <c r="O143" s="522">
        <f>H143</f>
        <v>1</v>
      </c>
      <c r="P143" s="522">
        <f t="shared" ref="P143:U143" si="15">I143</f>
        <v>0</v>
      </c>
      <c r="Q143" s="522">
        <f t="shared" si="15"/>
        <v>0</v>
      </c>
      <c r="R143" s="522">
        <f t="shared" si="15"/>
        <v>0</v>
      </c>
      <c r="S143" s="522">
        <f t="shared" si="15"/>
        <v>2</v>
      </c>
      <c r="T143" s="522">
        <f t="shared" si="15"/>
        <v>0</v>
      </c>
      <c r="U143" s="522">
        <f t="shared" si="15"/>
        <v>0</v>
      </c>
      <c r="V143" s="471"/>
      <c r="W143" s="471"/>
      <c r="X143" s="471"/>
      <c r="Y143" s="471"/>
      <c r="Z143" s="471"/>
      <c r="AA143" s="471"/>
      <c r="AB143" s="471"/>
      <c r="AC143" s="471"/>
      <c r="AD143" s="521">
        <v>46388</v>
      </c>
      <c r="AE143" s="471">
        <f t="shared" si="13"/>
        <v>3</v>
      </c>
      <c r="AF143" s="467"/>
    </row>
    <row r="144" spans="4:32">
      <c r="D144" s="481" t="s">
        <v>349</v>
      </c>
      <c r="E144" s="488" t="s">
        <v>350</v>
      </c>
      <c r="F144" s="160">
        <v>1</v>
      </c>
      <c r="G144" s="469" t="s">
        <v>351</v>
      </c>
      <c r="H144" s="470"/>
      <c r="I144" s="471"/>
      <c r="J144" s="470"/>
      <c r="K144" s="474"/>
      <c r="L144" s="470"/>
      <c r="M144" s="471"/>
      <c r="N144" s="471"/>
      <c r="O144" s="471"/>
      <c r="P144" s="471"/>
      <c r="Q144" s="471"/>
      <c r="R144" s="471"/>
      <c r="S144" s="471"/>
      <c r="T144" s="471"/>
      <c r="U144" s="471"/>
      <c r="V144" s="470"/>
      <c r="W144" s="470"/>
      <c r="X144" s="470"/>
      <c r="Y144" s="470"/>
      <c r="Z144" s="470"/>
      <c r="AA144" s="470"/>
      <c r="AB144" s="470"/>
      <c r="AC144" s="470"/>
      <c r="AD144" s="473"/>
      <c r="AE144" s="471">
        <f t="shared" si="13"/>
        <v>0</v>
      </c>
      <c r="AF144" s="467"/>
    </row>
    <row r="145" spans="4:33">
      <c r="D145" s="481" t="s">
        <v>349</v>
      </c>
      <c r="E145" s="489" t="s">
        <v>58</v>
      </c>
      <c r="F145" s="160"/>
      <c r="G145" s="469" t="s">
        <v>352</v>
      </c>
      <c r="H145" s="470"/>
      <c r="I145" s="471"/>
      <c r="J145" s="470"/>
      <c r="K145" s="474"/>
      <c r="L145" s="470"/>
      <c r="M145" s="471"/>
      <c r="N145" s="471"/>
      <c r="O145" s="471"/>
      <c r="P145" s="471"/>
      <c r="Q145" s="471"/>
      <c r="R145" s="471"/>
      <c r="S145" s="471"/>
      <c r="T145" s="471"/>
      <c r="U145" s="471"/>
      <c r="V145" s="470"/>
      <c r="W145" s="470"/>
      <c r="X145" s="470"/>
      <c r="Y145" s="470"/>
      <c r="Z145" s="470"/>
      <c r="AA145" s="470"/>
      <c r="AB145" s="470"/>
      <c r="AC145" s="470"/>
      <c r="AD145" s="473"/>
      <c r="AE145" s="471">
        <f t="shared" si="13"/>
        <v>0</v>
      </c>
      <c r="AF145" s="467"/>
    </row>
    <row r="146" spans="4:33">
      <c r="D146" s="525" t="s">
        <v>353</v>
      </c>
      <c r="E146" s="512" t="s">
        <v>82</v>
      </c>
      <c r="F146" s="514">
        <v>1</v>
      </c>
      <c r="G146" s="526" t="s">
        <v>354</v>
      </c>
      <c r="H146" s="514">
        <v>2</v>
      </c>
      <c r="I146" s="522"/>
      <c r="J146" s="514"/>
      <c r="K146" s="514">
        <v>2</v>
      </c>
      <c r="L146" s="514">
        <v>1</v>
      </c>
      <c r="M146" s="522"/>
      <c r="N146" s="522"/>
      <c r="O146" s="522">
        <f>H146</f>
        <v>2</v>
      </c>
      <c r="P146" s="522">
        <f t="shared" ref="P146:U147" si="16">I146</f>
        <v>0</v>
      </c>
      <c r="Q146" s="522">
        <f t="shared" si="16"/>
        <v>0</v>
      </c>
      <c r="R146" s="522">
        <f t="shared" si="16"/>
        <v>2</v>
      </c>
      <c r="S146" s="522"/>
      <c r="T146" s="522">
        <f t="shared" si="16"/>
        <v>0</v>
      </c>
      <c r="U146" s="522">
        <f t="shared" si="16"/>
        <v>0</v>
      </c>
      <c r="V146" s="470"/>
      <c r="W146" s="470"/>
      <c r="X146" s="470"/>
      <c r="Y146" s="470"/>
      <c r="Z146" s="470"/>
      <c r="AA146" s="470"/>
      <c r="AB146" s="470"/>
      <c r="AC146" s="470"/>
      <c r="AD146" s="521">
        <v>46388</v>
      </c>
      <c r="AE146" s="471">
        <f t="shared" si="13"/>
        <v>5</v>
      </c>
      <c r="AF146" s="467"/>
    </row>
    <row r="147" spans="4:33" ht="24">
      <c r="D147" s="525" t="s">
        <v>355</v>
      </c>
      <c r="E147" s="512" t="s">
        <v>82</v>
      </c>
      <c r="F147" s="514">
        <v>1</v>
      </c>
      <c r="G147" s="525" t="s">
        <v>356</v>
      </c>
      <c r="H147" s="514">
        <v>1</v>
      </c>
      <c r="I147" s="522"/>
      <c r="J147" s="522"/>
      <c r="K147" s="514"/>
      <c r="L147" s="522"/>
      <c r="M147" s="522"/>
      <c r="N147" s="522"/>
      <c r="O147" s="522">
        <f>H147</f>
        <v>1</v>
      </c>
      <c r="P147" s="522">
        <f t="shared" si="16"/>
        <v>0</v>
      </c>
      <c r="Q147" s="522">
        <f t="shared" si="16"/>
        <v>0</v>
      </c>
      <c r="R147" s="522">
        <f t="shared" si="16"/>
        <v>0</v>
      </c>
      <c r="S147" s="522">
        <f t="shared" ref="S147" si="17">L147</f>
        <v>0</v>
      </c>
      <c r="T147" s="522">
        <f t="shared" si="16"/>
        <v>0</v>
      </c>
      <c r="U147" s="522">
        <f t="shared" si="16"/>
        <v>0</v>
      </c>
      <c r="V147" s="471"/>
      <c r="W147" s="471"/>
      <c r="X147" s="471"/>
      <c r="Y147" s="471"/>
      <c r="Z147" s="471"/>
      <c r="AA147" s="471"/>
      <c r="AB147" s="471"/>
      <c r="AC147" s="471"/>
      <c r="AD147" s="521">
        <v>46388</v>
      </c>
      <c r="AE147" s="471">
        <f t="shared" si="13"/>
        <v>1</v>
      </c>
      <c r="AF147" s="467"/>
    </row>
    <row r="148" spans="4:33" ht="24">
      <c r="D148" s="525" t="s">
        <v>357</v>
      </c>
      <c r="E148" s="512" t="s">
        <v>117</v>
      </c>
      <c r="F148" s="514">
        <v>1</v>
      </c>
      <c r="G148" s="526" t="s">
        <v>358</v>
      </c>
      <c r="H148" s="514">
        <v>1</v>
      </c>
      <c r="I148" s="522"/>
      <c r="J148" s="522"/>
      <c r="K148" s="514"/>
      <c r="L148" s="522"/>
      <c r="M148" s="522"/>
      <c r="N148" s="522"/>
      <c r="O148" s="522">
        <f>H148</f>
        <v>1</v>
      </c>
      <c r="P148" s="522">
        <f t="shared" ref="P148:U148" si="18">I148</f>
        <v>0</v>
      </c>
      <c r="Q148" s="522">
        <f t="shared" si="18"/>
        <v>0</v>
      </c>
      <c r="R148" s="522">
        <f t="shared" si="18"/>
        <v>0</v>
      </c>
      <c r="S148" s="522">
        <f t="shared" si="18"/>
        <v>0</v>
      </c>
      <c r="T148" s="522">
        <f t="shared" si="18"/>
        <v>0</v>
      </c>
      <c r="U148" s="522">
        <f t="shared" si="18"/>
        <v>0</v>
      </c>
      <c r="V148" s="471"/>
      <c r="W148" s="471"/>
      <c r="X148" s="471"/>
      <c r="Y148" s="471"/>
      <c r="Z148" s="471"/>
      <c r="AA148" s="471"/>
      <c r="AB148" s="471"/>
      <c r="AC148" s="471"/>
      <c r="AD148" s="521">
        <v>46388</v>
      </c>
      <c r="AE148" s="471">
        <f t="shared" si="13"/>
        <v>1</v>
      </c>
      <c r="AF148" s="467"/>
    </row>
    <row r="149" spans="4:33" ht="24">
      <c r="D149" s="587" t="s">
        <v>359</v>
      </c>
      <c r="E149" s="488" t="s">
        <v>82</v>
      </c>
      <c r="F149" s="160">
        <v>1</v>
      </c>
      <c r="G149" s="469" t="s">
        <v>360</v>
      </c>
      <c r="H149" s="470">
        <v>1</v>
      </c>
      <c r="I149" s="471"/>
      <c r="J149" s="471"/>
      <c r="K149" s="474"/>
      <c r="L149" s="471"/>
      <c r="M149" s="471"/>
      <c r="N149" s="471"/>
      <c r="O149" s="471"/>
      <c r="P149" s="471"/>
      <c r="Q149" s="471"/>
      <c r="R149" s="471"/>
      <c r="S149" s="471"/>
      <c r="T149" s="471"/>
      <c r="U149" s="471"/>
      <c r="V149" s="471"/>
      <c r="W149" s="471"/>
      <c r="X149" s="471"/>
      <c r="Y149" s="471"/>
      <c r="Z149" s="471"/>
      <c r="AA149" s="471"/>
      <c r="AB149" s="471"/>
      <c r="AC149" s="471"/>
      <c r="AD149" s="473">
        <v>45962</v>
      </c>
      <c r="AE149" s="471">
        <f t="shared" si="13"/>
        <v>1</v>
      </c>
      <c r="AF149" s="467"/>
    </row>
    <row r="150" spans="4:33" ht="72">
      <c r="D150" s="525" t="s">
        <v>361</v>
      </c>
      <c r="E150" s="512" t="s">
        <v>362</v>
      </c>
      <c r="F150" s="514">
        <v>13</v>
      </c>
      <c r="G150" s="526" t="s">
        <v>363</v>
      </c>
      <c r="H150" s="514">
        <v>15</v>
      </c>
      <c r="I150" s="522"/>
      <c r="J150" s="522"/>
      <c r="K150" s="514">
        <v>2</v>
      </c>
      <c r="L150" s="522">
        <v>3</v>
      </c>
      <c r="M150" s="522"/>
      <c r="N150" s="522"/>
      <c r="O150" s="522">
        <f>H150</f>
        <v>15</v>
      </c>
      <c r="P150" s="522">
        <f t="shared" ref="P150:U151" si="19">I150</f>
        <v>0</v>
      </c>
      <c r="Q150" s="522">
        <f t="shared" si="19"/>
        <v>0</v>
      </c>
      <c r="R150" s="522">
        <f t="shared" si="19"/>
        <v>2</v>
      </c>
      <c r="S150" s="522">
        <f t="shared" si="19"/>
        <v>3</v>
      </c>
      <c r="T150" s="522">
        <f t="shared" si="19"/>
        <v>0</v>
      </c>
      <c r="U150" s="522">
        <f t="shared" si="19"/>
        <v>0</v>
      </c>
      <c r="V150" s="471"/>
      <c r="W150" s="471"/>
      <c r="X150" s="471"/>
      <c r="Y150" s="471"/>
      <c r="Z150" s="471"/>
      <c r="AA150" s="471"/>
      <c r="AB150" s="471"/>
      <c r="AC150" s="471"/>
      <c r="AD150" s="521">
        <v>46388</v>
      </c>
      <c r="AE150" s="471">
        <f t="shared" si="13"/>
        <v>20</v>
      </c>
      <c r="AF150" s="467"/>
    </row>
    <row r="151" spans="4:33" ht="24">
      <c r="D151" s="525" t="s">
        <v>361</v>
      </c>
      <c r="E151" s="515" t="s">
        <v>58</v>
      </c>
      <c r="F151" s="514"/>
      <c r="G151" s="526" t="s">
        <v>364</v>
      </c>
      <c r="H151" s="514"/>
      <c r="I151" s="522"/>
      <c r="J151" s="522"/>
      <c r="K151" s="514">
        <v>1</v>
      </c>
      <c r="L151" s="522"/>
      <c r="M151" s="522">
        <v>2</v>
      </c>
      <c r="N151" s="522"/>
      <c r="O151" s="522">
        <f>H151</f>
        <v>0</v>
      </c>
      <c r="P151" s="522">
        <f t="shared" si="19"/>
        <v>0</v>
      </c>
      <c r="Q151" s="522">
        <f t="shared" si="19"/>
        <v>0</v>
      </c>
      <c r="R151" s="522">
        <f t="shared" si="19"/>
        <v>1</v>
      </c>
      <c r="S151" s="522">
        <f t="shared" si="19"/>
        <v>0</v>
      </c>
      <c r="T151" s="522">
        <f t="shared" si="19"/>
        <v>2</v>
      </c>
      <c r="U151" s="522">
        <f t="shared" si="19"/>
        <v>0</v>
      </c>
      <c r="V151" s="471"/>
      <c r="W151" s="471"/>
      <c r="X151" s="471"/>
      <c r="Y151" s="471"/>
      <c r="Z151" s="471"/>
      <c r="AA151" s="471"/>
      <c r="AB151" s="471"/>
      <c r="AC151" s="471"/>
      <c r="AD151" s="521">
        <v>46388</v>
      </c>
      <c r="AE151" s="471">
        <f t="shared" si="13"/>
        <v>3</v>
      </c>
      <c r="AF151" s="467"/>
    </row>
    <row r="152" spans="4:33" ht="24">
      <c r="D152" s="525" t="s">
        <v>365</v>
      </c>
      <c r="E152" s="488" t="s">
        <v>82</v>
      </c>
      <c r="F152" s="160">
        <v>1</v>
      </c>
      <c r="G152" s="469" t="s">
        <v>366</v>
      </c>
      <c r="H152" s="470">
        <v>1</v>
      </c>
      <c r="I152" s="471"/>
      <c r="J152" s="471"/>
      <c r="K152" s="474"/>
      <c r="L152" s="471">
        <v>1</v>
      </c>
      <c r="M152" s="471"/>
      <c r="N152" s="471"/>
      <c r="O152" s="471"/>
      <c r="P152" s="471"/>
      <c r="Q152" s="471"/>
      <c r="R152" s="471"/>
      <c r="S152" s="471"/>
      <c r="T152" s="471"/>
      <c r="U152" s="471"/>
      <c r="V152" s="471"/>
      <c r="W152" s="471"/>
      <c r="X152" s="471"/>
      <c r="Y152" s="471"/>
      <c r="Z152" s="471"/>
      <c r="AA152" s="471"/>
      <c r="AB152" s="471"/>
      <c r="AC152" s="471"/>
      <c r="AD152" s="473"/>
      <c r="AE152" s="471">
        <f>H152+I152+J152+K152+L152+M152+V152+W152+X152+N152</f>
        <v>2</v>
      </c>
      <c r="AF152" s="467"/>
    </row>
    <row r="153" spans="4:33" ht="12" customHeight="1">
      <c r="D153" s="485" t="s">
        <v>367</v>
      </c>
      <c r="E153" s="459"/>
      <c r="F153" s="502"/>
      <c r="G153" s="459"/>
      <c r="H153" s="459"/>
      <c r="I153" s="459"/>
      <c r="J153" s="459"/>
      <c r="K153" s="459"/>
      <c r="L153" s="459"/>
      <c r="M153" s="459"/>
      <c r="N153" s="459"/>
      <c r="O153" s="459"/>
      <c r="P153" s="459"/>
      <c r="Q153" s="459"/>
      <c r="R153" s="459"/>
      <c r="S153" s="459"/>
      <c r="T153" s="459"/>
      <c r="U153" s="459"/>
      <c r="V153" s="459"/>
      <c r="W153" s="459"/>
      <c r="X153" s="459"/>
      <c r="Y153" s="459"/>
      <c r="Z153" s="459"/>
      <c r="AA153" s="459"/>
      <c r="AB153" s="459"/>
      <c r="AC153" s="459"/>
      <c r="AD153" s="459"/>
      <c r="AE153" s="460"/>
      <c r="AF153" s="461"/>
    </row>
    <row r="154" spans="4:33">
      <c r="D154" s="512" t="s">
        <v>368</v>
      </c>
      <c r="E154" s="513" t="s">
        <v>369</v>
      </c>
      <c r="F154" s="514">
        <v>1</v>
      </c>
      <c r="G154" s="515" t="s">
        <v>370</v>
      </c>
      <c r="H154" s="514">
        <v>1</v>
      </c>
      <c r="I154" s="514"/>
      <c r="J154" s="514"/>
      <c r="K154" s="514">
        <v>1</v>
      </c>
      <c r="L154" s="514"/>
      <c r="M154" s="514">
        <v>1</v>
      </c>
      <c r="N154" s="514"/>
      <c r="O154" s="514">
        <f>H154</f>
        <v>1</v>
      </c>
      <c r="P154" s="514">
        <f t="shared" ref="P154:U154" si="20">I154</f>
        <v>0</v>
      </c>
      <c r="Q154" s="514">
        <f t="shared" si="20"/>
        <v>0</v>
      </c>
      <c r="R154" s="514">
        <f t="shared" si="20"/>
        <v>1</v>
      </c>
      <c r="S154" s="514">
        <f t="shared" si="20"/>
        <v>0</v>
      </c>
      <c r="T154" s="514">
        <f t="shared" si="20"/>
        <v>1</v>
      </c>
      <c r="U154" s="514">
        <f t="shared" si="20"/>
        <v>0</v>
      </c>
      <c r="V154" s="470"/>
      <c r="W154" s="470"/>
      <c r="X154" s="470"/>
      <c r="Y154" s="470"/>
      <c r="Z154" s="470"/>
      <c r="AA154" s="470"/>
      <c r="AB154" s="470"/>
      <c r="AC154" s="470"/>
      <c r="AD154" s="473">
        <v>46388</v>
      </c>
      <c r="AE154" s="471">
        <f t="shared" ref="AE154:AE195" si="21">H154+I154+J154+K154+L154+M154+V154+W154+X154+N154</f>
        <v>3</v>
      </c>
      <c r="AF154" s="467"/>
      <c r="AG154" s="490"/>
    </row>
    <row r="155" spans="4:33" ht="24">
      <c r="D155" s="512" t="s">
        <v>368</v>
      </c>
      <c r="E155" s="513" t="s">
        <v>47</v>
      </c>
      <c r="F155" s="514">
        <v>1</v>
      </c>
      <c r="G155" s="515" t="s">
        <v>371</v>
      </c>
      <c r="H155" s="514"/>
      <c r="I155" s="514"/>
      <c r="J155" s="514"/>
      <c r="K155" s="514">
        <v>1</v>
      </c>
      <c r="L155" s="514">
        <v>1</v>
      </c>
      <c r="M155" s="514"/>
      <c r="N155" s="514"/>
      <c r="O155" s="514">
        <f>H155</f>
        <v>0</v>
      </c>
      <c r="P155" s="514">
        <f t="shared" ref="P155" si="22">I155</f>
        <v>0</v>
      </c>
      <c r="Q155" s="514">
        <f t="shared" ref="Q155" si="23">J155</f>
        <v>0</v>
      </c>
      <c r="R155" s="514">
        <f t="shared" ref="R155" si="24">K155</f>
        <v>1</v>
      </c>
      <c r="S155" s="514">
        <f t="shared" ref="S155" si="25">L155</f>
        <v>1</v>
      </c>
      <c r="T155" s="514">
        <f t="shared" ref="T155" si="26">M155</f>
        <v>0</v>
      </c>
      <c r="U155" s="514">
        <f t="shared" ref="U155" si="27">N155</f>
        <v>0</v>
      </c>
      <c r="V155" s="470"/>
      <c r="W155" s="470"/>
      <c r="X155" s="470"/>
      <c r="Y155" s="470"/>
      <c r="Z155" s="470"/>
      <c r="AA155" s="470"/>
      <c r="AB155" s="470"/>
      <c r="AC155" s="470"/>
      <c r="AD155" s="473">
        <v>46388</v>
      </c>
      <c r="AE155" s="471">
        <f t="shared" si="21"/>
        <v>2</v>
      </c>
      <c r="AF155" s="467"/>
      <c r="AG155" s="490"/>
    </row>
    <row r="156" spans="4:33" ht="24">
      <c r="D156" s="512" t="s">
        <v>372</v>
      </c>
      <c r="E156" s="491" t="s">
        <v>58</v>
      </c>
      <c r="F156" s="160"/>
      <c r="G156" s="489" t="s">
        <v>373</v>
      </c>
      <c r="H156" s="470"/>
      <c r="I156" s="471"/>
      <c r="J156" s="471"/>
      <c r="K156" s="474"/>
      <c r="L156" s="471"/>
      <c r="M156" s="471"/>
      <c r="N156" s="471"/>
      <c r="O156" s="470"/>
      <c r="P156" s="470"/>
      <c r="Q156" s="470"/>
      <c r="R156" s="470"/>
      <c r="S156" s="470"/>
      <c r="T156" s="470"/>
      <c r="U156" s="470"/>
      <c r="V156" s="471"/>
      <c r="W156" s="471"/>
      <c r="X156" s="471"/>
      <c r="Y156" s="471"/>
      <c r="Z156" s="471"/>
      <c r="AA156" s="471"/>
      <c r="AB156" s="471"/>
      <c r="AC156" s="471"/>
      <c r="AD156" s="473"/>
      <c r="AE156" s="471">
        <f t="shared" si="21"/>
        <v>0</v>
      </c>
      <c r="AF156" s="467"/>
      <c r="AG156" s="490"/>
    </row>
    <row r="157" spans="4:33" ht="48">
      <c r="D157" s="512" t="s">
        <v>374</v>
      </c>
      <c r="E157" s="515" t="s">
        <v>375</v>
      </c>
      <c r="F157" s="514">
        <v>6</v>
      </c>
      <c r="G157" s="515" t="s">
        <v>376</v>
      </c>
      <c r="H157" s="523">
        <v>5</v>
      </c>
      <c r="I157" s="524"/>
      <c r="J157" s="524"/>
      <c r="K157" s="523">
        <v>1</v>
      </c>
      <c r="L157" s="524">
        <v>3</v>
      </c>
      <c r="M157" s="524">
        <v>2</v>
      </c>
      <c r="N157" s="514"/>
      <c r="O157" s="514">
        <f>H157</f>
        <v>5</v>
      </c>
      <c r="P157" s="514">
        <f t="shared" ref="P157:U157" si="28">I157</f>
        <v>0</v>
      </c>
      <c r="Q157" s="514">
        <f t="shared" si="28"/>
        <v>0</v>
      </c>
      <c r="R157" s="514">
        <f t="shared" si="28"/>
        <v>1</v>
      </c>
      <c r="S157" s="514">
        <f t="shared" si="28"/>
        <v>3</v>
      </c>
      <c r="T157" s="514">
        <f t="shared" si="28"/>
        <v>2</v>
      </c>
      <c r="U157" s="514">
        <f t="shared" si="28"/>
        <v>0</v>
      </c>
      <c r="V157" s="470"/>
      <c r="W157" s="470"/>
      <c r="X157" s="470"/>
      <c r="Y157" s="470"/>
      <c r="Z157" s="470"/>
      <c r="AA157" s="470"/>
      <c r="AB157" s="470"/>
      <c r="AC157" s="470"/>
      <c r="AD157" s="473">
        <v>46388</v>
      </c>
      <c r="AE157" s="471">
        <f t="shared" si="21"/>
        <v>11</v>
      </c>
      <c r="AF157" s="467"/>
      <c r="AG157" s="490"/>
    </row>
    <row r="158" spans="4:33">
      <c r="D158" s="512" t="s">
        <v>377</v>
      </c>
      <c r="E158" s="512" t="s">
        <v>369</v>
      </c>
      <c r="F158" s="516">
        <v>1</v>
      </c>
      <c r="G158" s="515" t="s">
        <v>378</v>
      </c>
      <c r="H158" s="514">
        <v>3</v>
      </c>
      <c r="I158" s="514"/>
      <c r="J158" s="514"/>
      <c r="K158" s="514"/>
      <c r="L158" s="514">
        <v>1</v>
      </c>
      <c r="M158" s="514"/>
      <c r="N158" s="514"/>
      <c r="O158" s="514">
        <f t="shared" ref="O158:O159" si="29">H158</f>
        <v>3</v>
      </c>
      <c r="P158" s="514">
        <f t="shared" ref="P158:P159" si="30">I158</f>
        <v>0</v>
      </c>
      <c r="Q158" s="514">
        <f t="shared" ref="Q158:Q159" si="31">J158</f>
        <v>0</v>
      </c>
      <c r="R158" s="514">
        <f t="shared" ref="R158:R159" si="32">K158</f>
        <v>0</v>
      </c>
      <c r="S158" s="514">
        <f t="shared" ref="S158:S159" si="33">L158</f>
        <v>1</v>
      </c>
      <c r="T158" s="514">
        <f t="shared" ref="T158:T159" si="34">M158</f>
        <v>0</v>
      </c>
      <c r="U158" s="514">
        <f t="shared" ref="U158:U159" si="35">N158</f>
        <v>0</v>
      </c>
      <c r="V158" s="470"/>
      <c r="W158" s="470"/>
      <c r="X158" s="470"/>
      <c r="Y158" s="470"/>
      <c r="Z158" s="470"/>
      <c r="AA158" s="470"/>
      <c r="AB158" s="470"/>
      <c r="AC158" s="470"/>
      <c r="AD158" s="473">
        <v>46388</v>
      </c>
      <c r="AE158" s="471">
        <f t="shared" si="21"/>
        <v>4</v>
      </c>
      <c r="AF158" s="467"/>
      <c r="AG158" s="490"/>
    </row>
    <row r="159" spans="4:33" ht="24">
      <c r="D159" s="512" t="s">
        <v>377</v>
      </c>
      <c r="E159" s="512" t="s">
        <v>47</v>
      </c>
      <c r="F159" s="517">
        <v>1</v>
      </c>
      <c r="G159" s="512" t="s">
        <v>379</v>
      </c>
      <c r="H159" s="514">
        <v>3</v>
      </c>
      <c r="I159" s="522"/>
      <c r="J159" s="514"/>
      <c r="K159" s="514"/>
      <c r="L159" s="514">
        <v>1</v>
      </c>
      <c r="M159" s="522"/>
      <c r="N159" s="522"/>
      <c r="O159" s="514">
        <f t="shared" si="29"/>
        <v>3</v>
      </c>
      <c r="P159" s="514">
        <f t="shared" si="30"/>
        <v>0</v>
      </c>
      <c r="Q159" s="514">
        <f t="shared" si="31"/>
        <v>0</v>
      </c>
      <c r="R159" s="514">
        <f t="shared" si="32"/>
        <v>0</v>
      </c>
      <c r="S159" s="514">
        <f t="shared" si="33"/>
        <v>1</v>
      </c>
      <c r="T159" s="514">
        <f t="shared" si="34"/>
        <v>0</v>
      </c>
      <c r="U159" s="514">
        <f t="shared" si="35"/>
        <v>0</v>
      </c>
      <c r="V159" s="470"/>
      <c r="W159" s="470"/>
      <c r="X159" s="470"/>
      <c r="Y159" s="470"/>
      <c r="Z159" s="470"/>
      <c r="AA159" s="470"/>
      <c r="AB159" s="470"/>
      <c r="AC159" s="470"/>
      <c r="AD159" s="473">
        <v>46388</v>
      </c>
      <c r="AE159" s="471">
        <f t="shared" si="21"/>
        <v>4</v>
      </c>
      <c r="AF159" s="467"/>
      <c r="AG159" s="490"/>
    </row>
    <row r="160" spans="4:33" ht="60">
      <c r="D160" s="488" t="s">
        <v>380</v>
      </c>
      <c r="E160" s="489" t="s">
        <v>381</v>
      </c>
      <c r="F160" s="503">
        <v>2</v>
      </c>
      <c r="G160" s="489" t="s">
        <v>382</v>
      </c>
      <c r="H160" s="470">
        <v>1</v>
      </c>
      <c r="I160" s="470"/>
      <c r="J160" s="470"/>
      <c r="K160" s="474">
        <v>2</v>
      </c>
      <c r="L160" s="470">
        <v>1</v>
      </c>
      <c r="M160" s="470"/>
      <c r="N160" s="470"/>
      <c r="O160" s="470"/>
      <c r="P160" s="470"/>
      <c r="Q160" s="470"/>
      <c r="R160" s="470"/>
      <c r="S160" s="470"/>
      <c r="T160" s="470"/>
      <c r="U160" s="470"/>
      <c r="V160" s="471"/>
      <c r="W160" s="471"/>
      <c r="X160" s="471"/>
      <c r="Y160" s="471"/>
      <c r="Z160" s="471"/>
      <c r="AA160" s="471"/>
      <c r="AB160" s="471"/>
      <c r="AC160" s="471"/>
      <c r="AD160" s="518">
        <v>46054</v>
      </c>
      <c r="AE160" s="471">
        <f t="shared" si="21"/>
        <v>4</v>
      </c>
      <c r="AF160" s="467"/>
      <c r="AG160" s="490"/>
    </row>
    <row r="161" spans="4:33" ht="24">
      <c r="D161" s="512" t="s">
        <v>380</v>
      </c>
      <c r="E161" s="515" t="s">
        <v>58</v>
      </c>
      <c r="F161" s="514"/>
      <c r="G161" s="515" t="s">
        <v>383</v>
      </c>
      <c r="H161" s="514"/>
      <c r="I161" s="514"/>
      <c r="J161" s="514"/>
      <c r="K161" s="514">
        <v>2</v>
      </c>
      <c r="L161" s="514">
        <v>1</v>
      </c>
      <c r="M161" s="514"/>
      <c r="N161" s="514"/>
      <c r="O161" s="514">
        <f>H161</f>
        <v>0</v>
      </c>
      <c r="P161" s="514"/>
      <c r="Q161" s="514"/>
      <c r="R161" s="514"/>
      <c r="S161" s="514"/>
      <c r="T161" s="514"/>
      <c r="U161" s="514"/>
      <c r="V161" s="471"/>
      <c r="W161" s="471"/>
      <c r="X161" s="471"/>
      <c r="Y161" s="471"/>
      <c r="Z161" s="471"/>
      <c r="AA161" s="471"/>
      <c r="AB161" s="471"/>
      <c r="AC161" s="471"/>
      <c r="AD161" s="473">
        <v>46388</v>
      </c>
      <c r="AE161" s="471">
        <f t="shared" si="21"/>
        <v>3</v>
      </c>
      <c r="AF161" s="467"/>
      <c r="AG161" s="490"/>
    </row>
    <row r="162" spans="4:33" ht="84">
      <c r="D162" s="512" t="s">
        <v>380</v>
      </c>
      <c r="E162" s="512" t="s">
        <v>384</v>
      </c>
      <c r="F162" s="514">
        <v>15</v>
      </c>
      <c r="G162" s="515" t="s">
        <v>385</v>
      </c>
      <c r="H162" s="514">
        <v>7</v>
      </c>
      <c r="I162" s="514"/>
      <c r="J162" s="514">
        <v>1</v>
      </c>
      <c r="K162" s="514"/>
      <c r="L162" s="514">
        <v>2</v>
      </c>
      <c r="M162" s="514"/>
      <c r="N162" s="514"/>
      <c r="O162" s="514">
        <f>H162</f>
        <v>7</v>
      </c>
      <c r="P162" s="514">
        <f t="shared" ref="P162:U163" si="36">I162</f>
        <v>0</v>
      </c>
      <c r="Q162" s="514">
        <f t="shared" si="36"/>
        <v>1</v>
      </c>
      <c r="R162" s="514">
        <f t="shared" si="36"/>
        <v>0</v>
      </c>
      <c r="S162" s="514">
        <f t="shared" si="36"/>
        <v>2</v>
      </c>
      <c r="T162" s="514">
        <f t="shared" si="36"/>
        <v>0</v>
      </c>
      <c r="U162" s="514">
        <f t="shared" si="36"/>
        <v>0</v>
      </c>
      <c r="V162" s="470"/>
      <c r="W162" s="470"/>
      <c r="X162" s="470"/>
      <c r="Y162" s="470"/>
      <c r="Z162" s="470"/>
      <c r="AA162" s="470"/>
      <c r="AB162" s="470"/>
      <c r="AC162" s="470"/>
      <c r="AD162" s="473">
        <v>46388</v>
      </c>
      <c r="AE162" s="471">
        <f t="shared" si="21"/>
        <v>10</v>
      </c>
      <c r="AF162" s="461"/>
      <c r="AG162" s="490"/>
    </row>
    <row r="163" spans="4:33" ht="36">
      <c r="D163" s="512" t="s">
        <v>380</v>
      </c>
      <c r="E163" s="512" t="s">
        <v>386</v>
      </c>
      <c r="F163" s="514">
        <v>4</v>
      </c>
      <c r="G163" s="519" t="s">
        <v>387</v>
      </c>
      <c r="H163" s="514"/>
      <c r="I163" s="514"/>
      <c r="J163" s="514"/>
      <c r="K163" s="514">
        <v>3</v>
      </c>
      <c r="L163" s="514"/>
      <c r="M163" s="514">
        <v>2</v>
      </c>
      <c r="N163" s="514"/>
      <c r="O163" s="514">
        <f>H163</f>
        <v>0</v>
      </c>
      <c r="P163" s="514">
        <f t="shared" si="36"/>
        <v>0</v>
      </c>
      <c r="Q163" s="514">
        <f t="shared" si="36"/>
        <v>0</v>
      </c>
      <c r="R163" s="514">
        <f t="shared" si="36"/>
        <v>3</v>
      </c>
      <c r="S163" s="514">
        <f t="shared" si="36"/>
        <v>0</v>
      </c>
      <c r="T163" s="514">
        <f t="shared" si="36"/>
        <v>2</v>
      </c>
      <c r="U163" s="514">
        <f t="shared" si="36"/>
        <v>0</v>
      </c>
      <c r="V163" s="470"/>
      <c r="W163" s="470"/>
      <c r="X163" s="470"/>
      <c r="Y163" s="470"/>
      <c r="Z163" s="470"/>
      <c r="AA163" s="470"/>
      <c r="AB163" s="470"/>
      <c r="AC163" s="470"/>
      <c r="AD163" s="473">
        <v>46388</v>
      </c>
      <c r="AE163" s="471">
        <f t="shared" si="21"/>
        <v>5</v>
      </c>
      <c r="AF163" s="467"/>
      <c r="AG163" s="490"/>
    </row>
    <row r="164" spans="4:33" ht="36">
      <c r="D164" s="488" t="s">
        <v>380</v>
      </c>
      <c r="E164" s="488" t="s">
        <v>388</v>
      </c>
      <c r="F164" s="160">
        <v>1</v>
      </c>
      <c r="G164" s="488" t="s">
        <v>389</v>
      </c>
      <c r="H164" s="470"/>
      <c r="I164" s="470"/>
      <c r="J164" s="470"/>
      <c r="K164" s="474">
        <v>1</v>
      </c>
      <c r="L164" s="470">
        <v>1</v>
      </c>
      <c r="M164" s="470"/>
      <c r="N164" s="470"/>
      <c r="O164" s="470"/>
      <c r="P164" s="470"/>
      <c r="Q164" s="470"/>
      <c r="R164" s="470"/>
      <c r="S164" s="470"/>
      <c r="T164" s="470"/>
      <c r="U164" s="470"/>
      <c r="V164" s="470"/>
      <c r="W164" s="470"/>
      <c r="X164" s="470"/>
      <c r="Y164" s="470"/>
      <c r="Z164" s="470"/>
      <c r="AA164" s="470"/>
      <c r="AB164" s="470"/>
      <c r="AC164" s="470"/>
      <c r="AD164" s="518">
        <v>46023</v>
      </c>
      <c r="AE164" s="471">
        <f t="shared" si="21"/>
        <v>2</v>
      </c>
      <c r="AF164" s="467"/>
      <c r="AG164" s="490"/>
    </row>
    <row r="165" spans="4:33" ht="36">
      <c r="D165" s="488" t="s">
        <v>390</v>
      </c>
      <c r="E165" s="489" t="s">
        <v>391</v>
      </c>
      <c r="F165" s="160">
        <v>4</v>
      </c>
      <c r="G165" s="489" t="s">
        <v>392</v>
      </c>
      <c r="H165" s="470">
        <v>2</v>
      </c>
      <c r="I165" s="470"/>
      <c r="J165" s="470"/>
      <c r="K165" s="474"/>
      <c r="L165" s="470">
        <v>1</v>
      </c>
      <c r="M165" s="470"/>
      <c r="N165" s="470"/>
      <c r="O165" s="470"/>
      <c r="P165" s="470"/>
      <c r="Q165" s="470"/>
      <c r="R165" s="470"/>
      <c r="S165" s="470"/>
      <c r="T165" s="470"/>
      <c r="U165" s="470"/>
      <c r="V165" s="470"/>
      <c r="W165" s="470"/>
      <c r="X165" s="470"/>
      <c r="Y165" s="470"/>
      <c r="Z165" s="470"/>
      <c r="AA165" s="470"/>
      <c r="AB165" s="470"/>
      <c r="AC165" s="470"/>
      <c r="AD165" s="518">
        <v>46054</v>
      </c>
      <c r="AE165" s="471">
        <f t="shared" si="21"/>
        <v>3</v>
      </c>
      <c r="AF165" s="467"/>
      <c r="AG165" s="490"/>
    </row>
    <row r="166" spans="4:33" ht="17.25" customHeight="1">
      <c r="D166" s="486" t="s">
        <v>390</v>
      </c>
      <c r="E166" s="489" t="s">
        <v>393</v>
      </c>
      <c r="F166" s="160">
        <v>2</v>
      </c>
      <c r="G166" s="489" t="s">
        <v>394</v>
      </c>
      <c r="H166" s="470">
        <v>3</v>
      </c>
      <c r="I166" s="470"/>
      <c r="J166" s="470"/>
      <c r="K166" s="474">
        <v>2</v>
      </c>
      <c r="L166" s="470">
        <v>2</v>
      </c>
      <c r="M166" s="470"/>
      <c r="N166" s="470"/>
      <c r="O166" s="470"/>
      <c r="P166" s="470"/>
      <c r="Q166" s="470"/>
      <c r="R166" s="470"/>
      <c r="S166" s="470"/>
      <c r="T166" s="470"/>
      <c r="U166" s="470"/>
      <c r="V166" s="470"/>
      <c r="W166" s="470"/>
      <c r="X166" s="470"/>
      <c r="Y166" s="470"/>
      <c r="Z166" s="470"/>
      <c r="AA166" s="470"/>
      <c r="AB166" s="470"/>
      <c r="AC166" s="470"/>
      <c r="AD166" s="518">
        <v>46054</v>
      </c>
      <c r="AE166" s="471">
        <f t="shared" si="21"/>
        <v>7</v>
      </c>
      <c r="AF166" s="467"/>
      <c r="AG166" s="490"/>
    </row>
    <row r="167" spans="4:33" ht="24">
      <c r="D167" s="492" t="s">
        <v>395</v>
      </c>
      <c r="E167" s="492" t="s">
        <v>396</v>
      </c>
      <c r="F167" s="463">
        <v>1</v>
      </c>
      <c r="G167" s="492" t="s">
        <v>397</v>
      </c>
      <c r="H167" s="463"/>
      <c r="I167" s="463"/>
      <c r="J167" s="463"/>
      <c r="K167" s="463">
        <v>1</v>
      </c>
      <c r="L167" s="463">
        <v>1</v>
      </c>
      <c r="M167" s="463"/>
      <c r="N167" s="463"/>
      <c r="O167" s="463">
        <f t="shared" ref="O167:U195" si="37">H167</f>
        <v>0</v>
      </c>
      <c r="P167" s="463">
        <f t="shared" ref="P167:U169" si="38">I167</f>
        <v>0</v>
      </c>
      <c r="Q167" s="463">
        <f t="shared" si="38"/>
        <v>0</v>
      </c>
      <c r="R167" s="463">
        <f t="shared" si="38"/>
        <v>1</v>
      </c>
      <c r="S167" s="463">
        <f t="shared" si="38"/>
        <v>1</v>
      </c>
      <c r="T167" s="463">
        <f t="shared" si="38"/>
        <v>0</v>
      </c>
      <c r="U167" s="463">
        <f t="shared" si="38"/>
        <v>0</v>
      </c>
      <c r="V167" s="463"/>
      <c r="W167" s="463"/>
      <c r="X167" s="463"/>
      <c r="Y167" s="463">
        <v>2</v>
      </c>
      <c r="Z167" s="463">
        <v>2</v>
      </c>
      <c r="AA167" s="463">
        <v>2</v>
      </c>
      <c r="AB167" s="463">
        <v>1</v>
      </c>
      <c r="AC167" s="463">
        <v>2</v>
      </c>
      <c r="AD167" s="466">
        <v>46266</v>
      </c>
      <c r="AE167" s="471">
        <f t="shared" si="21"/>
        <v>2</v>
      </c>
      <c r="AF167" s="467"/>
      <c r="AG167" s="490"/>
    </row>
    <row r="168" spans="4:33" ht="24">
      <c r="D168" s="492" t="s">
        <v>395</v>
      </c>
      <c r="E168" s="493" t="s">
        <v>398</v>
      </c>
      <c r="F168" s="463">
        <v>1</v>
      </c>
      <c r="G168" s="494" t="s">
        <v>399</v>
      </c>
      <c r="H168" s="463"/>
      <c r="I168" s="463"/>
      <c r="J168" s="463"/>
      <c r="K168" s="463">
        <v>1</v>
      </c>
      <c r="L168" s="463">
        <v>1</v>
      </c>
      <c r="M168" s="463"/>
      <c r="N168" s="463"/>
      <c r="O168" s="463">
        <f t="shared" si="37"/>
        <v>0</v>
      </c>
      <c r="P168" s="463">
        <f t="shared" si="38"/>
        <v>0</v>
      </c>
      <c r="Q168" s="463">
        <f t="shared" si="38"/>
        <v>0</v>
      </c>
      <c r="R168" s="463">
        <f t="shared" si="38"/>
        <v>1</v>
      </c>
      <c r="S168" s="463">
        <f t="shared" si="38"/>
        <v>1</v>
      </c>
      <c r="T168" s="463">
        <f t="shared" si="38"/>
        <v>0</v>
      </c>
      <c r="U168" s="463">
        <f t="shared" si="38"/>
        <v>0</v>
      </c>
      <c r="V168" s="463"/>
      <c r="W168" s="463"/>
      <c r="X168" s="463"/>
      <c r="Y168" s="463">
        <v>2</v>
      </c>
      <c r="Z168" s="463">
        <v>2</v>
      </c>
      <c r="AA168" s="463">
        <v>2</v>
      </c>
      <c r="AB168" s="463">
        <v>1</v>
      </c>
      <c r="AC168" s="463">
        <v>1</v>
      </c>
      <c r="AD168" s="466">
        <v>46266</v>
      </c>
      <c r="AE168" s="471">
        <f t="shared" si="21"/>
        <v>2</v>
      </c>
      <c r="AF168" s="467"/>
      <c r="AG168" s="490"/>
    </row>
    <row r="169" spans="4:33" ht="24">
      <c r="D169" s="492" t="s">
        <v>395</v>
      </c>
      <c r="E169" s="492" t="s">
        <v>400</v>
      </c>
      <c r="F169" s="463">
        <v>1</v>
      </c>
      <c r="G169" s="492" t="s">
        <v>401</v>
      </c>
      <c r="H169" s="463"/>
      <c r="I169" s="463"/>
      <c r="J169" s="463"/>
      <c r="K169" s="463">
        <v>1</v>
      </c>
      <c r="L169" s="463"/>
      <c r="M169" s="463">
        <v>1</v>
      </c>
      <c r="N169" s="463"/>
      <c r="O169" s="463">
        <f t="shared" si="37"/>
        <v>0</v>
      </c>
      <c r="P169" s="463">
        <f t="shared" si="38"/>
        <v>0</v>
      </c>
      <c r="Q169" s="463">
        <f t="shared" si="38"/>
        <v>0</v>
      </c>
      <c r="R169" s="463">
        <f t="shared" si="38"/>
        <v>1</v>
      </c>
      <c r="S169" s="463">
        <f t="shared" si="38"/>
        <v>0</v>
      </c>
      <c r="T169" s="463">
        <f t="shared" si="38"/>
        <v>1</v>
      </c>
      <c r="U169" s="463">
        <f t="shared" si="38"/>
        <v>0</v>
      </c>
      <c r="V169" s="463"/>
      <c r="W169" s="463"/>
      <c r="X169" s="463"/>
      <c r="Y169" s="463">
        <v>2</v>
      </c>
      <c r="Z169" s="463">
        <v>2</v>
      </c>
      <c r="AA169" s="463">
        <v>2</v>
      </c>
      <c r="AB169" s="463">
        <v>1</v>
      </c>
      <c r="AC169" s="463">
        <v>1</v>
      </c>
      <c r="AD169" s="466" t="s">
        <v>402</v>
      </c>
      <c r="AE169" s="471">
        <f t="shared" si="21"/>
        <v>2</v>
      </c>
      <c r="AF169" s="467"/>
      <c r="AG169" s="490"/>
    </row>
    <row r="170" spans="4:33">
      <c r="D170" s="492" t="s">
        <v>395</v>
      </c>
      <c r="E170" s="495" t="s">
        <v>403</v>
      </c>
      <c r="F170" s="463">
        <v>1</v>
      </c>
      <c r="G170" s="492" t="s">
        <v>404</v>
      </c>
      <c r="H170" s="465">
        <v>1</v>
      </c>
      <c r="I170" s="465"/>
      <c r="J170" s="465"/>
      <c r="K170" s="465">
        <v>1</v>
      </c>
      <c r="L170" s="465"/>
      <c r="M170" s="465"/>
      <c r="N170" s="465"/>
      <c r="O170" s="463">
        <f t="shared" si="37"/>
        <v>1</v>
      </c>
      <c r="P170" s="463">
        <f t="shared" si="37"/>
        <v>0</v>
      </c>
      <c r="Q170" s="463">
        <f t="shared" si="37"/>
        <v>0</v>
      </c>
      <c r="R170" s="463">
        <f t="shared" si="37"/>
        <v>1</v>
      </c>
      <c r="S170" s="463">
        <f t="shared" si="37"/>
        <v>0</v>
      </c>
      <c r="T170" s="463">
        <f t="shared" si="37"/>
        <v>0</v>
      </c>
      <c r="U170" s="463">
        <f t="shared" si="37"/>
        <v>0</v>
      </c>
      <c r="V170" s="465"/>
      <c r="W170" s="465"/>
      <c r="X170" s="465"/>
      <c r="Y170" s="465">
        <v>2</v>
      </c>
      <c r="Z170" s="465">
        <v>2</v>
      </c>
      <c r="AA170" s="465"/>
      <c r="AB170" s="465">
        <v>1</v>
      </c>
      <c r="AC170" s="465">
        <v>1</v>
      </c>
      <c r="AD170" s="466">
        <v>46266</v>
      </c>
      <c r="AE170" s="471">
        <f t="shared" si="21"/>
        <v>2</v>
      </c>
      <c r="AF170" s="467"/>
      <c r="AG170" s="490"/>
    </row>
    <row r="171" spans="4:33" ht="24">
      <c r="D171" s="492" t="s">
        <v>395</v>
      </c>
      <c r="E171" s="494" t="s">
        <v>58</v>
      </c>
      <c r="F171" s="463"/>
      <c r="G171" s="494" t="s">
        <v>405</v>
      </c>
      <c r="H171" s="463"/>
      <c r="I171" s="463"/>
      <c r="J171" s="463">
        <v>1</v>
      </c>
      <c r="K171" s="463"/>
      <c r="L171" s="463"/>
      <c r="M171" s="463"/>
      <c r="N171" s="463"/>
      <c r="O171" s="463">
        <f t="shared" si="37"/>
        <v>0</v>
      </c>
      <c r="P171" s="463">
        <f t="shared" si="37"/>
        <v>0</v>
      </c>
      <c r="Q171" s="463">
        <f t="shared" si="37"/>
        <v>1</v>
      </c>
      <c r="R171" s="463">
        <f t="shared" si="37"/>
        <v>0</v>
      </c>
      <c r="S171" s="463">
        <f t="shared" si="37"/>
        <v>0</v>
      </c>
      <c r="T171" s="463">
        <f t="shared" si="37"/>
        <v>0</v>
      </c>
      <c r="U171" s="463">
        <f t="shared" si="37"/>
        <v>0</v>
      </c>
      <c r="V171" s="463"/>
      <c r="W171" s="463"/>
      <c r="X171" s="463"/>
      <c r="Y171" s="463"/>
      <c r="Z171" s="463"/>
      <c r="AA171" s="463"/>
      <c r="AB171" s="463"/>
      <c r="AC171" s="463"/>
      <c r="AD171" s="466"/>
      <c r="AE171" s="471">
        <f t="shared" si="21"/>
        <v>1</v>
      </c>
      <c r="AF171" s="461"/>
      <c r="AG171" s="490"/>
    </row>
    <row r="172" spans="4:33" ht="24">
      <c r="D172" s="492" t="s">
        <v>395</v>
      </c>
      <c r="E172" s="494" t="s">
        <v>58</v>
      </c>
      <c r="F172" s="463"/>
      <c r="G172" s="494" t="s">
        <v>406</v>
      </c>
      <c r="H172" s="463"/>
      <c r="I172" s="463"/>
      <c r="J172" s="463"/>
      <c r="K172" s="463"/>
      <c r="L172" s="463">
        <v>1</v>
      </c>
      <c r="M172" s="463"/>
      <c r="N172" s="463"/>
      <c r="O172" s="463">
        <f t="shared" si="37"/>
        <v>0</v>
      </c>
      <c r="P172" s="463">
        <f t="shared" si="37"/>
        <v>0</v>
      </c>
      <c r="Q172" s="463">
        <f t="shared" si="37"/>
        <v>0</v>
      </c>
      <c r="R172" s="463">
        <f t="shared" si="37"/>
        <v>0</v>
      </c>
      <c r="S172" s="463">
        <f t="shared" si="37"/>
        <v>1</v>
      </c>
      <c r="T172" s="463">
        <f t="shared" si="37"/>
        <v>0</v>
      </c>
      <c r="U172" s="463">
        <f t="shared" si="37"/>
        <v>0</v>
      </c>
      <c r="V172" s="463"/>
      <c r="W172" s="463"/>
      <c r="X172" s="463">
        <v>2</v>
      </c>
      <c r="Y172" s="463">
        <v>2</v>
      </c>
      <c r="Z172" s="463">
        <v>4</v>
      </c>
      <c r="AA172" s="463">
        <v>1</v>
      </c>
      <c r="AB172" s="463">
        <v>2</v>
      </c>
      <c r="AC172" s="463">
        <v>4</v>
      </c>
      <c r="AD172" s="466">
        <v>46266</v>
      </c>
      <c r="AE172" s="471">
        <f t="shared" si="21"/>
        <v>3</v>
      </c>
      <c r="AF172" s="461"/>
      <c r="AG172" s="490"/>
    </row>
    <row r="173" spans="4:33" ht="96">
      <c r="D173" s="492" t="s">
        <v>395</v>
      </c>
      <c r="E173" s="492" t="s">
        <v>407</v>
      </c>
      <c r="F173" s="463">
        <v>18</v>
      </c>
      <c r="G173" s="496" t="s">
        <v>408</v>
      </c>
      <c r="H173" s="463">
        <v>6</v>
      </c>
      <c r="I173" s="463"/>
      <c r="J173" s="463"/>
      <c r="K173" s="463"/>
      <c r="L173" s="463"/>
      <c r="M173" s="463"/>
      <c r="N173" s="463">
        <v>3</v>
      </c>
      <c r="O173" s="463">
        <f t="shared" si="37"/>
        <v>6</v>
      </c>
      <c r="P173" s="463">
        <f t="shared" si="37"/>
        <v>0</v>
      </c>
      <c r="Q173" s="463">
        <f t="shared" si="37"/>
        <v>0</v>
      </c>
      <c r="R173" s="463">
        <f t="shared" si="37"/>
        <v>0</v>
      </c>
      <c r="S173" s="463">
        <f t="shared" si="37"/>
        <v>0</v>
      </c>
      <c r="T173" s="463">
        <f t="shared" si="37"/>
        <v>0</v>
      </c>
      <c r="U173" s="463">
        <f t="shared" si="37"/>
        <v>3</v>
      </c>
      <c r="V173" s="463"/>
      <c r="W173" s="463"/>
      <c r="X173" s="463">
        <v>6</v>
      </c>
      <c r="Y173" s="463">
        <v>9</v>
      </c>
      <c r="Z173" s="463">
        <v>21</v>
      </c>
      <c r="AA173" s="463">
        <v>3</v>
      </c>
      <c r="AB173" s="463">
        <v>1</v>
      </c>
      <c r="AC173" s="463">
        <v>21</v>
      </c>
      <c r="AD173" s="466">
        <v>46266</v>
      </c>
      <c r="AE173" s="471">
        <f t="shared" si="21"/>
        <v>15</v>
      </c>
      <c r="AF173" s="467"/>
      <c r="AG173" s="490"/>
    </row>
    <row r="174" spans="4:33" ht="102.75" customHeight="1">
      <c r="D174" s="492" t="s">
        <v>409</v>
      </c>
      <c r="E174" s="492" t="s">
        <v>410</v>
      </c>
      <c r="F174" s="463">
        <v>95</v>
      </c>
      <c r="G174" s="492" t="s">
        <v>411</v>
      </c>
      <c r="H174" s="463">
        <f>49+28</f>
        <v>77</v>
      </c>
      <c r="I174" s="463"/>
      <c r="J174" s="463">
        <v>1</v>
      </c>
      <c r="K174" s="463">
        <v>2</v>
      </c>
      <c r="L174" s="463">
        <v>2</v>
      </c>
      <c r="M174" s="463">
        <v>21</v>
      </c>
      <c r="N174" s="463"/>
      <c r="O174" s="463">
        <f t="shared" si="37"/>
        <v>77</v>
      </c>
      <c r="P174" s="463">
        <f t="shared" si="37"/>
        <v>0</v>
      </c>
      <c r="Q174" s="463">
        <f t="shared" si="37"/>
        <v>1</v>
      </c>
      <c r="R174" s="463">
        <f t="shared" si="37"/>
        <v>2</v>
      </c>
      <c r="S174" s="463">
        <f t="shared" si="37"/>
        <v>2</v>
      </c>
      <c r="T174" s="463">
        <f t="shared" si="37"/>
        <v>21</v>
      </c>
      <c r="U174" s="463">
        <f t="shared" si="37"/>
        <v>0</v>
      </c>
      <c r="V174" s="463"/>
      <c r="W174" s="463"/>
      <c r="X174" s="463">
        <v>1</v>
      </c>
      <c r="Y174" s="463">
        <v>63</v>
      </c>
      <c r="Z174" s="463"/>
      <c r="AA174" s="463"/>
      <c r="AB174" s="463">
        <v>10</v>
      </c>
      <c r="AC174" s="463">
        <v>103</v>
      </c>
      <c r="AD174" s="466">
        <v>46266</v>
      </c>
      <c r="AE174" s="471">
        <f t="shared" si="21"/>
        <v>104</v>
      </c>
      <c r="AF174" s="467"/>
      <c r="AG174" s="490"/>
    </row>
    <row r="175" spans="4:33" ht="36">
      <c r="D175" s="492" t="s">
        <v>409</v>
      </c>
      <c r="E175" s="492" t="s">
        <v>412</v>
      </c>
      <c r="F175" s="463">
        <v>2</v>
      </c>
      <c r="G175" s="492" t="s">
        <v>413</v>
      </c>
      <c r="H175" s="463"/>
      <c r="I175" s="463"/>
      <c r="J175" s="463"/>
      <c r="K175" s="463">
        <v>4</v>
      </c>
      <c r="L175" s="463">
        <v>2</v>
      </c>
      <c r="M175" s="463"/>
      <c r="N175" s="463"/>
      <c r="O175" s="463">
        <f t="shared" si="37"/>
        <v>0</v>
      </c>
      <c r="P175" s="463">
        <f t="shared" si="37"/>
        <v>0</v>
      </c>
      <c r="Q175" s="463">
        <f t="shared" si="37"/>
        <v>0</v>
      </c>
      <c r="R175" s="463">
        <f t="shared" si="37"/>
        <v>4</v>
      </c>
      <c r="S175" s="463">
        <f t="shared" si="37"/>
        <v>2</v>
      </c>
      <c r="T175" s="463">
        <f t="shared" si="37"/>
        <v>0</v>
      </c>
      <c r="U175" s="463">
        <f t="shared" si="37"/>
        <v>0</v>
      </c>
      <c r="V175" s="463"/>
      <c r="W175" s="463"/>
      <c r="X175" s="463"/>
      <c r="Y175" s="463">
        <v>3</v>
      </c>
      <c r="Z175" s="463">
        <v>3</v>
      </c>
      <c r="AA175" s="463">
        <v>3</v>
      </c>
      <c r="AB175" s="463">
        <v>1</v>
      </c>
      <c r="AC175" s="463">
        <v>6</v>
      </c>
      <c r="AD175" s="466">
        <v>46266</v>
      </c>
      <c r="AE175" s="471">
        <f t="shared" si="21"/>
        <v>6</v>
      </c>
      <c r="AF175" s="467"/>
      <c r="AG175" s="490"/>
    </row>
    <row r="176" spans="4:33" ht="48">
      <c r="D176" s="488" t="s">
        <v>409</v>
      </c>
      <c r="E176" s="488" t="s">
        <v>414</v>
      </c>
      <c r="F176" s="160">
        <v>1</v>
      </c>
      <c r="G176" s="488" t="s">
        <v>415</v>
      </c>
      <c r="H176" s="470">
        <v>1</v>
      </c>
      <c r="I176" s="470"/>
      <c r="J176" s="470"/>
      <c r="K176" s="474">
        <v>1</v>
      </c>
      <c r="L176" s="470"/>
      <c r="M176" s="470"/>
      <c r="N176" s="470"/>
      <c r="O176" s="470"/>
      <c r="P176" s="470"/>
      <c r="Q176" s="470"/>
      <c r="R176" s="470"/>
      <c r="S176" s="470"/>
      <c r="T176" s="470"/>
      <c r="U176" s="470"/>
      <c r="V176" s="470"/>
      <c r="W176" s="470"/>
      <c r="X176" s="470"/>
      <c r="Y176" s="470"/>
      <c r="Z176" s="470"/>
      <c r="AA176" s="470"/>
      <c r="AB176" s="470"/>
      <c r="AC176" s="470"/>
      <c r="AD176" s="518">
        <v>46023</v>
      </c>
      <c r="AE176" s="471">
        <f t="shared" si="21"/>
        <v>2</v>
      </c>
      <c r="AF176" s="467"/>
      <c r="AG176" s="490"/>
    </row>
    <row r="177" spans="4:33" ht="36">
      <c r="D177" s="486" t="s">
        <v>409</v>
      </c>
      <c r="E177" s="488" t="s">
        <v>416</v>
      </c>
      <c r="F177" s="160">
        <v>1</v>
      </c>
      <c r="G177" s="488" t="s">
        <v>417</v>
      </c>
      <c r="H177" s="470">
        <v>1</v>
      </c>
      <c r="I177" s="470"/>
      <c r="J177" s="470"/>
      <c r="K177" s="474"/>
      <c r="L177" s="470">
        <v>1</v>
      </c>
      <c r="M177" s="470"/>
      <c r="N177" s="470"/>
      <c r="O177" s="470"/>
      <c r="P177" s="470"/>
      <c r="Q177" s="470"/>
      <c r="R177" s="470"/>
      <c r="S177" s="470"/>
      <c r="T177" s="470"/>
      <c r="U177" s="470"/>
      <c r="V177" s="470"/>
      <c r="W177" s="470"/>
      <c r="X177" s="470"/>
      <c r="Y177" s="470"/>
      <c r="Z177" s="470"/>
      <c r="AA177" s="470"/>
      <c r="AB177" s="470"/>
      <c r="AC177" s="470"/>
      <c r="AD177" s="518">
        <v>46054</v>
      </c>
      <c r="AE177" s="471">
        <f t="shared" si="21"/>
        <v>2</v>
      </c>
      <c r="AF177" s="497"/>
      <c r="AG177" s="490"/>
    </row>
    <row r="178" spans="4:33" ht="36">
      <c r="D178" s="486" t="s">
        <v>409</v>
      </c>
      <c r="E178" s="488" t="s">
        <v>418</v>
      </c>
      <c r="F178" s="160">
        <v>1</v>
      </c>
      <c r="G178" s="488" t="s">
        <v>419</v>
      </c>
      <c r="H178" s="470"/>
      <c r="I178" s="470"/>
      <c r="J178" s="470"/>
      <c r="K178" s="474"/>
      <c r="L178" s="470">
        <v>1</v>
      </c>
      <c r="M178" s="470"/>
      <c r="N178" s="470"/>
      <c r="O178" s="470"/>
      <c r="P178" s="470"/>
      <c r="Q178" s="470"/>
      <c r="R178" s="470"/>
      <c r="S178" s="470"/>
      <c r="T178" s="470"/>
      <c r="U178" s="470"/>
      <c r="V178" s="470"/>
      <c r="W178" s="470"/>
      <c r="X178" s="470"/>
      <c r="Y178" s="470"/>
      <c r="Z178" s="470"/>
      <c r="AA178" s="470"/>
      <c r="AB178" s="470"/>
      <c r="AC178" s="470"/>
      <c r="AD178" s="518">
        <v>46054</v>
      </c>
      <c r="AE178" s="471">
        <f t="shared" si="21"/>
        <v>1</v>
      </c>
      <c r="AF178" s="467"/>
      <c r="AG178" s="490"/>
    </row>
    <row r="179" spans="4:33" ht="36">
      <c r="D179" s="486" t="s">
        <v>409</v>
      </c>
      <c r="E179" s="488" t="s">
        <v>420</v>
      </c>
      <c r="F179" s="160">
        <v>1</v>
      </c>
      <c r="G179" s="488" t="s">
        <v>421</v>
      </c>
      <c r="H179" s="470">
        <v>1</v>
      </c>
      <c r="I179" s="470"/>
      <c r="J179" s="470"/>
      <c r="K179" s="474">
        <v>1</v>
      </c>
      <c r="L179" s="470"/>
      <c r="M179" s="470"/>
      <c r="N179" s="470"/>
      <c r="O179" s="470"/>
      <c r="P179" s="470"/>
      <c r="Q179" s="470"/>
      <c r="R179" s="470"/>
      <c r="S179" s="470"/>
      <c r="T179" s="470"/>
      <c r="U179" s="470"/>
      <c r="V179" s="470"/>
      <c r="W179" s="470"/>
      <c r="X179" s="470"/>
      <c r="Y179" s="470"/>
      <c r="Z179" s="470"/>
      <c r="AA179" s="470"/>
      <c r="AB179" s="470"/>
      <c r="AC179" s="470"/>
      <c r="AD179" s="518">
        <v>46054</v>
      </c>
      <c r="AE179" s="471">
        <f t="shared" si="21"/>
        <v>2</v>
      </c>
      <c r="AF179" s="467"/>
      <c r="AG179" s="490"/>
    </row>
    <row r="180" spans="4:33" ht="48">
      <c r="D180" s="492" t="s">
        <v>409</v>
      </c>
      <c r="E180" s="494" t="s">
        <v>422</v>
      </c>
      <c r="F180" s="463">
        <v>1</v>
      </c>
      <c r="G180" s="494" t="s">
        <v>423</v>
      </c>
      <c r="H180" s="463">
        <v>1</v>
      </c>
      <c r="I180" s="465"/>
      <c r="J180" s="465"/>
      <c r="K180" s="465">
        <v>1</v>
      </c>
      <c r="L180" s="465"/>
      <c r="M180" s="465"/>
      <c r="N180" s="465"/>
      <c r="O180" s="463">
        <f t="shared" si="37"/>
        <v>1</v>
      </c>
      <c r="P180" s="463">
        <f t="shared" si="37"/>
        <v>0</v>
      </c>
      <c r="Q180" s="463">
        <f t="shared" si="37"/>
        <v>0</v>
      </c>
      <c r="R180" s="463">
        <f t="shared" si="37"/>
        <v>1</v>
      </c>
      <c r="S180" s="463">
        <f t="shared" si="37"/>
        <v>0</v>
      </c>
      <c r="T180" s="463">
        <f t="shared" si="37"/>
        <v>0</v>
      </c>
      <c r="U180" s="463">
        <f t="shared" si="37"/>
        <v>0</v>
      </c>
      <c r="V180" s="465"/>
      <c r="W180" s="465"/>
      <c r="X180" s="465"/>
      <c r="Y180" s="465">
        <v>2</v>
      </c>
      <c r="Z180" s="465">
        <v>2</v>
      </c>
      <c r="AA180" s="465"/>
      <c r="AB180" s="465"/>
      <c r="AC180" s="465">
        <v>2</v>
      </c>
      <c r="AD180" s="466">
        <v>46266</v>
      </c>
      <c r="AE180" s="471">
        <f t="shared" si="21"/>
        <v>2</v>
      </c>
      <c r="AF180" s="467"/>
      <c r="AG180" s="490"/>
    </row>
    <row r="181" spans="4:33" ht="36">
      <c r="D181" s="492" t="s">
        <v>409</v>
      </c>
      <c r="E181" s="492" t="s">
        <v>424</v>
      </c>
      <c r="F181" s="463">
        <v>1</v>
      </c>
      <c r="G181" s="492" t="s">
        <v>425</v>
      </c>
      <c r="H181" s="463">
        <v>1</v>
      </c>
      <c r="I181" s="465"/>
      <c r="J181" s="463"/>
      <c r="K181" s="463">
        <v>1</v>
      </c>
      <c r="L181" s="465"/>
      <c r="M181" s="465"/>
      <c r="N181" s="465"/>
      <c r="O181" s="463">
        <f t="shared" si="37"/>
        <v>1</v>
      </c>
      <c r="P181" s="463">
        <f t="shared" si="37"/>
        <v>0</v>
      </c>
      <c r="Q181" s="463">
        <f t="shared" si="37"/>
        <v>0</v>
      </c>
      <c r="R181" s="463">
        <f t="shared" si="37"/>
        <v>1</v>
      </c>
      <c r="S181" s="463">
        <f t="shared" si="37"/>
        <v>0</v>
      </c>
      <c r="T181" s="463">
        <f t="shared" si="37"/>
        <v>0</v>
      </c>
      <c r="U181" s="463">
        <f t="shared" si="37"/>
        <v>0</v>
      </c>
      <c r="V181" s="465"/>
      <c r="W181" s="465"/>
      <c r="X181" s="465"/>
      <c r="Y181" s="465">
        <v>2</v>
      </c>
      <c r="Z181" s="465">
        <v>2</v>
      </c>
      <c r="AA181" s="465">
        <v>2</v>
      </c>
      <c r="AB181" s="465">
        <v>1</v>
      </c>
      <c r="AC181" s="465">
        <v>1</v>
      </c>
      <c r="AD181" s="466">
        <v>46266</v>
      </c>
      <c r="AE181" s="471">
        <f t="shared" si="21"/>
        <v>2</v>
      </c>
      <c r="AF181" s="467"/>
      <c r="AG181" s="490"/>
    </row>
    <row r="182" spans="4:33" ht="36">
      <c r="D182" s="492" t="s">
        <v>409</v>
      </c>
      <c r="E182" s="492" t="s">
        <v>426</v>
      </c>
      <c r="F182" s="463">
        <v>1</v>
      </c>
      <c r="G182" s="492" t="s">
        <v>427</v>
      </c>
      <c r="H182" s="463">
        <v>2</v>
      </c>
      <c r="I182" s="465"/>
      <c r="J182" s="465"/>
      <c r="K182" s="463">
        <v>1</v>
      </c>
      <c r="L182" s="465"/>
      <c r="M182" s="465"/>
      <c r="N182" s="465"/>
      <c r="O182" s="463">
        <f t="shared" si="37"/>
        <v>2</v>
      </c>
      <c r="P182" s="463">
        <f t="shared" si="37"/>
        <v>0</v>
      </c>
      <c r="Q182" s="463">
        <f t="shared" si="37"/>
        <v>0</v>
      </c>
      <c r="R182" s="463">
        <f t="shared" si="37"/>
        <v>1</v>
      </c>
      <c r="S182" s="463">
        <f t="shared" si="37"/>
        <v>0</v>
      </c>
      <c r="T182" s="463">
        <f t="shared" si="37"/>
        <v>0</v>
      </c>
      <c r="U182" s="463">
        <f t="shared" si="37"/>
        <v>0</v>
      </c>
      <c r="V182" s="465"/>
      <c r="W182" s="465"/>
      <c r="X182" s="465"/>
      <c r="Y182" s="465">
        <v>2</v>
      </c>
      <c r="Z182" s="465">
        <v>2</v>
      </c>
      <c r="AA182" s="465"/>
      <c r="AB182" s="465">
        <v>1</v>
      </c>
      <c r="AC182" s="465">
        <v>3</v>
      </c>
      <c r="AD182" s="466">
        <v>46266</v>
      </c>
      <c r="AE182" s="471">
        <f t="shared" si="21"/>
        <v>3</v>
      </c>
      <c r="AF182" s="467"/>
      <c r="AG182" s="490"/>
    </row>
    <row r="183" spans="4:33" ht="36">
      <c r="D183" s="512" t="s">
        <v>409</v>
      </c>
      <c r="E183" s="512" t="s">
        <v>428</v>
      </c>
      <c r="F183" s="514">
        <v>1</v>
      </c>
      <c r="G183" s="512" t="s">
        <v>429</v>
      </c>
      <c r="H183" s="514">
        <v>1</v>
      </c>
      <c r="I183" s="522"/>
      <c r="J183" s="522"/>
      <c r="K183" s="514"/>
      <c r="L183" s="522">
        <v>1</v>
      </c>
      <c r="M183" s="522"/>
      <c r="N183" s="522"/>
      <c r="O183" s="514">
        <f>H183</f>
        <v>1</v>
      </c>
      <c r="P183" s="514">
        <f t="shared" si="37"/>
        <v>0</v>
      </c>
      <c r="Q183" s="514">
        <f t="shared" si="37"/>
        <v>0</v>
      </c>
      <c r="R183" s="514">
        <f t="shared" si="37"/>
        <v>0</v>
      </c>
      <c r="S183" s="514">
        <f t="shared" si="37"/>
        <v>1</v>
      </c>
      <c r="T183" s="514">
        <f t="shared" si="37"/>
        <v>0</v>
      </c>
      <c r="U183" s="514">
        <f t="shared" si="37"/>
        <v>0</v>
      </c>
      <c r="V183" s="471"/>
      <c r="W183" s="471"/>
      <c r="X183" s="471"/>
      <c r="Y183" s="471"/>
      <c r="Z183" s="471"/>
      <c r="AA183" s="471"/>
      <c r="AB183" s="471"/>
      <c r="AC183" s="471"/>
      <c r="AD183" s="521">
        <v>46388</v>
      </c>
      <c r="AE183" s="471">
        <f t="shared" si="21"/>
        <v>2</v>
      </c>
      <c r="AF183" s="467"/>
      <c r="AG183" s="490"/>
    </row>
    <row r="184" spans="4:33" ht="36">
      <c r="D184" s="492" t="s">
        <v>409</v>
      </c>
      <c r="E184" s="492" t="s">
        <v>430</v>
      </c>
      <c r="F184" s="463">
        <v>1</v>
      </c>
      <c r="G184" s="492" t="s">
        <v>431</v>
      </c>
      <c r="H184" s="463"/>
      <c r="I184" s="465"/>
      <c r="J184" s="463"/>
      <c r="K184" s="463">
        <v>1</v>
      </c>
      <c r="L184" s="463"/>
      <c r="M184" s="465">
        <v>1</v>
      </c>
      <c r="N184" s="465"/>
      <c r="O184" s="463">
        <f t="shared" si="37"/>
        <v>0</v>
      </c>
      <c r="P184" s="463">
        <f t="shared" si="37"/>
        <v>0</v>
      </c>
      <c r="Q184" s="463">
        <f t="shared" si="37"/>
        <v>0</v>
      </c>
      <c r="R184" s="463">
        <f t="shared" si="37"/>
        <v>1</v>
      </c>
      <c r="S184" s="463">
        <f t="shared" si="37"/>
        <v>0</v>
      </c>
      <c r="T184" s="463">
        <f t="shared" si="37"/>
        <v>1</v>
      </c>
      <c r="U184" s="463">
        <f t="shared" si="37"/>
        <v>0</v>
      </c>
      <c r="V184" s="463"/>
      <c r="W184" s="463"/>
      <c r="X184" s="463"/>
      <c r="Y184" s="463">
        <v>2</v>
      </c>
      <c r="Z184" s="463">
        <v>2</v>
      </c>
      <c r="AA184" s="463">
        <v>2</v>
      </c>
      <c r="AB184" s="463">
        <v>1</v>
      </c>
      <c r="AC184" s="463">
        <v>3</v>
      </c>
      <c r="AD184" s="466">
        <v>46266</v>
      </c>
      <c r="AE184" s="471">
        <f t="shared" si="21"/>
        <v>2</v>
      </c>
      <c r="AF184" s="467"/>
      <c r="AG184" s="490"/>
    </row>
    <row r="185" spans="4:33" ht="36">
      <c r="D185" s="512" t="s">
        <v>372</v>
      </c>
      <c r="E185" s="512" t="s">
        <v>432</v>
      </c>
      <c r="F185" s="514">
        <v>1</v>
      </c>
      <c r="G185" s="512" t="s">
        <v>433</v>
      </c>
      <c r="H185" s="514">
        <v>1</v>
      </c>
      <c r="I185" s="522"/>
      <c r="J185" s="514"/>
      <c r="K185" s="514">
        <v>1</v>
      </c>
      <c r="L185" s="514"/>
      <c r="M185" s="522">
        <v>1</v>
      </c>
      <c r="N185" s="522"/>
      <c r="O185" s="514">
        <f>H185</f>
        <v>1</v>
      </c>
      <c r="P185" s="514">
        <f t="shared" si="37"/>
        <v>0</v>
      </c>
      <c r="Q185" s="514">
        <f t="shared" si="37"/>
        <v>0</v>
      </c>
      <c r="R185" s="514">
        <f t="shared" si="37"/>
        <v>1</v>
      </c>
      <c r="S185" s="514">
        <f t="shared" si="37"/>
        <v>0</v>
      </c>
      <c r="T185" s="514">
        <f t="shared" si="37"/>
        <v>1</v>
      </c>
      <c r="U185" s="514">
        <f t="shared" si="37"/>
        <v>0</v>
      </c>
      <c r="V185" s="470"/>
      <c r="W185" s="470"/>
      <c r="X185" s="470"/>
      <c r="Y185" s="470"/>
      <c r="Z185" s="470"/>
      <c r="AA185" s="470"/>
      <c r="AB185" s="470"/>
      <c r="AC185" s="470"/>
      <c r="AD185" s="521">
        <v>46388</v>
      </c>
      <c r="AE185" s="471">
        <f t="shared" si="21"/>
        <v>3</v>
      </c>
      <c r="AF185" s="467"/>
      <c r="AG185" s="490"/>
    </row>
    <row r="186" spans="4:33" ht="36">
      <c r="D186" s="512" t="s">
        <v>372</v>
      </c>
      <c r="E186" s="512" t="s">
        <v>434</v>
      </c>
      <c r="F186" s="514">
        <v>1</v>
      </c>
      <c r="G186" s="520" t="s">
        <v>435</v>
      </c>
      <c r="H186" s="514">
        <v>1</v>
      </c>
      <c r="I186" s="522"/>
      <c r="J186" s="514"/>
      <c r="K186" s="514">
        <v>1</v>
      </c>
      <c r="L186" s="514"/>
      <c r="M186" s="522">
        <v>1</v>
      </c>
      <c r="N186" s="522"/>
      <c r="O186" s="514">
        <f>H186</f>
        <v>1</v>
      </c>
      <c r="P186" s="514">
        <f t="shared" ref="P186" si="39">I186</f>
        <v>0</v>
      </c>
      <c r="Q186" s="514">
        <f t="shared" ref="Q186" si="40">J186</f>
        <v>0</v>
      </c>
      <c r="R186" s="514">
        <f t="shared" ref="R186" si="41">K186</f>
        <v>1</v>
      </c>
      <c r="S186" s="514">
        <f t="shared" ref="S186" si="42">L186</f>
        <v>0</v>
      </c>
      <c r="T186" s="514">
        <f t="shared" ref="T186" si="43">M186</f>
        <v>1</v>
      </c>
      <c r="U186" s="514">
        <f t="shared" ref="U186" si="44">N186</f>
        <v>0</v>
      </c>
      <c r="V186" s="470"/>
      <c r="W186" s="470"/>
      <c r="X186" s="470"/>
      <c r="Y186" s="470"/>
      <c r="Z186" s="470"/>
      <c r="AA186" s="470"/>
      <c r="AB186" s="470"/>
      <c r="AC186" s="470"/>
      <c r="AD186" s="521">
        <v>46388</v>
      </c>
      <c r="AE186" s="471">
        <f t="shared" si="21"/>
        <v>3</v>
      </c>
      <c r="AF186" s="467"/>
      <c r="AG186" s="490"/>
    </row>
    <row r="187" spans="4:33" ht="126.75" customHeight="1">
      <c r="D187" s="492" t="s">
        <v>409</v>
      </c>
      <c r="E187" s="492" t="s">
        <v>436</v>
      </c>
      <c r="F187" s="463">
        <v>16</v>
      </c>
      <c r="G187" s="494" t="s">
        <v>437</v>
      </c>
      <c r="H187" s="463">
        <v>3</v>
      </c>
      <c r="I187" s="465"/>
      <c r="J187" s="463"/>
      <c r="K187" s="463">
        <v>3</v>
      </c>
      <c r="L187" s="463">
        <v>7</v>
      </c>
      <c r="M187" s="465"/>
      <c r="N187" s="465"/>
      <c r="O187" s="463">
        <f t="shared" si="37"/>
        <v>3</v>
      </c>
      <c r="P187" s="463">
        <f t="shared" si="37"/>
        <v>0</v>
      </c>
      <c r="Q187" s="463">
        <f t="shared" si="37"/>
        <v>0</v>
      </c>
      <c r="R187" s="463">
        <f t="shared" si="37"/>
        <v>3</v>
      </c>
      <c r="S187" s="463">
        <f t="shared" si="37"/>
        <v>7</v>
      </c>
      <c r="T187" s="463">
        <f t="shared" si="37"/>
        <v>0</v>
      </c>
      <c r="U187" s="463">
        <f t="shared" si="37"/>
        <v>0</v>
      </c>
      <c r="V187" s="463"/>
      <c r="W187" s="463"/>
      <c r="X187" s="463"/>
      <c r="Y187" s="463">
        <v>13</v>
      </c>
      <c r="Z187" s="463">
        <v>13</v>
      </c>
      <c r="AA187" s="463">
        <v>13</v>
      </c>
      <c r="AB187" s="463">
        <v>1</v>
      </c>
      <c r="AC187" s="463">
        <v>13</v>
      </c>
      <c r="AD187" s="466">
        <v>46266</v>
      </c>
      <c r="AE187" s="471">
        <f t="shared" si="21"/>
        <v>13</v>
      </c>
      <c r="AF187" s="467"/>
      <c r="AG187" s="490"/>
    </row>
    <row r="188" spans="4:33" ht="24">
      <c r="D188" s="492" t="s">
        <v>409</v>
      </c>
      <c r="E188" s="492" t="s">
        <v>438</v>
      </c>
      <c r="F188" s="463"/>
      <c r="G188" s="494" t="s">
        <v>439</v>
      </c>
      <c r="H188" s="463"/>
      <c r="I188" s="465"/>
      <c r="J188" s="463">
        <v>1</v>
      </c>
      <c r="K188" s="463">
        <v>5</v>
      </c>
      <c r="L188" s="463"/>
      <c r="M188" s="465"/>
      <c r="N188" s="465"/>
      <c r="O188" s="463">
        <f t="shared" si="37"/>
        <v>0</v>
      </c>
      <c r="P188" s="463">
        <f t="shared" si="37"/>
        <v>0</v>
      </c>
      <c r="Q188" s="463">
        <f t="shared" si="37"/>
        <v>1</v>
      </c>
      <c r="R188" s="463">
        <f t="shared" si="37"/>
        <v>5</v>
      </c>
      <c r="S188" s="463">
        <f t="shared" si="37"/>
        <v>0</v>
      </c>
      <c r="T188" s="463">
        <f t="shared" si="37"/>
        <v>0</v>
      </c>
      <c r="U188" s="463">
        <f t="shared" si="37"/>
        <v>0</v>
      </c>
      <c r="V188" s="463"/>
      <c r="W188" s="463"/>
      <c r="X188" s="463"/>
      <c r="Y188" s="463">
        <v>6</v>
      </c>
      <c r="Z188" s="463">
        <v>6</v>
      </c>
      <c r="AA188" s="463"/>
      <c r="AB188" s="463">
        <v>1</v>
      </c>
      <c r="AC188" s="463">
        <v>2</v>
      </c>
      <c r="AD188" s="466">
        <v>46266</v>
      </c>
      <c r="AE188" s="471">
        <f t="shared" si="21"/>
        <v>6</v>
      </c>
      <c r="AF188" s="467"/>
      <c r="AG188" s="490"/>
    </row>
    <row r="189" spans="4:33" ht="36">
      <c r="D189" s="492" t="s">
        <v>409</v>
      </c>
      <c r="E189" s="492" t="s">
        <v>440</v>
      </c>
      <c r="F189" s="463">
        <v>43</v>
      </c>
      <c r="G189" s="494" t="s">
        <v>441</v>
      </c>
      <c r="H189" s="463">
        <v>2</v>
      </c>
      <c r="I189" s="465"/>
      <c r="J189" s="463">
        <v>1</v>
      </c>
      <c r="K189" s="463">
        <v>4</v>
      </c>
      <c r="L189" s="463">
        <v>7</v>
      </c>
      <c r="M189" s="465">
        <v>7</v>
      </c>
      <c r="N189" s="465">
        <v>1</v>
      </c>
      <c r="O189" s="463">
        <f t="shared" si="37"/>
        <v>2</v>
      </c>
      <c r="P189" s="463">
        <f t="shared" si="37"/>
        <v>0</v>
      </c>
      <c r="Q189" s="463">
        <f t="shared" si="37"/>
        <v>1</v>
      </c>
      <c r="R189" s="463">
        <f t="shared" si="37"/>
        <v>4</v>
      </c>
      <c r="S189" s="463">
        <f t="shared" si="37"/>
        <v>7</v>
      </c>
      <c r="T189" s="463">
        <f t="shared" si="37"/>
        <v>7</v>
      </c>
      <c r="U189" s="463">
        <f t="shared" si="37"/>
        <v>1</v>
      </c>
      <c r="V189" s="463"/>
      <c r="W189" s="463"/>
      <c r="X189" s="463"/>
      <c r="Y189" s="463"/>
      <c r="Z189" s="463"/>
      <c r="AA189" s="463">
        <v>3</v>
      </c>
      <c r="AB189" s="463">
        <v>1</v>
      </c>
      <c r="AC189" s="463">
        <v>22</v>
      </c>
      <c r="AD189" s="466">
        <v>46266</v>
      </c>
      <c r="AE189" s="471">
        <f t="shared" si="21"/>
        <v>22</v>
      </c>
      <c r="AF189" s="467"/>
      <c r="AG189" s="490"/>
    </row>
    <row r="190" spans="4:33" ht="24">
      <c r="D190" s="512" t="s">
        <v>442</v>
      </c>
      <c r="E190" s="515" t="s">
        <v>443</v>
      </c>
      <c r="F190" s="514">
        <v>1</v>
      </c>
      <c r="G190" s="515" t="s">
        <v>444</v>
      </c>
      <c r="H190" s="514">
        <v>3</v>
      </c>
      <c r="I190" s="522"/>
      <c r="J190" s="514"/>
      <c r="K190" s="514"/>
      <c r="L190" s="514"/>
      <c r="M190" s="522">
        <v>2</v>
      </c>
      <c r="N190" s="522"/>
      <c r="O190" s="514">
        <f>H190</f>
        <v>3</v>
      </c>
      <c r="P190" s="514">
        <f t="shared" si="37"/>
        <v>0</v>
      </c>
      <c r="Q190" s="514">
        <f t="shared" si="37"/>
        <v>0</v>
      </c>
      <c r="R190" s="514">
        <f t="shared" si="37"/>
        <v>0</v>
      </c>
      <c r="S190" s="514">
        <f t="shared" si="37"/>
        <v>0</v>
      </c>
      <c r="T190" s="514">
        <f t="shared" si="37"/>
        <v>2</v>
      </c>
      <c r="U190" s="514">
        <f t="shared" si="37"/>
        <v>0</v>
      </c>
      <c r="V190" s="470"/>
      <c r="W190" s="470"/>
      <c r="X190" s="470"/>
      <c r="Y190" s="470"/>
      <c r="Z190" s="470"/>
      <c r="AA190" s="470"/>
      <c r="AB190" s="470"/>
      <c r="AC190" s="470"/>
      <c r="AD190" s="521">
        <v>46388</v>
      </c>
      <c r="AE190" s="471">
        <f t="shared" si="21"/>
        <v>5</v>
      </c>
      <c r="AF190" s="467"/>
      <c r="AG190" s="490"/>
    </row>
    <row r="191" spans="4:33" ht="36">
      <c r="D191" s="492" t="s">
        <v>445</v>
      </c>
      <c r="E191" s="492" t="s">
        <v>446</v>
      </c>
      <c r="F191" s="463">
        <v>12</v>
      </c>
      <c r="G191" s="492" t="s">
        <v>447</v>
      </c>
      <c r="H191" s="463">
        <v>6</v>
      </c>
      <c r="I191" s="465">
        <v>1</v>
      </c>
      <c r="J191" s="463"/>
      <c r="K191" s="463">
        <v>3</v>
      </c>
      <c r="L191" s="463">
        <v>7</v>
      </c>
      <c r="M191" s="465">
        <v>2</v>
      </c>
      <c r="N191" s="465"/>
      <c r="O191" s="463"/>
      <c r="P191" s="463"/>
      <c r="Q191" s="463"/>
      <c r="R191" s="463"/>
      <c r="S191" s="463"/>
      <c r="T191" s="463"/>
      <c r="U191" s="463"/>
      <c r="V191" s="463"/>
      <c r="W191" s="463"/>
      <c r="X191" s="463"/>
      <c r="Y191" s="463">
        <v>5</v>
      </c>
      <c r="Z191" s="463">
        <v>5</v>
      </c>
      <c r="AA191" s="463">
        <v>5</v>
      </c>
      <c r="AB191" s="463">
        <v>1</v>
      </c>
      <c r="AC191" s="463">
        <v>5</v>
      </c>
      <c r="AD191" s="466">
        <v>46266</v>
      </c>
      <c r="AE191" s="471">
        <f t="shared" si="21"/>
        <v>19</v>
      </c>
      <c r="AF191" s="467"/>
      <c r="AG191" s="490"/>
    </row>
    <row r="192" spans="4:33" ht="88.5" customHeight="1">
      <c r="D192" s="486" t="s">
        <v>448</v>
      </c>
      <c r="E192" s="488" t="s">
        <v>449</v>
      </c>
      <c r="F192" s="160">
        <v>6</v>
      </c>
      <c r="G192" s="488" t="s">
        <v>450</v>
      </c>
      <c r="H192" s="470">
        <v>3</v>
      </c>
      <c r="I192" s="471"/>
      <c r="J192" s="470"/>
      <c r="K192" s="474">
        <v>1</v>
      </c>
      <c r="L192" s="470">
        <v>2</v>
      </c>
      <c r="M192" s="471"/>
      <c r="N192" s="471"/>
      <c r="O192" s="470"/>
      <c r="P192" s="470"/>
      <c r="Q192" s="470"/>
      <c r="R192" s="470"/>
      <c r="S192" s="470"/>
      <c r="T192" s="470"/>
      <c r="U192" s="470"/>
      <c r="V192" s="470"/>
      <c r="W192" s="470"/>
      <c r="X192" s="470"/>
      <c r="Y192" s="470"/>
      <c r="Z192" s="470"/>
      <c r="AA192" s="470"/>
      <c r="AB192" s="470"/>
      <c r="AC192" s="470"/>
      <c r="AD192" s="518">
        <v>46054</v>
      </c>
      <c r="AE192" s="471">
        <f t="shared" si="21"/>
        <v>6</v>
      </c>
      <c r="AF192" s="467"/>
      <c r="AG192" s="490"/>
    </row>
    <row r="193" spans="4:33" ht="36">
      <c r="D193" s="486" t="s">
        <v>451</v>
      </c>
      <c r="E193" s="489" t="s">
        <v>452</v>
      </c>
      <c r="F193" s="160">
        <v>4</v>
      </c>
      <c r="G193" s="489" t="s">
        <v>453</v>
      </c>
      <c r="H193" s="470">
        <v>1</v>
      </c>
      <c r="I193" s="471"/>
      <c r="J193" s="470"/>
      <c r="K193" s="474">
        <v>6</v>
      </c>
      <c r="L193" s="470">
        <v>4</v>
      </c>
      <c r="M193" s="471"/>
      <c r="N193" s="471"/>
      <c r="O193" s="470"/>
      <c r="P193" s="470"/>
      <c r="Q193" s="470"/>
      <c r="R193" s="470"/>
      <c r="S193" s="470"/>
      <c r="T193" s="470"/>
      <c r="U193" s="470"/>
      <c r="V193" s="470"/>
      <c r="W193" s="470"/>
      <c r="X193" s="470"/>
      <c r="Y193" s="470"/>
      <c r="Z193" s="470"/>
      <c r="AA193" s="470"/>
      <c r="AB193" s="470"/>
      <c r="AC193" s="470"/>
      <c r="AD193" s="518">
        <v>46054</v>
      </c>
      <c r="AE193" s="471">
        <f t="shared" si="21"/>
        <v>11</v>
      </c>
      <c r="AF193" s="467"/>
      <c r="AG193" s="490"/>
    </row>
    <row r="194" spans="4:33" ht="24">
      <c r="D194" s="492" t="s">
        <v>409</v>
      </c>
      <c r="E194" s="492" t="s">
        <v>454</v>
      </c>
      <c r="F194" s="463"/>
      <c r="G194" s="492" t="s">
        <v>455</v>
      </c>
      <c r="H194" s="463">
        <v>3</v>
      </c>
      <c r="I194" s="463"/>
      <c r="J194" s="463"/>
      <c r="K194" s="463"/>
      <c r="L194" s="463">
        <v>9</v>
      </c>
      <c r="M194" s="463"/>
      <c r="N194" s="463"/>
      <c r="O194" s="463">
        <f t="shared" si="37"/>
        <v>3</v>
      </c>
      <c r="P194" s="463">
        <f t="shared" si="37"/>
        <v>0</v>
      </c>
      <c r="Q194" s="463">
        <f t="shared" si="37"/>
        <v>0</v>
      </c>
      <c r="R194" s="463">
        <f t="shared" si="37"/>
        <v>0</v>
      </c>
      <c r="S194" s="463">
        <f t="shared" si="37"/>
        <v>9</v>
      </c>
      <c r="T194" s="463">
        <f t="shared" si="37"/>
        <v>0</v>
      </c>
      <c r="U194" s="463">
        <f t="shared" si="37"/>
        <v>0</v>
      </c>
      <c r="V194" s="463"/>
      <c r="W194" s="463"/>
      <c r="X194" s="463"/>
      <c r="Y194" s="463">
        <v>12</v>
      </c>
      <c r="Z194" s="463">
        <v>12</v>
      </c>
      <c r="AA194" s="463">
        <v>9</v>
      </c>
      <c r="AB194" s="463">
        <v>1</v>
      </c>
      <c r="AC194" s="463">
        <v>1</v>
      </c>
      <c r="AD194" s="466">
        <v>46266</v>
      </c>
      <c r="AE194" s="471">
        <f t="shared" si="21"/>
        <v>12</v>
      </c>
      <c r="AF194" s="467"/>
      <c r="AG194" s="490"/>
    </row>
    <row r="195" spans="4:33" ht="36">
      <c r="D195" s="492" t="s">
        <v>409</v>
      </c>
      <c r="E195" s="499" t="s">
        <v>456</v>
      </c>
      <c r="F195" s="504">
        <v>72</v>
      </c>
      <c r="G195" s="499" t="s">
        <v>457</v>
      </c>
      <c r="H195" s="463">
        <v>13</v>
      </c>
      <c r="I195" s="463">
        <v>38</v>
      </c>
      <c r="J195" s="463"/>
      <c r="K195" s="463">
        <v>4</v>
      </c>
      <c r="L195" s="463"/>
      <c r="M195" s="463">
        <v>3</v>
      </c>
      <c r="N195" s="463"/>
      <c r="O195" s="463">
        <f t="shared" si="37"/>
        <v>13</v>
      </c>
      <c r="P195" s="463">
        <f t="shared" si="37"/>
        <v>38</v>
      </c>
      <c r="Q195" s="463">
        <f t="shared" si="37"/>
        <v>0</v>
      </c>
      <c r="R195" s="463">
        <f t="shared" si="37"/>
        <v>4</v>
      </c>
      <c r="S195" s="463">
        <f t="shared" si="37"/>
        <v>0</v>
      </c>
      <c r="T195" s="463">
        <f t="shared" si="37"/>
        <v>3</v>
      </c>
      <c r="U195" s="463">
        <f t="shared" si="37"/>
        <v>0</v>
      </c>
      <c r="V195" s="463"/>
      <c r="W195" s="463"/>
      <c r="X195" s="463"/>
      <c r="Y195" s="463">
        <v>58</v>
      </c>
      <c r="Z195" s="463"/>
      <c r="AA195" s="463">
        <v>20</v>
      </c>
      <c r="AB195" s="463">
        <v>1</v>
      </c>
      <c r="AC195" s="463">
        <v>58</v>
      </c>
      <c r="AD195" s="466">
        <v>46266</v>
      </c>
      <c r="AE195" s="471">
        <f t="shared" si="21"/>
        <v>58</v>
      </c>
      <c r="AF195" s="467"/>
      <c r="AG195" s="490"/>
    </row>
    <row r="196" spans="4:33" ht="36">
      <c r="D196" s="492" t="s">
        <v>409</v>
      </c>
      <c r="E196" s="499" t="s">
        <v>458</v>
      </c>
      <c r="F196" s="504"/>
      <c r="G196" s="499" t="s">
        <v>457</v>
      </c>
      <c r="H196" s="463"/>
      <c r="I196" s="463"/>
      <c r="J196" s="463">
        <v>3</v>
      </c>
      <c r="K196" s="463"/>
      <c r="L196" s="463"/>
      <c r="M196" s="463"/>
      <c r="N196" s="463"/>
      <c r="O196" s="463"/>
      <c r="P196" s="463"/>
      <c r="Q196" s="463"/>
      <c r="R196" s="463"/>
      <c r="S196" s="463"/>
      <c r="T196" s="463"/>
      <c r="U196" s="463"/>
      <c r="V196" s="465"/>
      <c r="W196" s="465"/>
      <c r="X196" s="465"/>
      <c r="Y196" s="465"/>
      <c r="Z196" s="465"/>
      <c r="AA196" s="465"/>
      <c r="AB196" s="465"/>
      <c r="AC196" s="465"/>
      <c r="AD196" s="466">
        <v>46266</v>
      </c>
      <c r="AE196" s="471">
        <f>H196+I196+J196+K196+L196+M196+V196+W196+X196+N196</f>
        <v>3</v>
      </c>
      <c r="AF196" s="467"/>
      <c r="AG196" s="490"/>
    </row>
    <row r="197" spans="4:33" ht="28.5" customHeight="1">
      <c r="D197" s="486"/>
      <c r="E197" s="500"/>
      <c r="F197" s="505"/>
      <c r="G197" s="501"/>
      <c r="H197" s="470"/>
      <c r="I197" s="470"/>
      <c r="J197" s="470"/>
      <c r="K197" s="474"/>
      <c r="L197" s="470"/>
      <c r="M197" s="470"/>
      <c r="N197" s="470"/>
      <c r="O197" s="470"/>
      <c r="P197" s="470"/>
      <c r="Q197" s="470"/>
      <c r="R197" s="470"/>
      <c r="S197" s="470"/>
      <c r="T197" s="470"/>
      <c r="U197" s="470"/>
      <c r="V197" s="470"/>
      <c r="W197" s="470"/>
      <c r="X197" s="470"/>
      <c r="Y197" s="470"/>
      <c r="Z197" s="470"/>
      <c r="AA197" s="470"/>
      <c r="AB197" s="470"/>
      <c r="AC197" s="470"/>
      <c r="AD197" s="475"/>
      <c r="AE197" s="471"/>
      <c r="AF197" s="461"/>
      <c r="AG197" s="490"/>
    </row>
    <row r="198" spans="4:33">
      <c r="AE198" s="450">
        <f>SUM(AE4:AE196)</f>
        <v>912</v>
      </c>
    </row>
  </sheetData>
  <autoFilter ref="C2:AG196" xr:uid="{CE13CCB2-9B67-41F4-AC42-E5704C893E3A}"/>
  <pageMargins left="0.25" right="0.25" top="0.75" bottom="0.75" header="0.3" footer="0.3"/>
  <pageSetup scale="5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13DBF-C5D4-4854-BB28-EBE65C69CEC2}">
  <sheetPr>
    <tabColor rgb="FF00B050"/>
    <pageSetUpPr fitToPage="1"/>
  </sheetPr>
  <dimension ref="D1:AC201"/>
  <sheetViews>
    <sheetView showGridLines="0" zoomScale="80" zoomScaleNormal="80" workbookViewId="0">
      <pane ySplit="2" topLeftCell="A3" activePane="bottomLeft" state="frozen"/>
      <selection pane="bottomLeft" activeCell="P14" sqref="P14"/>
      <selection activeCell="P14" sqref="P14"/>
    </sheetView>
  </sheetViews>
  <sheetFormatPr defaultColWidth="9.140625" defaultRowHeight="35.25" customHeight="1"/>
  <cols>
    <col min="1" max="1" width="2.140625" style="450" customWidth="1"/>
    <col min="2" max="2" width="1.140625" style="450" customWidth="1"/>
    <col min="3" max="3" width="2.5703125" style="450" customWidth="1"/>
    <col min="4" max="4" width="18.7109375" style="450" customWidth="1"/>
    <col min="5" max="5" width="40.5703125" style="586" customWidth="1"/>
    <col min="6" max="6" width="4.28515625" style="455" customWidth="1"/>
    <col min="7" max="7" width="55.85546875" style="555" customWidth="1"/>
    <col min="8" max="8" width="9.42578125" style="450" customWidth="1"/>
    <col min="9" max="9" width="7.7109375" style="450" customWidth="1"/>
    <col min="10" max="10" width="7.85546875" style="450" customWidth="1"/>
    <col min="11" max="11" width="9.5703125" style="450" customWidth="1"/>
    <col min="12" max="12" width="9.140625" style="450" customWidth="1"/>
    <col min="13" max="13" width="9.28515625" style="450" customWidth="1"/>
    <col min="14" max="14" width="10.28515625" style="450" customWidth="1"/>
    <col min="15" max="16" width="8.28515625" style="450" customWidth="1"/>
    <col min="17" max="17" width="7.7109375" style="450" customWidth="1"/>
    <col min="18" max="18" width="9.85546875" style="450" customWidth="1"/>
    <col min="19" max="19" width="9" style="450" customWidth="1"/>
    <col min="20" max="20" width="9.42578125" style="450" customWidth="1"/>
    <col min="21" max="21" width="10.28515625" style="450" customWidth="1"/>
    <col min="22" max="22" width="9.28515625" style="450" customWidth="1"/>
    <col min="23" max="23" width="10" style="450" customWidth="1"/>
    <col min="24" max="24" width="10.28515625" style="450" customWidth="1"/>
    <col min="25" max="25" width="9.5703125" style="450" customWidth="1"/>
    <col min="26" max="26" width="13" style="450" customWidth="1"/>
    <col min="27" max="27" width="9.7109375" style="450" customWidth="1"/>
    <col min="28" max="28" width="15" style="455" customWidth="1"/>
    <col min="29" max="16384" width="9.140625" style="450"/>
  </cols>
  <sheetData>
    <row r="1" spans="4:28" s="509" customFormat="1" ht="20.25" customHeight="1">
      <c r="E1" s="566"/>
      <c r="F1" s="510"/>
      <c r="G1" s="551"/>
      <c r="H1" s="451" t="s">
        <v>22</v>
      </c>
      <c r="I1" s="451"/>
      <c r="J1" s="451"/>
      <c r="K1" s="451"/>
      <c r="L1" s="451"/>
      <c r="M1" s="451"/>
      <c r="N1" s="452"/>
      <c r="O1" s="511" t="s">
        <v>23</v>
      </c>
      <c r="P1" s="511"/>
      <c r="Q1" s="511"/>
      <c r="R1" s="511"/>
      <c r="S1" s="511"/>
      <c r="T1" s="511"/>
      <c r="U1" s="511"/>
      <c r="V1" s="453" t="s">
        <v>24</v>
      </c>
      <c r="W1" s="453"/>
      <c r="X1" s="453"/>
      <c r="Y1" s="454"/>
      <c r="AB1" s="510"/>
    </row>
    <row r="2" spans="4:28" s="531" customFormat="1" ht="35.25" customHeight="1">
      <c r="D2" s="527" t="s">
        <v>25</v>
      </c>
      <c r="E2" s="567" t="s">
        <v>26</v>
      </c>
      <c r="F2" s="527" t="s">
        <v>27</v>
      </c>
      <c r="G2" s="552" t="s">
        <v>28</v>
      </c>
      <c r="H2" s="527" t="s">
        <v>29</v>
      </c>
      <c r="I2" s="527" t="s">
        <v>30</v>
      </c>
      <c r="J2" s="527" t="s">
        <v>31</v>
      </c>
      <c r="K2" s="527" t="s">
        <v>32</v>
      </c>
      <c r="L2" s="527" t="s">
        <v>33</v>
      </c>
      <c r="M2" s="527" t="s">
        <v>34</v>
      </c>
      <c r="N2" s="527" t="s">
        <v>35</v>
      </c>
      <c r="O2" s="528" t="s">
        <v>29</v>
      </c>
      <c r="P2" s="528" t="s">
        <v>30</v>
      </c>
      <c r="Q2" s="528" t="s">
        <v>31</v>
      </c>
      <c r="R2" s="528" t="s">
        <v>32</v>
      </c>
      <c r="S2" s="528" t="s">
        <v>33</v>
      </c>
      <c r="T2" s="528" t="s">
        <v>34</v>
      </c>
      <c r="U2" s="528" t="s">
        <v>36</v>
      </c>
      <c r="V2" s="529" t="s">
        <v>29</v>
      </c>
      <c r="W2" s="529" t="s">
        <v>32</v>
      </c>
      <c r="X2" s="529" t="s">
        <v>33</v>
      </c>
      <c r="Y2" s="557" t="s">
        <v>39</v>
      </c>
      <c r="Z2" s="527" t="s">
        <v>42</v>
      </c>
      <c r="AA2" s="527" t="s">
        <v>43</v>
      </c>
      <c r="AB2" s="530" t="s">
        <v>44</v>
      </c>
    </row>
    <row r="3" spans="4:28" ht="35.25" customHeight="1">
      <c r="D3" s="458" t="s">
        <v>45</v>
      </c>
      <c r="E3" s="568"/>
      <c r="F3" s="502"/>
      <c r="G3" s="553"/>
      <c r="H3" s="502"/>
      <c r="I3" s="502"/>
      <c r="J3" s="502"/>
      <c r="K3" s="502"/>
      <c r="L3" s="502"/>
      <c r="M3" s="502"/>
      <c r="N3" s="502"/>
      <c r="O3" s="502"/>
      <c r="P3" s="502"/>
      <c r="Q3" s="502"/>
      <c r="R3" s="502"/>
      <c r="S3" s="502"/>
      <c r="T3" s="502"/>
      <c r="U3" s="502"/>
      <c r="V3" s="502"/>
      <c r="W3" s="502"/>
      <c r="X3" s="502"/>
      <c r="Y3" s="502"/>
      <c r="Z3" s="502"/>
      <c r="AA3" s="460"/>
      <c r="AB3" s="461"/>
    </row>
    <row r="4" spans="4:28" ht="35.25" customHeight="1">
      <c r="D4" s="462" t="s">
        <v>46</v>
      </c>
      <c r="E4" s="569" t="s">
        <v>47</v>
      </c>
      <c r="F4" s="463">
        <v>1</v>
      </c>
      <c r="G4" s="542" t="s">
        <v>459</v>
      </c>
      <c r="H4" s="463">
        <v>1</v>
      </c>
      <c r="I4" s="465"/>
      <c r="J4" s="465"/>
      <c r="K4" s="465"/>
      <c r="L4" s="465">
        <v>1</v>
      </c>
      <c r="M4" s="465"/>
      <c r="N4" s="465"/>
      <c r="O4" s="465">
        <f t="shared" ref="O4:T13" si="0">H4</f>
        <v>1</v>
      </c>
      <c r="P4" s="465">
        <f t="shared" si="0"/>
        <v>0</v>
      </c>
      <c r="Q4" s="465">
        <f t="shared" si="0"/>
        <v>0</v>
      </c>
      <c r="R4" s="465">
        <f t="shared" si="0"/>
        <v>0</v>
      </c>
      <c r="S4" s="465">
        <f t="shared" si="0"/>
        <v>1</v>
      </c>
      <c r="T4" s="465">
        <f t="shared" si="0"/>
        <v>0</v>
      </c>
      <c r="U4" s="465">
        <f t="shared" ref="U4:U10" si="1">N4</f>
        <v>0</v>
      </c>
      <c r="V4" s="465"/>
      <c r="W4" s="465"/>
      <c r="X4" s="465"/>
      <c r="Y4" s="465"/>
      <c r="Z4" s="466">
        <v>46266</v>
      </c>
      <c r="AA4" s="465">
        <f t="shared" ref="AA4:AA13" si="2">H4+I4+J4+K4+L4+M4+V4+W4+X4+N4</f>
        <v>2</v>
      </c>
      <c r="AB4" s="461"/>
    </row>
    <row r="5" spans="4:28" ht="35.25" customHeight="1">
      <c r="D5" s="462" t="s">
        <v>49</v>
      </c>
      <c r="E5" s="570" t="s">
        <v>50</v>
      </c>
      <c r="F5" s="463">
        <v>3</v>
      </c>
      <c r="G5" s="542" t="s">
        <v>460</v>
      </c>
      <c r="H5" s="463">
        <v>1</v>
      </c>
      <c r="I5" s="465"/>
      <c r="J5" s="465"/>
      <c r="K5" s="465">
        <v>1</v>
      </c>
      <c r="L5" s="465"/>
      <c r="M5" s="465"/>
      <c r="N5" s="465"/>
      <c r="O5" s="465">
        <f t="shared" si="0"/>
        <v>1</v>
      </c>
      <c r="P5" s="465">
        <f t="shared" si="0"/>
        <v>0</v>
      </c>
      <c r="Q5" s="465">
        <f t="shared" si="0"/>
        <v>0</v>
      </c>
      <c r="R5" s="465">
        <f t="shared" si="0"/>
        <v>1</v>
      </c>
      <c r="S5" s="465">
        <f t="shared" si="0"/>
        <v>0</v>
      </c>
      <c r="T5" s="465">
        <f t="shared" si="0"/>
        <v>0</v>
      </c>
      <c r="U5" s="465">
        <f t="shared" si="1"/>
        <v>0</v>
      </c>
      <c r="V5" s="465"/>
      <c r="W5" s="465"/>
      <c r="X5" s="465"/>
      <c r="Y5" s="465"/>
      <c r="Z5" s="466">
        <v>46266</v>
      </c>
      <c r="AA5" s="465">
        <f t="shared" si="2"/>
        <v>2</v>
      </c>
      <c r="AB5" s="461"/>
    </row>
    <row r="6" spans="4:28" ht="35.25" customHeight="1">
      <c r="D6" s="462" t="s">
        <v>49</v>
      </c>
      <c r="E6" s="570" t="s">
        <v>52</v>
      </c>
      <c r="F6" s="463">
        <v>1</v>
      </c>
      <c r="G6" s="542" t="s">
        <v>461</v>
      </c>
      <c r="H6" s="463">
        <v>2</v>
      </c>
      <c r="I6" s="465"/>
      <c r="J6" s="465"/>
      <c r="K6" s="465">
        <v>1</v>
      </c>
      <c r="L6" s="465"/>
      <c r="M6" s="465"/>
      <c r="N6" s="465"/>
      <c r="O6" s="465">
        <f t="shared" si="0"/>
        <v>2</v>
      </c>
      <c r="P6" s="465">
        <f t="shared" si="0"/>
        <v>0</v>
      </c>
      <c r="Q6" s="465">
        <f t="shared" si="0"/>
        <v>0</v>
      </c>
      <c r="R6" s="465">
        <f t="shared" si="0"/>
        <v>1</v>
      </c>
      <c r="S6" s="465">
        <f t="shared" si="0"/>
        <v>0</v>
      </c>
      <c r="T6" s="465">
        <f t="shared" si="0"/>
        <v>0</v>
      </c>
      <c r="U6" s="465">
        <f t="shared" si="1"/>
        <v>0</v>
      </c>
      <c r="V6" s="465"/>
      <c r="W6" s="465"/>
      <c r="X6" s="465"/>
      <c r="Y6" s="465"/>
      <c r="Z6" s="466">
        <v>46266</v>
      </c>
      <c r="AA6" s="465">
        <f t="shared" si="2"/>
        <v>3</v>
      </c>
      <c r="AB6" s="461"/>
    </row>
    <row r="7" spans="4:28" ht="35.25" customHeight="1">
      <c r="D7" s="462" t="s">
        <v>49</v>
      </c>
      <c r="E7" s="570" t="s">
        <v>54</v>
      </c>
      <c r="F7" s="463">
        <v>1</v>
      </c>
      <c r="G7" s="542" t="s">
        <v>462</v>
      </c>
      <c r="H7" s="463">
        <v>1</v>
      </c>
      <c r="I7" s="465"/>
      <c r="J7" s="465"/>
      <c r="K7" s="465"/>
      <c r="L7" s="465">
        <v>2</v>
      </c>
      <c r="M7" s="465"/>
      <c r="N7" s="465"/>
      <c r="O7" s="465">
        <f t="shared" si="0"/>
        <v>1</v>
      </c>
      <c r="P7" s="465">
        <f t="shared" si="0"/>
        <v>0</v>
      </c>
      <c r="Q7" s="465">
        <f t="shared" si="0"/>
        <v>0</v>
      </c>
      <c r="R7" s="465">
        <f t="shared" si="0"/>
        <v>0</v>
      </c>
      <c r="S7" s="465">
        <f t="shared" si="0"/>
        <v>2</v>
      </c>
      <c r="T7" s="465">
        <f t="shared" si="0"/>
        <v>0</v>
      </c>
      <c r="U7" s="465">
        <f t="shared" si="1"/>
        <v>0</v>
      </c>
      <c r="V7" s="465"/>
      <c r="W7" s="465"/>
      <c r="X7" s="465"/>
      <c r="Y7" s="465"/>
      <c r="Z7" s="466">
        <v>46266</v>
      </c>
      <c r="AA7" s="465">
        <f t="shared" si="2"/>
        <v>3</v>
      </c>
      <c r="AB7" s="461"/>
    </row>
    <row r="8" spans="4:28" ht="35.25" customHeight="1">
      <c r="D8" s="462" t="s">
        <v>49</v>
      </c>
      <c r="E8" s="571" t="s">
        <v>56</v>
      </c>
      <c r="F8" s="463">
        <v>1</v>
      </c>
      <c r="G8" s="542" t="s">
        <v>463</v>
      </c>
      <c r="H8" s="463">
        <v>1</v>
      </c>
      <c r="I8" s="465"/>
      <c r="J8" s="465"/>
      <c r="K8" s="465"/>
      <c r="L8" s="465">
        <v>1</v>
      </c>
      <c r="M8" s="465"/>
      <c r="N8" s="465"/>
      <c r="O8" s="465">
        <f t="shared" si="0"/>
        <v>1</v>
      </c>
      <c r="P8" s="465">
        <f t="shared" si="0"/>
        <v>0</v>
      </c>
      <c r="Q8" s="465">
        <f t="shared" si="0"/>
        <v>0</v>
      </c>
      <c r="R8" s="465">
        <f t="shared" si="0"/>
        <v>0</v>
      </c>
      <c r="S8" s="465">
        <f t="shared" si="0"/>
        <v>1</v>
      </c>
      <c r="T8" s="465">
        <f t="shared" si="0"/>
        <v>0</v>
      </c>
      <c r="U8" s="465">
        <f t="shared" si="1"/>
        <v>0</v>
      </c>
      <c r="V8" s="465"/>
      <c r="W8" s="465"/>
      <c r="X8" s="465"/>
      <c r="Y8" s="465"/>
      <c r="Z8" s="466">
        <v>46266</v>
      </c>
      <c r="AA8" s="465">
        <f t="shared" si="2"/>
        <v>2</v>
      </c>
      <c r="AB8" s="467"/>
    </row>
    <row r="9" spans="4:28" ht="35.25" customHeight="1">
      <c r="D9" s="462" t="s">
        <v>49</v>
      </c>
      <c r="E9" s="570" t="s">
        <v>58</v>
      </c>
      <c r="F9" s="463"/>
      <c r="G9" s="535" t="s">
        <v>464</v>
      </c>
      <c r="H9" s="463"/>
      <c r="I9" s="465"/>
      <c r="J9" s="465"/>
      <c r="K9" s="465">
        <v>2</v>
      </c>
      <c r="L9" s="465"/>
      <c r="M9" s="465"/>
      <c r="N9" s="465"/>
      <c r="O9" s="465">
        <f t="shared" si="0"/>
        <v>0</v>
      </c>
      <c r="P9" s="465">
        <f t="shared" si="0"/>
        <v>0</v>
      </c>
      <c r="Q9" s="465">
        <f t="shared" si="0"/>
        <v>0</v>
      </c>
      <c r="R9" s="465">
        <f t="shared" si="0"/>
        <v>2</v>
      </c>
      <c r="S9" s="465">
        <f t="shared" si="0"/>
        <v>0</v>
      </c>
      <c r="T9" s="465">
        <f t="shared" si="0"/>
        <v>0</v>
      </c>
      <c r="U9" s="465">
        <f t="shared" si="1"/>
        <v>0</v>
      </c>
      <c r="V9" s="465"/>
      <c r="W9" s="465"/>
      <c r="X9" s="465"/>
      <c r="Y9" s="465"/>
      <c r="Z9" s="466">
        <v>46266</v>
      </c>
      <c r="AA9" s="465">
        <f t="shared" si="2"/>
        <v>2</v>
      </c>
      <c r="AB9" s="467"/>
    </row>
    <row r="10" spans="4:28" ht="36">
      <c r="D10" s="525" t="s">
        <v>60</v>
      </c>
      <c r="E10" s="572" t="s">
        <v>61</v>
      </c>
      <c r="F10" s="514">
        <v>3</v>
      </c>
      <c r="G10" s="542" t="s">
        <v>465</v>
      </c>
      <c r="H10" s="514">
        <v>7</v>
      </c>
      <c r="I10" s="522"/>
      <c r="J10" s="522"/>
      <c r="K10" s="522">
        <v>4</v>
      </c>
      <c r="L10" s="522"/>
      <c r="M10" s="522"/>
      <c r="N10" s="522"/>
      <c r="O10" s="522">
        <f>H10</f>
        <v>7</v>
      </c>
      <c r="P10" s="522">
        <f t="shared" si="0"/>
        <v>0</v>
      </c>
      <c r="Q10" s="522">
        <f t="shared" si="0"/>
        <v>0</v>
      </c>
      <c r="R10" s="522">
        <f t="shared" si="0"/>
        <v>4</v>
      </c>
      <c r="S10" s="522">
        <f t="shared" si="0"/>
        <v>0</v>
      </c>
      <c r="T10" s="522">
        <f t="shared" si="0"/>
        <v>0</v>
      </c>
      <c r="U10" s="522">
        <f t="shared" si="1"/>
        <v>0</v>
      </c>
      <c r="V10" s="471"/>
      <c r="W10" s="471"/>
      <c r="X10" s="471"/>
      <c r="Y10" s="471"/>
      <c r="Z10" s="473">
        <v>46023</v>
      </c>
      <c r="AA10" s="465">
        <f t="shared" si="2"/>
        <v>11</v>
      </c>
      <c r="AB10" s="467"/>
    </row>
    <row r="11" spans="4:28" ht="27" customHeight="1">
      <c r="D11" s="525" t="s">
        <v>63</v>
      </c>
      <c r="E11" s="573" t="s">
        <v>47</v>
      </c>
      <c r="F11" s="160">
        <v>1</v>
      </c>
      <c r="G11" s="543" t="s">
        <v>466</v>
      </c>
      <c r="H11" s="470">
        <v>1</v>
      </c>
      <c r="I11" s="471"/>
      <c r="J11" s="471"/>
      <c r="K11" s="472"/>
      <c r="L11" s="471">
        <v>1</v>
      </c>
      <c r="M11" s="471"/>
      <c r="N11" s="471"/>
      <c r="O11" s="471"/>
      <c r="P11" s="471"/>
      <c r="Q11" s="471"/>
      <c r="R11" s="471"/>
      <c r="S11" s="471"/>
      <c r="T11" s="471"/>
      <c r="U11" s="471"/>
      <c r="V11" s="471"/>
      <c r="W11" s="471"/>
      <c r="X11" s="471"/>
      <c r="Y11" s="471"/>
      <c r="Z11" s="473">
        <v>45962</v>
      </c>
      <c r="AA11" s="465">
        <f t="shared" si="2"/>
        <v>2</v>
      </c>
      <c r="AB11" s="467"/>
    </row>
    <row r="12" spans="4:28" ht="35.25" customHeight="1">
      <c r="D12" s="462" t="s">
        <v>65</v>
      </c>
      <c r="E12" s="569" t="s">
        <v>47</v>
      </c>
      <c r="F12" s="463">
        <v>1</v>
      </c>
      <c r="G12" s="542" t="s">
        <v>467</v>
      </c>
      <c r="H12" s="463">
        <v>2</v>
      </c>
      <c r="I12" s="465"/>
      <c r="J12" s="465"/>
      <c r="K12" s="465"/>
      <c r="L12" s="465">
        <v>2</v>
      </c>
      <c r="M12" s="465"/>
      <c r="N12" s="465"/>
      <c r="O12" s="465">
        <f t="shared" si="0"/>
        <v>2</v>
      </c>
      <c r="P12" s="465">
        <f t="shared" si="0"/>
        <v>0</v>
      </c>
      <c r="Q12" s="465">
        <f t="shared" si="0"/>
        <v>0</v>
      </c>
      <c r="R12" s="465">
        <f t="shared" si="0"/>
        <v>0</v>
      </c>
      <c r="S12" s="465">
        <f t="shared" si="0"/>
        <v>2</v>
      </c>
      <c r="T12" s="465">
        <f t="shared" si="0"/>
        <v>0</v>
      </c>
      <c r="U12" s="465">
        <f>N12</f>
        <v>0</v>
      </c>
      <c r="V12" s="465"/>
      <c r="W12" s="465"/>
      <c r="X12" s="465"/>
      <c r="Y12" s="465"/>
      <c r="Z12" s="466">
        <v>46266</v>
      </c>
      <c r="AA12" s="465">
        <f t="shared" si="2"/>
        <v>4</v>
      </c>
      <c r="AB12" s="467"/>
    </row>
    <row r="13" spans="4:28" ht="35.25" customHeight="1">
      <c r="D13" s="525" t="s">
        <v>67</v>
      </c>
      <c r="E13" s="574" t="s">
        <v>47</v>
      </c>
      <c r="F13" s="514">
        <v>1</v>
      </c>
      <c r="G13" s="542" t="s">
        <v>468</v>
      </c>
      <c r="H13" s="514">
        <v>1</v>
      </c>
      <c r="I13" s="522"/>
      <c r="J13" s="514"/>
      <c r="K13" s="514"/>
      <c r="L13" s="514">
        <v>1</v>
      </c>
      <c r="M13" s="522"/>
      <c r="N13" s="522"/>
      <c r="O13" s="522">
        <f>H13</f>
        <v>1</v>
      </c>
      <c r="P13" s="522">
        <f t="shared" si="0"/>
        <v>0</v>
      </c>
      <c r="Q13" s="522">
        <f t="shared" si="0"/>
        <v>0</v>
      </c>
      <c r="R13" s="522">
        <f t="shared" si="0"/>
        <v>0</v>
      </c>
      <c r="S13" s="522">
        <f t="shared" si="0"/>
        <v>1</v>
      </c>
      <c r="T13" s="522">
        <f t="shared" si="0"/>
        <v>0</v>
      </c>
      <c r="U13" s="522">
        <f>N13</f>
        <v>0</v>
      </c>
      <c r="V13" s="470"/>
      <c r="W13" s="470"/>
      <c r="X13" s="470"/>
      <c r="Y13" s="470"/>
      <c r="Z13" s="521">
        <v>46388</v>
      </c>
      <c r="AA13" s="465">
        <f t="shared" si="2"/>
        <v>2</v>
      </c>
      <c r="AB13" s="467"/>
    </row>
    <row r="14" spans="4:28" ht="35.25" customHeight="1">
      <c r="D14" s="558" t="s">
        <v>45</v>
      </c>
      <c r="E14" s="575"/>
      <c r="F14" s="559"/>
      <c r="G14" s="560"/>
      <c r="H14" s="559">
        <f>SUM(H4:H13)</f>
        <v>17</v>
      </c>
      <c r="I14" s="559">
        <f t="shared" ref="I14:N14" si="3">SUM(I4:I13)</f>
        <v>0</v>
      </c>
      <c r="J14" s="559">
        <f t="shared" si="3"/>
        <v>0</v>
      </c>
      <c r="K14" s="559">
        <f t="shared" si="3"/>
        <v>8</v>
      </c>
      <c r="L14" s="559">
        <f t="shared" si="3"/>
        <v>8</v>
      </c>
      <c r="M14" s="559">
        <f t="shared" si="3"/>
        <v>0</v>
      </c>
      <c r="N14" s="559">
        <f t="shared" si="3"/>
        <v>0</v>
      </c>
      <c r="O14" s="561"/>
      <c r="P14" s="561"/>
      <c r="Q14" s="561"/>
      <c r="R14" s="561"/>
      <c r="S14" s="561"/>
      <c r="T14" s="561"/>
      <c r="U14" s="561"/>
      <c r="V14" s="559"/>
      <c r="W14" s="559"/>
      <c r="X14" s="559"/>
      <c r="Y14" s="559"/>
      <c r="Z14" s="562"/>
      <c r="AA14" s="563"/>
      <c r="AB14" s="467"/>
    </row>
    <row r="15" spans="4:28" ht="35.25" customHeight="1">
      <c r="D15" s="458" t="s">
        <v>69</v>
      </c>
      <c r="E15" s="568"/>
      <c r="F15" s="502"/>
      <c r="G15" s="553"/>
      <c r="H15" s="459"/>
      <c r="I15" s="459"/>
      <c r="J15" s="459"/>
      <c r="K15" s="459"/>
      <c r="L15" s="459"/>
      <c r="M15" s="459"/>
      <c r="N15" s="459"/>
      <c r="O15" s="459"/>
      <c r="P15" s="459"/>
      <c r="Q15" s="459"/>
      <c r="R15" s="459"/>
      <c r="S15" s="459"/>
      <c r="T15" s="459"/>
      <c r="U15" s="459"/>
      <c r="V15" s="459"/>
      <c r="W15" s="459"/>
      <c r="X15" s="459"/>
      <c r="Y15" s="459"/>
      <c r="Z15" s="459"/>
      <c r="AA15" s="460"/>
      <c r="AB15" s="461"/>
    </row>
    <row r="16" spans="4:28" ht="35.25" customHeight="1">
      <c r="D16" s="468" t="s">
        <v>70</v>
      </c>
      <c r="E16" s="573" t="s">
        <v>47</v>
      </c>
      <c r="F16" s="160">
        <v>1</v>
      </c>
      <c r="G16" s="542" t="s">
        <v>469</v>
      </c>
      <c r="H16" s="470">
        <v>1</v>
      </c>
      <c r="I16" s="471"/>
      <c r="J16" s="470"/>
      <c r="K16" s="474"/>
      <c r="L16" s="470">
        <v>1</v>
      </c>
      <c r="M16" s="471"/>
      <c r="N16" s="471"/>
      <c r="O16" s="533"/>
      <c r="P16" s="533"/>
      <c r="Q16" s="533"/>
      <c r="R16" s="533"/>
      <c r="S16" s="533"/>
      <c r="T16" s="533"/>
      <c r="U16" s="533"/>
      <c r="V16" s="470"/>
      <c r="W16" s="470"/>
      <c r="X16" s="470"/>
      <c r="Y16" s="470"/>
      <c r="Z16" s="518">
        <v>46054</v>
      </c>
      <c r="AA16" s="471">
        <f t="shared" ref="AA16:AA24" si="4">H16+I16+J16+K16+L16+M16+V16+W16+X16+N16</f>
        <v>2</v>
      </c>
      <c r="AB16" s="461"/>
    </row>
    <row r="17" spans="4:28" ht="32.25" customHeight="1">
      <c r="D17" s="525" t="s">
        <v>72</v>
      </c>
      <c r="E17" s="573" t="s">
        <v>47</v>
      </c>
      <c r="F17" s="160">
        <v>1</v>
      </c>
      <c r="G17" s="542" t="s">
        <v>470</v>
      </c>
      <c r="H17" s="470">
        <v>1</v>
      </c>
      <c r="I17" s="471"/>
      <c r="J17" s="470"/>
      <c r="K17" s="474">
        <v>1</v>
      </c>
      <c r="L17" s="470"/>
      <c r="M17" s="471"/>
      <c r="N17" s="471"/>
      <c r="O17" s="471"/>
      <c r="P17" s="471"/>
      <c r="Q17" s="471"/>
      <c r="R17" s="471"/>
      <c r="S17" s="471"/>
      <c r="T17" s="471"/>
      <c r="U17" s="471"/>
      <c r="V17" s="470"/>
      <c r="W17" s="470"/>
      <c r="X17" s="470"/>
      <c r="Y17" s="470"/>
      <c r="Z17" s="473">
        <v>45962</v>
      </c>
      <c r="AA17" s="471">
        <f t="shared" si="4"/>
        <v>2</v>
      </c>
      <c r="AB17" s="467"/>
    </row>
    <row r="18" spans="4:28" ht="36">
      <c r="D18" s="525" t="s">
        <v>74</v>
      </c>
      <c r="E18" s="573" t="s">
        <v>75</v>
      </c>
      <c r="F18" s="160">
        <v>4</v>
      </c>
      <c r="G18" s="542" t="s">
        <v>471</v>
      </c>
      <c r="H18" s="470">
        <v>3</v>
      </c>
      <c r="I18" s="471"/>
      <c r="J18" s="471"/>
      <c r="K18" s="472">
        <v>2</v>
      </c>
      <c r="L18" s="471">
        <v>1</v>
      </c>
      <c r="M18" s="471"/>
      <c r="N18" s="471"/>
      <c r="O18" s="471"/>
      <c r="P18" s="471"/>
      <c r="Q18" s="471"/>
      <c r="R18" s="471"/>
      <c r="S18" s="471"/>
      <c r="T18" s="471"/>
      <c r="U18" s="471"/>
      <c r="V18" s="471"/>
      <c r="W18" s="471"/>
      <c r="X18" s="471"/>
      <c r="Y18" s="471"/>
      <c r="Z18" s="473">
        <v>45962</v>
      </c>
      <c r="AA18" s="471">
        <f t="shared" si="4"/>
        <v>6</v>
      </c>
      <c r="AB18" s="467"/>
    </row>
    <row r="19" spans="4:28" ht="24">
      <c r="D19" s="525" t="s">
        <v>74</v>
      </c>
      <c r="E19" s="576" t="s">
        <v>77</v>
      </c>
      <c r="F19" s="160">
        <v>2</v>
      </c>
      <c r="G19" s="542" t="s">
        <v>472</v>
      </c>
      <c r="H19" s="470">
        <v>3</v>
      </c>
      <c r="I19" s="471"/>
      <c r="J19" s="471"/>
      <c r="K19" s="472">
        <v>2</v>
      </c>
      <c r="L19" s="471">
        <v>2</v>
      </c>
      <c r="M19" s="471"/>
      <c r="N19" s="471"/>
      <c r="O19" s="471"/>
      <c r="P19" s="471"/>
      <c r="Q19" s="471"/>
      <c r="R19" s="471"/>
      <c r="S19" s="471"/>
      <c r="T19" s="471"/>
      <c r="U19" s="471"/>
      <c r="V19" s="471"/>
      <c r="W19" s="471"/>
      <c r="X19" s="471"/>
      <c r="Y19" s="471"/>
      <c r="Z19" s="473">
        <v>45962</v>
      </c>
      <c r="AA19" s="471">
        <f t="shared" si="4"/>
        <v>7</v>
      </c>
      <c r="AB19" s="467"/>
    </row>
    <row r="20" spans="4:28" ht="23.25" customHeight="1">
      <c r="D20" s="525" t="s">
        <v>74</v>
      </c>
      <c r="E20" s="576" t="s">
        <v>79</v>
      </c>
      <c r="F20" s="160"/>
      <c r="G20" s="543" t="s">
        <v>473</v>
      </c>
      <c r="H20" s="470"/>
      <c r="I20" s="471"/>
      <c r="J20" s="471"/>
      <c r="K20" s="472">
        <v>2</v>
      </c>
      <c r="L20" s="471"/>
      <c r="M20" s="471"/>
      <c r="N20" s="471"/>
      <c r="O20" s="471"/>
      <c r="P20" s="471"/>
      <c r="Q20" s="471"/>
      <c r="R20" s="471"/>
      <c r="S20" s="471"/>
      <c r="T20" s="471"/>
      <c r="U20" s="471"/>
      <c r="V20" s="471"/>
      <c r="W20" s="471"/>
      <c r="X20" s="471"/>
      <c r="Y20" s="471"/>
      <c r="Z20" s="473">
        <v>45962</v>
      </c>
      <c r="AA20" s="471">
        <f t="shared" si="4"/>
        <v>2</v>
      </c>
      <c r="AB20" s="467"/>
    </row>
    <row r="21" spans="4:28" ht="26.25" customHeight="1">
      <c r="D21" s="525" t="s">
        <v>81</v>
      </c>
      <c r="E21" s="573" t="s">
        <v>82</v>
      </c>
      <c r="F21" s="160">
        <v>1</v>
      </c>
      <c r="G21" s="542" t="s">
        <v>474</v>
      </c>
      <c r="H21" s="470">
        <v>1</v>
      </c>
      <c r="I21" s="471"/>
      <c r="J21" s="471"/>
      <c r="K21" s="472">
        <v>1</v>
      </c>
      <c r="L21" s="471"/>
      <c r="M21" s="471"/>
      <c r="N21" s="471"/>
      <c r="O21" s="471"/>
      <c r="P21" s="471"/>
      <c r="Q21" s="471"/>
      <c r="R21" s="471"/>
      <c r="S21" s="471"/>
      <c r="T21" s="471"/>
      <c r="U21" s="471"/>
      <c r="V21" s="471"/>
      <c r="W21" s="471"/>
      <c r="X21" s="471"/>
      <c r="Y21" s="471"/>
      <c r="Z21" s="473">
        <v>45962</v>
      </c>
      <c r="AA21" s="471">
        <f t="shared" si="4"/>
        <v>2</v>
      </c>
      <c r="AB21" s="467"/>
    </row>
    <row r="22" spans="4:28" ht="30" customHeight="1">
      <c r="D22" s="525" t="s">
        <v>84</v>
      </c>
      <c r="E22" s="573" t="s">
        <v>47</v>
      </c>
      <c r="F22" s="160">
        <v>1</v>
      </c>
      <c r="G22" s="542" t="s">
        <v>475</v>
      </c>
      <c r="H22" s="470">
        <v>1</v>
      </c>
      <c r="I22" s="471"/>
      <c r="J22" s="471"/>
      <c r="K22" s="472"/>
      <c r="L22" s="471">
        <v>2</v>
      </c>
      <c r="M22" s="471"/>
      <c r="N22" s="471"/>
      <c r="O22" s="471"/>
      <c r="P22" s="471"/>
      <c r="Q22" s="471"/>
      <c r="R22" s="471"/>
      <c r="S22" s="471"/>
      <c r="T22" s="471"/>
      <c r="U22" s="471"/>
      <c r="V22" s="471"/>
      <c r="W22" s="471"/>
      <c r="X22" s="471"/>
      <c r="Y22" s="471"/>
      <c r="Z22" s="473">
        <v>45962</v>
      </c>
      <c r="AA22" s="471">
        <f t="shared" si="4"/>
        <v>3</v>
      </c>
      <c r="AB22" s="467"/>
    </row>
    <row r="23" spans="4:28" ht="35.25" customHeight="1">
      <c r="D23" s="525" t="s">
        <v>86</v>
      </c>
      <c r="E23" s="576" t="s">
        <v>87</v>
      </c>
      <c r="F23" s="160">
        <v>2</v>
      </c>
      <c r="G23" s="543" t="s">
        <v>476</v>
      </c>
      <c r="H23" s="470">
        <v>2</v>
      </c>
      <c r="I23" s="471"/>
      <c r="J23" s="471"/>
      <c r="K23" s="472"/>
      <c r="L23" s="471"/>
      <c r="M23" s="471"/>
      <c r="N23" s="471"/>
      <c r="O23" s="533"/>
      <c r="P23" s="533"/>
      <c r="Q23" s="533"/>
      <c r="R23" s="533"/>
      <c r="S23" s="533"/>
      <c r="T23" s="533"/>
      <c r="U23" s="533"/>
      <c r="V23" s="471"/>
      <c r="W23" s="471"/>
      <c r="X23" s="471"/>
      <c r="Y23" s="471"/>
      <c r="Z23" s="473">
        <v>45962</v>
      </c>
      <c r="AA23" s="471">
        <f t="shared" si="4"/>
        <v>2</v>
      </c>
      <c r="AB23" s="467"/>
    </row>
    <row r="24" spans="4:28" ht="35.25" customHeight="1">
      <c r="D24" s="525" t="s">
        <v>89</v>
      </c>
      <c r="E24" s="573" t="s">
        <v>90</v>
      </c>
      <c r="F24" s="160">
        <v>1</v>
      </c>
      <c r="G24" s="542" t="s">
        <v>477</v>
      </c>
      <c r="H24" s="470">
        <v>1</v>
      </c>
      <c r="I24" s="471"/>
      <c r="J24" s="470"/>
      <c r="K24" s="474"/>
      <c r="L24" s="470">
        <v>1</v>
      </c>
      <c r="M24" s="471"/>
      <c r="N24" s="471"/>
      <c r="O24" s="533"/>
      <c r="P24" s="533"/>
      <c r="Q24" s="533"/>
      <c r="R24" s="533"/>
      <c r="S24" s="533"/>
      <c r="T24" s="533"/>
      <c r="U24" s="533"/>
      <c r="V24" s="470"/>
      <c r="W24" s="470"/>
      <c r="X24" s="470"/>
      <c r="Y24" s="470"/>
      <c r="Z24" s="473">
        <v>45962</v>
      </c>
      <c r="AA24" s="471">
        <f t="shared" si="4"/>
        <v>2</v>
      </c>
      <c r="AB24" s="467"/>
    </row>
    <row r="25" spans="4:28" ht="35.25" customHeight="1">
      <c r="D25" s="564" t="s">
        <v>69</v>
      </c>
      <c r="E25" s="575"/>
      <c r="F25" s="559"/>
      <c r="G25" s="560"/>
      <c r="H25" s="559">
        <f>SUM(H16:H24)</f>
        <v>13</v>
      </c>
      <c r="I25" s="559">
        <f t="shared" ref="I25:N25" si="5">SUM(I16:I24)</f>
        <v>0</v>
      </c>
      <c r="J25" s="559">
        <f t="shared" si="5"/>
        <v>0</v>
      </c>
      <c r="K25" s="559">
        <f t="shared" si="5"/>
        <v>8</v>
      </c>
      <c r="L25" s="559">
        <f t="shared" si="5"/>
        <v>7</v>
      </c>
      <c r="M25" s="559">
        <f t="shared" si="5"/>
        <v>0</v>
      </c>
      <c r="N25" s="559">
        <f t="shared" si="5"/>
        <v>0</v>
      </c>
      <c r="O25" s="561"/>
      <c r="P25" s="561"/>
      <c r="Q25" s="561"/>
      <c r="R25" s="561"/>
      <c r="S25" s="561"/>
      <c r="T25" s="561"/>
      <c r="U25" s="561"/>
      <c r="V25" s="559"/>
      <c r="W25" s="559"/>
      <c r="X25" s="559"/>
      <c r="Y25" s="559"/>
      <c r="Z25" s="562"/>
      <c r="AA25" s="563"/>
      <c r="AB25" s="467"/>
    </row>
    <row r="26" spans="4:28" ht="35.25" customHeight="1">
      <c r="D26" s="458" t="s">
        <v>92</v>
      </c>
      <c r="E26" s="568"/>
      <c r="F26" s="502"/>
      <c r="G26" s="553"/>
      <c r="H26" s="459"/>
      <c r="I26" s="459"/>
      <c r="J26" s="459"/>
      <c r="K26" s="459"/>
      <c r="L26" s="459"/>
      <c r="M26" s="459"/>
      <c r="N26" s="459"/>
      <c r="O26" s="459"/>
      <c r="P26" s="459"/>
      <c r="Q26" s="459"/>
      <c r="R26" s="459"/>
      <c r="S26" s="459"/>
      <c r="T26" s="459"/>
      <c r="U26" s="459"/>
      <c r="V26" s="459"/>
      <c r="W26" s="459"/>
      <c r="X26" s="459"/>
      <c r="Y26" s="459"/>
      <c r="Z26" s="459"/>
      <c r="AA26" s="460"/>
      <c r="AB26" s="461"/>
    </row>
    <row r="27" spans="4:28" ht="24">
      <c r="D27" s="525" t="s">
        <v>93</v>
      </c>
      <c r="E27" s="576" t="s">
        <v>94</v>
      </c>
      <c r="F27" s="160">
        <v>2</v>
      </c>
      <c r="G27" s="543" t="s">
        <v>478</v>
      </c>
      <c r="H27" s="470">
        <v>2</v>
      </c>
      <c r="I27" s="471"/>
      <c r="J27" s="471"/>
      <c r="K27" s="472">
        <v>2</v>
      </c>
      <c r="L27" s="471">
        <v>1</v>
      </c>
      <c r="M27" s="471"/>
      <c r="N27" s="471"/>
      <c r="O27" s="471"/>
      <c r="P27" s="471"/>
      <c r="Q27" s="471"/>
      <c r="R27" s="471"/>
      <c r="S27" s="471"/>
      <c r="T27" s="471"/>
      <c r="U27" s="471"/>
      <c r="V27" s="471"/>
      <c r="W27" s="471"/>
      <c r="X27" s="471"/>
      <c r="Y27" s="471"/>
      <c r="Z27" s="473">
        <v>45962</v>
      </c>
      <c r="AA27" s="471">
        <f t="shared" ref="AA27:AA38" si="6">H27+I27+J27+K27+L27+M27+V27+W27+X27+N27</f>
        <v>5</v>
      </c>
      <c r="AB27" s="467"/>
    </row>
    <row r="28" spans="4:28" ht="36">
      <c r="D28" s="525" t="s">
        <v>96</v>
      </c>
      <c r="E28" s="573" t="s">
        <v>97</v>
      </c>
      <c r="F28" s="160">
        <v>3</v>
      </c>
      <c r="G28" s="542" t="s">
        <v>479</v>
      </c>
      <c r="H28" s="470">
        <v>5</v>
      </c>
      <c r="I28" s="471"/>
      <c r="J28" s="471"/>
      <c r="K28" s="472"/>
      <c r="L28" s="471">
        <v>1</v>
      </c>
      <c r="M28" s="471"/>
      <c r="N28" s="471"/>
      <c r="O28" s="471"/>
      <c r="P28" s="471"/>
      <c r="Q28" s="471"/>
      <c r="R28" s="471"/>
      <c r="S28" s="471"/>
      <c r="T28" s="471"/>
      <c r="U28" s="471"/>
      <c r="V28" s="471"/>
      <c r="W28" s="471"/>
      <c r="X28" s="471"/>
      <c r="Y28" s="471"/>
      <c r="Z28" s="473">
        <v>45962</v>
      </c>
      <c r="AA28" s="471">
        <f t="shared" si="6"/>
        <v>6</v>
      </c>
      <c r="AB28" s="467"/>
    </row>
    <row r="29" spans="4:28" ht="35.25" customHeight="1">
      <c r="D29" s="468" t="s">
        <v>99</v>
      </c>
      <c r="E29" s="573" t="s">
        <v>82</v>
      </c>
      <c r="F29" s="160">
        <v>1</v>
      </c>
      <c r="G29" s="542" t="s">
        <v>480</v>
      </c>
      <c r="H29" s="470">
        <v>1</v>
      </c>
      <c r="I29" s="471"/>
      <c r="J29" s="471"/>
      <c r="K29" s="472">
        <v>1</v>
      </c>
      <c r="L29" s="471"/>
      <c r="M29" s="471"/>
      <c r="N29" s="471"/>
      <c r="O29" s="533"/>
      <c r="P29" s="533"/>
      <c r="Q29" s="533"/>
      <c r="R29" s="533"/>
      <c r="S29" s="533"/>
      <c r="T29" s="533"/>
      <c r="U29" s="533"/>
      <c r="V29" s="471"/>
      <c r="W29" s="471"/>
      <c r="X29" s="471"/>
      <c r="Y29" s="471"/>
      <c r="Z29" s="518">
        <v>46054</v>
      </c>
      <c r="AA29" s="471">
        <f t="shared" si="6"/>
        <v>2</v>
      </c>
      <c r="AB29" s="467"/>
    </row>
    <row r="30" spans="4:28" ht="12.75">
      <c r="D30" s="525" t="s">
        <v>101</v>
      </c>
      <c r="E30" s="573" t="s">
        <v>82</v>
      </c>
      <c r="F30" s="160">
        <v>1</v>
      </c>
      <c r="G30" s="542" t="s">
        <v>481</v>
      </c>
      <c r="H30" s="470">
        <v>1</v>
      </c>
      <c r="I30" s="471"/>
      <c r="J30" s="471"/>
      <c r="K30" s="472">
        <v>1</v>
      </c>
      <c r="L30" s="471"/>
      <c r="M30" s="471"/>
      <c r="N30" s="471"/>
      <c r="O30" s="471"/>
      <c r="P30" s="471"/>
      <c r="Q30" s="471"/>
      <c r="R30" s="471"/>
      <c r="S30" s="471"/>
      <c r="T30" s="471"/>
      <c r="U30" s="471"/>
      <c r="V30" s="471"/>
      <c r="W30" s="471"/>
      <c r="X30" s="471"/>
      <c r="Y30" s="471"/>
      <c r="Z30" s="473">
        <v>45962</v>
      </c>
      <c r="AA30" s="471">
        <f t="shared" si="6"/>
        <v>2</v>
      </c>
      <c r="AB30" s="461"/>
    </row>
    <row r="31" spans="4:28" ht="35.25" customHeight="1">
      <c r="D31" s="525" t="s">
        <v>103</v>
      </c>
      <c r="E31" s="574" t="s">
        <v>104</v>
      </c>
      <c r="F31" s="514">
        <v>3</v>
      </c>
      <c r="G31" s="542" t="s">
        <v>482</v>
      </c>
      <c r="H31" s="514">
        <v>4</v>
      </c>
      <c r="I31" s="514"/>
      <c r="J31" s="514"/>
      <c r="K31" s="514">
        <v>2</v>
      </c>
      <c r="L31" s="514">
        <v>1</v>
      </c>
      <c r="M31" s="514"/>
      <c r="N31" s="514"/>
      <c r="O31" s="522">
        <f>H31</f>
        <v>4</v>
      </c>
      <c r="P31" s="522">
        <f t="shared" ref="P31:T32" si="7">I31</f>
        <v>0</v>
      </c>
      <c r="Q31" s="522">
        <f t="shared" si="7"/>
        <v>0</v>
      </c>
      <c r="R31" s="522">
        <f t="shared" si="7"/>
        <v>2</v>
      </c>
      <c r="S31" s="522">
        <f t="shared" si="7"/>
        <v>1</v>
      </c>
      <c r="T31" s="522">
        <f t="shared" si="7"/>
        <v>0</v>
      </c>
      <c r="U31" s="522">
        <f>N31</f>
        <v>0</v>
      </c>
      <c r="V31" s="470"/>
      <c r="W31" s="470"/>
      <c r="X31" s="470"/>
      <c r="Y31" s="470"/>
      <c r="Z31" s="521">
        <v>46388</v>
      </c>
      <c r="AA31" s="471">
        <f t="shared" si="6"/>
        <v>7</v>
      </c>
      <c r="AB31" s="467"/>
    </row>
    <row r="32" spans="4:28" ht="22.5" customHeight="1">
      <c r="D32" s="525" t="s">
        <v>106</v>
      </c>
      <c r="E32" s="574" t="s">
        <v>82</v>
      </c>
      <c r="F32" s="514">
        <v>1</v>
      </c>
      <c r="G32" s="542" t="s">
        <v>483</v>
      </c>
      <c r="H32" s="514">
        <v>2</v>
      </c>
      <c r="I32" s="522"/>
      <c r="J32" s="522"/>
      <c r="K32" s="522">
        <v>1</v>
      </c>
      <c r="L32" s="522"/>
      <c r="M32" s="522"/>
      <c r="N32" s="522"/>
      <c r="O32" s="522">
        <f>H32</f>
        <v>2</v>
      </c>
      <c r="P32" s="522">
        <f t="shared" si="7"/>
        <v>0</v>
      </c>
      <c r="Q32" s="522">
        <f t="shared" si="7"/>
        <v>0</v>
      </c>
      <c r="R32" s="522">
        <f t="shared" si="7"/>
        <v>1</v>
      </c>
      <c r="S32" s="522">
        <f t="shared" si="7"/>
        <v>0</v>
      </c>
      <c r="T32" s="522">
        <f t="shared" si="7"/>
        <v>0</v>
      </c>
      <c r="U32" s="522">
        <f t="shared" ref="U32" si="8">N32</f>
        <v>0</v>
      </c>
      <c r="V32" s="471"/>
      <c r="W32" s="471"/>
      <c r="X32" s="471"/>
      <c r="Y32" s="471"/>
      <c r="Z32" s="521">
        <v>46388</v>
      </c>
      <c r="AA32" s="471">
        <f t="shared" si="6"/>
        <v>3</v>
      </c>
      <c r="AB32" s="467"/>
    </row>
    <row r="33" spans="4:28" ht="35.25" customHeight="1">
      <c r="D33" s="468" t="s">
        <v>108</v>
      </c>
      <c r="E33" s="573" t="s">
        <v>109</v>
      </c>
      <c r="F33" s="160">
        <v>1</v>
      </c>
      <c r="G33" s="542" t="s">
        <v>484</v>
      </c>
      <c r="H33" s="470">
        <v>2</v>
      </c>
      <c r="I33" s="471"/>
      <c r="J33" s="471"/>
      <c r="K33" s="472">
        <v>1</v>
      </c>
      <c r="L33" s="471">
        <v>2</v>
      </c>
      <c r="M33" s="471"/>
      <c r="N33" s="471"/>
      <c r="O33" s="533"/>
      <c r="P33" s="533"/>
      <c r="Q33" s="533"/>
      <c r="R33" s="533"/>
      <c r="S33" s="533"/>
      <c r="T33" s="533"/>
      <c r="U33" s="533"/>
      <c r="V33" s="471"/>
      <c r="W33" s="471"/>
      <c r="X33" s="471"/>
      <c r="Y33" s="471"/>
      <c r="Z33" s="518">
        <v>46054</v>
      </c>
      <c r="AA33" s="471">
        <f t="shared" si="6"/>
        <v>5</v>
      </c>
      <c r="AB33" s="467"/>
    </row>
    <row r="34" spans="4:28" ht="35.25" customHeight="1">
      <c r="D34" s="468" t="s">
        <v>108</v>
      </c>
      <c r="E34" s="573" t="s">
        <v>90</v>
      </c>
      <c r="F34" s="160">
        <v>1</v>
      </c>
      <c r="G34" s="543" t="s">
        <v>485</v>
      </c>
      <c r="H34" s="470">
        <v>1</v>
      </c>
      <c r="I34" s="471"/>
      <c r="J34" s="471"/>
      <c r="K34" s="472"/>
      <c r="L34" s="471">
        <v>1</v>
      </c>
      <c r="M34" s="471"/>
      <c r="N34" s="471"/>
      <c r="O34" s="533"/>
      <c r="P34" s="533"/>
      <c r="Q34" s="533"/>
      <c r="R34" s="533"/>
      <c r="S34" s="533"/>
      <c r="T34" s="533"/>
      <c r="U34" s="533"/>
      <c r="V34" s="471"/>
      <c r="W34" s="471"/>
      <c r="X34" s="471"/>
      <c r="Y34" s="471"/>
      <c r="Z34" s="518">
        <v>46054</v>
      </c>
      <c r="AA34" s="471">
        <f t="shared" si="6"/>
        <v>2</v>
      </c>
      <c r="AB34" s="467"/>
    </row>
    <row r="35" spans="4:28" ht="35.25" customHeight="1">
      <c r="D35" s="468" t="s">
        <v>108</v>
      </c>
      <c r="E35" s="573" t="s">
        <v>112</v>
      </c>
      <c r="F35" s="160">
        <v>1</v>
      </c>
      <c r="G35" s="542" t="s">
        <v>486</v>
      </c>
      <c r="H35" s="470">
        <v>1</v>
      </c>
      <c r="I35" s="471"/>
      <c r="J35" s="471"/>
      <c r="K35" s="472">
        <v>1</v>
      </c>
      <c r="L35" s="471">
        <v>1</v>
      </c>
      <c r="M35" s="471"/>
      <c r="N35" s="471"/>
      <c r="O35" s="533"/>
      <c r="P35" s="533"/>
      <c r="Q35" s="533"/>
      <c r="R35" s="533"/>
      <c r="S35" s="533"/>
      <c r="T35" s="533"/>
      <c r="U35" s="533"/>
      <c r="V35" s="471"/>
      <c r="W35" s="471"/>
      <c r="X35" s="471"/>
      <c r="Y35" s="471"/>
      <c r="Z35" s="518">
        <v>46054</v>
      </c>
      <c r="AA35" s="471">
        <f t="shared" si="6"/>
        <v>3</v>
      </c>
      <c r="AB35" s="467"/>
    </row>
    <row r="36" spans="4:28" ht="32.25" customHeight="1">
      <c r="D36" s="525" t="s">
        <v>114</v>
      </c>
      <c r="E36" s="574" t="s">
        <v>90</v>
      </c>
      <c r="F36" s="514">
        <v>1</v>
      </c>
      <c r="G36" s="542" t="s">
        <v>487</v>
      </c>
      <c r="H36" s="514">
        <v>4</v>
      </c>
      <c r="I36" s="522"/>
      <c r="J36" s="522"/>
      <c r="K36" s="522"/>
      <c r="L36" s="522">
        <v>1</v>
      </c>
      <c r="M36" s="522"/>
      <c r="N36" s="522"/>
      <c r="O36" s="522">
        <f>H36</f>
        <v>4</v>
      </c>
      <c r="P36" s="522">
        <f t="shared" ref="P36:U36" si="9">I36</f>
        <v>0</v>
      </c>
      <c r="Q36" s="522">
        <f t="shared" si="9"/>
        <v>0</v>
      </c>
      <c r="R36" s="522">
        <f t="shared" si="9"/>
        <v>0</v>
      </c>
      <c r="S36" s="522">
        <f t="shared" si="9"/>
        <v>1</v>
      </c>
      <c r="T36" s="522">
        <f t="shared" si="9"/>
        <v>0</v>
      </c>
      <c r="U36" s="522">
        <f t="shared" si="9"/>
        <v>0</v>
      </c>
      <c r="V36" s="471"/>
      <c r="W36" s="471"/>
      <c r="X36" s="471"/>
      <c r="Y36" s="471"/>
      <c r="Z36" s="521">
        <v>46055</v>
      </c>
      <c r="AA36" s="471">
        <f t="shared" si="6"/>
        <v>5</v>
      </c>
      <c r="AB36" s="461"/>
    </row>
    <row r="37" spans="4:28" ht="35.25" customHeight="1">
      <c r="D37" s="525" t="s">
        <v>116</v>
      </c>
      <c r="E37" s="574" t="s">
        <v>117</v>
      </c>
      <c r="F37" s="514">
        <v>1</v>
      </c>
      <c r="G37" s="541" t="s">
        <v>488</v>
      </c>
      <c r="H37" s="514">
        <v>2</v>
      </c>
      <c r="I37" s="522"/>
      <c r="J37" s="522"/>
      <c r="K37" s="522"/>
      <c r="L37" s="522"/>
      <c r="M37" s="522"/>
      <c r="N37" s="522"/>
      <c r="O37" s="522">
        <f>H37</f>
        <v>2</v>
      </c>
      <c r="P37" s="522">
        <f t="shared" ref="P37:T37" si="10">I37</f>
        <v>0</v>
      </c>
      <c r="Q37" s="522">
        <f t="shared" si="10"/>
        <v>0</v>
      </c>
      <c r="R37" s="522">
        <f t="shared" si="10"/>
        <v>0</v>
      </c>
      <c r="S37" s="522">
        <f t="shared" si="10"/>
        <v>0</v>
      </c>
      <c r="T37" s="522">
        <f t="shared" si="10"/>
        <v>0</v>
      </c>
      <c r="U37" s="522">
        <f>N37</f>
        <v>0</v>
      </c>
      <c r="V37" s="471"/>
      <c r="W37" s="471"/>
      <c r="X37" s="471"/>
      <c r="Y37" s="471"/>
      <c r="Z37" s="521">
        <v>46388</v>
      </c>
      <c r="AA37" s="471">
        <f t="shared" si="6"/>
        <v>2</v>
      </c>
      <c r="AB37" s="461"/>
    </row>
    <row r="38" spans="4:28" ht="43.5" customHeight="1">
      <c r="D38" s="525" t="s">
        <v>119</v>
      </c>
      <c r="E38" s="573" t="s">
        <v>117</v>
      </c>
      <c r="F38" s="160">
        <v>1</v>
      </c>
      <c r="G38" s="544" t="s">
        <v>489</v>
      </c>
      <c r="H38" s="470"/>
      <c r="I38" s="471"/>
      <c r="J38" s="471"/>
      <c r="K38" s="472"/>
      <c r="L38" s="471">
        <v>1</v>
      </c>
      <c r="M38" s="471"/>
      <c r="N38" s="471">
        <v>1</v>
      </c>
      <c r="O38" s="471"/>
      <c r="P38" s="471"/>
      <c r="Q38" s="471"/>
      <c r="R38" s="471"/>
      <c r="S38" s="471"/>
      <c r="T38" s="471"/>
      <c r="U38" s="471"/>
      <c r="V38" s="471"/>
      <c r="W38" s="471"/>
      <c r="X38" s="471"/>
      <c r="Y38" s="471"/>
      <c r="Z38" s="473">
        <v>45962</v>
      </c>
      <c r="AA38" s="471">
        <f t="shared" si="6"/>
        <v>2</v>
      </c>
      <c r="AB38" s="461"/>
    </row>
    <row r="39" spans="4:28" ht="35.25" customHeight="1">
      <c r="D39" s="564" t="s">
        <v>92</v>
      </c>
      <c r="E39" s="575"/>
      <c r="F39" s="559"/>
      <c r="G39" s="560"/>
      <c r="H39" s="559">
        <f>SUM(H27:H38)</f>
        <v>25</v>
      </c>
      <c r="I39" s="559">
        <f t="shared" ref="I39:N39" si="11">SUM(I27:I38)</f>
        <v>0</v>
      </c>
      <c r="J39" s="559">
        <f t="shared" si="11"/>
        <v>0</v>
      </c>
      <c r="K39" s="559">
        <f t="shared" si="11"/>
        <v>9</v>
      </c>
      <c r="L39" s="559">
        <f t="shared" si="11"/>
        <v>9</v>
      </c>
      <c r="M39" s="559">
        <f t="shared" si="11"/>
        <v>0</v>
      </c>
      <c r="N39" s="559">
        <f t="shared" si="11"/>
        <v>1</v>
      </c>
      <c r="O39" s="561"/>
      <c r="P39" s="561"/>
      <c r="Q39" s="561"/>
      <c r="R39" s="561"/>
      <c r="S39" s="561"/>
      <c r="T39" s="561"/>
      <c r="U39" s="561"/>
      <c r="V39" s="559"/>
      <c r="W39" s="559"/>
      <c r="X39" s="559"/>
      <c r="Y39" s="559"/>
      <c r="Z39" s="562"/>
      <c r="AA39" s="563"/>
      <c r="AB39" s="467"/>
    </row>
    <row r="40" spans="4:28" ht="35.25" customHeight="1">
      <c r="D40" s="458" t="s">
        <v>121</v>
      </c>
      <c r="E40" s="568"/>
      <c r="F40" s="502"/>
      <c r="G40" s="553"/>
      <c r="H40" s="459"/>
      <c r="I40" s="459"/>
      <c r="J40" s="459"/>
      <c r="K40" s="459"/>
      <c r="L40" s="459"/>
      <c r="M40" s="459"/>
      <c r="N40" s="459"/>
      <c r="O40" s="459"/>
      <c r="P40" s="459"/>
      <c r="Q40" s="459"/>
      <c r="R40" s="459"/>
      <c r="S40" s="459"/>
      <c r="T40" s="459"/>
      <c r="U40" s="459"/>
      <c r="V40" s="459"/>
      <c r="W40" s="459"/>
      <c r="X40" s="459"/>
      <c r="Y40" s="459"/>
      <c r="Z40" s="459"/>
      <c r="AA40" s="460"/>
      <c r="AB40" s="461"/>
    </row>
    <row r="41" spans="4:28" ht="22.5" customHeight="1">
      <c r="D41" s="525" t="s">
        <v>122</v>
      </c>
      <c r="E41" s="573" t="s">
        <v>82</v>
      </c>
      <c r="F41" s="160">
        <v>1</v>
      </c>
      <c r="G41" s="542" t="s">
        <v>490</v>
      </c>
      <c r="H41" s="470"/>
      <c r="I41" s="471"/>
      <c r="J41" s="470"/>
      <c r="K41" s="474">
        <v>1</v>
      </c>
      <c r="L41" s="470">
        <v>1</v>
      </c>
      <c r="M41" s="471"/>
      <c r="N41" s="471">
        <v>1</v>
      </c>
      <c r="O41" s="471"/>
      <c r="P41" s="471"/>
      <c r="Q41" s="471"/>
      <c r="R41" s="471"/>
      <c r="S41" s="471"/>
      <c r="T41" s="471"/>
      <c r="U41" s="471"/>
      <c r="V41" s="470"/>
      <c r="W41" s="470"/>
      <c r="X41" s="470"/>
      <c r="Y41" s="470"/>
      <c r="Z41" s="473">
        <v>45962</v>
      </c>
      <c r="AA41" s="471">
        <f t="shared" ref="AA41:AA58" si="12">H41+I41+J41+K41+L41+M41+V41+W41+X41+N41</f>
        <v>3</v>
      </c>
      <c r="AB41" s="467"/>
    </row>
    <row r="42" spans="4:28" ht="35.25" customHeight="1">
      <c r="D42" s="462" t="s">
        <v>124</v>
      </c>
      <c r="E42" s="569" t="s">
        <v>47</v>
      </c>
      <c r="F42" s="463">
        <v>1</v>
      </c>
      <c r="G42" s="542" t="s">
        <v>491</v>
      </c>
      <c r="H42" s="463">
        <v>1</v>
      </c>
      <c r="I42" s="465"/>
      <c r="J42" s="463"/>
      <c r="K42" s="463"/>
      <c r="L42" s="463">
        <v>1</v>
      </c>
      <c r="M42" s="465"/>
      <c r="N42" s="465"/>
      <c r="O42" s="465">
        <f t="shared" ref="O42:T58" si="13">H42</f>
        <v>1</v>
      </c>
      <c r="P42" s="465">
        <f t="shared" si="13"/>
        <v>0</v>
      </c>
      <c r="Q42" s="465">
        <f t="shared" si="13"/>
        <v>0</v>
      </c>
      <c r="R42" s="465">
        <f t="shared" si="13"/>
        <v>0</v>
      </c>
      <c r="S42" s="465">
        <f t="shared" si="13"/>
        <v>1</v>
      </c>
      <c r="T42" s="465">
        <f t="shared" si="13"/>
        <v>0</v>
      </c>
      <c r="U42" s="465">
        <f>N42</f>
        <v>0</v>
      </c>
      <c r="V42" s="463"/>
      <c r="W42" s="463"/>
      <c r="X42" s="463"/>
      <c r="Y42" s="463"/>
      <c r="Z42" s="466">
        <v>46266</v>
      </c>
      <c r="AA42" s="471">
        <f t="shared" si="12"/>
        <v>2</v>
      </c>
      <c r="AB42" s="467"/>
    </row>
    <row r="43" spans="4:28" ht="12.75">
      <c r="D43" s="525" t="s">
        <v>126</v>
      </c>
      <c r="E43" s="573" t="s">
        <v>82</v>
      </c>
      <c r="F43" s="160">
        <v>1</v>
      </c>
      <c r="G43" s="542" t="s">
        <v>492</v>
      </c>
      <c r="H43" s="470">
        <v>3</v>
      </c>
      <c r="I43" s="471"/>
      <c r="J43" s="470"/>
      <c r="K43" s="474"/>
      <c r="L43" s="470"/>
      <c r="M43" s="471"/>
      <c r="N43" s="471"/>
      <c r="O43" s="471"/>
      <c r="P43" s="471"/>
      <c r="Q43" s="471"/>
      <c r="R43" s="471"/>
      <c r="S43" s="471"/>
      <c r="T43" s="471"/>
      <c r="U43" s="471"/>
      <c r="V43" s="470"/>
      <c r="W43" s="470"/>
      <c r="X43" s="470"/>
      <c r="Y43" s="470"/>
      <c r="Z43" s="473">
        <v>45717</v>
      </c>
      <c r="AA43" s="471">
        <f t="shared" si="12"/>
        <v>3</v>
      </c>
      <c r="AB43" s="467"/>
    </row>
    <row r="44" spans="4:28" ht="27.75" customHeight="1">
      <c r="D44" s="525" t="s">
        <v>128</v>
      </c>
      <c r="E44" s="573" t="s">
        <v>82</v>
      </c>
      <c r="F44" s="160">
        <v>1</v>
      </c>
      <c r="G44" s="542" t="s">
        <v>493</v>
      </c>
      <c r="H44" s="470">
        <v>2</v>
      </c>
      <c r="I44" s="471"/>
      <c r="J44" s="470"/>
      <c r="K44" s="474"/>
      <c r="L44" s="470">
        <v>1</v>
      </c>
      <c r="M44" s="471"/>
      <c r="N44" s="471">
        <v>1</v>
      </c>
      <c r="O44" s="471"/>
      <c r="P44" s="471"/>
      <c r="Q44" s="471"/>
      <c r="R44" s="471"/>
      <c r="S44" s="471"/>
      <c r="T44" s="471"/>
      <c r="U44" s="471"/>
      <c r="V44" s="470"/>
      <c r="W44" s="470"/>
      <c r="X44" s="470"/>
      <c r="Y44" s="470"/>
      <c r="Z44" s="473">
        <v>45962</v>
      </c>
      <c r="AA44" s="471">
        <f t="shared" si="12"/>
        <v>4</v>
      </c>
      <c r="AB44" s="467"/>
    </row>
    <row r="45" spans="4:28" ht="24">
      <c r="D45" s="525" t="s">
        <v>494</v>
      </c>
      <c r="E45" s="573" t="s">
        <v>82</v>
      </c>
      <c r="F45" s="160">
        <v>1</v>
      </c>
      <c r="G45" s="542" t="s">
        <v>495</v>
      </c>
      <c r="H45" s="470">
        <v>1</v>
      </c>
      <c r="I45" s="471"/>
      <c r="J45" s="470"/>
      <c r="K45" s="474"/>
      <c r="L45" s="470"/>
      <c r="M45" s="471"/>
      <c r="N45" s="471"/>
      <c r="O45" s="471"/>
      <c r="P45" s="471"/>
      <c r="Q45" s="471"/>
      <c r="R45" s="471"/>
      <c r="S45" s="471"/>
      <c r="T45" s="471"/>
      <c r="U45" s="471"/>
      <c r="V45" s="470"/>
      <c r="W45" s="470"/>
      <c r="X45" s="470"/>
      <c r="Y45" s="470"/>
      <c r="Z45" s="473">
        <v>45962</v>
      </c>
      <c r="AA45" s="471">
        <f t="shared" si="12"/>
        <v>1</v>
      </c>
      <c r="AB45" s="467"/>
    </row>
    <row r="46" spans="4:28" ht="35.25" customHeight="1">
      <c r="D46" s="462" t="s">
        <v>132</v>
      </c>
      <c r="E46" s="569" t="s">
        <v>82</v>
      </c>
      <c r="F46" s="463">
        <v>1</v>
      </c>
      <c r="G46" s="542" t="s">
        <v>496</v>
      </c>
      <c r="H46" s="463">
        <v>1</v>
      </c>
      <c r="I46" s="465"/>
      <c r="J46" s="463"/>
      <c r="K46" s="463"/>
      <c r="L46" s="463">
        <v>1</v>
      </c>
      <c r="M46" s="465">
        <v>1</v>
      </c>
      <c r="N46" s="465"/>
      <c r="O46" s="465">
        <f t="shared" si="13"/>
        <v>1</v>
      </c>
      <c r="P46" s="465">
        <f t="shared" si="13"/>
        <v>0</v>
      </c>
      <c r="Q46" s="465">
        <f t="shared" si="13"/>
        <v>0</v>
      </c>
      <c r="R46" s="465">
        <f t="shared" si="13"/>
        <v>0</v>
      </c>
      <c r="S46" s="465">
        <f t="shared" si="13"/>
        <v>1</v>
      </c>
      <c r="T46" s="465">
        <f t="shared" si="13"/>
        <v>1</v>
      </c>
      <c r="U46" s="465">
        <f>N46</f>
        <v>0</v>
      </c>
      <c r="V46" s="463"/>
      <c r="W46" s="463"/>
      <c r="X46" s="463"/>
      <c r="Y46" s="463"/>
      <c r="Z46" s="466">
        <v>46266</v>
      </c>
      <c r="AA46" s="471">
        <f t="shared" si="12"/>
        <v>3</v>
      </c>
      <c r="AB46" s="467"/>
    </row>
    <row r="47" spans="4:28" ht="32.25" customHeight="1">
      <c r="D47" s="525" t="s">
        <v>134</v>
      </c>
      <c r="E47" s="573" t="s">
        <v>82</v>
      </c>
      <c r="F47" s="160">
        <v>1</v>
      </c>
      <c r="G47" s="542" t="s">
        <v>497</v>
      </c>
      <c r="H47" s="470">
        <v>2</v>
      </c>
      <c r="I47" s="471"/>
      <c r="J47" s="470"/>
      <c r="K47" s="474">
        <v>1</v>
      </c>
      <c r="L47" s="470"/>
      <c r="M47" s="471"/>
      <c r="N47" s="471"/>
      <c r="O47" s="471"/>
      <c r="P47" s="471"/>
      <c r="Q47" s="471"/>
      <c r="R47" s="471"/>
      <c r="S47" s="471"/>
      <c r="T47" s="471"/>
      <c r="U47" s="471"/>
      <c r="V47" s="470"/>
      <c r="W47" s="470"/>
      <c r="X47" s="470"/>
      <c r="Y47" s="470"/>
      <c r="Z47" s="473">
        <v>45962</v>
      </c>
      <c r="AA47" s="471">
        <f t="shared" si="12"/>
        <v>3</v>
      </c>
      <c r="AB47" s="467"/>
    </row>
    <row r="48" spans="4:28" ht="24.75" customHeight="1">
      <c r="D48" s="525" t="s">
        <v>136</v>
      </c>
      <c r="E48" s="573" t="s">
        <v>82</v>
      </c>
      <c r="F48" s="160">
        <v>1</v>
      </c>
      <c r="G48" s="542" t="s">
        <v>498</v>
      </c>
      <c r="H48" s="470">
        <v>1</v>
      </c>
      <c r="I48" s="471"/>
      <c r="J48" s="470"/>
      <c r="K48" s="474">
        <v>1</v>
      </c>
      <c r="L48" s="470"/>
      <c r="M48" s="471"/>
      <c r="N48" s="471">
        <v>1</v>
      </c>
      <c r="O48" s="471"/>
      <c r="P48" s="471"/>
      <c r="Q48" s="471"/>
      <c r="R48" s="471"/>
      <c r="S48" s="471"/>
      <c r="T48" s="471"/>
      <c r="U48" s="471"/>
      <c r="V48" s="470"/>
      <c r="W48" s="470"/>
      <c r="X48" s="470"/>
      <c r="Y48" s="470"/>
      <c r="Z48" s="473">
        <v>45962</v>
      </c>
      <c r="AA48" s="471">
        <f t="shared" si="12"/>
        <v>3</v>
      </c>
      <c r="AB48" s="467"/>
    </row>
    <row r="49" spans="4:28" ht="36">
      <c r="D49" s="525" t="s">
        <v>138</v>
      </c>
      <c r="E49" s="576" t="s">
        <v>499</v>
      </c>
      <c r="F49" s="160">
        <v>3</v>
      </c>
      <c r="G49" s="544" t="s">
        <v>500</v>
      </c>
      <c r="H49" s="470">
        <v>3</v>
      </c>
      <c r="I49" s="471"/>
      <c r="J49" s="470"/>
      <c r="K49" s="474">
        <v>3</v>
      </c>
      <c r="L49" s="470"/>
      <c r="M49" s="471"/>
      <c r="N49" s="471"/>
      <c r="O49" s="471"/>
      <c r="P49" s="471"/>
      <c r="Q49" s="471"/>
      <c r="R49" s="471"/>
      <c r="S49" s="471"/>
      <c r="T49" s="471"/>
      <c r="U49" s="471"/>
      <c r="V49" s="470"/>
      <c r="W49" s="470"/>
      <c r="X49" s="470"/>
      <c r="Y49" s="470"/>
      <c r="Z49" s="473">
        <v>45962</v>
      </c>
      <c r="AA49" s="471">
        <f t="shared" si="12"/>
        <v>6</v>
      </c>
      <c r="AB49" s="467"/>
    </row>
    <row r="50" spans="4:28" ht="35.25" customHeight="1">
      <c r="D50" s="462" t="s">
        <v>143</v>
      </c>
      <c r="E50" s="569" t="s">
        <v>82</v>
      </c>
      <c r="F50" s="463">
        <v>1</v>
      </c>
      <c r="G50" s="543" t="s">
        <v>501</v>
      </c>
      <c r="H50" s="463">
        <v>4</v>
      </c>
      <c r="I50" s="465"/>
      <c r="J50" s="463"/>
      <c r="K50" s="463">
        <v>1</v>
      </c>
      <c r="L50" s="463">
        <v>1</v>
      </c>
      <c r="M50" s="465"/>
      <c r="N50" s="465"/>
      <c r="O50" s="465">
        <f t="shared" si="13"/>
        <v>4</v>
      </c>
      <c r="P50" s="465">
        <f t="shared" si="13"/>
        <v>0</v>
      </c>
      <c r="Q50" s="465">
        <f t="shared" si="13"/>
        <v>0</v>
      </c>
      <c r="R50" s="465">
        <f t="shared" si="13"/>
        <v>1</v>
      </c>
      <c r="S50" s="465">
        <f t="shared" si="13"/>
        <v>1</v>
      </c>
      <c r="T50" s="465">
        <f t="shared" si="13"/>
        <v>0</v>
      </c>
      <c r="U50" s="465">
        <f>N50</f>
        <v>0</v>
      </c>
      <c r="V50" s="463"/>
      <c r="W50" s="463"/>
      <c r="X50" s="463"/>
      <c r="Y50" s="463"/>
      <c r="Z50" s="466">
        <v>46266</v>
      </c>
      <c r="AA50" s="471">
        <f t="shared" si="12"/>
        <v>6</v>
      </c>
      <c r="AB50" s="467"/>
    </row>
    <row r="51" spans="4:28" ht="35.25" customHeight="1">
      <c r="D51" s="462" t="s">
        <v>145</v>
      </c>
      <c r="E51" s="569" t="s">
        <v>82</v>
      </c>
      <c r="F51" s="463">
        <v>1</v>
      </c>
      <c r="G51" s="543" t="s">
        <v>502</v>
      </c>
      <c r="H51" s="463">
        <v>2</v>
      </c>
      <c r="I51" s="465"/>
      <c r="J51" s="463"/>
      <c r="K51" s="463">
        <v>1</v>
      </c>
      <c r="L51" s="463">
        <v>1</v>
      </c>
      <c r="M51" s="465"/>
      <c r="N51" s="465"/>
      <c r="O51" s="465">
        <f t="shared" si="13"/>
        <v>2</v>
      </c>
      <c r="P51" s="465">
        <f t="shared" si="13"/>
        <v>0</v>
      </c>
      <c r="Q51" s="465">
        <f t="shared" si="13"/>
        <v>0</v>
      </c>
      <c r="R51" s="465">
        <f t="shared" si="13"/>
        <v>1</v>
      </c>
      <c r="S51" s="465">
        <f t="shared" si="13"/>
        <v>1</v>
      </c>
      <c r="T51" s="465">
        <f t="shared" si="13"/>
        <v>0</v>
      </c>
      <c r="U51" s="465">
        <f>N51</f>
        <v>0</v>
      </c>
      <c r="V51" s="463"/>
      <c r="W51" s="463"/>
      <c r="X51" s="463"/>
      <c r="Y51" s="463"/>
      <c r="Z51" s="466">
        <v>46266</v>
      </c>
      <c r="AA51" s="471">
        <f t="shared" si="12"/>
        <v>4</v>
      </c>
      <c r="AB51" s="467"/>
    </row>
    <row r="52" spans="4:28" ht="35.25" customHeight="1">
      <c r="D52" s="462" t="s">
        <v>147</v>
      </c>
      <c r="E52" s="569" t="s">
        <v>148</v>
      </c>
      <c r="F52" s="463">
        <v>1</v>
      </c>
      <c r="G52" s="544" t="s">
        <v>503</v>
      </c>
      <c r="H52" s="463">
        <v>1</v>
      </c>
      <c r="I52" s="465">
        <v>1</v>
      </c>
      <c r="J52" s="463"/>
      <c r="K52" s="463">
        <v>1</v>
      </c>
      <c r="L52" s="463"/>
      <c r="M52" s="465"/>
      <c r="N52" s="465"/>
      <c r="O52" s="465">
        <f t="shared" si="13"/>
        <v>1</v>
      </c>
      <c r="P52" s="465">
        <f t="shared" si="13"/>
        <v>1</v>
      </c>
      <c r="Q52" s="465">
        <f t="shared" si="13"/>
        <v>0</v>
      </c>
      <c r="R52" s="465">
        <f t="shared" si="13"/>
        <v>1</v>
      </c>
      <c r="S52" s="465">
        <f t="shared" si="13"/>
        <v>0</v>
      </c>
      <c r="T52" s="465">
        <f t="shared" si="13"/>
        <v>0</v>
      </c>
      <c r="U52" s="465">
        <f>N52</f>
        <v>0</v>
      </c>
      <c r="V52" s="463"/>
      <c r="W52" s="463"/>
      <c r="X52" s="463"/>
      <c r="Y52" s="463"/>
      <c r="Z52" s="466">
        <v>46266</v>
      </c>
      <c r="AA52" s="471">
        <f t="shared" si="12"/>
        <v>3</v>
      </c>
      <c r="AB52" s="467"/>
    </row>
    <row r="53" spans="4:28" ht="35.25" customHeight="1">
      <c r="D53" s="462" t="s">
        <v>147</v>
      </c>
      <c r="E53" s="569" t="s">
        <v>150</v>
      </c>
      <c r="F53" s="463">
        <v>1</v>
      </c>
      <c r="G53" s="544" t="s">
        <v>504</v>
      </c>
      <c r="H53" s="463">
        <v>1</v>
      </c>
      <c r="I53" s="465"/>
      <c r="J53" s="463"/>
      <c r="K53" s="463">
        <v>1</v>
      </c>
      <c r="L53" s="463"/>
      <c r="M53" s="465"/>
      <c r="N53" s="465"/>
      <c r="O53" s="465">
        <f t="shared" si="13"/>
        <v>1</v>
      </c>
      <c r="P53" s="465">
        <f t="shared" si="13"/>
        <v>0</v>
      </c>
      <c r="Q53" s="465">
        <f t="shared" si="13"/>
        <v>0</v>
      </c>
      <c r="R53" s="465">
        <f t="shared" si="13"/>
        <v>1</v>
      </c>
      <c r="S53" s="465">
        <f t="shared" si="13"/>
        <v>0</v>
      </c>
      <c r="T53" s="465">
        <f t="shared" si="13"/>
        <v>0</v>
      </c>
      <c r="U53" s="465">
        <f>N53</f>
        <v>0</v>
      </c>
      <c r="V53" s="463"/>
      <c r="W53" s="463"/>
      <c r="X53" s="463">
        <v>1</v>
      </c>
      <c r="Y53" s="463"/>
      <c r="Z53" s="466">
        <v>46266</v>
      </c>
      <c r="AA53" s="471">
        <f t="shared" si="12"/>
        <v>3</v>
      </c>
      <c r="AB53" s="467"/>
    </row>
    <row r="54" spans="4:28" ht="35.25" customHeight="1">
      <c r="D54" s="462" t="s">
        <v>152</v>
      </c>
      <c r="E54" s="570" t="s">
        <v>153</v>
      </c>
      <c r="F54" s="463">
        <v>3</v>
      </c>
      <c r="G54" s="542" t="s">
        <v>505</v>
      </c>
      <c r="H54" s="465">
        <v>4</v>
      </c>
      <c r="I54" s="465"/>
      <c r="J54" s="465"/>
      <c r="K54" s="465">
        <v>1</v>
      </c>
      <c r="L54" s="465"/>
      <c r="M54" s="465"/>
      <c r="N54" s="465">
        <v>1</v>
      </c>
      <c r="O54" s="465">
        <f t="shared" si="13"/>
        <v>4</v>
      </c>
      <c r="P54" s="465">
        <f t="shared" si="13"/>
        <v>0</v>
      </c>
      <c r="Q54" s="465">
        <f t="shared" si="13"/>
        <v>0</v>
      </c>
      <c r="R54" s="465">
        <f t="shared" si="13"/>
        <v>1</v>
      </c>
      <c r="S54" s="465">
        <f t="shared" si="13"/>
        <v>0</v>
      </c>
      <c r="T54" s="465">
        <f t="shared" si="13"/>
        <v>0</v>
      </c>
      <c r="U54" s="465">
        <f>N54</f>
        <v>1</v>
      </c>
      <c r="V54" s="465"/>
      <c r="W54" s="465"/>
      <c r="X54" s="465"/>
      <c r="Y54" s="465"/>
      <c r="Z54" s="466">
        <v>46266</v>
      </c>
      <c r="AA54" s="471">
        <f t="shared" si="12"/>
        <v>6</v>
      </c>
      <c r="AB54" s="467"/>
    </row>
    <row r="55" spans="4:28" ht="30" customHeight="1">
      <c r="D55" s="525" t="s">
        <v>155</v>
      </c>
      <c r="E55" s="573" t="s">
        <v>82</v>
      </c>
      <c r="F55" s="160">
        <v>1</v>
      </c>
      <c r="G55" s="542" t="s">
        <v>506</v>
      </c>
      <c r="H55" s="471">
        <v>2</v>
      </c>
      <c r="I55" s="471"/>
      <c r="J55" s="471"/>
      <c r="K55" s="472"/>
      <c r="L55" s="471"/>
      <c r="M55" s="471"/>
      <c r="N55" s="471">
        <v>1</v>
      </c>
      <c r="O55" s="471"/>
      <c r="P55" s="471"/>
      <c r="Q55" s="471"/>
      <c r="R55" s="471"/>
      <c r="S55" s="471"/>
      <c r="T55" s="471"/>
      <c r="U55" s="471"/>
      <c r="V55" s="471"/>
      <c r="W55" s="471"/>
      <c r="X55" s="471"/>
      <c r="Y55" s="471"/>
      <c r="Z55" s="473">
        <v>45962</v>
      </c>
      <c r="AA55" s="471">
        <f t="shared" si="12"/>
        <v>3</v>
      </c>
      <c r="AB55" s="467"/>
    </row>
    <row r="56" spans="4:28" ht="28.5" customHeight="1">
      <c r="D56" s="525" t="s">
        <v>157</v>
      </c>
      <c r="E56" s="573" t="s">
        <v>82</v>
      </c>
      <c r="F56" s="160">
        <v>1</v>
      </c>
      <c r="G56" s="542" t="s">
        <v>507</v>
      </c>
      <c r="H56" s="471">
        <v>1</v>
      </c>
      <c r="I56" s="471"/>
      <c r="J56" s="471"/>
      <c r="K56" s="472"/>
      <c r="L56" s="471">
        <v>1</v>
      </c>
      <c r="M56" s="471"/>
      <c r="N56" s="471"/>
      <c r="O56" s="471"/>
      <c r="P56" s="471"/>
      <c r="Q56" s="471"/>
      <c r="R56" s="471"/>
      <c r="S56" s="471"/>
      <c r="T56" s="471"/>
      <c r="U56" s="471"/>
      <c r="V56" s="471"/>
      <c r="W56" s="471"/>
      <c r="X56" s="471"/>
      <c r="Y56" s="471"/>
      <c r="Z56" s="473">
        <v>45962</v>
      </c>
      <c r="AA56" s="471">
        <f t="shared" si="12"/>
        <v>2</v>
      </c>
      <c r="AB56" s="467"/>
    </row>
    <row r="57" spans="4:28" ht="48">
      <c r="D57" s="525" t="s">
        <v>159</v>
      </c>
      <c r="E57" s="573" t="s">
        <v>160</v>
      </c>
      <c r="F57" s="160">
        <v>5</v>
      </c>
      <c r="G57" s="542" t="s">
        <v>508</v>
      </c>
      <c r="H57" s="470">
        <v>6</v>
      </c>
      <c r="I57" s="470"/>
      <c r="J57" s="470"/>
      <c r="K57" s="474">
        <v>3</v>
      </c>
      <c r="L57" s="470">
        <v>2</v>
      </c>
      <c r="M57" s="470"/>
      <c r="N57" s="470"/>
      <c r="O57" s="471"/>
      <c r="P57" s="471"/>
      <c r="Q57" s="471"/>
      <c r="R57" s="471"/>
      <c r="S57" s="471"/>
      <c r="T57" s="471"/>
      <c r="U57" s="471"/>
      <c r="V57" s="470"/>
      <c r="W57" s="470"/>
      <c r="X57" s="470"/>
      <c r="Y57" s="470"/>
      <c r="Z57" s="473">
        <v>45962</v>
      </c>
      <c r="AA57" s="471">
        <f t="shared" si="12"/>
        <v>11</v>
      </c>
      <c r="AB57" s="467"/>
    </row>
    <row r="58" spans="4:28" ht="35.25" customHeight="1">
      <c r="D58" s="462" t="s">
        <v>162</v>
      </c>
      <c r="E58" s="569" t="s">
        <v>82</v>
      </c>
      <c r="F58" s="463">
        <v>1</v>
      </c>
      <c r="G58" s="543" t="s">
        <v>509</v>
      </c>
      <c r="H58" s="463">
        <v>2</v>
      </c>
      <c r="I58" s="463"/>
      <c r="J58" s="463"/>
      <c r="K58" s="463">
        <v>2</v>
      </c>
      <c r="L58" s="463"/>
      <c r="M58" s="463"/>
      <c r="N58" s="463"/>
      <c r="O58" s="465">
        <f t="shared" si="13"/>
        <v>2</v>
      </c>
      <c r="P58" s="465">
        <f t="shared" si="13"/>
        <v>0</v>
      </c>
      <c r="Q58" s="465">
        <f t="shared" si="13"/>
        <v>0</v>
      </c>
      <c r="R58" s="465">
        <f t="shared" si="13"/>
        <v>2</v>
      </c>
      <c r="S58" s="465">
        <f t="shared" si="13"/>
        <v>0</v>
      </c>
      <c r="T58" s="465">
        <f t="shared" si="13"/>
        <v>0</v>
      </c>
      <c r="U58" s="465">
        <f>N58</f>
        <v>0</v>
      </c>
      <c r="V58" s="463"/>
      <c r="W58" s="463"/>
      <c r="X58" s="463"/>
      <c r="Y58" s="463"/>
      <c r="Z58" s="466">
        <v>46266</v>
      </c>
      <c r="AA58" s="471">
        <f t="shared" si="12"/>
        <v>4</v>
      </c>
      <c r="AB58" s="467"/>
    </row>
    <row r="59" spans="4:28" ht="35.25" customHeight="1">
      <c r="D59" s="564" t="s">
        <v>121</v>
      </c>
      <c r="E59" s="575"/>
      <c r="F59" s="559"/>
      <c r="G59" s="560"/>
      <c r="H59" s="559">
        <f>SUM(H41:H58)</f>
        <v>37</v>
      </c>
      <c r="I59" s="559">
        <f t="shared" ref="I59:N59" si="14">SUM(I41:I58)</f>
        <v>1</v>
      </c>
      <c r="J59" s="559">
        <f t="shared" si="14"/>
        <v>0</v>
      </c>
      <c r="K59" s="559">
        <f t="shared" si="14"/>
        <v>16</v>
      </c>
      <c r="L59" s="559">
        <f t="shared" si="14"/>
        <v>9</v>
      </c>
      <c r="M59" s="559">
        <f t="shared" si="14"/>
        <v>1</v>
      </c>
      <c r="N59" s="559">
        <f t="shared" si="14"/>
        <v>5</v>
      </c>
      <c r="O59" s="561"/>
      <c r="P59" s="561"/>
      <c r="Q59" s="561"/>
      <c r="R59" s="561"/>
      <c r="S59" s="561"/>
      <c r="T59" s="561"/>
      <c r="U59" s="561"/>
      <c r="V59" s="559"/>
      <c r="W59" s="559"/>
      <c r="X59" s="559"/>
      <c r="Y59" s="559"/>
      <c r="Z59" s="562"/>
      <c r="AA59" s="563"/>
      <c r="AB59" s="467"/>
    </row>
    <row r="60" spans="4:28" ht="35.25" customHeight="1">
      <c r="D60" s="458" t="s">
        <v>164</v>
      </c>
      <c r="E60" s="568"/>
      <c r="F60" s="502"/>
      <c r="G60" s="553"/>
      <c r="H60" s="459"/>
      <c r="I60" s="459"/>
      <c r="J60" s="459"/>
      <c r="K60" s="459"/>
      <c r="L60" s="459"/>
      <c r="M60" s="459"/>
      <c r="N60" s="459"/>
      <c r="O60" s="459"/>
      <c r="P60" s="459"/>
      <c r="Q60" s="459"/>
      <c r="R60" s="459"/>
      <c r="S60" s="459"/>
      <c r="T60" s="459"/>
      <c r="U60" s="459"/>
      <c r="V60" s="459"/>
      <c r="W60" s="459"/>
      <c r="X60" s="459"/>
      <c r="Y60" s="459"/>
      <c r="Z60" s="459"/>
      <c r="AA60" s="460"/>
      <c r="AB60" s="461"/>
    </row>
    <row r="61" spans="4:28" ht="35.25" customHeight="1">
      <c r="D61" s="468" t="s">
        <v>165</v>
      </c>
      <c r="E61" s="573" t="s">
        <v>82</v>
      </c>
      <c r="F61" s="160">
        <v>1</v>
      </c>
      <c r="G61" s="542" t="s">
        <v>510</v>
      </c>
      <c r="H61" s="470">
        <v>3</v>
      </c>
      <c r="I61" s="477"/>
      <c r="J61" s="477"/>
      <c r="K61" s="478"/>
      <c r="L61" s="470">
        <v>1</v>
      </c>
      <c r="M61" s="471"/>
      <c r="N61" s="471">
        <v>1</v>
      </c>
      <c r="O61" s="532"/>
      <c r="P61" s="532"/>
      <c r="Q61" s="532"/>
      <c r="R61" s="532"/>
      <c r="S61" s="532"/>
      <c r="T61" s="532"/>
      <c r="U61" s="532"/>
      <c r="V61" s="477"/>
      <c r="W61" s="477"/>
      <c r="X61" s="477"/>
      <c r="Y61" s="477"/>
      <c r="Z61" s="518">
        <v>46054</v>
      </c>
      <c r="AA61" s="471">
        <f t="shared" ref="AA61:AA82" si="15">H61+I61+J61+K61+L61+M61+V61+W61+X61+N61</f>
        <v>5</v>
      </c>
      <c r="AB61" s="467"/>
    </row>
    <row r="62" spans="4:28" ht="35.25" customHeight="1">
      <c r="D62" s="468" t="s">
        <v>167</v>
      </c>
      <c r="E62" s="573" t="s">
        <v>82</v>
      </c>
      <c r="F62" s="160">
        <v>1</v>
      </c>
      <c r="G62" s="542" t="s">
        <v>511</v>
      </c>
      <c r="H62" s="470"/>
      <c r="I62" s="470"/>
      <c r="J62" s="470"/>
      <c r="K62" s="474">
        <v>2</v>
      </c>
      <c r="L62" s="470">
        <v>1</v>
      </c>
      <c r="M62" s="470"/>
      <c r="N62" s="470">
        <v>1</v>
      </c>
      <c r="O62" s="532"/>
      <c r="P62" s="532"/>
      <c r="Q62" s="532"/>
      <c r="R62" s="532"/>
      <c r="S62" s="532"/>
      <c r="T62" s="532"/>
      <c r="U62" s="532"/>
      <c r="V62" s="470"/>
      <c r="W62" s="470"/>
      <c r="X62" s="470"/>
      <c r="Y62" s="470"/>
      <c r="Z62" s="518">
        <v>46054</v>
      </c>
      <c r="AA62" s="471">
        <f t="shared" si="15"/>
        <v>4</v>
      </c>
      <c r="AB62" s="467"/>
    </row>
    <row r="63" spans="4:28" ht="35.25" customHeight="1">
      <c r="D63" s="468" t="s">
        <v>169</v>
      </c>
      <c r="E63" s="573" t="s">
        <v>82</v>
      </c>
      <c r="F63" s="160">
        <v>1</v>
      </c>
      <c r="G63" s="542" t="s">
        <v>512</v>
      </c>
      <c r="H63" s="470"/>
      <c r="I63" s="471"/>
      <c r="J63" s="470"/>
      <c r="K63" s="474"/>
      <c r="L63" s="470">
        <v>1</v>
      </c>
      <c r="M63" s="471"/>
      <c r="N63" s="471"/>
      <c r="O63" s="532"/>
      <c r="P63" s="532"/>
      <c r="Q63" s="532"/>
      <c r="R63" s="532"/>
      <c r="S63" s="532"/>
      <c r="T63" s="532"/>
      <c r="U63" s="532"/>
      <c r="V63" s="470"/>
      <c r="W63" s="470"/>
      <c r="X63" s="470"/>
      <c r="Y63" s="470"/>
      <c r="Z63" s="518">
        <v>46054</v>
      </c>
      <c r="AA63" s="471">
        <f t="shared" si="15"/>
        <v>1</v>
      </c>
      <c r="AB63" s="467"/>
    </row>
    <row r="64" spans="4:28" ht="35.25" customHeight="1">
      <c r="D64" s="468" t="s">
        <v>171</v>
      </c>
      <c r="E64" s="573" t="s">
        <v>82</v>
      </c>
      <c r="F64" s="160">
        <v>1</v>
      </c>
      <c r="G64" s="542" t="s">
        <v>513</v>
      </c>
      <c r="H64" s="470">
        <v>2</v>
      </c>
      <c r="I64" s="479"/>
      <c r="J64" s="479"/>
      <c r="K64" s="472"/>
      <c r="L64" s="479">
        <v>3</v>
      </c>
      <c r="M64" s="479"/>
      <c r="N64" s="479"/>
      <c r="O64" s="532"/>
      <c r="P64" s="532"/>
      <c r="Q64" s="532"/>
      <c r="R64" s="532"/>
      <c r="S64" s="532"/>
      <c r="T64" s="532"/>
      <c r="U64" s="532"/>
      <c r="V64" s="479"/>
      <c r="W64" s="479"/>
      <c r="X64" s="479"/>
      <c r="Y64" s="479"/>
      <c r="Z64" s="518">
        <v>46054</v>
      </c>
      <c r="AA64" s="471">
        <f t="shared" si="15"/>
        <v>5</v>
      </c>
      <c r="AB64" s="467"/>
    </row>
    <row r="65" spans="4:28" ht="35.25" customHeight="1">
      <c r="D65" s="468" t="s">
        <v>173</v>
      </c>
      <c r="E65" s="573" t="s">
        <v>82</v>
      </c>
      <c r="F65" s="160">
        <v>1</v>
      </c>
      <c r="G65" s="542" t="s">
        <v>514</v>
      </c>
      <c r="H65" s="470">
        <v>2</v>
      </c>
      <c r="I65" s="479"/>
      <c r="J65" s="479"/>
      <c r="K65" s="472">
        <v>2</v>
      </c>
      <c r="L65" s="479">
        <v>1</v>
      </c>
      <c r="M65" s="479"/>
      <c r="N65" s="479"/>
      <c r="O65" s="532"/>
      <c r="P65" s="532"/>
      <c r="Q65" s="532"/>
      <c r="R65" s="532"/>
      <c r="S65" s="532"/>
      <c r="T65" s="532"/>
      <c r="U65" s="532"/>
      <c r="V65" s="479"/>
      <c r="W65" s="479"/>
      <c r="X65" s="479"/>
      <c r="Y65" s="479"/>
      <c r="Z65" s="518">
        <v>46054</v>
      </c>
      <c r="AA65" s="471">
        <f t="shared" si="15"/>
        <v>5</v>
      </c>
      <c r="AB65" s="467"/>
    </row>
    <row r="66" spans="4:28" ht="35.25" customHeight="1">
      <c r="D66" s="468" t="s">
        <v>175</v>
      </c>
      <c r="E66" s="576" t="s">
        <v>176</v>
      </c>
      <c r="F66" s="160">
        <v>3</v>
      </c>
      <c r="G66" s="542" t="s">
        <v>515</v>
      </c>
      <c r="H66" s="470">
        <v>3</v>
      </c>
      <c r="I66" s="479"/>
      <c r="J66" s="479"/>
      <c r="K66" s="472"/>
      <c r="L66" s="479">
        <v>2</v>
      </c>
      <c r="M66" s="479"/>
      <c r="N66" s="479"/>
      <c r="O66" s="532"/>
      <c r="P66" s="532"/>
      <c r="Q66" s="532"/>
      <c r="R66" s="532"/>
      <c r="S66" s="532"/>
      <c r="T66" s="532"/>
      <c r="U66" s="532"/>
      <c r="V66" s="479"/>
      <c r="W66" s="479"/>
      <c r="X66" s="479"/>
      <c r="Y66" s="479"/>
      <c r="Z66" s="518">
        <v>46054</v>
      </c>
      <c r="AA66" s="471">
        <f t="shared" si="15"/>
        <v>5</v>
      </c>
      <c r="AB66" s="467"/>
    </row>
    <row r="67" spans="4:28" ht="35.25" customHeight="1">
      <c r="D67" s="468" t="s">
        <v>178</v>
      </c>
      <c r="E67" s="573" t="s">
        <v>82</v>
      </c>
      <c r="F67" s="160">
        <v>1</v>
      </c>
      <c r="G67" s="542" t="s">
        <v>516</v>
      </c>
      <c r="H67" s="470">
        <v>1</v>
      </c>
      <c r="I67" s="471"/>
      <c r="J67" s="470"/>
      <c r="K67" s="474">
        <v>1</v>
      </c>
      <c r="L67" s="470"/>
      <c r="M67" s="471"/>
      <c r="N67" s="471"/>
      <c r="O67" s="532"/>
      <c r="P67" s="532"/>
      <c r="Q67" s="532"/>
      <c r="R67" s="532"/>
      <c r="S67" s="532"/>
      <c r="T67" s="532"/>
      <c r="U67" s="532"/>
      <c r="V67" s="470"/>
      <c r="W67" s="470"/>
      <c r="X67" s="470"/>
      <c r="Y67" s="470"/>
      <c r="Z67" s="518">
        <v>46054</v>
      </c>
      <c r="AA67" s="471">
        <f t="shared" si="15"/>
        <v>2</v>
      </c>
      <c r="AB67" s="467"/>
    </row>
    <row r="68" spans="4:28" ht="35.25" customHeight="1">
      <c r="D68" s="468" t="s">
        <v>180</v>
      </c>
      <c r="E68" s="573" t="s">
        <v>181</v>
      </c>
      <c r="F68" s="160">
        <v>1</v>
      </c>
      <c r="G68" s="542" t="s">
        <v>517</v>
      </c>
      <c r="H68" s="470"/>
      <c r="I68" s="479"/>
      <c r="J68" s="479"/>
      <c r="K68" s="474">
        <v>2</v>
      </c>
      <c r="L68" s="479">
        <v>1</v>
      </c>
      <c r="M68" s="479"/>
      <c r="N68" s="479"/>
      <c r="O68" s="532"/>
      <c r="P68" s="532"/>
      <c r="Q68" s="532"/>
      <c r="R68" s="532"/>
      <c r="S68" s="532"/>
      <c r="T68" s="532"/>
      <c r="U68" s="532"/>
      <c r="V68" s="479"/>
      <c r="W68" s="479"/>
      <c r="X68" s="479"/>
      <c r="Y68" s="479"/>
      <c r="Z68" s="518">
        <v>46054</v>
      </c>
      <c r="AA68" s="471">
        <f t="shared" si="15"/>
        <v>3</v>
      </c>
      <c r="AB68" s="467"/>
    </row>
    <row r="69" spans="4:28" ht="35.25" customHeight="1">
      <c r="D69" s="468" t="s">
        <v>180</v>
      </c>
      <c r="E69" s="573" t="s">
        <v>183</v>
      </c>
      <c r="F69" s="160"/>
      <c r="G69" s="542" t="s">
        <v>518</v>
      </c>
      <c r="H69" s="470">
        <v>4</v>
      </c>
      <c r="I69" s="471"/>
      <c r="J69" s="470"/>
      <c r="K69" s="474">
        <v>3</v>
      </c>
      <c r="L69" s="470">
        <v>2</v>
      </c>
      <c r="M69" s="471"/>
      <c r="N69" s="471"/>
      <c r="O69" s="532"/>
      <c r="P69" s="532"/>
      <c r="Q69" s="532"/>
      <c r="R69" s="532"/>
      <c r="S69" s="532"/>
      <c r="T69" s="532"/>
      <c r="U69" s="532"/>
      <c r="V69" s="470"/>
      <c r="W69" s="470"/>
      <c r="X69" s="470"/>
      <c r="Y69" s="470"/>
      <c r="Z69" s="518">
        <v>46054</v>
      </c>
      <c r="AA69" s="471">
        <f t="shared" si="15"/>
        <v>9</v>
      </c>
      <c r="AB69" s="467"/>
    </row>
    <row r="70" spans="4:28" ht="35.25" customHeight="1">
      <c r="D70" s="468" t="s">
        <v>185</v>
      </c>
      <c r="E70" s="573" t="s">
        <v>82</v>
      </c>
      <c r="F70" s="160">
        <v>1</v>
      </c>
      <c r="G70" s="542" t="s">
        <v>519</v>
      </c>
      <c r="H70" s="470">
        <v>1</v>
      </c>
      <c r="I70" s="471"/>
      <c r="J70" s="470"/>
      <c r="K70" s="474"/>
      <c r="L70" s="470"/>
      <c r="M70" s="471"/>
      <c r="N70" s="471">
        <v>1</v>
      </c>
      <c r="O70" s="532"/>
      <c r="P70" s="532"/>
      <c r="Q70" s="532"/>
      <c r="R70" s="532"/>
      <c r="S70" s="532"/>
      <c r="T70" s="532"/>
      <c r="U70" s="532"/>
      <c r="V70" s="470"/>
      <c r="W70" s="470"/>
      <c r="X70" s="470"/>
      <c r="Y70" s="470"/>
      <c r="Z70" s="518">
        <v>46054</v>
      </c>
      <c r="AA70" s="471">
        <f t="shared" si="15"/>
        <v>2</v>
      </c>
      <c r="AB70" s="467"/>
    </row>
    <row r="71" spans="4:28" ht="35.25" customHeight="1">
      <c r="D71" s="468" t="s">
        <v>187</v>
      </c>
      <c r="E71" s="573" t="s">
        <v>82</v>
      </c>
      <c r="F71" s="160">
        <v>1</v>
      </c>
      <c r="G71" s="542" t="s">
        <v>520</v>
      </c>
      <c r="H71" s="470">
        <v>1</v>
      </c>
      <c r="I71" s="471"/>
      <c r="J71" s="470"/>
      <c r="K71" s="474"/>
      <c r="L71" s="470">
        <v>1</v>
      </c>
      <c r="M71" s="471"/>
      <c r="N71" s="471"/>
      <c r="O71" s="532"/>
      <c r="P71" s="532"/>
      <c r="Q71" s="532"/>
      <c r="R71" s="532"/>
      <c r="S71" s="532"/>
      <c r="T71" s="532"/>
      <c r="U71" s="532"/>
      <c r="V71" s="470"/>
      <c r="W71" s="470"/>
      <c r="X71" s="470"/>
      <c r="Y71" s="470"/>
      <c r="Z71" s="518">
        <v>46054</v>
      </c>
      <c r="AA71" s="471">
        <f t="shared" si="15"/>
        <v>2</v>
      </c>
      <c r="AB71" s="467"/>
    </row>
    <row r="72" spans="4:28" ht="35.25" customHeight="1">
      <c r="D72" s="468" t="s">
        <v>189</v>
      </c>
      <c r="E72" s="573" t="s">
        <v>82</v>
      </c>
      <c r="F72" s="160">
        <v>1</v>
      </c>
      <c r="G72" s="542" t="s">
        <v>521</v>
      </c>
      <c r="H72" s="470">
        <v>1</v>
      </c>
      <c r="I72" s="471"/>
      <c r="J72" s="470"/>
      <c r="K72" s="474"/>
      <c r="L72" s="470"/>
      <c r="M72" s="471"/>
      <c r="N72" s="471"/>
      <c r="O72" s="532"/>
      <c r="P72" s="532"/>
      <c r="Q72" s="532"/>
      <c r="R72" s="532"/>
      <c r="S72" s="532"/>
      <c r="T72" s="532"/>
      <c r="U72" s="532"/>
      <c r="V72" s="470"/>
      <c r="W72" s="470"/>
      <c r="X72" s="470"/>
      <c r="Y72" s="470"/>
      <c r="Z72" s="518">
        <v>46054</v>
      </c>
      <c r="AA72" s="471">
        <f t="shared" si="15"/>
        <v>1</v>
      </c>
      <c r="AB72" s="467"/>
    </row>
    <row r="73" spans="4:28" ht="35.25" customHeight="1">
      <c r="D73" s="468" t="s">
        <v>191</v>
      </c>
      <c r="E73" s="573" t="s">
        <v>82</v>
      </c>
      <c r="F73" s="160">
        <v>1</v>
      </c>
      <c r="G73" s="542" t="s">
        <v>522</v>
      </c>
      <c r="H73" s="470">
        <v>4</v>
      </c>
      <c r="I73" s="471"/>
      <c r="J73" s="470"/>
      <c r="K73" s="474">
        <v>1</v>
      </c>
      <c r="L73" s="470"/>
      <c r="M73" s="471"/>
      <c r="N73" s="471"/>
      <c r="O73" s="532"/>
      <c r="P73" s="532"/>
      <c r="Q73" s="532"/>
      <c r="R73" s="532"/>
      <c r="S73" s="532"/>
      <c r="T73" s="532"/>
      <c r="U73" s="532"/>
      <c r="V73" s="470"/>
      <c r="W73" s="470"/>
      <c r="X73" s="470"/>
      <c r="Y73" s="470"/>
      <c r="Z73" s="518">
        <v>46054</v>
      </c>
      <c r="AA73" s="471">
        <f t="shared" si="15"/>
        <v>5</v>
      </c>
      <c r="AB73" s="467"/>
    </row>
    <row r="74" spans="4:28" ht="35.25" customHeight="1">
      <c r="D74" s="468" t="s">
        <v>193</v>
      </c>
      <c r="E74" s="573" t="s">
        <v>82</v>
      </c>
      <c r="F74" s="160">
        <v>1</v>
      </c>
      <c r="G74" s="542" t="s">
        <v>523</v>
      </c>
      <c r="H74" s="470">
        <v>1</v>
      </c>
      <c r="I74" s="471"/>
      <c r="J74" s="470"/>
      <c r="K74" s="474">
        <v>1</v>
      </c>
      <c r="L74" s="470">
        <v>1</v>
      </c>
      <c r="M74" s="471"/>
      <c r="N74" s="471"/>
      <c r="O74" s="532"/>
      <c r="P74" s="532"/>
      <c r="Q74" s="532"/>
      <c r="R74" s="532"/>
      <c r="S74" s="532"/>
      <c r="T74" s="532"/>
      <c r="U74" s="532"/>
      <c r="V74" s="470"/>
      <c r="W74" s="470"/>
      <c r="X74" s="470"/>
      <c r="Y74" s="470"/>
      <c r="Z74" s="518">
        <v>46054</v>
      </c>
      <c r="AA74" s="471">
        <f t="shared" si="15"/>
        <v>3</v>
      </c>
      <c r="AB74" s="467"/>
    </row>
    <row r="75" spans="4:28" ht="35.25" customHeight="1">
      <c r="D75" s="468" t="s">
        <v>195</v>
      </c>
      <c r="E75" s="573" t="s">
        <v>82</v>
      </c>
      <c r="F75" s="160">
        <v>1</v>
      </c>
      <c r="G75" s="543" t="s">
        <v>524</v>
      </c>
      <c r="H75" s="470">
        <v>1</v>
      </c>
      <c r="I75" s="479"/>
      <c r="J75" s="479"/>
      <c r="K75" s="472"/>
      <c r="L75" s="479">
        <v>1</v>
      </c>
      <c r="M75" s="479"/>
      <c r="N75" s="479"/>
      <c r="O75" s="532"/>
      <c r="P75" s="532"/>
      <c r="Q75" s="532"/>
      <c r="R75" s="532"/>
      <c r="S75" s="532"/>
      <c r="T75" s="532"/>
      <c r="U75" s="532"/>
      <c r="V75" s="479"/>
      <c r="W75" s="479"/>
      <c r="X75" s="479"/>
      <c r="Y75" s="479"/>
      <c r="Z75" s="518">
        <v>46054</v>
      </c>
      <c r="AA75" s="471">
        <f t="shared" si="15"/>
        <v>2</v>
      </c>
      <c r="AB75" s="461"/>
    </row>
    <row r="76" spans="4:28" ht="35.25" customHeight="1">
      <c r="D76" s="468" t="s">
        <v>197</v>
      </c>
      <c r="E76" s="573" t="s">
        <v>198</v>
      </c>
      <c r="F76" s="160">
        <v>2</v>
      </c>
      <c r="G76" s="542" t="s">
        <v>525</v>
      </c>
      <c r="H76" s="470">
        <v>1</v>
      </c>
      <c r="I76" s="479"/>
      <c r="J76" s="479"/>
      <c r="K76" s="472">
        <v>3</v>
      </c>
      <c r="L76" s="479">
        <v>1</v>
      </c>
      <c r="M76" s="479"/>
      <c r="N76" s="479"/>
      <c r="O76" s="532"/>
      <c r="P76" s="532"/>
      <c r="Q76" s="532"/>
      <c r="R76" s="532"/>
      <c r="S76" s="532"/>
      <c r="T76" s="532"/>
      <c r="U76" s="532"/>
      <c r="V76" s="479"/>
      <c r="W76" s="479"/>
      <c r="X76" s="479"/>
      <c r="Y76" s="479"/>
      <c r="Z76" s="518">
        <v>46054</v>
      </c>
      <c r="AA76" s="471">
        <f t="shared" si="15"/>
        <v>5</v>
      </c>
      <c r="AB76" s="461"/>
    </row>
    <row r="77" spans="4:28" ht="35.25" customHeight="1">
      <c r="D77" s="468" t="s">
        <v>197</v>
      </c>
      <c r="E77" s="573" t="s">
        <v>200</v>
      </c>
      <c r="F77" s="160">
        <v>1</v>
      </c>
      <c r="G77" s="542" t="s">
        <v>526</v>
      </c>
      <c r="H77" s="470">
        <v>1</v>
      </c>
      <c r="I77" s="479"/>
      <c r="J77" s="479"/>
      <c r="K77" s="472"/>
      <c r="L77" s="479"/>
      <c r="M77" s="479"/>
      <c r="N77" s="479"/>
      <c r="O77" s="532"/>
      <c r="P77" s="532"/>
      <c r="Q77" s="532"/>
      <c r="R77" s="532"/>
      <c r="S77" s="532"/>
      <c r="T77" s="532"/>
      <c r="U77" s="532"/>
      <c r="V77" s="479"/>
      <c r="W77" s="479"/>
      <c r="X77" s="479"/>
      <c r="Y77" s="479"/>
      <c r="Z77" s="518">
        <v>46054</v>
      </c>
      <c r="AA77" s="471">
        <f t="shared" si="15"/>
        <v>1</v>
      </c>
      <c r="AB77" s="461"/>
    </row>
    <row r="78" spans="4:28" ht="35.25" customHeight="1">
      <c r="D78" s="481" t="s">
        <v>197</v>
      </c>
      <c r="E78" s="577" t="s">
        <v>202</v>
      </c>
      <c r="F78" s="160">
        <v>1</v>
      </c>
      <c r="G78" s="542" t="s">
        <v>527</v>
      </c>
      <c r="H78" s="470"/>
      <c r="I78" s="479"/>
      <c r="J78" s="479"/>
      <c r="K78" s="472"/>
      <c r="L78" s="479"/>
      <c r="M78" s="479"/>
      <c r="N78" s="479"/>
      <c r="O78" s="479"/>
      <c r="P78" s="479"/>
      <c r="Q78" s="479"/>
      <c r="R78" s="479"/>
      <c r="S78" s="479"/>
      <c r="T78" s="479"/>
      <c r="U78" s="479"/>
      <c r="V78" s="479"/>
      <c r="W78" s="479">
        <v>1</v>
      </c>
      <c r="X78" s="479">
        <v>1</v>
      </c>
      <c r="Y78" s="479"/>
      <c r="Z78" s="473"/>
      <c r="AA78" s="471">
        <f t="shared" si="15"/>
        <v>2</v>
      </c>
      <c r="AB78" s="467"/>
    </row>
    <row r="79" spans="4:28" ht="35.25" customHeight="1">
      <c r="D79" s="468" t="s">
        <v>204</v>
      </c>
      <c r="E79" s="578" t="s">
        <v>94</v>
      </c>
      <c r="F79" s="160">
        <v>2</v>
      </c>
      <c r="G79" s="542" t="s">
        <v>528</v>
      </c>
      <c r="H79" s="470">
        <v>3</v>
      </c>
      <c r="I79" s="471"/>
      <c r="J79" s="470"/>
      <c r="K79" s="474">
        <v>1</v>
      </c>
      <c r="L79" s="470"/>
      <c r="M79" s="471"/>
      <c r="N79" s="471"/>
      <c r="O79" s="532"/>
      <c r="P79" s="532"/>
      <c r="Q79" s="532"/>
      <c r="R79" s="532"/>
      <c r="S79" s="532"/>
      <c r="T79" s="532"/>
      <c r="U79" s="532"/>
      <c r="V79" s="470"/>
      <c r="W79" s="470"/>
      <c r="X79" s="470"/>
      <c r="Y79" s="470"/>
      <c r="Z79" s="518">
        <v>46054</v>
      </c>
      <c r="AA79" s="471">
        <f t="shared" si="15"/>
        <v>4</v>
      </c>
      <c r="AB79" s="467"/>
    </row>
    <row r="80" spans="4:28" ht="35.25" customHeight="1">
      <c r="D80" s="468" t="s">
        <v>206</v>
      </c>
      <c r="E80" s="573" t="s">
        <v>82</v>
      </c>
      <c r="F80" s="160">
        <v>1</v>
      </c>
      <c r="G80" s="542" t="s">
        <v>529</v>
      </c>
      <c r="H80" s="470">
        <v>1</v>
      </c>
      <c r="I80" s="471"/>
      <c r="J80" s="470"/>
      <c r="K80" s="474"/>
      <c r="L80" s="470">
        <v>1</v>
      </c>
      <c r="M80" s="471"/>
      <c r="N80" s="471"/>
      <c r="O80" s="532"/>
      <c r="P80" s="532"/>
      <c r="Q80" s="532"/>
      <c r="R80" s="532"/>
      <c r="S80" s="532"/>
      <c r="T80" s="532"/>
      <c r="U80" s="532"/>
      <c r="V80" s="470"/>
      <c r="W80" s="470"/>
      <c r="X80" s="470"/>
      <c r="Y80" s="470"/>
      <c r="Z80" s="518">
        <v>46054</v>
      </c>
      <c r="AA80" s="471">
        <f t="shared" si="15"/>
        <v>2</v>
      </c>
      <c r="AB80" s="461"/>
    </row>
    <row r="81" spans="4:28" ht="35.25" customHeight="1">
      <c r="D81" s="468" t="s">
        <v>208</v>
      </c>
      <c r="E81" s="573" t="s">
        <v>82</v>
      </c>
      <c r="F81" s="160">
        <v>1</v>
      </c>
      <c r="G81" s="542" t="s">
        <v>530</v>
      </c>
      <c r="H81" s="470"/>
      <c r="I81" s="471"/>
      <c r="J81" s="470"/>
      <c r="K81" s="474">
        <v>2</v>
      </c>
      <c r="L81" s="470">
        <v>1</v>
      </c>
      <c r="M81" s="471"/>
      <c r="N81" s="471"/>
      <c r="O81" s="532"/>
      <c r="P81" s="532"/>
      <c r="Q81" s="532"/>
      <c r="R81" s="532"/>
      <c r="S81" s="532"/>
      <c r="T81" s="532"/>
      <c r="U81" s="532"/>
      <c r="V81" s="470"/>
      <c r="W81" s="470"/>
      <c r="X81" s="470"/>
      <c r="Y81" s="470"/>
      <c r="Z81" s="518">
        <v>46054</v>
      </c>
      <c r="AA81" s="471">
        <f t="shared" si="15"/>
        <v>3</v>
      </c>
      <c r="AB81" s="461"/>
    </row>
    <row r="82" spans="4:28" ht="35.25" customHeight="1">
      <c r="D82" s="468" t="s">
        <v>210</v>
      </c>
      <c r="E82" s="573" t="s">
        <v>82</v>
      </c>
      <c r="F82" s="160">
        <v>1</v>
      </c>
      <c r="G82" s="542" t="s">
        <v>531</v>
      </c>
      <c r="H82" s="470">
        <v>1</v>
      </c>
      <c r="I82" s="471"/>
      <c r="J82" s="470"/>
      <c r="K82" s="474"/>
      <c r="L82" s="470">
        <v>1</v>
      </c>
      <c r="M82" s="471"/>
      <c r="N82" s="471"/>
      <c r="O82" s="532"/>
      <c r="P82" s="532"/>
      <c r="Q82" s="532"/>
      <c r="R82" s="532"/>
      <c r="S82" s="532"/>
      <c r="T82" s="532"/>
      <c r="U82" s="532"/>
      <c r="V82" s="470"/>
      <c r="W82" s="470"/>
      <c r="X82" s="470"/>
      <c r="Y82" s="470"/>
      <c r="Z82" s="518">
        <v>46054</v>
      </c>
      <c r="AA82" s="471">
        <f t="shared" si="15"/>
        <v>2</v>
      </c>
      <c r="AB82" s="461"/>
    </row>
    <row r="83" spans="4:28" ht="35.25" customHeight="1">
      <c r="D83" s="564" t="s">
        <v>164</v>
      </c>
      <c r="E83" s="575"/>
      <c r="F83" s="559"/>
      <c r="G83" s="560"/>
      <c r="H83" s="559">
        <f>SUM(H61:H82)</f>
        <v>31</v>
      </c>
      <c r="I83" s="559">
        <f t="shared" ref="I83:N83" si="16">SUM(I61:I82)</f>
        <v>0</v>
      </c>
      <c r="J83" s="559">
        <f t="shared" si="16"/>
        <v>0</v>
      </c>
      <c r="K83" s="559">
        <f t="shared" si="16"/>
        <v>18</v>
      </c>
      <c r="L83" s="559">
        <f t="shared" si="16"/>
        <v>19</v>
      </c>
      <c r="M83" s="559">
        <f t="shared" si="16"/>
        <v>0</v>
      </c>
      <c r="N83" s="559">
        <f t="shared" si="16"/>
        <v>3</v>
      </c>
      <c r="O83" s="561"/>
      <c r="P83" s="561"/>
      <c r="Q83" s="561"/>
      <c r="R83" s="561"/>
      <c r="S83" s="561"/>
      <c r="T83" s="561"/>
      <c r="U83" s="561"/>
      <c r="V83" s="559"/>
      <c r="W83" s="559"/>
      <c r="X83" s="559"/>
      <c r="Y83" s="559"/>
      <c r="Z83" s="562"/>
      <c r="AA83" s="563"/>
      <c r="AB83" s="467"/>
    </row>
    <row r="84" spans="4:28" ht="35.25" customHeight="1">
      <c r="D84" s="458" t="s">
        <v>212</v>
      </c>
      <c r="E84" s="568"/>
      <c r="F84" s="502"/>
      <c r="G84" s="553"/>
      <c r="H84" s="459"/>
      <c r="I84" s="459"/>
      <c r="J84" s="459"/>
      <c r="K84" s="459"/>
      <c r="L84" s="459"/>
      <c r="M84" s="459"/>
      <c r="N84" s="459"/>
      <c r="O84" s="459"/>
      <c r="P84" s="459"/>
      <c r="Q84" s="459"/>
      <c r="R84" s="459"/>
      <c r="S84" s="459"/>
      <c r="T84" s="459"/>
      <c r="U84" s="459"/>
      <c r="V84" s="459"/>
      <c r="W84" s="459"/>
      <c r="X84" s="459"/>
      <c r="Y84" s="459"/>
      <c r="Z84" s="459"/>
      <c r="AA84" s="460"/>
      <c r="AB84" s="461"/>
    </row>
    <row r="85" spans="4:28" ht="20.25" customHeight="1">
      <c r="D85" s="525" t="s">
        <v>213</v>
      </c>
      <c r="E85" s="573" t="s">
        <v>82</v>
      </c>
      <c r="F85" s="160">
        <v>1</v>
      </c>
      <c r="G85" s="542" t="s">
        <v>532</v>
      </c>
      <c r="H85" s="479">
        <v>1</v>
      </c>
      <c r="I85" s="479"/>
      <c r="J85" s="479"/>
      <c r="K85" s="472">
        <v>1</v>
      </c>
      <c r="L85" s="479"/>
      <c r="M85" s="479"/>
      <c r="N85" s="479">
        <v>2</v>
      </c>
      <c r="O85" s="479"/>
      <c r="P85" s="479"/>
      <c r="Q85" s="479"/>
      <c r="R85" s="479"/>
      <c r="S85" s="479"/>
      <c r="T85" s="479"/>
      <c r="U85" s="479"/>
      <c r="V85" s="479"/>
      <c r="W85" s="479"/>
      <c r="X85" s="479"/>
      <c r="Y85" s="479"/>
      <c r="Z85" s="473">
        <v>45717</v>
      </c>
      <c r="AA85" s="471">
        <f t="shared" ref="AA85:AA92" si="17">H85+I85+J85+K85+L85+M85+V85+W85+X85+N85</f>
        <v>4</v>
      </c>
      <c r="AB85" s="467"/>
    </row>
    <row r="86" spans="4:28" ht="20.25" customHeight="1">
      <c r="D86" s="525" t="s">
        <v>215</v>
      </c>
      <c r="E86" s="573" t="s">
        <v>82</v>
      </c>
      <c r="F86" s="160">
        <v>1</v>
      </c>
      <c r="G86" s="542" t="s">
        <v>533</v>
      </c>
      <c r="H86" s="479">
        <v>1</v>
      </c>
      <c r="I86" s="479"/>
      <c r="J86" s="479"/>
      <c r="K86" s="472">
        <v>1</v>
      </c>
      <c r="L86" s="479"/>
      <c r="M86" s="479"/>
      <c r="N86" s="479"/>
      <c r="O86" s="479"/>
      <c r="P86" s="479"/>
      <c r="Q86" s="479"/>
      <c r="R86" s="479"/>
      <c r="S86" s="479"/>
      <c r="T86" s="479"/>
      <c r="U86" s="479"/>
      <c r="V86" s="479"/>
      <c r="W86" s="479"/>
      <c r="X86" s="479"/>
      <c r="Y86" s="479"/>
      <c r="Z86" s="473">
        <v>45689</v>
      </c>
      <c r="AA86" s="471">
        <f t="shared" si="17"/>
        <v>2</v>
      </c>
      <c r="AB86" s="467"/>
    </row>
    <row r="87" spans="4:28" ht="35.25" customHeight="1">
      <c r="D87" s="468" t="s">
        <v>217</v>
      </c>
      <c r="E87" s="573" t="s">
        <v>82</v>
      </c>
      <c r="F87" s="160">
        <v>1</v>
      </c>
      <c r="G87" s="543" t="s">
        <v>534</v>
      </c>
      <c r="H87" s="470">
        <v>1</v>
      </c>
      <c r="I87" s="477"/>
      <c r="J87" s="477"/>
      <c r="K87" s="474">
        <v>2</v>
      </c>
      <c r="L87" s="470"/>
      <c r="M87" s="471"/>
      <c r="N87" s="471"/>
      <c r="O87" s="533"/>
      <c r="P87" s="533"/>
      <c r="Q87" s="533"/>
      <c r="R87" s="533"/>
      <c r="S87" s="533"/>
      <c r="T87" s="533"/>
      <c r="U87" s="533"/>
      <c r="V87" s="477"/>
      <c r="W87" s="477"/>
      <c r="X87" s="477"/>
      <c r="Y87" s="477"/>
      <c r="Z87" s="518">
        <v>46054</v>
      </c>
      <c r="AA87" s="471">
        <f t="shared" si="17"/>
        <v>3</v>
      </c>
      <c r="AB87" s="467"/>
    </row>
    <row r="88" spans="4:28" ht="27" customHeight="1">
      <c r="D88" s="525" t="s">
        <v>219</v>
      </c>
      <c r="E88" s="573" t="s">
        <v>82</v>
      </c>
      <c r="F88" s="160">
        <v>1</v>
      </c>
      <c r="G88" s="542" t="s">
        <v>535</v>
      </c>
      <c r="H88" s="470">
        <v>4</v>
      </c>
      <c r="I88" s="471"/>
      <c r="J88" s="470"/>
      <c r="K88" s="474"/>
      <c r="L88" s="470">
        <v>2</v>
      </c>
      <c r="M88" s="471"/>
      <c r="N88" s="471"/>
      <c r="O88" s="479"/>
      <c r="P88" s="479"/>
      <c r="Q88" s="479"/>
      <c r="R88" s="479"/>
      <c r="S88" s="479"/>
      <c r="T88" s="479"/>
      <c r="U88" s="479"/>
      <c r="V88" s="470"/>
      <c r="W88" s="470"/>
      <c r="X88" s="470"/>
      <c r="Y88" s="470"/>
      <c r="Z88" s="473">
        <v>45689</v>
      </c>
      <c r="AA88" s="471">
        <f t="shared" si="17"/>
        <v>6</v>
      </c>
      <c r="AB88" s="467"/>
    </row>
    <row r="89" spans="4:28" ht="27" customHeight="1">
      <c r="D89" s="468" t="s">
        <v>221</v>
      </c>
      <c r="E89" s="573" t="s">
        <v>82</v>
      </c>
      <c r="F89" s="160">
        <v>1</v>
      </c>
      <c r="G89" s="542" t="s">
        <v>536</v>
      </c>
      <c r="H89" s="470">
        <v>2</v>
      </c>
      <c r="I89" s="471"/>
      <c r="J89" s="470"/>
      <c r="K89" s="474">
        <v>1</v>
      </c>
      <c r="L89" s="470"/>
      <c r="M89" s="471"/>
      <c r="N89" s="471">
        <v>1</v>
      </c>
      <c r="O89" s="533"/>
      <c r="P89" s="533"/>
      <c r="Q89" s="533"/>
      <c r="R89" s="533"/>
      <c r="S89" s="533"/>
      <c r="T89" s="533"/>
      <c r="U89" s="533"/>
      <c r="V89" s="470"/>
      <c r="W89" s="470"/>
      <c r="X89" s="470"/>
      <c r="Y89" s="470"/>
      <c r="Z89" s="518">
        <v>46054</v>
      </c>
      <c r="AA89" s="471">
        <f t="shared" si="17"/>
        <v>4</v>
      </c>
      <c r="AB89" s="467"/>
    </row>
    <row r="90" spans="4:28" ht="35.25" customHeight="1">
      <c r="D90" s="468" t="s">
        <v>223</v>
      </c>
      <c r="E90" s="573" t="s">
        <v>82</v>
      </c>
      <c r="F90" s="160">
        <v>1</v>
      </c>
      <c r="G90" s="541" t="s">
        <v>537</v>
      </c>
      <c r="H90" s="470">
        <v>1</v>
      </c>
      <c r="I90" s="471"/>
      <c r="J90" s="470"/>
      <c r="K90" s="474"/>
      <c r="L90" s="470"/>
      <c r="M90" s="471"/>
      <c r="N90" s="471">
        <v>1</v>
      </c>
      <c r="O90" s="533"/>
      <c r="P90" s="533"/>
      <c r="Q90" s="533"/>
      <c r="R90" s="533"/>
      <c r="S90" s="533"/>
      <c r="T90" s="533"/>
      <c r="U90" s="533"/>
      <c r="V90" s="470"/>
      <c r="W90" s="470"/>
      <c r="X90" s="470"/>
      <c r="Y90" s="470"/>
      <c r="Z90" s="518">
        <v>46054</v>
      </c>
      <c r="AA90" s="471">
        <f t="shared" si="17"/>
        <v>2</v>
      </c>
      <c r="AB90" s="467"/>
    </row>
    <row r="91" spans="4:28" ht="35.25" customHeight="1">
      <c r="D91" s="468" t="s">
        <v>225</v>
      </c>
      <c r="E91" s="573" t="s">
        <v>82</v>
      </c>
      <c r="F91" s="160">
        <v>1</v>
      </c>
      <c r="G91" s="541" t="s">
        <v>538</v>
      </c>
      <c r="H91" s="470">
        <v>3</v>
      </c>
      <c r="I91" s="471"/>
      <c r="J91" s="470"/>
      <c r="K91" s="474"/>
      <c r="L91" s="470"/>
      <c r="M91" s="471"/>
      <c r="N91" s="471"/>
      <c r="O91" s="533"/>
      <c r="P91" s="533"/>
      <c r="Q91" s="533"/>
      <c r="R91" s="533"/>
      <c r="S91" s="533"/>
      <c r="T91" s="533"/>
      <c r="U91" s="533"/>
      <c r="V91" s="470"/>
      <c r="W91" s="470"/>
      <c r="X91" s="470"/>
      <c r="Y91" s="470"/>
      <c r="Z91" s="518">
        <v>46054</v>
      </c>
      <c r="AA91" s="471">
        <f t="shared" si="17"/>
        <v>3</v>
      </c>
      <c r="AB91" s="461"/>
    </row>
    <row r="92" spans="4:28" ht="35.25" customHeight="1">
      <c r="D92" s="468" t="s">
        <v>227</v>
      </c>
      <c r="E92" s="573" t="s">
        <v>228</v>
      </c>
      <c r="F92" s="160">
        <v>3</v>
      </c>
      <c r="G92" s="542" t="s">
        <v>539</v>
      </c>
      <c r="H92" s="470">
        <v>3</v>
      </c>
      <c r="I92" s="471"/>
      <c r="J92" s="470"/>
      <c r="K92" s="474">
        <v>2</v>
      </c>
      <c r="L92" s="470"/>
      <c r="M92" s="471"/>
      <c r="N92" s="471"/>
      <c r="O92" s="533"/>
      <c r="P92" s="533"/>
      <c r="Q92" s="533"/>
      <c r="R92" s="533"/>
      <c r="S92" s="533"/>
      <c r="T92" s="533"/>
      <c r="U92" s="533"/>
      <c r="V92" s="470"/>
      <c r="W92" s="470"/>
      <c r="X92" s="470"/>
      <c r="Y92" s="470"/>
      <c r="Z92" s="518">
        <v>46054</v>
      </c>
      <c r="AA92" s="471">
        <f t="shared" si="17"/>
        <v>5</v>
      </c>
      <c r="AB92" s="467"/>
    </row>
    <row r="93" spans="4:28" ht="35.25" customHeight="1">
      <c r="D93" s="468" t="s">
        <v>227</v>
      </c>
      <c r="E93" s="573" t="s">
        <v>540</v>
      </c>
      <c r="F93" s="160"/>
      <c r="G93" s="542" t="s">
        <v>541</v>
      </c>
      <c r="H93" s="470"/>
      <c r="I93" s="471"/>
      <c r="J93" s="470"/>
      <c r="K93" s="474"/>
      <c r="L93" s="470"/>
      <c r="M93" s="471"/>
      <c r="N93" s="471"/>
      <c r="O93" s="533"/>
      <c r="P93" s="533"/>
      <c r="Q93" s="533"/>
      <c r="R93" s="533"/>
      <c r="S93" s="533"/>
      <c r="T93" s="533"/>
      <c r="U93" s="533"/>
      <c r="V93" s="470"/>
      <c r="W93" s="470"/>
      <c r="X93" s="470"/>
      <c r="Y93" s="470"/>
      <c r="Z93" s="518"/>
      <c r="AA93" s="471"/>
      <c r="AB93" s="467"/>
    </row>
    <row r="94" spans="4:28" ht="35.25" customHeight="1">
      <c r="D94" s="468" t="s">
        <v>227</v>
      </c>
      <c r="E94" s="573" t="s">
        <v>112</v>
      </c>
      <c r="F94" s="160">
        <v>1</v>
      </c>
      <c r="G94" s="542" t="s">
        <v>542</v>
      </c>
      <c r="H94" s="470">
        <v>1</v>
      </c>
      <c r="I94" s="471"/>
      <c r="J94" s="470"/>
      <c r="K94" s="474">
        <v>2</v>
      </c>
      <c r="L94" s="470"/>
      <c r="M94" s="471"/>
      <c r="N94" s="471"/>
      <c r="O94" s="533"/>
      <c r="P94" s="533"/>
      <c r="Q94" s="533"/>
      <c r="R94" s="533"/>
      <c r="S94" s="533"/>
      <c r="T94" s="533"/>
      <c r="U94" s="533"/>
      <c r="V94" s="470"/>
      <c r="W94" s="470"/>
      <c r="X94" s="470"/>
      <c r="Y94" s="470"/>
      <c r="Z94" s="518">
        <v>46054</v>
      </c>
      <c r="AA94" s="471">
        <f t="shared" ref="AA94:AA111" si="18">H94+I94+J94+K94+L94+M94+V94+W94+X94+N94</f>
        <v>3</v>
      </c>
      <c r="AB94" s="461"/>
    </row>
    <row r="95" spans="4:28" ht="35.25" customHeight="1">
      <c r="D95" s="468" t="s">
        <v>231</v>
      </c>
      <c r="E95" s="573" t="s">
        <v>82</v>
      </c>
      <c r="F95" s="160">
        <v>1</v>
      </c>
      <c r="G95" s="543" t="s">
        <v>543</v>
      </c>
      <c r="H95" s="470">
        <v>1</v>
      </c>
      <c r="I95" s="471"/>
      <c r="J95" s="470"/>
      <c r="K95" s="474">
        <v>4</v>
      </c>
      <c r="L95" s="470"/>
      <c r="M95" s="471"/>
      <c r="N95" s="471"/>
      <c r="O95" s="533"/>
      <c r="P95" s="533"/>
      <c r="Q95" s="533"/>
      <c r="R95" s="533"/>
      <c r="S95" s="533"/>
      <c r="T95" s="533"/>
      <c r="U95" s="533"/>
      <c r="V95" s="470"/>
      <c r="W95" s="470"/>
      <c r="X95" s="470"/>
      <c r="Y95" s="470"/>
      <c r="Z95" s="518">
        <v>46054</v>
      </c>
      <c r="AA95" s="471">
        <f t="shared" si="18"/>
        <v>5</v>
      </c>
      <c r="AB95" s="461"/>
    </row>
    <row r="96" spans="4:28" ht="35.25" customHeight="1">
      <c r="D96" s="468" t="s">
        <v>233</v>
      </c>
      <c r="E96" s="573" t="s">
        <v>82</v>
      </c>
      <c r="F96" s="160">
        <v>1</v>
      </c>
      <c r="G96" s="542" t="s">
        <v>544</v>
      </c>
      <c r="H96" s="470">
        <v>3</v>
      </c>
      <c r="I96" s="471"/>
      <c r="J96" s="470"/>
      <c r="K96" s="474">
        <v>1</v>
      </c>
      <c r="L96" s="470"/>
      <c r="M96" s="471"/>
      <c r="N96" s="471"/>
      <c r="O96" s="533"/>
      <c r="P96" s="533"/>
      <c r="Q96" s="533"/>
      <c r="R96" s="533"/>
      <c r="S96" s="533"/>
      <c r="T96" s="533"/>
      <c r="U96" s="533"/>
      <c r="V96" s="470"/>
      <c r="W96" s="470"/>
      <c r="X96" s="470"/>
      <c r="Y96" s="470"/>
      <c r="Z96" s="518">
        <v>46054</v>
      </c>
      <c r="AA96" s="471">
        <f t="shared" si="18"/>
        <v>4</v>
      </c>
      <c r="AB96" s="461"/>
    </row>
    <row r="97" spans="4:28" ht="35.25" customHeight="1">
      <c r="D97" s="525" t="s">
        <v>235</v>
      </c>
      <c r="E97" s="574" t="s">
        <v>82</v>
      </c>
      <c r="F97" s="514">
        <v>1</v>
      </c>
      <c r="G97" s="542" t="s">
        <v>545</v>
      </c>
      <c r="H97" s="514"/>
      <c r="I97" s="522"/>
      <c r="J97" s="514"/>
      <c r="K97" s="514">
        <v>1</v>
      </c>
      <c r="L97" s="514"/>
      <c r="M97" s="522"/>
      <c r="N97" s="522">
        <v>1</v>
      </c>
      <c r="O97" s="522">
        <f>H97</f>
        <v>0</v>
      </c>
      <c r="P97" s="522">
        <f t="shared" ref="P97:T97" si="19">I97</f>
        <v>0</v>
      </c>
      <c r="Q97" s="522">
        <f t="shared" si="19"/>
        <v>0</v>
      </c>
      <c r="R97" s="522">
        <f t="shared" si="19"/>
        <v>1</v>
      </c>
      <c r="S97" s="522">
        <f t="shared" si="19"/>
        <v>0</v>
      </c>
      <c r="T97" s="522">
        <f t="shared" si="19"/>
        <v>0</v>
      </c>
      <c r="U97" s="522">
        <f>N97</f>
        <v>1</v>
      </c>
      <c r="V97" s="470"/>
      <c r="W97" s="470"/>
      <c r="X97" s="470"/>
      <c r="Y97" s="470"/>
      <c r="Z97" s="521">
        <v>46388</v>
      </c>
      <c r="AA97" s="471">
        <f t="shared" si="18"/>
        <v>2</v>
      </c>
      <c r="AB97" s="461"/>
    </row>
    <row r="98" spans="4:28" ht="36.75" customHeight="1">
      <c r="D98" s="525" t="s">
        <v>237</v>
      </c>
      <c r="E98" s="573" t="s">
        <v>239</v>
      </c>
      <c r="F98" s="160">
        <v>1</v>
      </c>
      <c r="G98" s="542" t="s">
        <v>546</v>
      </c>
      <c r="H98" s="470"/>
      <c r="I98" s="471"/>
      <c r="J98" s="470"/>
      <c r="K98" s="474">
        <v>1</v>
      </c>
      <c r="L98" s="470"/>
      <c r="M98" s="471"/>
      <c r="N98" s="471"/>
      <c r="O98" s="479"/>
      <c r="P98" s="479"/>
      <c r="Q98" s="479"/>
      <c r="R98" s="479"/>
      <c r="S98" s="479"/>
      <c r="T98" s="479"/>
      <c r="U98" s="479"/>
      <c r="V98" s="470"/>
      <c r="W98" s="470"/>
      <c r="X98" s="470"/>
      <c r="Y98" s="470"/>
      <c r="Z98" s="473">
        <v>45689</v>
      </c>
      <c r="AA98" s="471">
        <f t="shared" si="18"/>
        <v>1</v>
      </c>
      <c r="AB98" s="467"/>
    </row>
    <row r="99" spans="4:28" ht="43.5" customHeight="1">
      <c r="D99" s="525" t="s">
        <v>237</v>
      </c>
      <c r="E99" s="576" t="s">
        <v>241</v>
      </c>
      <c r="F99" s="160">
        <v>4</v>
      </c>
      <c r="G99" s="542" t="s">
        <v>547</v>
      </c>
      <c r="H99" s="470">
        <v>4</v>
      </c>
      <c r="I99" s="471"/>
      <c r="J99" s="470"/>
      <c r="K99" s="474"/>
      <c r="L99" s="470"/>
      <c r="M99" s="471"/>
      <c r="N99" s="471"/>
      <c r="O99" s="479"/>
      <c r="P99" s="479"/>
      <c r="Q99" s="479"/>
      <c r="R99" s="479"/>
      <c r="S99" s="479"/>
      <c r="T99" s="479"/>
      <c r="U99" s="479"/>
      <c r="V99" s="470"/>
      <c r="W99" s="470"/>
      <c r="X99" s="470"/>
      <c r="Y99" s="470"/>
      <c r="Z99" s="473">
        <v>45689</v>
      </c>
      <c r="AA99" s="471">
        <f t="shared" si="18"/>
        <v>4</v>
      </c>
      <c r="AB99" s="467"/>
    </row>
    <row r="100" spans="4:28" ht="43.5" customHeight="1">
      <c r="D100" s="468" t="s">
        <v>243</v>
      </c>
      <c r="E100" s="573" t="s">
        <v>82</v>
      </c>
      <c r="F100" s="160">
        <v>1</v>
      </c>
      <c r="G100" s="543" t="s">
        <v>548</v>
      </c>
      <c r="H100" s="470">
        <v>1</v>
      </c>
      <c r="I100" s="471"/>
      <c r="J100" s="470"/>
      <c r="K100" s="474"/>
      <c r="L100" s="470">
        <v>2</v>
      </c>
      <c r="M100" s="471"/>
      <c r="N100" s="471">
        <v>1</v>
      </c>
      <c r="O100" s="533"/>
      <c r="P100" s="533"/>
      <c r="Q100" s="533"/>
      <c r="R100" s="533"/>
      <c r="S100" s="533"/>
      <c r="T100" s="533"/>
      <c r="U100" s="533"/>
      <c r="V100" s="470"/>
      <c r="W100" s="470"/>
      <c r="X100" s="470"/>
      <c r="Y100" s="470"/>
      <c r="Z100" s="518">
        <v>46054</v>
      </c>
      <c r="AA100" s="471">
        <f t="shared" si="18"/>
        <v>4</v>
      </c>
      <c r="AB100" s="461"/>
    </row>
    <row r="101" spans="4:28" ht="31.5" customHeight="1">
      <c r="D101" s="468" t="s">
        <v>245</v>
      </c>
      <c r="E101" s="579" t="s">
        <v>246</v>
      </c>
      <c r="F101" s="160">
        <v>5</v>
      </c>
      <c r="G101" s="543" t="s">
        <v>549</v>
      </c>
      <c r="H101" s="470">
        <v>2</v>
      </c>
      <c r="I101" s="471"/>
      <c r="J101" s="470"/>
      <c r="K101" s="474">
        <v>4</v>
      </c>
      <c r="L101" s="470">
        <v>2</v>
      </c>
      <c r="M101" s="471"/>
      <c r="N101" s="471"/>
      <c r="O101" s="533"/>
      <c r="P101" s="533"/>
      <c r="Q101" s="533"/>
      <c r="R101" s="533"/>
      <c r="S101" s="533"/>
      <c r="T101" s="533"/>
      <c r="U101" s="533"/>
      <c r="V101" s="470"/>
      <c r="W101" s="470"/>
      <c r="X101" s="470"/>
      <c r="Y101" s="470"/>
      <c r="Z101" s="518">
        <v>46054</v>
      </c>
      <c r="AA101" s="471">
        <f t="shared" si="18"/>
        <v>8</v>
      </c>
      <c r="AB101" s="467"/>
    </row>
    <row r="102" spans="4:28" ht="27" customHeight="1">
      <c r="D102" s="525" t="s">
        <v>248</v>
      </c>
      <c r="E102" s="573" t="s">
        <v>249</v>
      </c>
      <c r="F102" s="160">
        <v>1</v>
      </c>
      <c r="G102" s="543" t="s">
        <v>550</v>
      </c>
      <c r="H102" s="470">
        <v>2</v>
      </c>
      <c r="I102" s="471"/>
      <c r="J102" s="470"/>
      <c r="K102" s="474">
        <v>1</v>
      </c>
      <c r="L102" s="484"/>
      <c r="M102" s="471"/>
      <c r="N102" s="471"/>
      <c r="O102" s="479"/>
      <c r="P102" s="479"/>
      <c r="Q102" s="479"/>
      <c r="R102" s="479"/>
      <c r="S102" s="479"/>
      <c r="T102" s="479"/>
      <c r="U102" s="479"/>
      <c r="V102" s="470"/>
      <c r="W102" s="470"/>
      <c r="X102" s="470"/>
      <c r="Y102" s="470"/>
      <c r="Z102" s="473">
        <v>45689</v>
      </c>
      <c r="AA102" s="471">
        <f t="shared" si="18"/>
        <v>3</v>
      </c>
      <c r="AB102" s="467"/>
    </row>
    <row r="103" spans="4:28" ht="28.5" customHeight="1">
      <c r="D103" s="525" t="s">
        <v>251</v>
      </c>
      <c r="E103" s="573" t="s">
        <v>252</v>
      </c>
      <c r="F103" s="160">
        <v>20</v>
      </c>
      <c r="G103" s="542" t="s">
        <v>551</v>
      </c>
      <c r="H103" s="470">
        <v>4</v>
      </c>
      <c r="I103" s="471"/>
      <c r="J103" s="470">
        <v>1</v>
      </c>
      <c r="K103" s="474">
        <v>4</v>
      </c>
      <c r="L103" s="470"/>
      <c r="M103" s="471">
        <v>1</v>
      </c>
      <c r="N103" s="471">
        <v>1</v>
      </c>
      <c r="O103" s="479"/>
      <c r="P103" s="479"/>
      <c r="Q103" s="479"/>
      <c r="R103" s="479"/>
      <c r="S103" s="479"/>
      <c r="T103" s="479"/>
      <c r="U103" s="479"/>
      <c r="V103" s="470"/>
      <c r="W103" s="470"/>
      <c r="X103" s="470"/>
      <c r="Y103" s="470"/>
      <c r="Z103" s="473">
        <v>45962</v>
      </c>
      <c r="AA103" s="471">
        <f t="shared" si="18"/>
        <v>11</v>
      </c>
      <c r="AB103" s="461"/>
    </row>
    <row r="104" spans="4:28" ht="31.5" customHeight="1">
      <c r="D104" s="468" t="s">
        <v>254</v>
      </c>
      <c r="E104" s="573" t="s">
        <v>82</v>
      </c>
      <c r="F104" s="160">
        <v>1</v>
      </c>
      <c r="G104" s="543" t="s">
        <v>552</v>
      </c>
      <c r="H104" s="470">
        <v>2</v>
      </c>
      <c r="I104" s="471"/>
      <c r="J104" s="470"/>
      <c r="K104" s="474"/>
      <c r="L104" s="470">
        <v>1</v>
      </c>
      <c r="M104" s="471"/>
      <c r="N104" s="471">
        <v>1</v>
      </c>
      <c r="O104" s="533"/>
      <c r="P104" s="533"/>
      <c r="Q104" s="533"/>
      <c r="R104" s="533"/>
      <c r="S104" s="533"/>
      <c r="T104" s="533"/>
      <c r="U104" s="533"/>
      <c r="V104" s="470"/>
      <c r="W104" s="470"/>
      <c r="X104" s="470"/>
      <c r="Y104" s="470"/>
      <c r="Z104" s="518">
        <v>46054</v>
      </c>
      <c r="AA104" s="471">
        <f t="shared" si="18"/>
        <v>4</v>
      </c>
      <c r="AB104" s="461"/>
    </row>
    <row r="105" spans="4:28" ht="35.25" customHeight="1">
      <c r="D105" s="468" t="s">
        <v>256</v>
      </c>
      <c r="E105" s="573" t="s">
        <v>82</v>
      </c>
      <c r="F105" s="160">
        <v>1</v>
      </c>
      <c r="G105" s="542" t="s">
        <v>553</v>
      </c>
      <c r="H105" s="470">
        <v>2</v>
      </c>
      <c r="I105" s="471"/>
      <c r="J105" s="470"/>
      <c r="K105" s="474"/>
      <c r="L105" s="470"/>
      <c r="M105" s="471"/>
      <c r="N105" s="471"/>
      <c r="O105" s="533"/>
      <c r="P105" s="533"/>
      <c r="Q105" s="533"/>
      <c r="R105" s="533"/>
      <c r="S105" s="533"/>
      <c r="T105" s="533"/>
      <c r="U105" s="533"/>
      <c r="V105" s="470"/>
      <c r="W105" s="470"/>
      <c r="X105" s="470"/>
      <c r="Y105" s="470"/>
      <c r="Z105" s="518">
        <v>46054</v>
      </c>
      <c r="AA105" s="471">
        <f t="shared" si="18"/>
        <v>2</v>
      </c>
      <c r="AB105" s="461"/>
    </row>
    <row r="106" spans="4:28" ht="35.25" customHeight="1">
      <c r="D106" s="468" t="s">
        <v>258</v>
      </c>
      <c r="E106" s="573" t="s">
        <v>82</v>
      </c>
      <c r="F106" s="160">
        <v>1</v>
      </c>
      <c r="G106" s="542" t="s">
        <v>554</v>
      </c>
      <c r="H106" s="470"/>
      <c r="I106" s="471"/>
      <c r="J106" s="470"/>
      <c r="K106" s="474">
        <v>1</v>
      </c>
      <c r="L106" s="470"/>
      <c r="M106" s="471"/>
      <c r="N106" s="471">
        <v>1</v>
      </c>
      <c r="O106" s="533"/>
      <c r="P106" s="533"/>
      <c r="Q106" s="533"/>
      <c r="R106" s="533"/>
      <c r="S106" s="533"/>
      <c r="T106" s="533"/>
      <c r="U106" s="533"/>
      <c r="V106" s="470"/>
      <c r="W106" s="470"/>
      <c r="X106" s="470"/>
      <c r="Y106" s="470"/>
      <c r="Z106" s="518">
        <v>46054</v>
      </c>
      <c r="AA106" s="471">
        <f t="shared" si="18"/>
        <v>2</v>
      </c>
      <c r="AB106" s="461"/>
    </row>
    <row r="107" spans="4:28" ht="35.25" customHeight="1">
      <c r="D107" s="468" t="s">
        <v>260</v>
      </c>
      <c r="E107" s="573" t="s">
        <v>82</v>
      </c>
      <c r="F107" s="160">
        <v>1</v>
      </c>
      <c r="G107" s="542" t="s">
        <v>555</v>
      </c>
      <c r="H107" s="470">
        <v>2</v>
      </c>
      <c r="I107" s="471"/>
      <c r="J107" s="470"/>
      <c r="K107" s="474">
        <v>1</v>
      </c>
      <c r="L107" s="470"/>
      <c r="M107" s="471"/>
      <c r="N107" s="471"/>
      <c r="O107" s="533"/>
      <c r="P107" s="533"/>
      <c r="Q107" s="533"/>
      <c r="R107" s="533"/>
      <c r="S107" s="533"/>
      <c r="T107" s="533"/>
      <c r="U107" s="533"/>
      <c r="V107" s="470"/>
      <c r="W107" s="470"/>
      <c r="X107" s="470"/>
      <c r="Y107" s="470"/>
      <c r="Z107" s="473"/>
      <c r="AA107" s="471">
        <f t="shared" si="18"/>
        <v>3</v>
      </c>
      <c r="AB107" s="461"/>
    </row>
    <row r="108" spans="4:28" ht="35.25" customHeight="1">
      <c r="D108" s="468" t="s">
        <v>262</v>
      </c>
      <c r="E108" s="573" t="s">
        <v>82</v>
      </c>
      <c r="F108" s="160">
        <v>1</v>
      </c>
      <c r="G108" s="542" t="s">
        <v>556</v>
      </c>
      <c r="H108" s="470">
        <v>1</v>
      </c>
      <c r="I108" s="471"/>
      <c r="J108" s="470"/>
      <c r="K108" s="474">
        <v>1</v>
      </c>
      <c r="L108" s="470"/>
      <c r="M108" s="471"/>
      <c r="N108" s="471"/>
      <c r="O108" s="533"/>
      <c r="P108" s="533"/>
      <c r="Q108" s="533"/>
      <c r="R108" s="533"/>
      <c r="S108" s="533"/>
      <c r="T108" s="533"/>
      <c r="U108" s="533"/>
      <c r="V108" s="470"/>
      <c r="W108" s="470"/>
      <c r="X108" s="470"/>
      <c r="Y108" s="470"/>
      <c r="Z108" s="518">
        <v>46054</v>
      </c>
      <c r="AA108" s="471">
        <f t="shared" si="18"/>
        <v>2</v>
      </c>
      <c r="AB108" s="461"/>
    </row>
    <row r="109" spans="4:28" ht="35.25" customHeight="1">
      <c r="D109" s="468" t="s">
        <v>264</v>
      </c>
      <c r="E109" s="576" t="s">
        <v>265</v>
      </c>
      <c r="F109" s="160">
        <v>2</v>
      </c>
      <c r="G109" s="542" t="s">
        <v>557</v>
      </c>
      <c r="H109" s="470">
        <v>3</v>
      </c>
      <c r="I109" s="471"/>
      <c r="J109" s="470"/>
      <c r="K109" s="474"/>
      <c r="L109" s="470"/>
      <c r="M109" s="471">
        <v>1</v>
      </c>
      <c r="N109" s="471">
        <v>2</v>
      </c>
      <c r="O109" s="533"/>
      <c r="P109" s="533"/>
      <c r="Q109" s="533"/>
      <c r="R109" s="533"/>
      <c r="S109" s="533"/>
      <c r="T109" s="533"/>
      <c r="U109" s="533"/>
      <c r="V109" s="470"/>
      <c r="W109" s="470"/>
      <c r="X109" s="470"/>
      <c r="Y109" s="470"/>
      <c r="Z109" s="518">
        <v>46054</v>
      </c>
      <c r="AA109" s="471">
        <f t="shared" si="18"/>
        <v>6</v>
      </c>
      <c r="AB109" s="461"/>
    </row>
    <row r="110" spans="4:28" ht="35.25" customHeight="1">
      <c r="D110" s="468" t="s">
        <v>264</v>
      </c>
      <c r="E110" s="576" t="s">
        <v>267</v>
      </c>
      <c r="F110" s="160">
        <v>3</v>
      </c>
      <c r="G110" s="542" t="s">
        <v>558</v>
      </c>
      <c r="H110" s="470">
        <v>2</v>
      </c>
      <c r="I110" s="471"/>
      <c r="J110" s="470"/>
      <c r="K110" s="474"/>
      <c r="L110" s="470">
        <v>1</v>
      </c>
      <c r="M110" s="471"/>
      <c r="N110" s="471"/>
      <c r="O110" s="533"/>
      <c r="P110" s="533"/>
      <c r="Q110" s="533"/>
      <c r="R110" s="533"/>
      <c r="S110" s="533"/>
      <c r="T110" s="533"/>
      <c r="U110" s="533"/>
      <c r="V110" s="470"/>
      <c r="W110" s="470"/>
      <c r="X110" s="470"/>
      <c r="Y110" s="470"/>
      <c r="Z110" s="518">
        <v>46054</v>
      </c>
      <c r="AA110" s="471">
        <f t="shared" si="18"/>
        <v>3</v>
      </c>
      <c r="AB110" s="461"/>
    </row>
    <row r="111" spans="4:28" ht="35.25" customHeight="1">
      <c r="D111" s="468" t="s">
        <v>269</v>
      </c>
      <c r="E111" s="576" t="s">
        <v>47</v>
      </c>
      <c r="F111" s="160">
        <v>3</v>
      </c>
      <c r="G111" s="542" t="s">
        <v>559</v>
      </c>
      <c r="H111" s="470">
        <v>1</v>
      </c>
      <c r="I111" s="471"/>
      <c r="J111" s="470"/>
      <c r="K111" s="474">
        <v>1</v>
      </c>
      <c r="L111" s="470"/>
      <c r="M111" s="471"/>
      <c r="N111" s="471"/>
      <c r="O111" s="533"/>
      <c r="P111" s="533"/>
      <c r="Q111" s="533"/>
      <c r="R111" s="533"/>
      <c r="S111" s="533"/>
      <c r="T111" s="533"/>
      <c r="U111" s="533"/>
      <c r="V111" s="470"/>
      <c r="W111" s="470"/>
      <c r="X111" s="470"/>
      <c r="Y111" s="470"/>
      <c r="Z111" s="518">
        <v>46054</v>
      </c>
      <c r="AA111" s="471">
        <f t="shared" si="18"/>
        <v>2</v>
      </c>
      <c r="AB111" s="461"/>
    </row>
    <row r="112" spans="4:28" ht="35.25" customHeight="1">
      <c r="D112" s="564" t="s">
        <v>212</v>
      </c>
      <c r="E112" s="575"/>
      <c r="F112" s="559"/>
      <c r="G112" s="560"/>
      <c r="H112" s="559">
        <f>SUM(H85:H111)</f>
        <v>47</v>
      </c>
      <c r="I112" s="559">
        <f t="shared" ref="I112:N112" si="20">SUM(I85:I111)</f>
        <v>0</v>
      </c>
      <c r="J112" s="559">
        <f t="shared" si="20"/>
        <v>1</v>
      </c>
      <c r="K112" s="559">
        <f t="shared" si="20"/>
        <v>29</v>
      </c>
      <c r="L112" s="559">
        <f t="shared" si="20"/>
        <v>8</v>
      </c>
      <c r="M112" s="559">
        <f t="shared" si="20"/>
        <v>2</v>
      </c>
      <c r="N112" s="559">
        <f t="shared" si="20"/>
        <v>11</v>
      </c>
      <c r="O112" s="561"/>
      <c r="P112" s="561"/>
      <c r="Q112" s="561"/>
      <c r="R112" s="561"/>
      <c r="S112" s="561"/>
      <c r="T112" s="561"/>
      <c r="U112" s="561"/>
      <c r="V112" s="559"/>
      <c r="W112" s="559"/>
      <c r="X112" s="559"/>
      <c r="Y112" s="559"/>
      <c r="Z112" s="562"/>
      <c r="AA112" s="563"/>
      <c r="AB112" s="467"/>
    </row>
    <row r="113" spans="4:28" ht="35.25" customHeight="1">
      <c r="D113" s="458" t="s">
        <v>271</v>
      </c>
      <c r="E113" s="568"/>
      <c r="F113" s="502"/>
      <c r="G113" s="553"/>
      <c r="H113" s="459"/>
      <c r="I113" s="459"/>
      <c r="J113" s="459"/>
      <c r="K113" s="459"/>
      <c r="L113" s="459"/>
      <c r="M113" s="459"/>
      <c r="N113" s="459"/>
      <c r="O113" s="459"/>
      <c r="P113" s="459"/>
      <c r="Q113" s="459"/>
      <c r="R113" s="459"/>
      <c r="S113" s="459"/>
      <c r="T113" s="459"/>
      <c r="U113" s="459"/>
      <c r="V113" s="459"/>
      <c r="W113" s="459"/>
      <c r="X113" s="459"/>
      <c r="Y113" s="459"/>
      <c r="Z113" s="459"/>
      <c r="AA113" s="460"/>
      <c r="AB113" s="461"/>
    </row>
    <row r="114" spans="4:28" ht="35.25" customHeight="1">
      <c r="D114" s="468" t="s">
        <v>272</v>
      </c>
      <c r="E114" s="576" t="s">
        <v>273</v>
      </c>
      <c r="F114" s="160">
        <v>5</v>
      </c>
      <c r="G114" s="542" t="s">
        <v>560</v>
      </c>
      <c r="H114" s="470">
        <v>3</v>
      </c>
      <c r="I114" s="479"/>
      <c r="J114" s="479"/>
      <c r="K114" s="472">
        <v>1</v>
      </c>
      <c r="L114" s="479">
        <v>5</v>
      </c>
      <c r="M114" s="479"/>
      <c r="N114" s="479"/>
      <c r="O114" s="533"/>
      <c r="P114" s="533"/>
      <c r="Q114" s="533"/>
      <c r="R114" s="533"/>
      <c r="S114" s="533"/>
      <c r="T114" s="533"/>
      <c r="U114" s="533"/>
      <c r="V114" s="479"/>
      <c r="W114" s="479"/>
      <c r="X114" s="479"/>
      <c r="Y114" s="479"/>
      <c r="Z114" s="518">
        <v>46054</v>
      </c>
      <c r="AA114" s="471">
        <f t="shared" ref="AA114:AA139" si="21">H114+I114+J114+K114+L114+M114+V114+W114+X114+N114</f>
        <v>9</v>
      </c>
      <c r="AB114" s="461"/>
    </row>
    <row r="115" spans="4:28" ht="35.25" customHeight="1">
      <c r="D115" s="468" t="s">
        <v>275</v>
      </c>
      <c r="E115" s="576" t="s">
        <v>117</v>
      </c>
      <c r="F115" s="160">
        <v>1</v>
      </c>
      <c r="G115" s="542" t="s">
        <v>561</v>
      </c>
      <c r="H115" s="470">
        <v>1</v>
      </c>
      <c r="I115" s="471"/>
      <c r="J115" s="470"/>
      <c r="K115" s="474">
        <v>1</v>
      </c>
      <c r="L115" s="470">
        <v>1</v>
      </c>
      <c r="M115" s="471"/>
      <c r="N115" s="471"/>
      <c r="O115" s="533"/>
      <c r="P115" s="533"/>
      <c r="Q115" s="533"/>
      <c r="R115" s="533"/>
      <c r="S115" s="533"/>
      <c r="T115" s="533"/>
      <c r="U115" s="533"/>
      <c r="V115" s="470"/>
      <c r="W115" s="470"/>
      <c r="X115" s="470"/>
      <c r="Y115" s="470"/>
      <c r="Z115" s="518">
        <v>46054</v>
      </c>
      <c r="AA115" s="471">
        <f t="shared" si="21"/>
        <v>3</v>
      </c>
      <c r="AB115" s="461"/>
    </row>
    <row r="116" spans="4:28" ht="35.25" customHeight="1">
      <c r="D116" s="468" t="s">
        <v>277</v>
      </c>
      <c r="E116" s="576" t="s">
        <v>47</v>
      </c>
      <c r="F116" s="160">
        <v>1</v>
      </c>
      <c r="G116" s="542" t="s">
        <v>562</v>
      </c>
      <c r="H116" s="470">
        <v>2</v>
      </c>
      <c r="I116" s="471"/>
      <c r="J116" s="470"/>
      <c r="K116" s="474">
        <v>2</v>
      </c>
      <c r="L116" s="470"/>
      <c r="M116" s="471"/>
      <c r="N116" s="471"/>
      <c r="O116" s="533"/>
      <c r="P116" s="533"/>
      <c r="Q116" s="533"/>
      <c r="R116" s="533"/>
      <c r="S116" s="533"/>
      <c r="T116" s="533"/>
      <c r="U116" s="533"/>
      <c r="V116" s="470"/>
      <c r="W116" s="470"/>
      <c r="X116" s="470"/>
      <c r="Y116" s="470"/>
      <c r="Z116" s="518">
        <v>46054</v>
      </c>
      <c r="AA116" s="471">
        <f t="shared" si="21"/>
        <v>4</v>
      </c>
      <c r="AB116" s="461"/>
    </row>
    <row r="117" spans="4:28" ht="35.25" customHeight="1">
      <c r="D117" s="468" t="s">
        <v>277</v>
      </c>
      <c r="E117" s="573" t="s">
        <v>279</v>
      </c>
      <c r="F117" s="160">
        <v>1</v>
      </c>
      <c r="G117" s="542" t="s">
        <v>563</v>
      </c>
      <c r="H117" s="470">
        <v>2</v>
      </c>
      <c r="I117" s="471"/>
      <c r="J117" s="470"/>
      <c r="K117" s="474">
        <v>1</v>
      </c>
      <c r="L117" s="470"/>
      <c r="M117" s="471"/>
      <c r="N117" s="471"/>
      <c r="O117" s="533"/>
      <c r="P117" s="533"/>
      <c r="Q117" s="533"/>
      <c r="R117" s="533"/>
      <c r="S117" s="533"/>
      <c r="T117" s="533"/>
      <c r="U117" s="533"/>
      <c r="V117" s="470"/>
      <c r="W117" s="470"/>
      <c r="X117" s="470"/>
      <c r="Y117" s="470"/>
      <c r="Z117" s="518">
        <v>46054</v>
      </c>
      <c r="AA117" s="471">
        <f t="shared" si="21"/>
        <v>3</v>
      </c>
      <c r="AB117" s="461"/>
    </row>
    <row r="118" spans="4:28" ht="35.25" customHeight="1">
      <c r="D118" s="468" t="s">
        <v>277</v>
      </c>
      <c r="E118" s="573" t="s">
        <v>181</v>
      </c>
      <c r="F118" s="160">
        <v>1</v>
      </c>
      <c r="G118" s="542" t="s">
        <v>564</v>
      </c>
      <c r="H118" s="470">
        <v>1</v>
      </c>
      <c r="I118" s="471"/>
      <c r="J118" s="470"/>
      <c r="K118" s="474"/>
      <c r="L118" s="470"/>
      <c r="M118" s="471"/>
      <c r="N118" s="471">
        <v>1</v>
      </c>
      <c r="O118" s="533"/>
      <c r="P118" s="533"/>
      <c r="Q118" s="533"/>
      <c r="R118" s="533"/>
      <c r="S118" s="533"/>
      <c r="T118" s="533"/>
      <c r="U118" s="533"/>
      <c r="V118" s="470"/>
      <c r="W118" s="470"/>
      <c r="X118" s="470"/>
      <c r="Y118" s="470"/>
      <c r="Z118" s="518">
        <v>46054</v>
      </c>
      <c r="AA118" s="471">
        <f t="shared" si="21"/>
        <v>2</v>
      </c>
      <c r="AB118" s="461"/>
    </row>
    <row r="119" spans="4:28" ht="35.25" customHeight="1">
      <c r="D119" s="468" t="s">
        <v>282</v>
      </c>
      <c r="E119" s="573" t="s">
        <v>82</v>
      </c>
      <c r="F119" s="160">
        <v>1</v>
      </c>
      <c r="G119" s="542" t="s">
        <v>565</v>
      </c>
      <c r="H119" s="470"/>
      <c r="I119" s="470"/>
      <c r="J119" s="470"/>
      <c r="K119" s="474"/>
      <c r="L119" s="470">
        <v>3</v>
      </c>
      <c r="M119" s="470"/>
      <c r="N119" s="470"/>
      <c r="O119" s="533"/>
      <c r="P119" s="533"/>
      <c r="Q119" s="533"/>
      <c r="R119" s="533"/>
      <c r="S119" s="533"/>
      <c r="T119" s="533"/>
      <c r="U119" s="533"/>
      <c r="V119" s="470"/>
      <c r="W119" s="470"/>
      <c r="X119" s="470"/>
      <c r="Y119" s="470"/>
      <c r="Z119" s="518">
        <v>46054</v>
      </c>
      <c r="AA119" s="471">
        <f t="shared" si="21"/>
        <v>3</v>
      </c>
      <c r="AB119" s="467"/>
    </row>
    <row r="120" spans="4:28" ht="35.25" customHeight="1">
      <c r="D120" s="468" t="s">
        <v>284</v>
      </c>
      <c r="E120" s="573" t="s">
        <v>82</v>
      </c>
      <c r="F120" s="160">
        <v>1</v>
      </c>
      <c r="G120" s="543" t="s">
        <v>566</v>
      </c>
      <c r="H120" s="470">
        <v>3</v>
      </c>
      <c r="I120" s="470"/>
      <c r="J120" s="470"/>
      <c r="K120" s="474"/>
      <c r="L120" s="470">
        <v>1</v>
      </c>
      <c r="M120" s="470"/>
      <c r="N120" s="470"/>
      <c r="O120" s="533"/>
      <c r="P120" s="533"/>
      <c r="Q120" s="533"/>
      <c r="R120" s="533"/>
      <c r="S120" s="533"/>
      <c r="T120" s="533"/>
      <c r="U120" s="533"/>
      <c r="V120" s="470"/>
      <c r="W120" s="470"/>
      <c r="X120" s="470"/>
      <c r="Y120" s="470"/>
      <c r="Z120" s="518">
        <v>46054</v>
      </c>
      <c r="AA120" s="471">
        <f t="shared" si="21"/>
        <v>4</v>
      </c>
      <c r="AB120" s="467"/>
    </row>
    <row r="121" spans="4:28" ht="48">
      <c r="D121" s="525" t="s">
        <v>286</v>
      </c>
      <c r="E121" s="576" t="s">
        <v>287</v>
      </c>
      <c r="F121" s="160">
        <v>3</v>
      </c>
      <c r="G121" s="542" t="s">
        <v>567</v>
      </c>
      <c r="H121" s="470">
        <v>6</v>
      </c>
      <c r="I121" s="470"/>
      <c r="J121" s="470"/>
      <c r="K121" s="474">
        <v>2</v>
      </c>
      <c r="L121" s="470"/>
      <c r="M121" s="470"/>
      <c r="N121" s="470"/>
      <c r="O121" s="479"/>
      <c r="P121" s="479"/>
      <c r="Q121" s="479"/>
      <c r="R121" s="479"/>
      <c r="S121" s="479"/>
      <c r="T121" s="479"/>
      <c r="U121" s="479"/>
      <c r="V121" s="470"/>
      <c r="W121" s="470"/>
      <c r="X121" s="470"/>
      <c r="Y121" s="470"/>
      <c r="Z121" s="473">
        <v>45689</v>
      </c>
      <c r="AA121" s="471">
        <f t="shared" si="21"/>
        <v>8</v>
      </c>
      <c r="AB121" s="467"/>
    </row>
    <row r="122" spans="4:28" ht="35.25" customHeight="1">
      <c r="D122" s="468" t="s">
        <v>289</v>
      </c>
      <c r="E122" s="576" t="s">
        <v>290</v>
      </c>
      <c r="F122" s="160">
        <v>4</v>
      </c>
      <c r="G122" s="542" t="s">
        <v>568</v>
      </c>
      <c r="H122" s="470">
        <v>4</v>
      </c>
      <c r="I122" s="471"/>
      <c r="J122" s="470"/>
      <c r="K122" s="474">
        <v>1</v>
      </c>
      <c r="L122" s="470"/>
      <c r="M122" s="471"/>
      <c r="N122" s="471"/>
      <c r="O122" s="533"/>
      <c r="P122" s="533"/>
      <c r="Q122" s="533"/>
      <c r="R122" s="533"/>
      <c r="S122" s="533"/>
      <c r="T122" s="533"/>
      <c r="U122" s="533"/>
      <c r="V122" s="470"/>
      <c r="W122" s="470"/>
      <c r="X122" s="470"/>
      <c r="Y122" s="470"/>
      <c r="Z122" s="518">
        <v>46054</v>
      </c>
      <c r="AA122" s="471">
        <f t="shared" si="21"/>
        <v>5</v>
      </c>
      <c r="AB122" s="461"/>
    </row>
    <row r="123" spans="4:28" ht="35.25" customHeight="1">
      <c r="D123" s="468" t="s">
        <v>292</v>
      </c>
      <c r="E123" s="573" t="s">
        <v>82</v>
      </c>
      <c r="F123" s="160">
        <v>1</v>
      </c>
      <c r="G123" s="542" t="s">
        <v>569</v>
      </c>
      <c r="H123" s="470">
        <v>2</v>
      </c>
      <c r="I123" s="471"/>
      <c r="J123" s="470"/>
      <c r="K123" s="474"/>
      <c r="L123" s="470">
        <v>2</v>
      </c>
      <c r="M123" s="471"/>
      <c r="N123" s="471"/>
      <c r="O123" s="533"/>
      <c r="P123" s="533"/>
      <c r="Q123" s="533"/>
      <c r="R123" s="533"/>
      <c r="S123" s="533"/>
      <c r="T123" s="533"/>
      <c r="U123" s="533"/>
      <c r="V123" s="470"/>
      <c r="W123" s="470"/>
      <c r="X123" s="470"/>
      <c r="Y123" s="470"/>
      <c r="Z123" s="518">
        <v>46054</v>
      </c>
      <c r="AA123" s="471">
        <f t="shared" si="21"/>
        <v>4</v>
      </c>
      <c r="AB123" s="461"/>
    </row>
    <row r="124" spans="4:28" ht="35.25" customHeight="1">
      <c r="D124" s="468" t="s">
        <v>294</v>
      </c>
      <c r="E124" s="576" t="s">
        <v>295</v>
      </c>
      <c r="F124" s="160">
        <v>2</v>
      </c>
      <c r="G124" s="542" t="s">
        <v>570</v>
      </c>
      <c r="H124" s="470">
        <v>4</v>
      </c>
      <c r="I124" s="470"/>
      <c r="J124" s="470"/>
      <c r="K124" s="474">
        <v>2</v>
      </c>
      <c r="L124" s="470"/>
      <c r="M124" s="470"/>
      <c r="N124" s="470">
        <v>1</v>
      </c>
      <c r="O124" s="533"/>
      <c r="P124" s="533"/>
      <c r="Q124" s="533"/>
      <c r="R124" s="533"/>
      <c r="S124" s="533"/>
      <c r="T124" s="533"/>
      <c r="U124" s="533"/>
      <c r="V124" s="470"/>
      <c r="W124" s="470"/>
      <c r="X124" s="470"/>
      <c r="Y124" s="470"/>
      <c r="Z124" s="518">
        <v>46054</v>
      </c>
      <c r="AA124" s="471">
        <f t="shared" si="21"/>
        <v>7</v>
      </c>
      <c r="AB124" s="461"/>
    </row>
    <row r="125" spans="4:28" ht="35.25" customHeight="1">
      <c r="D125" s="468" t="s">
        <v>297</v>
      </c>
      <c r="E125" s="576" t="s">
        <v>298</v>
      </c>
      <c r="F125" s="160">
        <v>3</v>
      </c>
      <c r="G125" s="542" t="s">
        <v>571</v>
      </c>
      <c r="H125" s="470">
        <v>6</v>
      </c>
      <c r="I125" s="470"/>
      <c r="J125" s="470"/>
      <c r="K125" s="474">
        <v>3</v>
      </c>
      <c r="L125" s="470">
        <v>3</v>
      </c>
      <c r="M125" s="470"/>
      <c r="N125" s="470"/>
      <c r="O125" s="533"/>
      <c r="P125" s="533"/>
      <c r="Q125" s="533"/>
      <c r="R125" s="533"/>
      <c r="S125" s="533"/>
      <c r="T125" s="533"/>
      <c r="U125" s="533"/>
      <c r="V125" s="470"/>
      <c r="W125" s="470"/>
      <c r="X125" s="470"/>
      <c r="Y125" s="470"/>
      <c r="Z125" s="518">
        <v>46054</v>
      </c>
      <c r="AA125" s="471">
        <f t="shared" si="21"/>
        <v>12</v>
      </c>
      <c r="AB125" s="461"/>
    </row>
    <row r="126" spans="4:28" ht="35.25" customHeight="1">
      <c r="D126" s="468" t="s">
        <v>300</v>
      </c>
      <c r="E126" s="576" t="s">
        <v>47</v>
      </c>
      <c r="F126" s="160">
        <v>1</v>
      </c>
      <c r="G126" s="542" t="s">
        <v>572</v>
      </c>
      <c r="H126" s="470">
        <v>2</v>
      </c>
      <c r="I126" s="471"/>
      <c r="J126" s="470"/>
      <c r="K126" s="474"/>
      <c r="L126" s="470">
        <v>2</v>
      </c>
      <c r="M126" s="471"/>
      <c r="N126" s="471"/>
      <c r="O126" s="533"/>
      <c r="P126" s="533"/>
      <c r="Q126" s="533"/>
      <c r="R126" s="533"/>
      <c r="S126" s="533"/>
      <c r="T126" s="533"/>
      <c r="U126" s="533"/>
      <c r="V126" s="470"/>
      <c r="W126" s="470"/>
      <c r="X126" s="470"/>
      <c r="Y126" s="470"/>
      <c r="Z126" s="518">
        <v>46054</v>
      </c>
      <c r="AA126" s="471">
        <f t="shared" si="21"/>
        <v>4</v>
      </c>
      <c r="AB126" s="461"/>
    </row>
    <row r="127" spans="4:28" ht="35.25" customHeight="1">
      <c r="D127" s="468" t="s">
        <v>302</v>
      </c>
      <c r="E127" s="573" t="s">
        <v>82</v>
      </c>
      <c r="F127" s="160">
        <v>1</v>
      </c>
      <c r="G127" s="542" t="s">
        <v>573</v>
      </c>
      <c r="H127" s="470">
        <v>2</v>
      </c>
      <c r="I127" s="471"/>
      <c r="J127" s="470"/>
      <c r="K127" s="474">
        <v>1</v>
      </c>
      <c r="L127" s="470">
        <v>1</v>
      </c>
      <c r="M127" s="471"/>
      <c r="N127" s="471">
        <v>1</v>
      </c>
      <c r="O127" s="533"/>
      <c r="P127" s="533"/>
      <c r="Q127" s="533"/>
      <c r="R127" s="533"/>
      <c r="S127" s="533"/>
      <c r="T127" s="533"/>
      <c r="U127" s="533"/>
      <c r="V127" s="470"/>
      <c r="W127" s="470"/>
      <c r="X127" s="470"/>
      <c r="Y127" s="470"/>
      <c r="Z127" s="518">
        <v>46054</v>
      </c>
      <c r="AA127" s="471">
        <f t="shared" si="21"/>
        <v>5</v>
      </c>
      <c r="AB127" s="461"/>
    </row>
    <row r="128" spans="4:28" ht="35.25" customHeight="1">
      <c r="D128" s="468" t="s">
        <v>304</v>
      </c>
      <c r="E128" s="573" t="s">
        <v>82</v>
      </c>
      <c r="F128" s="160">
        <v>1</v>
      </c>
      <c r="G128" s="542" t="s">
        <v>574</v>
      </c>
      <c r="H128" s="470">
        <v>2</v>
      </c>
      <c r="I128" s="471"/>
      <c r="J128" s="470"/>
      <c r="K128" s="474"/>
      <c r="L128" s="470"/>
      <c r="M128" s="471"/>
      <c r="N128" s="471">
        <v>1</v>
      </c>
      <c r="O128" s="533"/>
      <c r="P128" s="533"/>
      <c r="Q128" s="533"/>
      <c r="R128" s="533"/>
      <c r="S128" s="533"/>
      <c r="T128" s="533"/>
      <c r="U128" s="533"/>
      <c r="V128" s="470"/>
      <c r="W128" s="470"/>
      <c r="X128" s="470"/>
      <c r="Y128" s="470"/>
      <c r="Z128" s="518">
        <v>46054</v>
      </c>
      <c r="AA128" s="471">
        <f t="shared" si="21"/>
        <v>3</v>
      </c>
      <c r="AB128" s="461"/>
    </row>
    <row r="129" spans="4:28" ht="35.25" customHeight="1">
      <c r="D129" s="468" t="s">
        <v>306</v>
      </c>
      <c r="E129" s="573" t="s">
        <v>307</v>
      </c>
      <c r="F129" s="160">
        <v>3</v>
      </c>
      <c r="G129" s="543" t="s">
        <v>575</v>
      </c>
      <c r="H129" s="470">
        <v>2</v>
      </c>
      <c r="I129" s="470"/>
      <c r="J129" s="470"/>
      <c r="K129" s="474">
        <v>5</v>
      </c>
      <c r="L129" s="470">
        <v>1</v>
      </c>
      <c r="M129" s="470"/>
      <c r="N129" s="470"/>
      <c r="O129" s="533"/>
      <c r="P129" s="533"/>
      <c r="Q129" s="533"/>
      <c r="R129" s="533"/>
      <c r="S129" s="533"/>
      <c r="T129" s="533"/>
      <c r="U129" s="533"/>
      <c r="V129" s="470"/>
      <c r="W129" s="470"/>
      <c r="X129" s="470"/>
      <c r="Y129" s="470"/>
      <c r="Z129" s="518">
        <v>46054</v>
      </c>
      <c r="AA129" s="471">
        <f t="shared" si="21"/>
        <v>8</v>
      </c>
      <c r="AB129" s="461"/>
    </row>
    <row r="130" spans="4:28" ht="35.25" customHeight="1">
      <c r="D130" s="468" t="s">
        <v>309</v>
      </c>
      <c r="E130" s="573" t="s">
        <v>117</v>
      </c>
      <c r="F130" s="160">
        <v>1</v>
      </c>
      <c r="G130" s="542" t="s">
        <v>576</v>
      </c>
      <c r="H130" s="470">
        <v>2</v>
      </c>
      <c r="I130" s="470"/>
      <c r="J130" s="470"/>
      <c r="K130" s="474"/>
      <c r="L130" s="470">
        <v>1</v>
      </c>
      <c r="M130" s="470"/>
      <c r="N130" s="470"/>
      <c r="O130" s="533"/>
      <c r="P130" s="533"/>
      <c r="Q130" s="533"/>
      <c r="R130" s="533"/>
      <c r="S130" s="533"/>
      <c r="T130" s="533"/>
      <c r="U130" s="533"/>
      <c r="V130" s="470"/>
      <c r="W130" s="470"/>
      <c r="X130" s="470"/>
      <c r="Y130" s="470"/>
      <c r="Z130" s="518">
        <v>46054</v>
      </c>
      <c r="AA130" s="471">
        <f t="shared" si="21"/>
        <v>3</v>
      </c>
      <c r="AB130" s="461"/>
    </row>
    <row r="131" spans="4:28" ht="35.25" customHeight="1">
      <c r="D131" s="468" t="s">
        <v>311</v>
      </c>
      <c r="E131" s="573" t="s">
        <v>82</v>
      </c>
      <c r="F131" s="160">
        <v>1</v>
      </c>
      <c r="G131" s="543" t="s">
        <v>577</v>
      </c>
      <c r="H131" s="470"/>
      <c r="I131" s="470"/>
      <c r="J131" s="470"/>
      <c r="K131" s="474">
        <v>2</v>
      </c>
      <c r="L131" s="470"/>
      <c r="M131" s="470"/>
      <c r="N131" s="470"/>
      <c r="O131" s="533"/>
      <c r="P131" s="533"/>
      <c r="Q131" s="533"/>
      <c r="R131" s="533"/>
      <c r="S131" s="533"/>
      <c r="T131" s="533"/>
      <c r="U131" s="533"/>
      <c r="V131" s="470"/>
      <c r="W131" s="470"/>
      <c r="X131" s="470"/>
      <c r="Y131" s="470"/>
      <c r="Z131" s="518">
        <v>46054</v>
      </c>
      <c r="AA131" s="471">
        <f t="shared" si="21"/>
        <v>2</v>
      </c>
      <c r="AB131" s="461"/>
    </row>
    <row r="132" spans="4:28" ht="35.25" customHeight="1">
      <c r="D132" s="481" t="s">
        <v>313</v>
      </c>
      <c r="E132" s="573" t="s">
        <v>82</v>
      </c>
      <c r="F132" s="160">
        <v>1</v>
      </c>
      <c r="G132" s="542" t="s">
        <v>578</v>
      </c>
      <c r="H132" s="470"/>
      <c r="I132" s="470"/>
      <c r="J132" s="470"/>
      <c r="K132" s="474"/>
      <c r="L132" s="470"/>
      <c r="M132" s="470"/>
      <c r="N132" s="470"/>
      <c r="O132" s="479"/>
      <c r="P132" s="479"/>
      <c r="Q132" s="479"/>
      <c r="R132" s="479"/>
      <c r="S132" s="479"/>
      <c r="T132" s="479"/>
      <c r="U132" s="479"/>
      <c r="V132" s="470"/>
      <c r="W132" s="470">
        <v>1</v>
      </c>
      <c r="X132" s="470">
        <v>1</v>
      </c>
      <c r="Y132" s="470"/>
      <c r="Z132" s="473"/>
      <c r="AA132" s="471">
        <f t="shared" si="21"/>
        <v>2</v>
      </c>
      <c r="AB132" s="461"/>
    </row>
    <row r="133" spans="4:28" ht="35.25" customHeight="1">
      <c r="D133" s="468" t="s">
        <v>315</v>
      </c>
      <c r="E133" s="573" t="s">
        <v>82</v>
      </c>
      <c r="F133" s="160">
        <v>1</v>
      </c>
      <c r="G133" s="542" t="s">
        <v>579</v>
      </c>
      <c r="H133" s="470"/>
      <c r="I133" s="470"/>
      <c r="J133" s="470"/>
      <c r="K133" s="474"/>
      <c r="L133" s="470"/>
      <c r="M133" s="470">
        <v>1</v>
      </c>
      <c r="N133" s="470"/>
      <c r="O133" s="533"/>
      <c r="P133" s="533"/>
      <c r="Q133" s="533"/>
      <c r="R133" s="533"/>
      <c r="S133" s="533"/>
      <c r="T133" s="533"/>
      <c r="U133" s="533"/>
      <c r="V133" s="470"/>
      <c r="W133" s="470"/>
      <c r="X133" s="470"/>
      <c r="Y133" s="470"/>
      <c r="Z133" s="518">
        <v>46054</v>
      </c>
      <c r="AA133" s="471">
        <f t="shared" si="21"/>
        <v>1</v>
      </c>
      <c r="AB133" s="461"/>
    </row>
    <row r="134" spans="4:28" ht="35.25" customHeight="1">
      <c r="D134" s="468" t="s">
        <v>317</v>
      </c>
      <c r="E134" s="576" t="s">
        <v>318</v>
      </c>
      <c r="F134" s="160">
        <v>5</v>
      </c>
      <c r="G134" s="542" t="s">
        <v>580</v>
      </c>
      <c r="H134" s="470">
        <v>2</v>
      </c>
      <c r="I134" s="470"/>
      <c r="J134" s="470"/>
      <c r="K134" s="474">
        <v>7</v>
      </c>
      <c r="L134" s="470">
        <v>3</v>
      </c>
      <c r="M134" s="470"/>
      <c r="N134" s="470"/>
      <c r="O134" s="533"/>
      <c r="P134" s="533"/>
      <c r="Q134" s="533"/>
      <c r="R134" s="533"/>
      <c r="S134" s="533"/>
      <c r="T134" s="533"/>
      <c r="U134" s="533"/>
      <c r="V134" s="470"/>
      <c r="W134" s="470"/>
      <c r="X134" s="470"/>
      <c r="Y134" s="470"/>
      <c r="Z134" s="518">
        <v>46054</v>
      </c>
      <c r="AA134" s="471">
        <f t="shared" si="21"/>
        <v>12</v>
      </c>
      <c r="AB134" s="461"/>
    </row>
    <row r="135" spans="4:28" ht="35.25" customHeight="1">
      <c r="D135" s="468" t="s">
        <v>320</v>
      </c>
      <c r="E135" s="573" t="s">
        <v>82</v>
      </c>
      <c r="F135" s="160">
        <v>1</v>
      </c>
      <c r="G135" s="543" t="s">
        <v>581</v>
      </c>
      <c r="H135" s="470">
        <v>1</v>
      </c>
      <c r="I135" s="470"/>
      <c r="J135" s="470"/>
      <c r="K135" s="474">
        <v>1</v>
      </c>
      <c r="L135" s="470"/>
      <c r="M135" s="470"/>
      <c r="N135" s="470">
        <v>1</v>
      </c>
      <c r="O135" s="533"/>
      <c r="P135" s="533"/>
      <c r="Q135" s="533"/>
      <c r="R135" s="533"/>
      <c r="S135" s="533"/>
      <c r="T135" s="533"/>
      <c r="U135" s="533"/>
      <c r="V135" s="470"/>
      <c r="W135" s="470"/>
      <c r="X135" s="470"/>
      <c r="Y135" s="470"/>
      <c r="Z135" s="518">
        <v>46054</v>
      </c>
      <c r="AA135" s="471">
        <f t="shared" si="21"/>
        <v>3</v>
      </c>
      <c r="AB135" s="461"/>
    </row>
    <row r="136" spans="4:28" ht="35.25" customHeight="1">
      <c r="D136" s="468" t="s">
        <v>322</v>
      </c>
      <c r="E136" s="576" t="s">
        <v>323</v>
      </c>
      <c r="F136" s="160">
        <v>3</v>
      </c>
      <c r="G136" s="542" t="s">
        <v>582</v>
      </c>
      <c r="H136" s="470">
        <v>2</v>
      </c>
      <c r="I136" s="470"/>
      <c r="J136" s="470"/>
      <c r="K136" s="474">
        <v>2</v>
      </c>
      <c r="L136" s="470">
        <v>4</v>
      </c>
      <c r="M136" s="470"/>
      <c r="N136" s="470"/>
      <c r="O136" s="533"/>
      <c r="P136" s="533"/>
      <c r="Q136" s="533"/>
      <c r="R136" s="533"/>
      <c r="S136" s="533"/>
      <c r="T136" s="533"/>
      <c r="U136" s="533"/>
      <c r="V136" s="470"/>
      <c r="W136" s="470"/>
      <c r="X136" s="470"/>
      <c r="Y136" s="470"/>
      <c r="Z136" s="518">
        <v>46054</v>
      </c>
      <c r="AA136" s="471">
        <f t="shared" si="21"/>
        <v>8</v>
      </c>
      <c r="AB136" s="461"/>
    </row>
    <row r="137" spans="4:28" ht="35.25" customHeight="1">
      <c r="D137" s="468" t="s">
        <v>322</v>
      </c>
      <c r="E137" s="573" t="s">
        <v>325</v>
      </c>
      <c r="F137" s="483">
        <v>2</v>
      </c>
      <c r="G137" s="542" t="s">
        <v>583</v>
      </c>
      <c r="H137" s="470">
        <v>1</v>
      </c>
      <c r="I137" s="470"/>
      <c r="J137" s="470"/>
      <c r="K137" s="474"/>
      <c r="L137" s="470"/>
      <c r="M137" s="470"/>
      <c r="N137" s="470"/>
      <c r="O137" s="533"/>
      <c r="P137" s="533"/>
      <c r="Q137" s="533"/>
      <c r="R137" s="533"/>
      <c r="S137" s="533"/>
      <c r="T137" s="533"/>
      <c r="U137" s="533"/>
      <c r="V137" s="470"/>
      <c r="W137" s="470"/>
      <c r="X137" s="470"/>
      <c r="Y137" s="470"/>
      <c r="Z137" s="518">
        <v>46054</v>
      </c>
      <c r="AA137" s="471">
        <f t="shared" si="21"/>
        <v>1</v>
      </c>
      <c r="AB137" s="461"/>
    </row>
    <row r="138" spans="4:28" ht="35.25" customHeight="1">
      <c r="D138" s="468" t="s">
        <v>327</v>
      </c>
      <c r="E138" s="573" t="s">
        <v>90</v>
      </c>
      <c r="F138" s="160">
        <v>1</v>
      </c>
      <c r="G138" s="542" t="s">
        <v>584</v>
      </c>
      <c r="H138" s="470">
        <v>4</v>
      </c>
      <c r="I138" s="470"/>
      <c r="J138" s="470"/>
      <c r="K138" s="474">
        <v>2</v>
      </c>
      <c r="L138" s="470">
        <v>1</v>
      </c>
      <c r="M138" s="470"/>
      <c r="N138" s="470"/>
      <c r="O138" s="533"/>
      <c r="P138" s="533"/>
      <c r="Q138" s="533"/>
      <c r="R138" s="533"/>
      <c r="S138" s="533"/>
      <c r="T138" s="533"/>
      <c r="U138" s="533"/>
      <c r="V138" s="470"/>
      <c r="W138" s="470"/>
      <c r="X138" s="470"/>
      <c r="Y138" s="470"/>
      <c r="Z138" s="518">
        <v>46054</v>
      </c>
      <c r="AA138" s="471">
        <f t="shared" si="21"/>
        <v>7</v>
      </c>
      <c r="AB138" s="461"/>
    </row>
    <row r="139" spans="4:28" ht="35.25" customHeight="1">
      <c r="D139" s="468" t="s">
        <v>329</v>
      </c>
      <c r="E139" s="576" t="s">
        <v>330</v>
      </c>
      <c r="F139" s="160">
        <v>4</v>
      </c>
      <c r="G139" s="542" t="s">
        <v>585</v>
      </c>
      <c r="H139" s="470">
        <v>4</v>
      </c>
      <c r="I139" s="470"/>
      <c r="J139" s="470"/>
      <c r="K139" s="474">
        <v>5</v>
      </c>
      <c r="L139" s="470"/>
      <c r="M139" s="470"/>
      <c r="N139" s="470"/>
      <c r="O139" s="533"/>
      <c r="P139" s="533"/>
      <c r="Q139" s="533"/>
      <c r="R139" s="533"/>
      <c r="S139" s="533"/>
      <c r="T139" s="533"/>
      <c r="U139" s="533"/>
      <c r="V139" s="470"/>
      <c r="W139" s="470"/>
      <c r="X139" s="470"/>
      <c r="Y139" s="470"/>
      <c r="Z139" s="518">
        <v>46054</v>
      </c>
      <c r="AA139" s="471">
        <f t="shared" si="21"/>
        <v>9</v>
      </c>
      <c r="AB139" s="461"/>
    </row>
    <row r="140" spans="4:28" ht="35.25" customHeight="1">
      <c r="D140" s="564" t="s">
        <v>271</v>
      </c>
      <c r="E140" s="575"/>
      <c r="F140" s="559"/>
      <c r="G140" s="560"/>
      <c r="H140" s="559">
        <f>SUM(H114:H139)</f>
        <v>58</v>
      </c>
      <c r="I140" s="559">
        <f t="shared" ref="I140:N140" si="22">SUM(I114:I139)</f>
        <v>0</v>
      </c>
      <c r="J140" s="559">
        <f t="shared" si="22"/>
        <v>0</v>
      </c>
      <c r="K140" s="559">
        <f t="shared" si="22"/>
        <v>38</v>
      </c>
      <c r="L140" s="559">
        <f t="shared" si="22"/>
        <v>28</v>
      </c>
      <c r="M140" s="559">
        <f t="shared" si="22"/>
        <v>1</v>
      </c>
      <c r="N140" s="559">
        <f t="shared" si="22"/>
        <v>5</v>
      </c>
      <c r="O140" s="561"/>
      <c r="P140" s="561"/>
      <c r="Q140" s="561"/>
      <c r="R140" s="561"/>
      <c r="S140" s="561"/>
      <c r="T140" s="561"/>
      <c r="U140" s="561"/>
      <c r="V140" s="559"/>
      <c r="W140" s="559"/>
      <c r="X140" s="559"/>
      <c r="Y140" s="559"/>
      <c r="Z140" s="562"/>
      <c r="AA140" s="563"/>
      <c r="AB140" s="467"/>
    </row>
    <row r="141" spans="4:28" ht="35.25" customHeight="1">
      <c r="D141" s="458" t="s">
        <v>332</v>
      </c>
      <c r="E141" s="568"/>
      <c r="F141" s="502"/>
      <c r="G141" s="553"/>
      <c r="H141" s="459"/>
      <c r="I141" s="459"/>
      <c r="J141" s="459"/>
      <c r="K141" s="459"/>
      <c r="L141" s="459"/>
      <c r="M141" s="459"/>
      <c r="N141" s="459"/>
      <c r="O141" s="459"/>
      <c r="P141" s="459"/>
      <c r="Q141" s="459"/>
      <c r="R141" s="459"/>
      <c r="S141" s="459"/>
      <c r="T141" s="459"/>
      <c r="U141" s="459"/>
      <c r="V141" s="459"/>
      <c r="W141" s="459"/>
      <c r="X141" s="459"/>
      <c r="Y141" s="459"/>
      <c r="Z141" s="459"/>
      <c r="AA141" s="460"/>
      <c r="AB141" s="461"/>
    </row>
    <row r="142" spans="4:28" ht="35.25" customHeight="1">
      <c r="D142" s="525" t="s">
        <v>333</v>
      </c>
      <c r="E142" s="574" t="s">
        <v>334</v>
      </c>
      <c r="F142" s="514">
        <v>11</v>
      </c>
      <c r="G142" s="542" t="s">
        <v>586</v>
      </c>
      <c r="H142" s="514">
        <v>6</v>
      </c>
      <c r="I142" s="522"/>
      <c r="J142" s="522"/>
      <c r="K142" s="514">
        <v>3</v>
      </c>
      <c r="L142" s="522"/>
      <c r="M142" s="522">
        <v>1</v>
      </c>
      <c r="N142" s="522"/>
      <c r="O142" s="522">
        <f>H142</f>
        <v>6</v>
      </c>
      <c r="P142" s="522">
        <f t="shared" ref="P142:U142" si="23">I142</f>
        <v>0</v>
      </c>
      <c r="Q142" s="522">
        <f t="shared" si="23"/>
        <v>0</v>
      </c>
      <c r="R142" s="522">
        <f t="shared" si="23"/>
        <v>3</v>
      </c>
      <c r="S142" s="522">
        <f t="shared" si="23"/>
        <v>0</v>
      </c>
      <c r="T142" s="522">
        <f t="shared" si="23"/>
        <v>1</v>
      </c>
      <c r="U142" s="522">
        <f t="shared" si="23"/>
        <v>0</v>
      </c>
      <c r="V142" s="471"/>
      <c r="W142" s="471"/>
      <c r="X142" s="471"/>
      <c r="Y142" s="471"/>
      <c r="Z142" s="521">
        <v>46388</v>
      </c>
      <c r="AA142" s="471">
        <f t="shared" ref="AA142:AA157" si="24">H142+I142+J142+K142+L142+M142+V142+W142+X142+N142</f>
        <v>10</v>
      </c>
      <c r="AB142" s="467"/>
    </row>
    <row r="143" spans="4:28" ht="35.25" customHeight="1">
      <c r="D143" s="468" t="s">
        <v>333</v>
      </c>
      <c r="E143" s="576" t="s">
        <v>336</v>
      </c>
      <c r="F143" s="160">
        <v>4</v>
      </c>
      <c r="G143" s="542" t="s">
        <v>587</v>
      </c>
      <c r="H143" s="470">
        <v>2</v>
      </c>
      <c r="I143" s="471"/>
      <c r="J143" s="471"/>
      <c r="K143" s="474"/>
      <c r="L143" s="471"/>
      <c r="M143" s="471"/>
      <c r="N143" s="471"/>
      <c r="O143" s="533"/>
      <c r="P143" s="533"/>
      <c r="Q143" s="533"/>
      <c r="R143" s="533"/>
      <c r="S143" s="533"/>
      <c r="T143" s="533"/>
      <c r="U143" s="533"/>
      <c r="V143" s="471"/>
      <c r="W143" s="471"/>
      <c r="X143" s="471"/>
      <c r="Y143" s="471"/>
      <c r="Z143" s="518">
        <v>46054</v>
      </c>
      <c r="AA143" s="471">
        <f t="shared" si="24"/>
        <v>2</v>
      </c>
      <c r="AB143" s="467"/>
    </row>
    <row r="144" spans="4:28" ht="35.25" customHeight="1">
      <c r="D144" s="468" t="s">
        <v>333</v>
      </c>
      <c r="E144" s="576" t="s">
        <v>338</v>
      </c>
      <c r="F144" s="160">
        <v>3</v>
      </c>
      <c r="G144" s="542" t="s">
        <v>588</v>
      </c>
      <c r="H144" s="470">
        <v>3</v>
      </c>
      <c r="I144" s="471"/>
      <c r="J144" s="471"/>
      <c r="K144" s="474"/>
      <c r="L144" s="471">
        <v>2</v>
      </c>
      <c r="M144" s="471"/>
      <c r="N144" s="471"/>
      <c r="O144" s="471">
        <f>H144</f>
        <v>3</v>
      </c>
      <c r="P144" s="471">
        <f t="shared" ref="P144:U144" si="25">I144</f>
        <v>0</v>
      </c>
      <c r="Q144" s="471">
        <f t="shared" si="25"/>
        <v>0</v>
      </c>
      <c r="R144" s="471">
        <f t="shared" si="25"/>
        <v>0</v>
      </c>
      <c r="S144" s="471">
        <f t="shared" si="25"/>
        <v>2</v>
      </c>
      <c r="T144" s="471">
        <f t="shared" si="25"/>
        <v>0</v>
      </c>
      <c r="U144" s="471">
        <f t="shared" si="25"/>
        <v>0</v>
      </c>
      <c r="V144" s="471"/>
      <c r="W144" s="471"/>
      <c r="X144" s="471"/>
      <c r="Y144" s="471"/>
      <c r="Z144" s="475">
        <v>46357</v>
      </c>
      <c r="AA144" s="471">
        <f t="shared" si="24"/>
        <v>5</v>
      </c>
      <c r="AB144" s="467"/>
    </row>
    <row r="145" spans="4:29" ht="35.25" customHeight="1">
      <c r="D145" s="525" t="s">
        <v>333</v>
      </c>
      <c r="E145" s="572" t="s">
        <v>58</v>
      </c>
      <c r="F145" s="514"/>
      <c r="G145" s="542" t="s">
        <v>589</v>
      </c>
      <c r="H145" s="514">
        <v>1</v>
      </c>
      <c r="I145" s="522"/>
      <c r="J145" s="514"/>
      <c r="K145" s="514">
        <v>1</v>
      </c>
      <c r="L145" s="514"/>
      <c r="M145" s="522"/>
      <c r="N145" s="522"/>
      <c r="O145" s="522">
        <f>H145</f>
        <v>1</v>
      </c>
      <c r="P145" s="522">
        <f t="shared" ref="P145:U145" si="26">I145</f>
        <v>0</v>
      </c>
      <c r="Q145" s="522">
        <f t="shared" si="26"/>
        <v>0</v>
      </c>
      <c r="R145" s="522">
        <f t="shared" si="26"/>
        <v>1</v>
      </c>
      <c r="S145" s="522">
        <f t="shared" si="26"/>
        <v>0</v>
      </c>
      <c r="T145" s="522">
        <f t="shared" si="26"/>
        <v>0</v>
      </c>
      <c r="U145" s="522">
        <f t="shared" si="26"/>
        <v>0</v>
      </c>
      <c r="V145" s="470"/>
      <c r="W145" s="470"/>
      <c r="X145" s="470"/>
      <c r="Y145" s="470"/>
      <c r="Z145" s="473">
        <v>46388</v>
      </c>
      <c r="AA145" s="471">
        <f t="shared" si="24"/>
        <v>2</v>
      </c>
      <c r="AB145" s="467"/>
    </row>
    <row r="146" spans="4:29" ht="35.25" customHeight="1">
      <c r="D146" s="468" t="s">
        <v>333</v>
      </c>
      <c r="E146" s="576" t="s">
        <v>58</v>
      </c>
      <c r="F146" s="160"/>
      <c r="G146" s="542" t="s">
        <v>590</v>
      </c>
      <c r="H146" s="470"/>
      <c r="I146" s="471"/>
      <c r="J146" s="471"/>
      <c r="K146" s="474"/>
      <c r="L146" s="471"/>
      <c r="M146" s="471"/>
      <c r="N146" s="471"/>
      <c r="O146" s="471"/>
      <c r="P146" s="471"/>
      <c r="Q146" s="471"/>
      <c r="R146" s="471"/>
      <c r="S146" s="471"/>
      <c r="T146" s="471"/>
      <c r="U146" s="471"/>
      <c r="V146" s="471"/>
      <c r="W146" s="471"/>
      <c r="X146" s="471"/>
      <c r="Y146" s="471"/>
      <c r="Z146" s="473"/>
      <c r="AA146" s="471">
        <f t="shared" si="24"/>
        <v>0</v>
      </c>
      <c r="AB146" s="467"/>
    </row>
    <row r="147" spans="4:29" ht="35.25" customHeight="1">
      <c r="D147" s="525" t="s">
        <v>342</v>
      </c>
      <c r="E147" s="574" t="s">
        <v>82</v>
      </c>
      <c r="F147" s="514">
        <v>1</v>
      </c>
      <c r="G147" s="542" t="s">
        <v>591</v>
      </c>
      <c r="H147" s="514">
        <v>1</v>
      </c>
      <c r="I147" s="522"/>
      <c r="J147" s="522"/>
      <c r="K147" s="514">
        <v>2</v>
      </c>
      <c r="L147" s="522"/>
      <c r="M147" s="522"/>
      <c r="N147" s="522"/>
      <c r="O147" s="522">
        <f>H147</f>
        <v>1</v>
      </c>
      <c r="P147" s="522">
        <f t="shared" ref="P147:T149" si="27">I147</f>
        <v>0</v>
      </c>
      <c r="Q147" s="522">
        <f t="shared" si="27"/>
        <v>0</v>
      </c>
      <c r="R147" s="522">
        <f t="shared" si="27"/>
        <v>2</v>
      </c>
      <c r="S147" s="522">
        <f t="shared" si="27"/>
        <v>0</v>
      </c>
      <c r="T147" s="522">
        <f t="shared" si="27"/>
        <v>0</v>
      </c>
      <c r="U147" s="522">
        <f>N147</f>
        <v>0</v>
      </c>
      <c r="V147" s="471"/>
      <c r="W147" s="471"/>
      <c r="X147" s="471"/>
      <c r="Y147" s="471"/>
      <c r="Z147" s="521">
        <v>46388</v>
      </c>
      <c r="AA147" s="471">
        <f t="shared" si="24"/>
        <v>3</v>
      </c>
      <c r="AB147" s="467"/>
    </row>
    <row r="148" spans="4:29" ht="35.25" customHeight="1">
      <c r="D148" s="525" t="s">
        <v>344</v>
      </c>
      <c r="E148" s="574" t="s">
        <v>82</v>
      </c>
      <c r="F148" s="514">
        <v>1</v>
      </c>
      <c r="G148" s="542" t="s">
        <v>592</v>
      </c>
      <c r="H148" s="514">
        <v>1</v>
      </c>
      <c r="I148" s="522"/>
      <c r="J148" s="514"/>
      <c r="K148" s="514"/>
      <c r="L148" s="514">
        <v>2</v>
      </c>
      <c r="M148" s="522"/>
      <c r="N148" s="522"/>
      <c r="O148" s="522">
        <f>H148</f>
        <v>1</v>
      </c>
      <c r="P148" s="522">
        <f t="shared" si="27"/>
        <v>0</v>
      </c>
      <c r="Q148" s="522">
        <f t="shared" si="27"/>
        <v>0</v>
      </c>
      <c r="R148" s="522">
        <f t="shared" si="27"/>
        <v>0</v>
      </c>
      <c r="S148" s="522">
        <f t="shared" si="27"/>
        <v>2</v>
      </c>
      <c r="T148" s="522">
        <f t="shared" si="27"/>
        <v>0</v>
      </c>
      <c r="U148" s="522">
        <f>N148</f>
        <v>0</v>
      </c>
      <c r="V148" s="470"/>
      <c r="W148" s="470"/>
      <c r="X148" s="470"/>
      <c r="Y148" s="470"/>
      <c r="Z148" s="521">
        <v>46388</v>
      </c>
      <c r="AA148" s="471">
        <f t="shared" si="24"/>
        <v>3</v>
      </c>
      <c r="AB148" s="467"/>
    </row>
    <row r="149" spans="4:29" ht="35.25" customHeight="1">
      <c r="D149" s="525" t="s">
        <v>346</v>
      </c>
      <c r="E149" s="574" t="s">
        <v>347</v>
      </c>
      <c r="F149" s="514">
        <v>2</v>
      </c>
      <c r="G149" s="542" t="s">
        <v>593</v>
      </c>
      <c r="H149" s="514">
        <v>1</v>
      </c>
      <c r="I149" s="522"/>
      <c r="J149" s="522"/>
      <c r="K149" s="514"/>
      <c r="L149" s="522">
        <v>2</v>
      </c>
      <c r="M149" s="522"/>
      <c r="N149" s="522"/>
      <c r="O149" s="522">
        <f>H149</f>
        <v>1</v>
      </c>
      <c r="P149" s="522">
        <f t="shared" si="27"/>
        <v>0</v>
      </c>
      <c r="Q149" s="522">
        <f t="shared" si="27"/>
        <v>0</v>
      </c>
      <c r="R149" s="522">
        <f t="shared" si="27"/>
        <v>0</v>
      </c>
      <c r="S149" s="522">
        <f t="shared" si="27"/>
        <v>2</v>
      </c>
      <c r="T149" s="522">
        <f t="shared" si="27"/>
        <v>0</v>
      </c>
      <c r="U149" s="522">
        <f>N149</f>
        <v>0</v>
      </c>
      <c r="V149" s="471"/>
      <c r="W149" s="471"/>
      <c r="X149" s="471"/>
      <c r="Y149" s="471"/>
      <c r="Z149" s="521">
        <v>46388</v>
      </c>
      <c r="AA149" s="471">
        <f t="shared" si="24"/>
        <v>3</v>
      </c>
      <c r="AB149" s="467"/>
    </row>
    <row r="150" spans="4:29" ht="35.25" customHeight="1">
      <c r="D150" s="481" t="s">
        <v>349</v>
      </c>
      <c r="E150" s="573" t="s">
        <v>350</v>
      </c>
      <c r="F150" s="160">
        <v>1</v>
      </c>
      <c r="G150" s="542" t="s">
        <v>594</v>
      </c>
      <c r="H150" s="470">
        <v>2</v>
      </c>
      <c r="I150" s="471"/>
      <c r="J150" s="470"/>
      <c r="K150" s="474">
        <v>2</v>
      </c>
      <c r="L150" s="470"/>
      <c r="M150" s="471"/>
      <c r="N150" s="471"/>
      <c r="O150" s="533"/>
      <c r="P150" s="533"/>
      <c r="Q150" s="533"/>
      <c r="R150" s="533"/>
      <c r="S150" s="533"/>
      <c r="T150" s="533"/>
      <c r="U150" s="533"/>
      <c r="V150" s="470"/>
      <c r="W150" s="470"/>
      <c r="X150" s="470"/>
      <c r="Y150" s="470"/>
      <c r="Z150" s="473"/>
      <c r="AA150" s="471">
        <f t="shared" si="24"/>
        <v>4</v>
      </c>
      <c r="AB150" s="467"/>
    </row>
    <row r="151" spans="4:29" ht="35.25" customHeight="1">
      <c r="D151" s="525" t="s">
        <v>353</v>
      </c>
      <c r="E151" s="574" t="s">
        <v>82</v>
      </c>
      <c r="F151" s="514">
        <v>1</v>
      </c>
      <c r="G151" s="544" t="s">
        <v>595</v>
      </c>
      <c r="H151" s="514">
        <v>2</v>
      </c>
      <c r="I151" s="522"/>
      <c r="J151" s="514"/>
      <c r="K151" s="514">
        <v>2</v>
      </c>
      <c r="L151" s="514"/>
      <c r="M151" s="522"/>
      <c r="N151" s="522"/>
      <c r="O151" s="522">
        <f>H151</f>
        <v>2</v>
      </c>
      <c r="P151" s="522">
        <f t="shared" ref="P151:T153" si="28">I151</f>
        <v>0</v>
      </c>
      <c r="Q151" s="522">
        <f t="shared" si="28"/>
        <v>0</v>
      </c>
      <c r="R151" s="522">
        <f t="shared" si="28"/>
        <v>2</v>
      </c>
      <c r="S151" s="522">
        <f t="shared" si="28"/>
        <v>0</v>
      </c>
      <c r="T151" s="522">
        <f t="shared" si="28"/>
        <v>0</v>
      </c>
      <c r="U151" s="522">
        <f>N151</f>
        <v>0</v>
      </c>
      <c r="V151" s="470"/>
      <c r="W151" s="470"/>
      <c r="X151" s="470"/>
      <c r="Y151" s="470"/>
      <c r="Z151" s="521">
        <v>46388</v>
      </c>
      <c r="AA151" s="471">
        <f t="shared" si="24"/>
        <v>4</v>
      </c>
      <c r="AB151" s="467"/>
    </row>
    <row r="152" spans="4:29" ht="35.25" customHeight="1">
      <c r="D152" s="525" t="s">
        <v>355</v>
      </c>
      <c r="E152" s="574" t="s">
        <v>82</v>
      </c>
      <c r="F152" s="514">
        <v>1</v>
      </c>
      <c r="G152" s="544" t="s">
        <v>596</v>
      </c>
      <c r="H152" s="514">
        <v>1</v>
      </c>
      <c r="I152" s="522"/>
      <c r="J152" s="522"/>
      <c r="K152" s="514"/>
      <c r="L152" s="522"/>
      <c r="M152" s="522"/>
      <c r="N152" s="522"/>
      <c r="O152" s="522">
        <f>H152</f>
        <v>1</v>
      </c>
      <c r="P152" s="522">
        <f t="shared" si="28"/>
        <v>0</v>
      </c>
      <c r="Q152" s="522">
        <f t="shared" si="28"/>
        <v>0</v>
      </c>
      <c r="R152" s="522">
        <f t="shared" si="28"/>
        <v>0</v>
      </c>
      <c r="S152" s="522">
        <f t="shared" si="28"/>
        <v>0</v>
      </c>
      <c r="T152" s="522">
        <f t="shared" si="28"/>
        <v>0</v>
      </c>
      <c r="U152" s="522">
        <f>N152</f>
        <v>0</v>
      </c>
      <c r="V152" s="471"/>
      <c r="W152" s="471"/>
      <c r="X152" s="471"/>
      <c r="Y152" s="471"/>
      <c r="Z152" s="521">
        <v>46388</v>
      </c>
      <c r="AA152" s="471">
        <f t="shared" si="24"/>
        <v>1</v>
      </c>
      <c r="AB152" s="467"/>
    </row>
    <row r="153" spans="4:29" ht="35.25" customHeight="1">
      <c r="D153" s="525" t="s">
        <v>357</v>
      </c>
      <c r="E153" s="574" t="s">
        <v>117</v>
      </c>
      <c r="F153" s="514">
        <v>1</v>
      </c>
      <c r="G153" s="544" t="s">
        <v>597</v>
      </c>
      <c r="H153" s="514">
        <v>1</v>
      </c>
      <c r="I153" s="522"/>
      <c r="J153" s="522"/>
      <c r="K153" s="514"/>
      <c r="L153" s="522"/>
      <c r="M153" s="522"/>
      <c r="N153" s="522"/>
      <c r="O153" s="522">
        <f>H153</f>
        <v>1</v>
      </c>
      <c r="P153" s="522">
        <f t="shared" si="28"/>
        <v>0</v>
      </c>
      <c r="Q153" s="522">
        <f t="shared" si="28"/>
        <v>0</v>
      </c>
      <c r="R153" s="522">
        <f t="shared" si="28"/>
        <v>0</v>
      </c>
      <c r="S153" s="522">
        <f t="shared" si="28"/>
        <v>0</v>
      </c>
      <c r="T153" s="522">
        <f t="shared" si="28"/>
        <v>0</v>
      </c>
      <c r="U153" s="522">
        <f>N153</f>
        <v>0</v>
      </c>
      <c r="V153" s="471"/>
      <c r="W153" s="471"/>
      <c r="X153" s="471"/>
      <c r="Y153" s="471"/>
      <c r="Z153" s="521">
        <v>46388</v>
      </c>
      <c r="AA153" s="471">
        <f t="shared" si="24"/>
        <v>1</v>
      </c>
      <c r="AB153" s="467"/>
    </row>
    <row r="154" spans="4:29" ht="12.75">
      <c r="D154" s="525" t="s">
        <v>359</v>
      </c>
      <c r="E154" s="573" t="s">
        <v>82</v>
      </c>
      <c r="F154" s="160">
        <v>1</v>
      </c>
      <c r="G154" s="542" t="s">
        <v>598</v>
      </c>
      <c r="H154" s="470">
        <v>1</v>
      </c>
      <c r="I154" s="471"/>
      <c r="J154" s="471"/>
      <c r="K154" s="474"/>
      <c r="L154" s="471"/>
      <c r="M154" s="471"/>
      <c r="N154" s="471"/>
      <c r="O154" s="471"/>
      <c r="P154" s="471"/>
      <c r="Q154" s="471"/>
      <c r="R154" s="471"/>
      <c r="S154" s="471"/>
      <c r="T154" s="471"/>
      <c r="U154" s="471"/>
      <c r="V154" s="471"/>
      <c r="W154" s="471"/>
      <c r="X154" s="471"/>
      <c r="Y154" s="471"/>
      <c r="Z154" s="473">
        <v>45962</v>
      </c>
      <c r="AA154" s="471">
        <f t="shared" si="24"/>
        <v>1</v>
      </c>
      <c r="AB154" s="467"/>
    </row>
    <row r="155" spans="4:29" ht="35.25" customHeight="1">
      <c r="D155" s="525" t="s">
        <v>361</v>
      </c>
      <c r="E155" s="574" t="s">
        <v>362</v>
      </c>
      <c r="F155" s="514">
        <v>13</v>
      </c>
      <c r="G155" s="542" t="s">
        <v>599</v>
      </c>
      <c r="H155" s="514">
        <v>15</v>
      </c>
      <c r="I155" s="522"/>
      <c r="J155" s="522"/>
      <c r="K155" s="514">
        <v>2</v>
      </c>
      <c r="L155" s="522">
        <v>3</v>
      </c>
      <c r="M155" s="522"/>
      <c r="N155" s="522"/>
      <c r="O155" s="522">
        <f>H155</f>
        <v>15</v>
      </c>
      <c r="P155" s="522">
        <f t="shared" ref="P155:T156" si="29">I155</f>
        <v>0</v>
      </c>
      <c r="Q155" s="522">
        <f t="shared" si="29"/>
        <v>0</v>
      </c>
      <c r="R155" s="522">
        <f t="shared" si="29"/>
        <v>2</v>
      </c>
      <c r="S155" s="522">
        <f t="shared" si="29"/>
        <v>3</v>
      </c>
      <c r="T155" s="522">
        <f t="shared" si="29"/>
        <v>0</v>
      </c>
      <c r="U155" s="522">
        <f>N155</f>
        <v>0</v>
      </c>
      <c r="V155" s="471"/>
      <c r="W155" s="471"/>
      <c r="X155" s="471"/>
      <c r="Y155" s="471"/>
      <c r="Z155" s="521">
        <v>46388</v>
      </c>
      <c r="AA155" s="471">
        <f t="shared" si="24"/>
        <v>20</v>
      </c>
      <c r="AB155" s="467"/>
    </row>
    <row r="156" spans="4:29" ht="35.25" customHeight="1">
      <c r="D156" s="525" t="s">
        <v>361</v>
      </c>
      <c r="E156" s="572" t="s">
        <v>58</v>
      </c>
      <c r="F156" s="514"/>
      <c r="G156" s="542" t="s">
        <v>600</v>
      </c>
      <c r="H156" s="514"/>
      <c r="I156" s="522"/>
      <c r="J156" s="522"/>
      <c r="K156" s="514">
        <v>1</v>
      </c>
      <c r="L156" s="522"/>
      <c r="M156" s="522">
        <v>2</v>
      </c>
      <c r="N156" s="522"/>
      <c r="O156" s="522">
        <f>H156</f>
        <v>0</v>
      </c>
      <c r="P156" s="522">
        <f t="shared" si="29"/>
        <v>0</v>
      </c>
      <c r="Q156" s="522">
        <f t="shared" si="29"/>
        <v>0</v>
      </c>
      <c r="R156" s="522">
        <f t="shared" si="29"/>
        <v>1</v>
      </c>
      <c r="S156" s="522">
        <f t="shared" si="29"/>
        <v>0</v>
      </c>
      <c r="T156" s="522">
        <f t="shared" si="29"/>
        <v>2</v>
      </c>
      <c r="U156" s="522">
        <f>N156</f>
        <v>0</v>
      </c>
      <c r="V156" s="471"/>
      <c r="W156" s="471"/>
      <c r="X156" s="471"/>
      <c r="Y156" s="471"/>
      <c r="Z156" s="521">
        <v>46388</v>
      </c>
      <c r="AA156" s="471">
        <f t="shared" si="24"/>
        <v>3</v>
      </c>
      <c r="AB156" s="467"/>
    </row>
    <row r="157" spans="4:29" ht="35.25" customHeight="1">
      <c r="D157" s="525" t="s">
        <v>365</v>
      </c>
      <c r="E157" s="573" t="s">
        <v>82</v>
      </c>
      <c r="F157" s="160">
        <v>1</v>
      </c>
      <c r="G157" s="542" t="s">
        <v>601</v>
      </c>
      <c r="H157" s="470">
        <v>1</v>
      </c>
      <c r="I157" s="471"/>
      <c r="J157" s="471"/>
      <c r="K157" s="474"/>
      <c r="L157" s="471">
        <v>1</v>
      </c>
      <c r="M157" s="471"/>
      <c r="N157" s="471"/>
      <c r="O157" s="533"/>
      <c r="P157" s="533"/>
      <c r="Q157" s="533"/>
      <c r="R157" s="533"/>
      <c r="S157" s="533"/>
      <c r="T157" s="533"/>
      <c r="U157" s="533"/>
      <c r="V157" s="471"/>
      <c r="W157" s="471"/>
      <c r="X157" s="471"/>
      <c r="Y157" s="471"/>
      <c r="Z157" s="473"/>
      <c r="AA157" s="471">
        <f t="shared" si="24"/>
        <v>2</v>
      </c>
      <c r="AB157" s="467"/>
    </row>
    <row r="158" spans="4:29" ht="35.25" customHeight="1">
      <c r="D158" s="564" t="s">
        <v>332</v>
      </c>
      <c r="E158" s="575"/>
      <c r="F158" s="559"/>
      <c r="G158" s="560"/>
      <c r="H158" s="559">
        <f>SUM(H142:H157)</f>
        <v>38</v>
      </c>
      <c r="I158" s="559">
        <f t="shared" ref="I158:N158" si="30">SUM(I142:I157)</f>
        <v>0</v>
      </c>
      <c r="J158" s="559">
        <f t="shared" si="30"/>
        <v>0</v>
      </c>
      <c r="K158" s="559">
        <f t="shared" si="30"/>
        <v>13</v>
      </c>
      <c r="L158" s="559">
        <f t="shared" si="30"/>
        <v>10</v>
      </c>
      <c r="M158" s="559">
        <f t="shared" si="30"/>
        <v>3</v>
      </c>
      <c r="N158" s="559">
        <f t="shared" si="30"/>
        <v>0</v>
      </c>
      <c r="O158" s="561"/>
      <c r="P158" s="561"/>
      <c r="Q158" s="561"/>
      <c r="R158" s="561"/>
      <c r="S158" s="561"/>
      <c r="T158" s="561"/>
      <c r="U158" s="561"/>
      <c r="V158" s="559"/>
      <c r="W158" s="559"/>
      <c r="X158" s="559"/>
      <c r="Y158" s="559"/>
      <c r="Z158" s="562"/>
      <c r="AA158" s="563"/>
      <c r="AB158" s="467"/>
    </row>
    <row r="159" spans="4:29" ht="35.25" customHeight="1">
      <c r="D159" s="485" t="s">
        <v>367</v>
      </c>
      <c r="E159" s="568"/>
      <c r="F159" s="502"/>
      <c r="G159" s="553"/>
      <c r="H159" s="459"/>
      <c r="I159" s="459"/>
      <c r="J159" s="459"/>
      <c r="K159" s="459"/>
      <c r="L159" s="459"/>
      <c r="M159" s="459"/>
      <c r="N159" s="459"/>
      <c r="O159" s="459"/>
      <c r="P159" s="459"/>
      <c r="Q159" s="459"/>
      <c r="R159" s="459"/>
      <c r="S159" s="459"/>
      <c r="T159" s="459"/>
      <c r="U159" s="459"/>
      <c r="V159" s="459"/>
      <c r="W159" s="459"/>
      <c r="X159" s="459"/>
      <c r="Y159" s="459"/>
      <c r="Z159" s="459"/>
      <c r="AA159" s="460"/>
      <c r="AB159" s="461"/>
    </row>
    <row r="160" spans="4:29" ht="35.25" customHeight="1">
      <c r="D160" s="512" t="s">
        <v>368</v>
      </c>
      <c r="E160" s="580" t="s">
        <v>369</v>
      </c>
      <c r="F160" s="514">
        <v>1</v>
      </c>
      <c r="G160" s="542" t="s">
        <v>602</v>
      </c>
      <c r="H160" s="514">
        <v>1</v>
      </c>
      <c r="I160" s="514"/>
      <c r="J160" s="514"/>
      <c r="K160" s="514">
        <v>1</v>
      </c>
      <c r="L160" s="514"/>
      <c r="M160" s="514">
        <v>1</v>
      </c>
      <c r="N160" s="514"/>
      <c r="O160" s="514">
        <f>H160</f>
        <v>1</v>
      </c>
      <c r="P160" s="514">
        <f t="shared" ref="P160:T161" si="31">I160</f>
        <v>0</v>
      </c>
      <c r="Q160" s="514">
        <f t="shared" si="31"/>
        <v>0</v>
      </c>
      <c r="R160" s="514">
        <f t="shared" si="31"/>
        <v>1</v>
      </c>
      <c r="S160" s="514">
        <f t="shared" si="31"/>
        <v>0</v>
      </c>
      <c r="T160" s="514">
        <f t="shared" si="31"/>
        <v>1</v>
      </c>
      <c r="U160" s="514">
        <f>N160</f>
        <v>0</v>
      </c>
      <c r="V160" s="470"/>
      <c r="W160" s="470"/>
      <c r="X160" s="470"/>
      <c r="Y160" s="470"/>
      <c r="Z160" s="473">
        <v>46388</v>
      </c>
      <c r="AA160" s="471">
        <f t="shared" ref="AA160:AA175" si="32">H160+I160+J160+K160+L160+M160+V160+W160+X160+N160</f>
        <v>3</v>
      </c>
      <c r="AB160" s="467"/>
      <c r="AC160" s="490"/>
    </row>
    <row r="161" spans="4:29" ht="35.25" customHeight="1">
      <c r="D161" s="512" t="s">
        <v>368</v>
      </c>
      <c r="E161" s="580" t="s">
        <v>47</v>
      </c>
      <c r="F161" s="514">
        <v>1</v>
      </c>
      <c r="G161" s="542" t="s">
        <v>603</v>
      </c>
      <c r="H161" s="514"/>
      <c r="I161" s="514"/>
      <c r="J161" s="514"/>
      <c r="K161" s="514">
        <v>1</v>
      </c>
      <c r="L161" s="514">
        <v>1</v>
      </c>
      <c r="M161" s="514"/>
      <c r="N161" s="514"/>
      <c r="O161" s="514">
        <f>H161</f>
        <v>0</v>
      </c>
      <c r="P161" s="514">
        <f t="shared" si="31"/>
        <v>0</v>
      </c>
      <c r="Q161" s="514">
        <f t="shared" si="31"/>
        <v>0</v>
      </c>
      <c r="R161" s="514">
        <f t="shared" si="31"/>
        <v>1</v>
      </c>
      <c r="S161" s="514">
        <f t="shared" si="31"/>
        <v>1</v>
      </c>
      <c r="T161" s="514">
        <f t="shared" si="31"/>
        <v>0</v>
      </c>
      <c r="U161" s="514">
        <f>N161</f>
        <v>0</v>
      </c>
      <c r="V161" s="470"/>
      <c r="W161" s="470"/>
      <c r="X161" s="470"/>
      <c r="Y161" s="470"/>
      <c r="Z161" s="473">
        <v>46388</v>
      </c>
      <c r="AA161" s="471">
        <f t="shared" si="32"/>
        <v>2</v>
      </c>
      <c r="AB161" s="467"/>
      <c r="AC161" s="490"/>
    </row>
    <row r="162" spans="4:29" ht="35.25" customHeight="1">
      <c r="D162" s="512" t="s">
        <v>374</v>
      </c>
      <c r="E162" s="572" t="s">
        <v>375</v>
      </c>
      <c r="F162" s="514">
        <v>6</v>
      </c>
      <c r="G162" s="542" t="s">
        <v>604</v>
      </c>
      <c r="H162" s="523">
        <v>5</v>
      </c>
      <c r="I162" s="524"/>
      <c r="J162" s="524"/>
      <c r="K162" s="523">
        <v>1</v>
      </c>
      <c r="L162" s="524">
        <v>3</v>
      </c>
      <c r="M162" s="524">
        <v>2</v>
      </c>
      <c r="N162" s="514"/>
      <c r="O162" s="514">
        <f>H162</f>
        <v>5</v>
      </c>
      <c r="P162" s="514">
        <f t="shared" ref="P162:T164" si="33">I162</f>
        <v>0</v>
      </c>
      <c r="Q162" s="514">
        <f t="shared" si="33"/>
        <v>0</v>
      </c>
      <c r="R162" s="514">
        <f t="shared" si="33"/>
        <v>1</v>
      </c>
      <c r="S162" s="514">
        <f t="shared" si="33"/>
        <v>3</v>
      </c>
      <c r="T162" s="514">
        <f t="shared" si="33"/>
        <v>2</v>
      </c>
      <c r="U162" s="514">
        <f>N162</f>
        <v>0</v>
      </c>
      <c r="V162" s="470"/>
      <c r="W162" s="470"/>
      <c r="X162" s="470"/>
      <c r="Y162" s="470"/>
      <c r="Z162" s="473">
        <v>46388</v>
      </c>
      <c r="AA162" s="471">
        <f t="shared" si="32"/>
        <v>11</v>
      </c>
      <c r="AB162" s="467"/>
      <c r="AC162" s="490"/>
    </row>
    <row r="163" spans="4:29" ht="35.25" customHeight="1">
      <c r="D163" s="512" t="s">
        <v>377</v>
      </c>
      <c r="E163" s="574" t="s">
        <v>369</v>
      </c>
      <c r="F163" s="516">
        <v>1</v>
      </c>
      <c r="G163" s="542" t="s">
        <v>605</v>
      </c>
      <c r="H163" s="514">
        <v>3</v>
      </c>
      <c r="I163" s="514"/>
      <c r="J163" s="514"/>
      <c r="K163" s="514"/>
      <c r="L163" s="514">
        <v>1</v>
      </c>
      <c r="M163" s="514"/>
      <c r="N163" s="514"/>
      <c r="O163" s="514">
        <f t="shared" ref="O163:O164" si="34">H163</f>
        <v>3</v>
      </c>
      <c r="P163" s="514">
        <f t="shared" si="33"/>
        <v>0</v>
      </c>
      <c r="Q163" s="514">
        <f t="shared" si="33"/>
        <v>0</v>
      </c>
      <c r="R163" s="514">
        <f t="shared" si="33"/>
        <v>0</v>
      </c>
      <c r="S163" s="514">
        <f t="shared" si="33"/>
        <v>1</v>
      </c>
      <c r="T163" s="514">
        <f t="shared" si="33"/>
        <v>0</v>
      </c>
      <c r="U163" s="514">
        <f>N163</f>
        <v>0</v>
      </c>
      <c r="V163" s="470"/>
      <c r="W163" s="470"/>
      <c r="X163" s="470"/>
      <c r="Y163" s="470"/>
      <c r="Z163" s="473">
        <v>46388</v>
      </c>
      <c r="AA163" s="471">
        <f t="shared" si="32"/>
        <v>4</v>
      </c>
      <c r="AB163" s="467"/>
      <c r="AC163" s="490"/>
    </row>
    <row r="164" spans="4:29" ht="35.25" customHeight="1">
      <c r="D164" s="512" t="s">
        <v>377</v>
      </c>
      <c r="E164" s="574" t="s">
        <v>47</v>
      </c>
      <c r="F164" s="517">
        <v>1</v>
      </c>
      <c r="G164" s="542" t="s">
        <v>606</v>
      </c>
      <c r="H164" s="514">
        <v>3</v>
      </c>
      <c r="I164" s="522"/>
      <c r="J164" s="514"/>
      <c r="K164" s="514"/>
      <c r="L164" s="514">
        <v>1</v>
      </c>
      <c r="M164" s="522"/>
      <c r="N164" s="522"/>
      <c r="O164" s="514">
        <f t="shared" si="34"/>
        <v>3</v>
      </c>
      <c r="P164" s="514">
        <f t="shared" si="33"/>
        <v>0</v>
      </c>
      <c r="Q164" s="514">
        <f t="shared" si="33"/>
        <v>0</v>
      </c>
      <c r="R164" s="514">
        <f t="shared" si="33"/>
        <v>0</v>
      </c>
      <c r="S164" s="514">
        <f t="shared" si="33"/>
        <v>1</v>
      </c>
      <c r="T164" s="514">
        <f t="shared" si="33"/>
        <v>0</v>
      </c>
      <c r="U164" s="514">
        <f>N164</f>
        <v>0</v>
      </c>
      <c r="V164" s="470"/>
      <c r="W164" s="470"/>
      <c r="X164" s="470"/>
      <c r="Y164" s="470"/>
      <c r="Z164" s="473">
        <v>46388</v>
      </c>
      <c r="AA164" s="471">
        <f t="shared" si="32"/>
        <v>4</v>
      </c>
      <c r="AB164" s="467"/>
      <c r="AC164" s="490"/>
    </row>
    <row r="165" spans="4:29" ht="35.25" customHeight="1">
      <c r="D165" s="488" t="s">
        <v>380</v>
      </c>
      <c r="E165" s="576" t="s">
        <v>381</v>
      </c>
      <c r="F165" s="503">
        <v>2</v>
      </c>
      <c r="G165" s="542" t="s">
        <v>607</v>
      </c>
      <c r="H165" s="470">
        <v>1</v>
      </c>
      <c r="I165" s="470"/>
      <c r="J165" s="470"/>
      <c r="K165" s="474">
        <v>2</v>
      </c>
      <c r="L165" s="470">
        <v>1</v>
      </c>
      <c r="M165" s="470"/>
      <c r="N165" s="470"/>
      <c r="O165" s="534"/>
      <c r="P165" s="534"/>
      <c r="Q165" s="534"/>
      <c r="R165" s="534"/>
      <c r="S165" s="534"/>
      <c r="T165" s="534"/>
      <c r="U165" s="534"/>
      <c r="V165" s="471"/>
      <c r="W165" s="471"/>
      <c r="X165" s="471"/>
      <c r="Y165" s="471"/>
      <c r="Z165" s="518">
        <v>46054</v>
      </c>
      <c r="AA165" s="471">
        <f t="shared" si="32"/>
        <v>4</v>
      </c>
      <c r="AB165" s="467"/>
      <c r="AC165" s="490"/>
    </row>
    <row r="166" spans="4:29" ht="35.25" customHeight="1">
      <c r="D166" s="512" t="s">
        <v>380</v>
      </c>
      <c r="E166" s="574" t="s">
        <v>384</v>
      </c>
      <c r="F166" s="514">
        <v>15</v>
      </c>
      <c r="G166" s="542" t="s">
        <v>608</v>
      </c>
      <c r="H166" s="514">
        <v>7</v>
      </c>
      <c r="I166" s="514"/>
      <c r="J166" s="514">
        <v>1</v>
      </c>
      <c r="K166" s="514">
        <v>2</v>
      </c>
      <c r="L166" s="514">
        <v>3</v>
      </c>
      <c r="M166" s="514"/>
      <c r="N166" s="514"/>
      <c r="O166" s="514">
        <f>H166</f>
        <v>7</v>
      </c>
      <c r="P166" s="514">
        <f t="shared" ref="P166:T167" si="35">I166</f>
        <v>0</v>
      </c>
      <c r="Q166" s="514">
        <f t="shared" si="35"/>
        <v>1</v>
      </c>
      <c r="R166" s="514">
        <f t="shared" si="35"/>
        <v>2</v>
      </c>
      <c r="S166" s="514">
        <f t="shared" si="35"/>
        <v>3</v>
      </c>
      <c r="T166" s="514">
        <f t="shared" si="35"/>
        <v>0</v>
      </c>
      <c r="U166" s="514">
        <f>N166</f>
        <v>0</v>
      </c>
      <c r="V166" s="470"/>
      <c r="W166" s="470"/>
      <c r="X166" s="470"/>
      <c r="Y166" s="470"/>
      <c r="Z166" s="473">
        <v>46388</v>
      </c>
      <c r="AA166" s="471">
        <f t="shared" si="32"/>
        <v>13</v>
      </c>
      <c r="AB166" s="461"/>
      <c r="AC166" s="490"/>
    </row>
    <row r="167" spans="4:29" ht="35.25" customHeight="1">
      <c r="D167" s="512" t="s">
        <v>380</v>
      </c>
      <c r="E167" s="574" t="s">
        <v>386</v>
      </c>
      <c r="F167" s="514">
        <v>4</v>
      </c>
      <c r="G167" s="542" t="s">
        <v>609</v>
      </c>
      <c r="H167" s="514"/>
      <c r="I167" s="514"/>
      <c r="J167" s="514"/>
      <c r="K167" s="514">
        <v>3</v>
      </c>
      <c r="L167" s="514"/>
      <c r="M167" s="514">
        <v>2</v>
      </c>
      <c r="N167" s="514"/>
      <c r="O167" s="514">
        <f>H167</f>
        <v>0</v>
      </c>
      <c r="P167" s="514">
        <f t="shared" si="35"/>
        <v>0</v>
      </c>
      <c r="Q167" s="514">
        <f t="shared" si="35"/>
        <v>0</v>
      </c>
      <c r="R167" s="514">
        <f t="shared" si="35"/>
        <v>3</v>
      </c>
      <c r="S167" s="514">
        <f t="shared" si="35"/>
        <v>0</v>
      </c>
      <c r="T167" s="514">
        <f t="shared" si="35"/>
        <v>2</v>
      </c>
      <c r="U167" s="514">
        <f>N167</f>
        <v>0</v>
      </c>
      <c r="V167" s="470"/>
      <c r="W167" s="470"/>
      <c r="X167" s="470"/>
      <c r="Y167" s="470"/>
      <c r="Z167" s="473">
        <v>46388</v>
      </c>
      <c r="AA167" s="471">
        <f t="shared" si="32"/>
        <v>5</v>
      </c>
      <c r="AB167" s="467"/>
      <c r="AC167" s="490"/>
    </row>
    <row r="168" spans="4:29" ht="35.25" customHeight="1">
      <c r="D168" s="488" t="s">
        <v>380</v>
      </c>
      <c r="E168" s="573" t="s">
        <v>388</v>
      </c>
      <c r="F168" s="160">
        <v>1</v>
      </c>
      <c r="G168" s="554" t="s">
        <v>610</v>
      </c>
      <c r="H168" s="470"/>
      <c r="I168" s="470"/>
      <c r="J168" s="470"/>
      <c r="K168" s="474">
        <v>1</v>
      </c>
      <c r="L168" s="470">
        <v>1</v>
      </c>
      <c r="M168" s="470"/>
      <c r="N168" s="470"/>
      <c r="O168" s="534"/>
      <c r="P168" s="534"/>
      <c r="Q168" s="534"/>
      <c r="R168" s="534"/>
      <c r="S168" s="534"/>
      <c r="T168" s="534"/>
      <c r="U168" s="534"/>
      <c r="V168" s="470"/>
      <c r="W168" s="470"/>
      <c r="X168" s="470"/>
      <c r="Y168" s="470"/>
      <c r="Z168" s="518">
        <v>46023</v>
      </c>
      <c r="AA168" s="471">
        <f t="shared" si="32"/>
        <v>2</v>
      </c>
      <c r="AB168" s="467"/>
      <c r="AC168" s="490"/>
    </row>
    <row r="169" spans="4:29" ht="35.25" customHeight="1">
      <c r="D169" s="488" t="s">
        <v>390</v>
      </c>
      <c r="E169" s="576" t="s">
        <v>391</v>
      </c>
      <c r="F169" s="160">
        <v>4</v>
      </c>
      <c r="G169" s="543" t="s">
        <v>611</v>
      </c>
      <c r="H169" s="470">
        <v>2</v>
      </c>
      <c r="I169" s="470"/>
      <c r="J169" s="470"/>
      <c r="K169" s="474"/>
      <c r="L169" s="470">
        <v>1</v>
      </c>
      <c r="M169" s="470"/>
      <c r="N169" s="470"/>
      <c r="O169" s="534"/>
      <c r="P169" s="534"/>
      <c r="Q169" s="534"/>
      <c r="R169" s="534"/>
      <c r="S169" s="534"/>
      <c r="T169" s="534"/>
      <c r="U169" s="534"/>
      <c r="V169" s="470"/>
      <c r="W169" s="470"/>
      <c r="X169" s="470"/>
      <c r="Y169" s="470"/>
      <c r="Z169" s="518">
        <v>46054</v>
      </c>
      <c r="AA169" s="471">
        <f t="shared" si="32"/>
        <v>3</v>
      </c>
      <c r="AB169" s="467"/>
      <c r="AC169" s="490"/>
    </row>
    <row r="170" spans="4:29" ht="35.25" customHeight="1">
      <c r="D170" s="486" t="s">
        <v>390</v>
      </c>
      <c r="E170" s="576" t="s">
        <v>393</v>
      </c>
      <c r="F170" s="160">
        <v>2</v>
      </c>
      <c r="G170" s="542" t="s">
        <v>612</v>
      </c>
      <c r="H170" s="470">
        <v>3</v>
      </c>
      <c r="I170" s="470"/>
      <c r="J170" s="470"/>
      <c r="K170" s="474">
        <v>2</v>
      </c>
      <c r="L170" s="470">
        <v>2</v>
      </c>
      <c r="M170" s="470"/>
      <c r="N170" s="470"/>
      <c r="O170" s="534"/>
      <c r="P170" s="534"/>
      <c r="Q170" s="534"/>
      <c r="R170" s="534"/>
      <c r="S170" s="534"/>
      <c r="T170" s="534"/>
      <c r="U170" s="534"/>
      <c r="V170" s="470"/>
      <c r="W170" s="470"/>
      <c r="X170" s="470"/>
      <c r="Y170" s="470"/>
      <c r="Z170" s="518">
        <v>46054</v>
      </c>
      <c r="AA170" s="471">
        <f t="shared" si="32"/>
        <v>7</v>
      </c>
      <c r="AB170" s="467"/>
      <c r="AC170" s="490"/>
    </row>
    <row r="171" spans="4:29" ht="35.25" customHeight="1">
      <c r="D171" s="492" t="s">
        <v>395</v>
      </c>
      <c r="E171" s="569" t="s">
        <v>396</v>
      </c>
      <c r="F171" s="463">
        <v>1</v>
      </c>
      <c r="G171" s="554" t="s">
        <v>613</v>
      </c>
      <c r="H171" s="463">
        <v>1</v>
      </c>
      <c r="I171" s="463"/>
      <c r="J171" s="463"/>
      <c r="K171" s="463">
        <v>1</v>
      </c>
      <c r="L171" s="463">
        <v>1</v>
      </c>
      <c r="M171" s="463"/>
      <c r="N171" s="463"/>
      <c r="O171" s="463">
        <f t="shared" ref="O171:T197" si="36">H171</f>
        <v>1</v>
      </c>
      <c r="P171" s="463">
        <f t="shared" si="36"/>
        <v>0</v>
      </c>
      <c r="Q171" s="463">
        <f t="shared" si="36"/>
        <v>0</v>
      </c>
      <c r="R171" s="463">
        <f t="shared" si="36"/>
        <v>1</v>
      </c>
      <c r="S171" s="463">
        <f t="shared" si="36"/>
        <v>1</v>
      </c>
      <c r="T171" s="463">
        <f t="shared" si="36"/>
        <v>0</v>
      </c>
      <c r="U171" s="463">
        <f t="shared" ref="U171:U175" si="37">N171</f>
        <v>0</v>
      </c>
      <c r="V171" s="463"/>
      <c r="W171" s="463"/>
      <c r="X171" s="463"/>
      <c r="Y171" s="463"/>
      <c r="Z171" s="466">
        <v>46266</v>
      </c>
      <c r="AA171" s="471">
        <f t="shared" si="32"/>
        <v>3</v>
      </c>
      <c r="AB171" s="467"/>
      <c r="AC171" s="490"/>
    </row>
    <row r="172" spans="4:29" ht="35.25" customHeight="1">
      <c r="D172" s="492" t="s">
        <v>395</v>
      </c>
      <c r="E172" s="581" t="s">
        <v>398</v>
      </c>
      <c r="F172" s="463">
        <v>1</v>
      </c>
      <c r="G172" s="543" t="s">
        <v>614</v>
      </c>
      <c r="H172" s="463"/>
      <c r="I172" s="463"/>
      <c r="J172" s="463"/>
      <c r="K172" s="463">
        <v>1</v>
      </c>
      <c r="L172" s="463">
        <v>1</v>
      </c>
      <c r="M172" s="463"/>
      <c r="N172" s="463"/>
      <c r="O172" s="463">
        <f t="shared" si="36"/>
        <v>0</v>
      </c>
      <c r="P172" s="463">
        <f t="shared" si="36"/>
        <v>0</v>
      </c>
      <c r="Q172" s="463">
        <f t="shared" si="36"/>
        <v>0</v>
      </c>
      <c r="R172" s="463">
        <f t="shared" si="36"/>
        <v>1</v>
      </c>
      <c r="S172" s="463">
        <f t="shared" si="36"/>
        <v>1</v>
      </c>
      <c r="T172" s="463">
        <f t="shared" si="36"/>
        <v>0</v>
      </c>
      <c r="U172" s="463">
        <f t="shared" si="37"/>
        <v>0</v>
      </c>
      <c r="V172" s="463"/>
      <c r="W172" s="463"/>
      <c r="X172" s="463"/>
      <c r="Y172" s="463"/>
      <c r="Z172" s="466">
        <v>46266</v>
      </c>
      <c r="AA172" s="471">
        <f t="shared" si="32"/>
        <v>2</v>
      </c>
      <c r="AB172" s="467"/>
      <c r="AC172" s="490"/>
    </row>
    <row r="173" spans="4:29" ht="24">
      <c r="D173" s="492" t="s">
        <v>395</v>
      </c>
      <c r="E173" s="569" t="s">
        <v>615</v>
      </c>
      <c r="F173" s="463">
        <v>1</v>
      </c>
      <c r="G173" s="545" t="s">
        <v>616</v>
      </c>
      <c r="H173" s="463"/>
      <c r="I173" s="463"/>
      <c r="J173" s="463"/>
      <c r="K173" s="463">
        <v>1</v>
      </c>
      <c r="L173" s="463"/>
      <c r="M173" s="463">
        <v>1</v>
      </c>
      <c r="N173" s="463"/>
      <c r="O173" s="463">
        <f t="shared" si="36"/>
        <v>0</v>
      </c>
      <c r="P173" s="463">
        <f t="shared" si="36"/>
        <v>0</v>
      </c>
      <c r="Q173" s="463">
        <f t="shared" si="36"/>
        <v>0</v>
      </c>
      <c r="R173" s="463">
        <f t="shared" si="36"/>
        <v>1</v>
      </c>
      <c r="S173" s="463">
        <f t="shared" si="36"/>
        <v>0</v>
      </c>
      <c r="T173" s="463">
        <f t="shared" si="36"/>
        <v>1</v>
      </c>
      <c r="U173" s="463">
        <f t="shared" si="37"/>
        <v>0</v>
      </c>
      <c r="V173" s="463"/>
      <c r="W173" s="463"/>
      <c r="X173" s="463"/>
      <c r="Y173" s="463"/>
      <c r="Z173" s="466" t="s">
        <v>402</v>
      </c>
      <c r="AA173" s="471">
        <f t="shared" si="32"/>
        <v>2</v>
      </c>
      <c r="AB173" s="467"/>
      <c r="AC173" s="490"/>
    </row>
    <row r="174" spans="4:29" ht="35.25" customHeight="1">
      <c r="D174" s="492" t="s">
        <v>395</v>
      </c>
      <c r="E174" s="582" t="s">
        <v>403</v>
      </c>
      <c r="F174" s="463">
        <v>1</v>
      </c>
      <c r="G174" s="545" t="s">
        <v>617</v>
      </c>
      <c r="H174" s="465">
        <v>1</v>
      </c>
      <c r="I174" s="465"/>
      <c r="J174" s="465"/>
      <c r="K174" s="465">
        <v>1</v>
      </c>
      <c r="L174" s="465"/>
      <c r="M174" s="465"/>
      <c r="N174" s="465"/>
      <c r="O174" s="463">
        <f t="shared" si="36"/>
        <v>1</v>
      </c>
      <c r="P174" s="463">
        <f t="shared" si="36"/>
        <v>0</v>
      </c>
      <c r="Q174" s="463">
        <f t="shared" si="36"/>
        <v>0</v>
      </c>
      <c r="R174" s="463">
        <f t="shared" si="36"/>
        <v>1</v>
      </c>
      <c r="S174" s="463">
        <f t="shared" si="36"/>
        <v>0</v>
      </c>
      <c r="T174" s="463">
        <f t="shared" si="36"/>
        <v>0</v>
      </c>
      <c r="U174" s="463">
        <f t="shared" si="37"/>
        <v>0</v>
      </c>
      <c r="V174" s="465"/>
      <c r="W174" s="465"/>
      <c r="X174" s="465"/>
      <c r="Y174" s="465"/>
      <c r="Z174" s="466">
        <v>46266</v>
      </c>
      <c r="AA174" s="471">
        <f t="shared" si="32"/>
        <v>2</v>
      </c>
      <c r="AB174" s="467"/>
      <c r="AC174" s="490"/>
    </row>
    <row r="175" spans="4:29" ht="84" customHeight="1">
      <c r="D175" s="492" t="s">
        <v>395</v>
      </c>
      <c r="E175" s="569" t="s">
        <v>618</v>
      </c>
      <c r="F175" s="463">
        <v>18</v>
      </c>
      <c r="G175" s="546" t="s">
        <v>619</v>
      </c>
      <c r="H175" s="463">
        <v>6</v>
      </c>
      <c r="I175" s="463"/>
      <c r="J175" s="463">
        <v>1</v>
      </c>
      <c r="K175" s="463">
        <v>3</v>
      </c>
      <c r="L175" s="463">
        <v>15</v>
      </c>
      <c r="M175" s="463"/>
      <c r="N175" s="463">
        <v>3</v>
      </c>
      <c r="O175" s="463">
        <f t="shared" si="36"/>
        <v>6</v>
      </c>
      <c r="P175" s="463">
        <f t="shared" si="36"/>
        <v>0</v>
      </c>
      <c r="Q175" s="463">
        <f t="shared" si="36"/>
        <v>1</v>
      </c>
      <c r="R175" s="463">
        <f t="shared" si="36"/>
        <v>3</v>
      </c>
      <c r="S175" s="463">
        <f t="shared" si="36"/>
        <v>15</v>
      </c>
      <c r="T175" s="463">
        <f t="shared" si="36"/>
        <v>0</v>
      </c>
      <c r="U175" s="463">
        <f t="shared" si="37"/>
        <v>3</v>
      </c>
      <c r="V175" s="463"/>
      <c r="W175" s="463"/>
      <c r="X175" s="463">
        <v>6</v>
      </c>
      <c r="Y175" s="463"/>
      <c r="Z175" s="466">
        <v>46266</v>
      </c>
      <c r="AA175" s="471">
        <f t="shared" si="32"/>
        <v>34</v>
      </c>
      <c r="AB175" s="467"/>
      <c r="AC175" s="490"/>
    </row>
    <row r="176" spans="4:29" ht="35.25" customHeight="1">
      <c r="D176" s="492" t="s">
        <v>409</v>
      </c>
      <c r="E176" s="569" t="s">
        <v>410</v>
      </c>
      <c r="F176" s="463">
        <v>95</v>
      </c>
      <c r="G176" s="542" t="s">
        <v>620</v>
      </c>
      <c r="H176" s="463">
        <f>49+28</f>
        <v>77</v>
      </c>
      <c r="I176" s="463"/>
      <c r="J176" s="463">
        <v>1</v>
      </c>
      <c r="K176" s="463">
        <v>2</v>
      </c>
      <c r="L176" s="463">
        <v>2</v>
      </c>
      <c r="M176" s="463">
        <v>21</v>
      </c>
      <c r="N176" s="463"/>
      <c r="O176" s="463">
        <f t="shared" si="36"/>
        <v>77</v>
      </c>
      <c r="P176" s="463">
        <f t="shared" si="36"/>
        <v>0</v>
      </c>
      <c r="Q176" s="463">
        <f t="shared" si="36"/>
        <v>1</v>
      </c>
      <c r="R176" s="463">
        <f t="shared" si="36"/>
        <v>2</v>
      </c>
      <c r="S176" s="463">
        <f t="shared" si="36"/>
        <v>2</v>
      </c>
      <c r="T176" s="463">
        <f t="shared" si="36"/>
        <v>21</v>
      </c>
      <c r="U176" s="463">
        <f>N176</f>
        <v>0</v>
      </c>
      <c r="V176" s="463"/>
      <c r="W176" s="463"/>
      <c r="X176" s="463">
        <v>1</v>
      </c>
      <c r="Y176" s="463"/>
      <c r="Z176" s="466">
        <v>46266</v>
      </c>
      <c r="AA176" s="471">
        <f t="shared" ref="AA176:AA197" si="38">H176+I176+J176+K176+L176+M176+V176+W176+X176+N176</f>
        <v>104</v>
      </c>
      <c r="AB176" s="467"/>
      <c r="AC176" s="490"/>
    </row>
    <row r="177" spans="4:29" ht="53.25" customHeight="1">
      <c r="D177" s="492" t="s">
        <v>409</v>
      </c>
      <c r="E177" s="569" t="s">
        <v>412</v>
      </c>
      <c r="F177" s="463">
        <v>2</v>
      </c>
      <c r="G177" s="542" t="s">
        <v>621</v>
      </c>
      <c r="H177" s="463"/>
      <c r="I177" s="463"/>
      <c r="J177" s="463"/>
      <c r="K177" s="463">
        <v>4</v>
      </c>
      <c r="L177" s="463">
        <v>2</v>
      </c>
      <c r="M177" s="463"/>
      <c r="N177" s="463"/>
      <c r="O177" s="463">
        <f t="shared" si="36"/>
        <v>0</v>
      </c>
      <c r="P177" s="463">
        <f t="shared" si="36"/>
        <v>0</v>
      </c>
      <c r="Q177" s="463">
        <f t="shared" si="36"/>
        <v>0</v>
      </c>
      <c r="R177" s="463">
        <f t="shared" si="36"/>
        <v>4</v>
      </c>
      <c r="S177" s="463">
        <f t="shared" si="36"/>
        <v>2</v>
      </c>
      <c r="T177" s="463">
        <f t="shared" si="36"/>
        <v>0</v>
      </c>
      <c r="U177" s="463">
        <f>N177</f>
        <v>0</v>
      </c>
      <c r="V177" s="463"/>
      <c r="W177" s="463"/>
      <c r="X177" s="463"/>
      <c r="Y177" s="463"/>
      <c r="Z177" s="466">
        <v>46266</v>
      </c>
      <c r="AA177" s="471">
        <f t="shared" si="38"/>
        <v>6</v>
      </c>
      <c r="AB177" s="467"/>
      <c r="AC177" s="490"/>
    </row>
    <row r="178" spans="4:29" ht="53.25" customHeight="1">
      <c r="D178" s="488" t="s">
        <v>409</v>
      </c>
      <c r="E178" s="573" t="s">
        <v>414</v>
      </c>
      <c r="F178" s="160">
        <v>1</v>
      </c>
      <c r="G178" s="542" t="s">
        <v>622</v>
      </c>
      <c r="H178" s="470">
        <v>1</v>
      </c>
      <c r="I178" s="470"/>
      <c r="J178" s="470"/>
      <c r="K178" s="474">
        <v>1</v>
      </c>
      <c r="L178" s="470"/>
      <c r="M178" s="470"/>
      <c r="N178" s="470"/>
      <c r="O178" s="534"/>
      <c r="P178" s="534"/>
      <c r="Q178" s="534"/>
      <c r="R178" s="534"/>
      <c r="S178" s="534"/>
      <c r="T178" s="534"/>
      <c r="U178" s="534"/>
      <c r="V178" s="470"/>
      <c r="W178" s="470"/>
      <c r="X178" s="470"/>
      <c r="Y178" s="470"/>
      <c r="Z178" s="518">
        <v>46023</v>
      </c>
      <c r="AA178" s="471">
        <f t="shared" si="38"/>
        <v>2</v>
      </c>
      <c r="AB178" s="467"/>
      <c r="AC178" s="490"/>
    </row>
    <row r="179" spans="4:29" ht="53.25" customHeight="1">
      <c r="D179" s="486" t="s">
        <v>409</v>
      </c>
      <c r="E179" s="573" t="s">
        <v>416</v>
      </c>
      <c r="F179" s="160">
        <v>1</v>
      </c>
      <c r="G179" s="542" t="s">
        <v>623</v>
      </c>
      <c r="H179" s="470">
        <v>1</v>
      </c>
      <c r="I179" s="470"/>
      <c r="J179" s="470"/>
      <c r="K179" s="474"/>
      <c r="L179" s="470">
        <v>1</v>
      </c>
      <c r="M179" s="470"/>
      <c r="N179" s="470"/>
      <c r="O179" s="534"/>
      <c r="P179" s="534"/>
      <c r="Q179" s="534"/>
      <c r="R179" s="534"/>
      <c r="S179" s="534"/>
      <c r="T179" s="534"/>
      <c r="U179" s="534"/>
      <c r="V179" s="470"/>
      <c r="W179" s="470"/>
      <c r="X179" s="470"/>
      <c r="Y179" s="470"/>
      <c r="Z179" s="518">
        <v>46054</v>
      </c>
      <c r="AA179" s="471">
        <f t="shared" si="38"/>
        <v>2</v>
      </c>
      <c r="AB179" s="497"/>
      <c r="AC179" s="490"/>
    </row>
    <row r="180" spans="4:29" ht="53.25" customHeight="1">
      <c r="D180" s="486" t="s">
        <v>409</v>
      </c>
      <c r="E180" s="573" t="s">
        <v>418</v>
      </c>
      <c r="F180" s="160">
        <v>1</v>
      </c>
      <c r="G180" s="542" t="s">
        <v>624</v>
      </c>
      <c r="H180" s="470"/>
      <c r="I180" s="470"/>
      <c r="J180" s="470"/>
      <c r="K180" s="474"/>
      <c r="L180" s="470">
        <v>1</v>
      </c>
      <c r="M180" s="470"/>
      <c r="N180" s="470"/>
      <c r="O180" s="534"/>
      <c r="P180" s="534"/>
      <c r="Q180" s="534"/>
      <c r="R180" s="534"/>
      <c r="S180" s="534"/>
      <c r="T180" s="534"/>
      <c r="U180" s="534"/>
      <c r="V180" s="470"/>
      <c r="W180" s="470"/>
      <c r="X180" s="470"/>
      <c r="Y180" s="470"/>
      <c r="Z180" s="518">
        <v>46054</v>
      </c>
      <c r="AA180" s="471">
        <f t="shared" si="38"/>
        <v>1</v>
      </c>
      <c r="AB180" s="467"/>
      <c r="AC180" s="490"/>
    </row>
    <row r="181" spans="4:29" ht="53.25" customHeight="1">
      <c r="D181" s="486" t="s">
        <v>409</v>
      </c>
      <c r="E181" s="573" t="s">
        <v>420</v>
      </c>
      <c r="F181" s="160">
        <v>1</v>
      </c>
      <c r="G181" s="542" t="s">
        <v>625</v>
      </c>
      <c r="H181" s="470">
        <v>1</v>
      </c>
      <c r="I181" s="470"/>
      <c r="J181" s="470"/>
      <c r="K181" s="474">
        <v>1</v>
      </c>
      <c r="L181" s="470"/>
      <c r="M181" s="470"/>
      <c r="N181" s="470"/>
      <c r="O181" s="534"/>
      <c r="P181" s="534"/>
      <c r="Q181" s="534"/>
      <c r="R181" s="534"/>
      <c r="S181" s="534"/>
      <c r="T181" s="534"/>
      <c r="U181" s="534"/>
      <c r="V181" s="470"/>
      <c r="W181" s="470"/>
      <c r="X181" s="470"/>
      <c r="Y181" s="470"/>
      <c r="Z181" s="518">
        <v>46054</v>
      </c>
      <c r="AA181" s="471">
        <f t="shared" si="38"/>
        <v>2</v>
      </c>
      <c r="AB181" s="467"/>
      <c r="AC181" s="490"/>
    </row>
    <row r="182" spans="4:29" ht="53.25" customHeight="1">
      <c r="D182" s="492" t="s">
        <v>409</v>
      </c>
      <c r="E182" s="570" t="s">
        <v>422</v>
      </c>
      <c r="F182" s="463">
        <v>1</v>
      </c>
      <c r="G182" s="542" t="s">
        <v>626</v>
      </c>
      <c r="H182" s="463">
        <v>1</v>
      </c>
      <c r="I182" s="465"/>
      <c r="J182" s="465"/>
      <c r="K182" s="465">
        <v>1</v>
      </c>
      <c r="L182" s="465"/>
      <c r="M182" s="465"/>
      <c r="N182" s="465"/>
      <c r="O182" s="463">
        <f t="shared" si="36"/>
        <v>1</v>
      </c>
      <c r="P182" s="463">
        <f t="shared" si="36"/>
        <v>0</v>
      </c>
      <c r="Q182" s="463">
        <f t="shared" si="36"/>
        <v>0</v>
      </c>
      <c r="R182" s="463">
        <f t="shared" si="36"/>
        <v>1</v>
      </c>
      <c r="S182" s="463">
        <f t="shared" si="36"/>
        <v>0</v>
      </c>
      <c r="T182" s="463">
        <f t="shared" si="36"/>
        <v>0</v>
      </c>
      <c r="U182" s="463">
        <f t="shared" ref="U182:U192" si="39">N182</f>
        <v>0</v>
      </c>
      <c r="V182" s="465"/>
      <c r="W182" s="465"/>
      <c r="X182" s="465"/>
      <c r="Y182" s="465"/>
      <c r="Z182" s="466">
        <v>46266</v>
      </c>
      <c r="AA182" s="471">
        <f t="shared" si="38"/>
        <v>2</v>
      </c>
      <c r="AB182" s="467"/>
      <c r="AC182" s="490"/>
    </row>
    <row r="183" spans="4:29" ht="53.25" customHeight="1">
      <c r="D183" s="492" t="s">
        <v>409</v>
      </c>
      <c r="E183" s="569" t="s">
        <v>424</v>
      </c>
      <c r="F183" s="463">
        <v>1</v>
      </c>
      <c r="G183" s="542" t="s">
        <v>627</v>
      </c>
      <c r="H183" s="463">
        <v>1</v>
      </c>
      <c r="I183" s="465"/>
      <c r="J183" s="463"/>
      <c r="K183" s="463">
        <v>1</v>
      </c>
      <c r="L183" s="465"/>
      <c r="M183" s="465"/>
      <c r="N183" s="465"/>
      <c r="O183" s="463">
        <f t="shared" si="36"/>
        <v>1</v>
      </c>
      <c r="P183" s="463">
        <f t="shared" si="36"/>
        <v>0</v>
      </c>
      <c r="Q183" s="463">
        <f t="shared" si="36"/>
        <v>0</v>
      </c>
      <c r="R183" s="463">
        <f t="shared" si="36"/>
        <v>1</v>
      </c>
      <c r="S183" s="463">
        <f t="shared" si="36"/>
        <v>0</v>
      </c>
      <c r="T183" s="463">
        <f t="shared" si="36"/>
        <v>0</v>
      </c>
      <c r="U183" s="463">
        <f t="shared" si="39"/>
        <v>0</v>
      </c>
      <c r="V183" s="465"/>
      <c r="W183" s="465"/>
      <c r="X183" s="465"/>
      <c r="Y183" s="465"/>
      <c r="Z183" s="466">
        <v>46266</v>
      </c>
      <c r="AA183" s="471">
        <f t="shared" si="38"/>
        <v>2</v>
      </c>
      <c r="AB183" s="467"/>
      <c r="AC183" s="490"/>
    </row>
    <row r="184" spans="4:29" ht="53.25" customHeight="1">
      <c r="D184" s="492" t="s">
        <v>409</v>
      </c>
      <c r="E184" s="569" t="s">
        <v>426</v>
      </c>
      <c r="F184" s="463">
        <v>1</v>
      </c>
      <c r="G184" s="547" t="s">
        <v>628</v>
      </c>
      <c r="H184" s="463">
        <v>2</v>
      </c>
      <c r="I184" s="465"/>
      <c r="J184" s="465"/>
      <c r="K184" s="463">
        <v>1</v>
      </c>
      <c r="L184" s="465"/>
      <c r="M184" s="465"/>
      <c r="N184" s="465"/>
      <c r="O184" s="463">
        <f t="shared" si="36"/>
        <v>2</v>
      </c>
      <c r="P184" s="463">
        <f t="shared" si="36"/>
        <v>0</v>
      </c>
      <c r="Q184" s="463">
        <f t="shared" si="36"/>
        <v>0</v>
      </c>
      <c r="R184" s="463">
        <f t="shared" si="36"/>
        <v>1</v>
      </c>
      <c r="S184" s="463">
        <f t="shared" si="36"/>
        <v>0</v>
      </c>
      <c r="T184" s="463">
        <f t="shared" si="36"/>
        <v>0</v>
      </c>
      <c r="U184" s="463">
        <f t="shared" si="39"/>
        <v>0</v>
      </c>
      <c r="V184" s="465"/>
      <c r="W184" s="465"/>
      <c r="X184" s="465"/>
      <c r="Y184" s="465"/>
      <c r="Z184" s="466">
        <v>46266</v>
      </c>
      <c r="AA184" s="471">
        <f t="shared" si="38"/>
        <v>3</v>
      </c>
      <c r="AB184" s="467"/>
      <c r="AC184" s="490"/>
    </row>
    <row r="185" spans="4:29" ht="54" customHeight="1">
      <c r="D185" s="512" t="s">
        <v>409</v>
      </c>
      <c r="E185" s="574" t="s">
        <v>428</v>
      </c>
      <c r="F185" s="514">
        <v>1</v>
      </c>
      <c r="G185" s="542" t="s">
        <v>629</v>
      </c>
      <c r="H185" s="514">
        <v>1</v>
      </c>
      <c r="I185" s="522"/>
      <c r="J185" s="522"/>
      <c r="K185" s="514"/>
      <c r="L185" s="522">
        <v>1</v>
      </c>
      <c r="M185" s="522"/>
      <c r="N185" s="522"/>
      <c r="O185" s="514">
        <f>H185</f>
        <v>1</v>
      </c>
      <c r="P185" s="514">
        <f t="shared" si="36"/>
        <v>0</v>
      </c>
      <c r="Q185" s="514">
        <f t="shared" si="36"/>
        <v>0</v>
      </c>
      <c r="R185" s="514">
        <f t="shared" si="36"/>
        <v>0</v>
      </c>
      <c r="S185" s="514">
        <f t="shared" si="36"/>
        <v>1</v>
      </c>
      <c r="T185" s="514">
        <f t="shared" si="36"/>
        <v>0</v>
      </c>
      <c r="U185" s="514">
        <f t="shared" si="39"/>
        <v>0</v>
      </c>
      <c r="V185" s="471"/>
      <c r="W185" s="471"/>
      <c r="X185" s="471"/>
      <c r="Y185" s="471"/>
      <c r="Z185" s="521">
        <v>46388</v>
      </c>
      <c r="AA185" s="471">
        <f t="shared" si="38"/>
        <v>2</v>
      </c>
      <c r="AB185" s="467"/>
      <c r="AC185" s="490"/>
    </row>
    <row r="186" spans="4:29" ht="35.25" customHeight="1">
      <c r="D186" s="492" t="s">
        <v>409</v>
      </c>
      <c r="E186" s="569" t="s">
        <v>430</v>
      </c>
      <c r="F186" s="463">
        <v>1</v>
      </c>
      <c r="G186" s="542" t="s">
        <v>630</v>
      </c>
      <c r="H186" s="463"/>
      <c r="I186" s="465"/>
      <c r="J186" s="463"/>
      <c r="K186" s="463">
        <v>1</v>
      </c>
      <c r="L186" s="463"/>
      <c r="M186" s="465">
        <v>1</v>
      </c>
      <c r="N186" s="465"/>
      <c r="O186" s="463">
        <f t="shared" si="36"/>
        <v>0</v>
      </c>
      <c r="P186" s="463">
        <f t="shared" si="36"/>
        <v>0</v>
      </c>
      <c r="Q186" s="463">
        <f t="shared" si="36"/>
        <v>0</v>
      </c>
      <c r="R186" s="463">
        <f t="shared" si="36"/>
        <v>1</v>
      </c>
      <c r="S186" s="463">
        <f t="shared" si="36"/>
        <v>0</v>
      </c>
      <c r="T186" s="463">
        <f t="shared" si="36"/>
        <v>1</v>
      </c>
      <c r="U186" s="463">
        <f t="shared" si="39"/>
        <v>0</v>
      </c>
      <c r="V186" s="463"/>
      <c r="W186" s="463"/>
      <c r="X186" s="463"/>
      <c r="Y186" s="463"/>
      <c r="Z186" s="466">
        <v>46266</v>
      </c>
      <c r="AA186" s="471">
        <f t="shared" si="38"/>
        <v>2</v>
      </c>
      <c r="AB186" s="467"/>
      <c r="AC186" s="490"/>
    </row>
    <row r="187" spans="4:29" ht="35.25" customHeight="1">
      <c r="D187" s="512" t="s">
        <v>372</v>
      </c>
      <c r="E187" s="574" t="s">
        <v>432</v>
      </c>
      <c r="F187" s="514">
        <v>1</v>
      </c>
      <c r="G187" s="548" t="s">
        <v>631</v>
      </c>
      <c r="H187" s="514">
        <v>1</v>
      </c>
      <c r="I187" s="522"/>
      <c r="J187" s="514"/>
      <c r="K187" s="514">
        <v>1</v>
      </c>
      <c r="L187" s="514"/>
      <c r="M187" s="522">
        <v>1</v>
      </c>
      <c r="N187" s="522"/>
      <c r="O187" s="514">
        <f>H187</f>
        <v>1</v>
      </c>
      <c r="P187" s="514">
        <f t="shared" si="36"/>
        <v>0</v>
      </c>
      <c r="Q187" s="514">
        <f t="shared" si="36"/>
        <v>0</v>
      </c>
      <c r="R187" s="514">
        <f t="shared" si="36"/>
        <v>1</v>
      </c>
      <c r="S187" s="514">
        <f t="shared" si="36"/>
        <v>0</v>
      </c>
      <c r="T187" s="514">
        <f t="shared" si="36"/>
        <v>1</v>
      </c>
      <c r="U187" s="514">
        <f t="shared" si="39"/>
        <v>0</v>
      </c>
      <c r="V187" s="470"/>
      <c r="W187" s="470"/>
      <c r="X187" s="470"/>
      <c r="Y187" s="470"/>
      <c r="Z187" s="521">
        <v>46388</v>
      </c>
      <c r="AA187" s="471">
        <f t="shared" si="38"/>
        <v>3</v>
      </c>
      <c r="AB187" s="467"/>
      <c r="AC187" s="490"/>
    </row>
    <row r="188" spans="4:29" ht="35.25" customHeight="1">
      <c r="D188" s="512" t="s">
        <v>372</v>
      </c>
      <c r="E188" s="574" t="s">
        <v>434</v>
      </c>
      <c r="F188" s="514">
        <v>1</v>
      </c>
      <c r="G188" s="554" t="s">
        <v>632</v>
      </c>
      <c r="H188" s="514">
        <v>1</v>
      </c>
      <c r="I188" s="522"/>
      <c r="J188" s="514"/>
      <c r="K188" s="514">
        <v>1</v>
      </c>
      <c r="L188" s="514"/>
      <c r="M188" s="522">
        <v>1</v>
      </c>
      <c r="N188" s="522"/>
      <c r="O188" s="514">
        <f>H188</f>
        <v>1</v>
      </c>
      <c r="P188" s="514">
        <f t="shared" si="36"/>
        <v>0</v>
      </c>
      <c r="Q188" s="514">
        <f t="shared" si="36"/>
        <v>0</v>
      </c>
      <c r="R188" s="514">
        <f t="shared" si="36"/>
        <v>1</v>
      </c>
      <c r="S188" s="514">
        <f t="shared" si="36"/>
        <v>0</v>
      </c>
      <c r="T188" s="514">
        <f t="shared" si="36"/>
        <v>1</v>
      </c>
      <c r="U188" s="514">
        <f t="shared" si="39"/>
        <v>0</v>
      </c>
      <c r="V188" s="470"/>
      <c r="W188" s="470"/>
      <c r="X188" s="470"/>
      <c r="Y188" s="470"/>
      <c r="Z188" s="521">
        <v>46388</v>
      </c>
      <c r="AA188" s="471">
        <f t="shared" si="38"/>
        <v>3</v>
      </c>
      <c r="AB188" s="467"/>
      <c r="AC188" s="490"/>
    </row>
    <row r="189" spans="4:29" ht="35.25" customHeight="1">
      <c r="D189" s="492" t="s">
        <v>409</v>
      </c>
      <c r="E189" s="569" t="s">
        <v>436</v>
      </c>
      <c r="F189" s="463">
        <v>16</v>
      </c>
      <c r="G189" s="542" t="s">
        <v>633</v>
      </c>
      <c r="H189" s="463">
        <v>3</v>
      </c>
      <c r="I189" s="465"/>
      <c r="J189" s="463"/>
      <c r="K189" s="463">
        <v>3</v>
      </c>
      <c r="L189" s="463">
        <v>7</v>
      </c>
      <c r="M189" s="465"/>
      <c r="N189" s="465"/>
      <c r="O189" s="463">
        <f t="shared" si="36"/>
        <v>3</v>
      </c>
      <c r="P189" s="463">
        <f t="shared" si="36"/>
        <v>0</v>
      </c>
      <c r="Q189" s="463">
        <f t="shared" si="36"/>
        <v>0</v>
      </c>
      <c r="R189" s="463">
        <f t="shared" si="36"/>
        <v>3</v>
      </c>
      <c r="S189" s="463">
        <f t="shared" si="36"/>
        <v>7</v>
      </c>
      <c r="T189" s="463">
        <f t="shared" si="36"/>
        <v>0</v>
      </c>
      <c r="U189" s="463">
        <f t="shared" si="39"/>
        <v>0</v>
      </c>
      <c r="V189" s="463"/>
      <c r="W189" s="463"/>
      <c r="X189" s="463"/>
      <c r="Y189" s="463"/>
      <c r="Z189" s="466">
        <v>46266</v>
      </c>
      <c r="AA189" s="471">
        <f t="shared" si="38"/>
        <v>13</v>
      </c>
      <c r="AB189" s="467"/>
      <c r="AC189" s="490"/>
    </row>
    <row r="190" spans="4:29" ht="35.25" customHeight="1">
      <c r="D190" s="492" t="s">
        <v>409</v>
      </c>
      <c r="E190" s="569" t="s">
        <v>438</v>
      </c>
      <c r="F190" s="463"/>
      <c r="G190" s="542" t="s">
        <v>634</v>
      </c>
      <c r="H190" s="463"/>
      <c r="I190" s="465"/>
      <c r="J190" s="463">
        <v>1</v>
      </c>
      <c r="K190" s="463">
        <v>5</v>
      </c>
      <c r="L190" s="463"/>
      <c r="M190" s="465"/>
      <c r="N190" s="465"/>
      <c r="O190" s="463">
        <f t="shared" si="36"/>
        <v>0</v>
      </c>
      <c r="P190" s="463">
        <f t="shared" si="36"/>
        <v>0</v>
      </c>
      <c r="Q190" s="463">
        <f t="shared" si="36"/>
        <v>1</v>
      </c>
      <c r="R190" s="463">
        <f t="shared" si="36"/>
        <v>5</v>
      </c>
      <c r="S190" s="463">
        <f t="shared" si="36"/>
        <v>0</v>
      </c>
      <c r="T190" s="463">
        <f t="shared" si="36"/>
        <v>0</v>
      </c>
      <c r="U190" s="463">
        <f t="shared" si="39"/>
        <v>0</v>
      </c>
      <c r="V190" s="463"/>
      <c r="W190" s="463"/>
      <c r="X190" s="463"/>
      <c r="Y190" s="463"/>
      <c r="Z190" s="466">
        <v>46266</v>
      </c>
      <c r="AA190" s="471">
        <f t="shared" si="38"/>
        <v>6</v>
      </c>
      <c r="AB190" s="467"/>
      <c r="AC190" s="490"/>
    </row>
    <row r="191" spans="4:29" ht="35.25" customHeight="1">
      <c r="D191" s="492" t="s">
        <v>409</v>
      </c>
      <c r="E191" s="569" t="s">
        <v>440</v>
      </c>
      <c r="F191" s="463">
        <v>43</v>
      </c>
      <c r="G191" s="542" t="s">
        <v>635</v>
      </c>
      <c r="H191" s="463">
        <v>2</v>
      </c>
      <c r="I191" s="465"/>
      <c r="J191" s="463">
        <v>1</v>
      </c>
      <c r="K191" s="463">
        <v>4</v>
      </c>
      <c r="L191" s="463">
        <v>7</v>
      </c>
      <c r="M191" s="465">
        <v>7</v>
      </c>
      <c r="N191" s="465">
        <v>1</v>
      </c>
      <c r="O191" s="463">
        <f t="shared" si="36"/>
        <v>2</v>
      </c>
      <c r="P191" s="463">
        <f t="shared" si="36"/>
        <v>0</v>
      </c>
      <c r="Q191" s="463">
        <f t="shared" si="36"/>
        <v>1</v>
      </c>
      <c r="R191" s="463">
        <f t="shared" si="36"/>
        <v>4</v>
      </c>
      <c r="S191" s="463">
        <f t="shared" si="36"/>
        <v>7</v>
      </c>
      <c r="T191" s="463">
        <f t="shared" si="36"/>
        <v>7</v>
      </c>
      <c r="U191" s="463">
        <f t="shared" si="39"/>
        <v>1</v>
      </c>
      <c r="V191" s="463"/>
      <c r="W191" s="463"/>
      <c r="X191" s="463"/>
      <c r="Y191" s="463"/>
      <c r="Z191" s="466">
        <v>46266</v>
      </c>
      <c r="AA191" s="471">
        <f t="shared" si="38"/>
        <v>22</v>
      </c>
      <c r="AB191" s="467"/>
      <c r="AC191" s="490"/>
    </row>
    <row r="192" spans="4:29" ht="35.25" customHeight="1">
      <c r="D192" s="512" t="s">
        <v>442</v>
      </c>
      <c r="E192" s="572" t="s">
        <v>443</v>
      </c>
      <c r="F192" s="514">
        <v>1</v>
      </c>
      <c r="G192" s="542" t="s">
        <v>636</v>
      </c>
      <c r="H192" s="514">
        <v>3</v>
      </c>
      <c r="I192" s="522"/>
      <c r="J192" s="514"/>
      <c r="K192" s="514"/>
      <c r="L192" s="514"/>
      <c r="M192" s="522">
        <v>2</v>
      </c>
      <c r="N192" s="522"/>
      <c r="O192" s="514">
        <f>H192</f>
        <v>3</v>
      </c>
      <c r="P192" s="514">
        <f t="shared" si="36"/>
        <v>0</v>
      </c>
      <c r="Q192" s="514">
        <f t="shared" si="36"/>
        <v>0</v>
      </c>
      <c r="R192" s="514">
        <f t="shared" si="36"/>
        <v>0</v>
      </c>
      <c r="S192" s="514">
        <f t="shared" si="36"/>
        <v>0</v>
      </c>
      <c r="T192" s="514">
        <f t="shared" si="36"/>
        <v>2</v>
      </c>
      <c r="U192" s="514">
        <f t="shared" si="39"/>
        <v>0</v>
      </c>
      <c r="V192" s="470"/>
      <c r="W192" s="470"/>
      <c r="X192" s="470"/>
      <c r="Y192" s="470"/>
      <c r="Z192" s="521">
        <v>46388</v>
      </c>
      <c r="AA192" s="471">
        <f t="shared" si="38"/>
        <v>5</v>
      </c>
      <c r="AB192" s="467"/>
      <c r="AC192" s="490"/>
    </row>
    <row r="193" spans="4:29" ht="35.25" customHeight="1">
      <c r="D193" s="492" t="s">
        <v>445</v>
      </c>
      <c r="E193" s="569" t="s">
        <v>446</v>
      </c>
      <c r="F193" s="463">
        <v>12</v>
      </c>
      <c r="G193" s="542" t="s">
        <v>637</v>
      </c>
      <c r="H193" s="463">
        <v>6</v>
      </c>
      <c r="I193" s="465">
        <v>1</v>
      </c>
      <c r="J193" s="463"/>
      <c r="K193" s="463">
        <v>3</v>
      </c>
      <c r="L193" s="463">
        <v>7</v>
      </c>
      <c r="M193" s="465">
        <v>2</v>
      </c>
      <c r="N193" s="465"/>
      <c r="O193" s="463">
        <f>H193</f>
        <v>6</v>
      </c>
      <c r="P193" s="463">
        <f t="shared" si="36"/>
        <v>1</v>
      </c>
      <c r="Q193" s="463">
        <f t="shared" si="36"/>
        <v>0</v>
      </c>
      <c r="R193" s="463">
        <f t="shared" si="36"/>
        <v>3</v>
      </c>
      <c r="S193" s="463">
        <f t="shared" si="36"/>
        <v>7</v>
      </c>
      <c r="T193" s="463">
        <f t="shared" si="36"/>
        <v>2</v>
      </c>
      <c r="U193" s="463">
        <f t="shared" ref="U193" si="40">N193</f>
        <v>0</v>
      </c>
      <c r="V193" s="463"/>
      <c r="W193" s="463"/>
      <c r="X193" s="463"/>
      <c r="Y193" s="463"/>
      <c r="Z193" s="466">
        <v>46266</v>
      </c>
      <c r="AA193" s="471">
        <f t="shared" si="38"/>
        <v>19</v>
      </c>
      <c r="AB193" s="467"/>
      <c r="AC193" s="490"/>
    </row>
    <row r="194" spans="4:29" ht="35.25" customHeight="1">
      <c r="D194" s="486" t="s">
        <v>448</v>
      </c>
      <c r="E194" s="573" t="s">
        <v>449</v>
      </c>
      <c r="F194" s="160">
        <v>6</v>
      </c>
      <c r="G194" s="542" t="s">
        <v>638</v>
      </c>
      <c r="H194" s="470">
        <v>3</v>
      </c>
      <c r="I194" s="471"/>
      <c r="J194" s="470"/>
      <c r="K194" s="474">
        <v>1</v>
      </c>
      <c r="L194" s="470">
        <v>2</v>
      </c>
      <c r="M194" s="471"/>
      <c r="N194" s="471"/>
      <c r="O194" s="534"/>
      <c r="P194" s="534"/>
      <c r="Q194" s="534"/>
      <c r="R194" s="534"/>
      <c r="S194" s="534"/>
      <c r="T194" s="534"/>
      <c r="U194" s="534"/>
      <c r="V194" s="470"/>
      <c r="W194" s="470"/>
      <c r="X194" s="470"/>
      <c r="Y194" s="470"/>
      <c r="Z194" s="518">
        <v>46054</v>
      </c>
      <c r="AA194" s="471">
        <f t="shared" si="38"/>
        <v>6</v>
      </c>
      <c r="AB194" s="467"/>
      <c r="AC194" s="490"/>
    </row>
    <row r="195" spans="4:29" ht="35.25" customHeight="1">
      <c r="D195" s="486" t="s">
        <v>451</v>
      </c>
      <c r="E195" s="576" t="s">
        <v>452</v>
      </c>
      <c r="F195" s="160">
        <v>4</v>
      </c>
      <c r="G195" s="542" t="s">
        <v>639</v>
      </c>
      <c r="H195" s="470">
        <v>1</v>
      </c>
      <c r="I195" s="471"/>
      <c r="J195" s="470"/>
      <c r="K195" s="474">
        <v>6</v>
      </c>
      <c r="L195" s="470">
        <v>4</v>
      </c>
      <c r="M195" s="471"/>
      <c r="N195" s="471"/>
      <c r="O195" s="534"/>
      <c r="P195" s="534"/>
      <c r="Q195" s="534"/>
      <c r="R195" s="534"/>
      <c r="S195" s="534"/>
      <c r="T195" s="534"/>
      <c r="U195" s="534"/>
      <c r="V195" s="470"/>
      <c r="W195" s="470"/>
      <c r="X195" s="470"/>
      <c r="Y195" s="470"/>
      <c r="Z195" s="518">
        <v>46054</v>
      </c>
      <c r="AA195" s="471">
        <f t="shared" si="38"/>
        <v>11</v>
      </c>
      <c r="AB195" s="467"/>
      <c r="AC195" s="490"/>
    </row>
    <row r="196" spans="4:29" ht="35.25" customHeight="1">
      <c r="D196" s="492" t="s">
        <v>409</v>
      </c>
      <c r="E196" s="569" t="s">
        <v>454</v>
      </c>
      <c r="F196" s="463"/>
      <c r="G196" s="542" t="s">
        <v>640</v>
      </c>
      <c r="H196" s="463">
        <v>3</v>
      </c>
      <c r="I196" s="463"/>
      <c r="J196" s="463"/>
      <c r="K196" s="463"/>
      <c r="L196" s="463">
        <v>9</v>
      </c>
      <c r="M196" s="463"/>
      <c r="N196" s="463"/>
      <c r="O196" s="463">
        <f t="shared" si="36"/>
        <v>3</v>
      </c>
      <c r="P196" s="463">
        <f t="shared" si="36"/>
        <v>0</v>
      </c>
      <c r="Q196" s="463">
        <f t="shared" si="36"/>
        <v>0</v>
      </c>
      <c r="R196" s="463">
        <f t="shared" si="36"/>
        <v>0</v>
      </c>
      <c r="S196" s="463">
        <f t="shared" si="36"/>
        <v>9</v>
      </c>
      <c r="T196" s="463">
        <f t="shared" si="36"/>
        <v>0</v>
      </c>
      <c r="U196" s="463">
        <f>N196</f>
        <v>0</v>
      </c>
      <c r="V196" s="463"/>
      <c r="W196" s="463"/>
      <c r="X196" s="463"/>
      <c r="Y196" s="463"/>
      <c r="Z196" s="466">
        <v>46266</v>
      </c>
      <c r="AA196" s="471">
        <f t="shared" si="38"/>
        <v>12</v>
      </c>
      <c r="AB196" s="467"/>
      <c r="AC196" s="490"/>
    </row>
    <row r="197" spans="4:29" ht="35.25" customHeight="1">
      <c r="D197" s="492" t="s">
        <v>409</v>
      </c>
      <c r="E197" s="583" t="s">
        <v>641</v>
      </c>
      <c r="F197" s="504">
        <v>72</v>
      </c>
      <c r="G197" s="542" t="s">
        <v>642</v>
      </c>
      <c r="H197" s="463">
        <v>13</v>
      </c>
      <c r="I197" s="463">
        <v>38</v>
      </c>
      <c r="J197" s="463"/>
      <c r="K197" s="463">
        <v>4</v>
      </c>
      <c r="L197" s="463"/>
      <c r="M197" s="463">
        <v>3</v>
      </c>
      <c r="N197" s="463"/>
      <c r="O197" s="463">
        <f t="shared" si="36"/>
        <v>13</v>
      </c>
      <c r="P197" s="463">
        <f t="shared" si="36"/>
        <v>38</v>
      </c>
      <c r="Q197" s="463">
        <f t="shared" si="36"/>
        <v>0</v>
      </c>
      <c r="R197" s="463">
        <f t="shared" si="36"/>
        <v>4</v>
      </c>
      <c r="S197" s="463">
        <f t="shared" si="36"/>
        <v>0</v>
      </c>
      <c r="T197" s="463">
        <f t="shared" si="36"/>
        <v>3</v>
      </c>
      <c r="U197" s="463">
        <f>N197</f>
        <v>0</v>
      </c>
      <c r="V197" s="463"/>
      <c r="W197" s="463"/>
      <c r="X197" s="463"/>
      <c r="Y197" s="463"/>
      <c r="Z197" s="466">
        <v>46266</v>
      </c>
      <c r="AA197" s="471">
        <f t="shared" si="38"/>
        <v>58</v>
      </c>
      <c r="AB197" s="467"/>
      <c r="AC197" s="490"/>
    </row>
    <row r="198" spans="4:29" ht="35.25" customHeight="1">
      <c r="D198" s="565" t="s">
        <v>367</v>
      </c>
      <c r="E198" s="575"/>
      <c r="F198" s="559"/>
      <c r="G198" s="560"/>
      <c r="H198" s="559">
        <f t="shared" ref="H198:N198" si="41">SUM(H183:H197)</f>
        <v>40</v>
      </c>
      <c r="I198" s="559">
        <f t="shared" si="41"/>
        <v>39</v>
      </c>
      <c r="J198" s="559">
        <f t="shared" si="41"/>
        <v>2</v>
      </c>
      <c r="K198" s="559">
        <f t="shared" si="41"/>
        <v>31</v>
      </c>
      <c r="L198" s="559">
        <f t="shared" si="41"/>
        <v>37</v>
      </c>
      <c r="M198" s="559">
        <f t="shared" si="41"/>
        <v>17</v>
      </c>
      <c r="N198" s="559">
        <f t="shared" si="41"/>
        <v>1</v>
      </c>
      <c r="O198" s="561"/>
      <c r="P198" s="561"/>
      <c r="Q198" s="561"/>
      <c r="R198" s="561"/>
      <c r="S198" s="561"/>
      <c r="T198" s="561"/>
      <c r="U198" s="561"/>
      <c r="V198" s="559"/>
      <c r="W198" s="559"/>
      <c r="X198" s="559"/>
      <c r="Y198" s="559"/>
      <c r="Z198" s="562"/>
      <c r="AA198" s="563"/>
      <c r="AB198" s="467"/>
    </row>
    <row r="199" spans="4:29" ht="35.25" customHeight="1">
      <c r="D199" s="556" t="s">
        <v>643</v>
      </c>
      <c r="E199" s="584" t="s">
        <v>644</v>
      </c>
      <c r="F199" s="537"/>
      <c r="G199" s="549" t="s">
        <v>645</v>
      </c>
      <c r="H199" s="538"/>
      <c r="I199" s="538"/>
      <c r="J199" s="538"/>
      <c r="K199" s="538"/>
      <c r="L199" s="538"/>
      <c r="M199" s="538"/>
      <c r="N199" s="538"/>
      <c r="O199" s="538"/>
      <c r="P199" s="538"/>
      <c r="Q199" s="538"/>
      <c r="R199" s="538"/>
      <c r="S199" s="538"/>
      <c r="T199" s="538"/>
      <c r="U199" s="538"/>
      <c r="V199" s="538"/>
      <c r="W199" s="538"/>
      <c r="X199" s="538"/>
      <c r="Y199" s="538"/>
      <c r="Z199" s="539"/>
      <c r="AA199" s="540"/>
      <c r="AB199" s="461"/>
      <c r="AC199" s="490"/>
    </row>
    <row r="200" spans="4:29" ht="35.25" customHeight="1">
      <c r="D200" s="556" t="s">
        <v>643</v>
      </c>
      <c r="E200" s="585" t="s">
        <v>646</v>
      </c>
      <c r="F200" s="461"/>
      <c r="G200" s="550" t="s">
        <v>647</v>
      </c>
      <c r="H200" s="536"/>
      <c r="I200" s="536"/>
      <c r="J200" s="536"/>
      <c r="K200" s="536"/>
      <c r="L200" s="536"/>
      <c r="M200" s="536"/>
      <c r="N200" s="536"/>
      <c r="O200" s="536"/>
      <c r="P200" s="536"/>
      <c r="Q200" s="536"/>
      <c r="R200" s="536"/>
      <c r="S200" s="536"/>
      <c r="T200" s="536"/>
      <c r="U200" s="536"/>
      <c r="V200" s="536"/>
      <c r="W200" s="536"/>
      <c r="X200" s="536"/>
      <c r="Y200" s="536"/>
      <c r="Z200" s="536"/>
      <c r="AA200" s="536"/>
      <c r="AB200" s="461"/>
    </row>
    <row r="201" spans="4:29" ht="35.25" customHeight="1">
      <c r="D201" s="556" t="s">
        <v>643</v>
      </c>
      <c r="E201" s="585" t="s">
        <v>648</v>
      </c>
      <c r="F201" s="461"/>
      <c r="G201" s="550" t="s">
        <v>649</v>
      </c>
      <c r="H201" s="536"/>
      <c r="I201" s="536"/>
      <c r="J201" s="536"/>
      <c r="K201" s="536"/>
      <c r="L201" s="536"/>
      <c r="M201" s="536"/>
      <c r="N201" s="536"/>
      <c r="O201" s="536"/>
      <c r="P201" s="536"/>
      <c r="Q201" s="536"/>
      <c r="R201" s="536"/>
      <c r="S201" s="536"/>
      <c r="T201" s="536"/>
      <c r="U201" s="536"/>
      <c r="V201" s="536"/>
      <c r="W201" s="536"/>
      <c r="X201" s="536"/>
      <c r="Y201" s="536"/>
      <c r="Z201" s="536"/>
      <c r="AA201" s="536"/>
      <c r="AB201" s="461"/>
    </row>
  </sheetData>
  <autoFilter ref="C2:AC201" xr:uid="{CE13CCB2-9B67-41F4-AC42-E5704C893E3A}"/>
  <pageMargins left="0.25" right="0.25" top="0.75" bottom="0.75" header="0.3" footer="0.3"/>
  <pageSetup scale="41"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F3404-4831-49C2-9CDF-789E18210340}">
  <sheetPr>
    <tabColor rgb="FFFF0000"/>
    <pageSetUpPr fitToPage="1"/>
  </sheetPr>
  <dimension ref="B1:AH130"/>
  <sheetViews>
    <sheetView showGridLines="0" zoomScale="70" zoomScaleNormal="70" workbookViewId="0">
      <pane ySplit="2" topLeftCell="A3" activePane="bottomLeft" state="frozen"/>
      <selection pane="bottomLeft" activeCell="AL101" sqref="AL101"/>
      <selection activeCell="E276" sqref="E276"/>
    </sheetView>
  </sheetViews>
  <sheetFormatPr defaultColWidth="9.140625" defaultRowHeight="12"/>
  <cols>
    <col min="1" max="1" width="3.28515625" style="327" customWidth="1"/>
    <col min="2" max="2" width="3.28515625" style="327" hidden="1" customWidth="1"/>
    <col min="3" max="3" width="3.7109375" style="327" hidden="1" customWidth="1"/>
    <col min="4" max="4" width="18.140625" style="327" customWidth="1"/>
    <col min="5" max="5" width="16.85546875" style="326" hidden="1" customWidth="1"/>
    <col min="6" max="6" width="4.28515625" style="327" hidden="1" customWidth="1"/>
    <col min="7" max="7" width="17.28515625" style="327" hidden="1" customWidth="1"/>
    <col min="8" max="8" width="11.7109375" style="327" hidden="1" customWidth="1"/>
    <col min="9" max="9" width="10.140625" style="327" customWidth="1"/>
    <col min="10" max="10" width="11.7109375" style="327" customWidth="1"/>
    <col min="11" max="11" width="11" style="327" customWidth="1"/>
    <col min="12" max="12" width="12.42578125" style="327" customWidth="1"/>
    <col min="13" max="13" width="13.7109375" style="327" customWidth="1"/>
    <col min="14" max="14" width="12.5703125" style="327" customWidth="1"/>
    <col min="15" max="15" width="10.140625" style="327" customWidth="1"/>
    <col min="16" max="16" width="11.7109375" style="327" customWidth="1"/>
    <col min="17" max="18" width="10.28515625" style="327" customWidth="1"/>
    <col min="19" max="19" width="11.85546875" style="327" customWidth="1"/>
    <col min="20" max="20" width="12.5703125" style="327" customWidth="1"/>
    <col min="21" max="21" width="11.5703125" style="327" customWidth="1"/>
    <col min="22" max="22" width="10.28515625" style="327" customWidth="1"/>
    <col min="23" max="23" width="10.7109375" style="327" hidden="1" customWidth="1"/>
    <col min="24" max="24" width="11.7109375" style="327" hidden="1" customWidth="1"/>
    <col min="25" max="25" width="11.85546875" style="327" hidden="1" customWidth="1"/>
    <col min="26" max="29" width="9.5703125" style="327" hidden="1" customWidth="1"/>
    <col min="30" max="30" width="11" style="327" hidden="1" customWidth="1"/>
    <col min="31" max="31" width="15.28515625" style="327" customWidth="1"/>
    <col min="32" max="32" width="7.5703125" style="327" hidden="1" customWidth="1"/>
    <col min="33" max="33" width="11.28515625" style="331" hidden="1" customWidth="1"/>
    <col min="34" max="16384" width="9.140625" style="327"/>
  </cols>
  <sheetData>
    <row r="1" spans="4:33">
      <c r="I1" s="624" t="s">
        <v>22</v>
      </c>
      <c r="J1" s="625"/>
      <c r="K1" s="625"/>
      <c r="L1" s="625"/>
      <c r="M1" s="625"/>
      <c r="N1" s="625"/>
      <c r="O1" s="625"/>
      <c r="P1" s="626" t="s">
        <v>23</v>
      </c>
      <c r="Q1" s="626"/>
      <c r="R1" s="626"/>
      <c r="S1" s="626"/>
      <c r="T1" s="626"/>
      <c r="U1" s="626"/>
      <c r="V1" s="627"/>
      <c r="W1" s="329" t="s">
        <v>24</v>
      </c>
      <c r="X1" s="329"/>
      <c r="Y1" s="329"/>
      <c r="Z1" s="330"/>
      <c r="AA1" s="330"/>
      <c r="AB1" s="330"/>
      <c r="AC1" s="330"/>
      <c r="AD1" s="330"/>
    </row>
    <row r="2" spans="4:33" ht="48">
      <c r="D2" s="328" t="s">
        <v>25</v>
      </c>
      <c r="E2" s="332" t="s">
        <v>26</v>
      </c>
      <c r="F2" s="328" t="s">
        <v>27</v>
      </c>
      <c r="G2" s="328" t="s">
        <v>28</v>
      </c>
      <c r="H2" s="328" t="s">
        <v>650</v>
      </c>
      <c r="I2" s="328" t="s">
        <v>29</v>
      </c>
      <c r="J2" s="328" t="s">
        <v>30</v>
      </c>
      <c r="K2" s="328" t="s">
        <v>31</v>
      </c>
      <c r="L2" s="328" t="s">
        <v>32</v>
      </c>
      <c r="M2" s="328" t="s">
        <v>33</v>
      </c>
      <c r="N2" s="328" t="s">
        <v>34</v>
      </c>
      <c r="O2" s="328" t="s">
        <v>35</v>
      </c>
      <c r="P2" s="333" t="s">
        <v>29</v>
      </c>
      <c r="Q2" s="333" t="s">
        <v>30</v>
      </c>
      <c r="R2" s="333" t="s">
        <v>31</v>
      </c>
      <c r="S2" s="333" t="s">
        <v>32</v>
      </c>
      <c r="T2" s="333" t="s">
        <v>33</v>
      </c>
      <c r="U2" s="333" t="s">
        <v>34</v>
      </c>
      <c r="V2" s="333" t="s">
        <v>36</v>
      </c>
      <c r="W2" s="329" t="s">
        <v>29</v>
      </c>
      <c r="X2" s="329" t="s">
        <v>32</v>
      </c>
      <c r="Y2" s="329" t="s">
        <v>33</v>
      </c>
      <c r="Z2" s="330" t="s">
        <v>37</v>
      </c>
      <c r="AA2" s="330" t="s">
        <v>38</v>
      </c>
      <c r="AB2" s="330" t="s">
        <v>39</v>
      </c>
      <c r="AC2" s="330" t="s">
        <v>651</v>
      </c>
      <c r="AD2" s="330" t="s">
        <v>652</v>
      </c>
      <c r="AE2" s="328" t="s">
        <v>653</v>
      </c>
      <c r="AF2" s="328" t="s">
        <v>43</v>
      </c>
      <c r="AG2" s="334" t="s">
        <v>44</v>
      </c>
    </row>
    <row r="3" spans="4:33" ht="34.5" customHeight="1">
      <c r="D3" s="335" t="s">
        <v>45</v>
      </c>
      <c r="E3" s="362"/>
      <c r="F3" s="336"/>
      <c r="G3" s="336"/>
      <c r="H3" s="336"/>
      <c r="I3" s="336"/>
      <c r="J3" s="336"/>
      <c r="K3" s="336"/>
      <c r="L3" s="336"/>
      <c r="M3" s="336"/>
      <c r="N3" s="336"/>
      <c r="O3" s="336"/>
      <c r="P3" s="336"/>
      <c r="Q3" s="336"/>
      <c r="R3" s="336"/>
      <c r="S3" s="336"/>
      <c r="T3" s="336"/>
      <c r="U3" s="336"/>
      <c r="V3" s="336"/>
      <c r="W3" s="336"/>
      <c r="X3" s="336"/>
      <c r="Y3" s="336"/>
      <c r="Z3" s="336"/>
      <c r="AA3" s="336"/>
      <c r="AB3" s="336"/>
      <c r="AC3" s="336"/>
      <c r="AD3" s="336"/>
      <c r="AE3" s="336"/>
      <c r="AF3" s="337"/>
      <c r="AG3" s="338"/>
    </row>
    <row r="4" spans="4:33" ht="96" hidden="1">
      <c r="D4" s="394" t="s">
        <v>60</v>
      </c>
      <c r="E4" s="395" t="s">
        <v>61</v>
      </c>
      <c r="F4" s="396">
        <v>3</v>
      </c>
      <c r="G4" s="395" t="s">
        <v>62</v>
      </c>
      <c r="H4" s="343"/>
      <c r="I4" s="343">
        <v>5</v>
      </c>
      <c r="J4" s="340"/>
      <c r="K4" s="340"/>
      <c r="L4" s="397">
        <v>2</v>
      </c>
      <c r="M4" s="340"/>
      <c r="N4" s="340"/>
      <c r="O4" s="340"/>
      <c r="P4" s="340">
        <f t="shared" ref="P4:V6" si="0">I4</f>
        <v>5</v>
      </c>
      <c r="Q4" s="340">
        <f t="shared" si="0"/>
        <v>0</v>
      </c>
      <c r="R4" s="340">
        <f t="shared" si="0"/>
        <v>0</v>
      </c>
      <c r="S4" s="340">
        <f t="shared" si="0"/>
        <v>2</v>
      </c>
      <c r="T4" s="340">
        <f t="shared" si="0"/>
        <v>0</v>
      </c>
      <c r="U4" s="340">
        <f t="shared" si="0"/>
        <v>0</v>
      </c>
      <c r="V4" s="340">
        <f t="shared" si="0"/>
        <v>0</v>
      </c>
      <c r="W4" s="340"/>
      <c r="X4" s="340"/>
      <c r="Y4" s="340"/>
      <c r="Z4" s="340"/>
      <c r="AA4" s="340"/>
      <c r="AB4" s="340"/>
      <c r="AC4" s="340"/>
      <c r="AD4" s="340"/>
      <c r="AE4" s="341">
        <v>45962</v>
      </c>
      <c r="AF4" s="340">
        <f t="shared" ref="AF4:AF6" si="1">I4+J4+K4+L4+M4+N4+W4+X4+Y4</f>
        <v>7</v>
      </c>
      <c r="AG4" s="342"/>
    </row>
    <row r="5" spans="4:33" ht="36" hidden="1">
      <c r="D5" s="394" t="s">
        <v>63</v>
      </c>
      <c r="E5" s="398" t="s">
        <v>47</v>
      </c>
      <c r="F5" s="396">
        <v>1</v>
      </c>
      <c r="G5" s="395" t="s">
        <v>64</v>
      </c>
      <c r="H5" s="343"/>
      <c r="I5" s="399">
        <v>1</v>
      </c>
      <c r="J5" s="400"/>
      <c r="K5" s="399"/>
      <c r="L5" s="401"/>
      <c r="M5" s="399">
        <v>1</v>
      </c>
      <c r="N5" s="400"/>
      <c r="O5" s="399"/>
      <c r="P5" s="340">
        <f t="shared" si="0"/>
        <v>1</v>
      </c>
      <c r="Q5" s="340">
        <f t="shared" si="0"/>
        <v>0</v>
      </c>
      <c r="R5" s="340">
        <f t="shared" si="0"/>
        <v>0</v>
      </c>
      <c r="S5" s="340">
        <f t="shared" si="0"/>
        <v>0</v>
      </c>
      <c r="T5" s="340">
        <f t="shared" si="0"/>
        <v>1</v>
      </c>
      <c r="U5" s="340">
        <f t="shared" si="0"/>
        <v>0</v>
      </c>
      <c r="V5" s="340">
        <f t="shared" si="0"/>
        <v>0</v>
      </c>
      <c r="W5" s="340"/>
      <c r="X5" s="340"/>
      <c r="Y5" s="340"/>
      <c r="Z5" s="340"/>
      <c r="AA5" s="340"/>
      <c r="AB5" s="340"/>
      <c r="AC5" s="340"/>
      <c r="AD5" s="340"/>
      <c r="AE5" s="341">
        <v>45962</v>
      </c>
      <c r="AF5" s="340">
        <f t="shared" si="1"/>
        <v>2</v>
      </c>
      <c r="AG5" s="342"/>
    </row>
    <row r="6" spans="4:33" ht="36" hidden="1">
      <c r="D6" s="394" t="s">
        <v>67</v>
      </c>
      <c r="E6" s="398" t="s">
        <v>47</v>
      </c>
      <c r="F6" s="396">
        <v>1</v>
      </c>
      <c r="G6" s="395" t="s">
        <v>68</v>
      </c>
      <c r="H6" s="343"/>
      <c r="I6" s="399">
        <v>1</v>
      </c>
      <c r="J6" s="400"/>
      <c r="K6" s="399"/>
      <c r="L6" s="401"/>
      <c r="M6" s="399">
        <v>1</v>
      </c>
      <c r="N6" s="400"/>
      <c r="O6" s="399"/>
      <c r="P6" s="340">
        <f t="shared" si="0"/>
        <v>1</v>
      </c>
      <c r="Q6" s="340">
        <f t="shared" si="0"/>
        <v>0</v>
      </c>
      <c r="R6" s="340">
        <f t="shared" si="0"/>
        <v>0</v>
      </c>
      <c r="S6" s="340">
        <f t="shared" si="0"/>
        <v>0</v>
      </c>
      <c r="T6" s="340">
        <f t="shared" si="0"/>
        <v>1</v>
      </c>
      <c r="U6" s="340">
        <f t="shared" si="0"/>
        <v>0</v>
      </c>
      <c r="V6" s="340">
        <f t="shared" si="0"/>
        <v>0</v>
      </c>
      <c r="W6" s="343"/>
      <c r="X6" s="343"/>
      <c r="Y6" s="343"/>
      <c r="Z6" s="343"/>
      <c r="AA6" s="343"/>
      <c r="AB6" s="343"/>
      <c r="AC6" s="343"/>
      <c r="AD6" s="343"/>
      <c r="AE6" s="341">
        <v>45962</v>
      </c>
      <c r="AF6" s="340">
        <f t="shared" si="1"/>
        <v>2</v>
      </c>
      <c r="AG6" s="342"/>
    </row>
    <row r="7" spans="4:33" ht="12" customHeight="1">
      <c r="D7" s="350" t="s">
        <v>654</v>
      </c>
      <c r="E7" s="351"/>
      <c r="F7" s="352"/>
      <c r="G7" s="352"/>
      <c r="H7" s="353"/>
      <c r="I7" s="343">
        <f t="shared" ref="I7:AD7" si="2">SUM(I4:I6)</f>
        <v>7</v>
      </c>
      <c r="J7" s="343">
        <f t="shared" si="2"/>
        <v>0</v>
      </c>
      <c r="K7" s="343">
        <f t="shared" si="2"/>
        <v>0</v>
      </c>
      <c r="L7" s="343">
        <f t="shared" si="2"/>
        <v>2</v>
      </c>
      <c r="M7" s="343">
        <f t="shared" si="2"/>
        <v>2</v>
      </c>
      <c r="N7" s="343">
        <f t="shared" si="2"/>
        <v>0</v>
      </c>
      <c r="O7" s="343">
        <f t="shared" si="2"/>
        <v>0</v>
      </c>
      <c r="P7" s="343">
        <f t="shared" si="2"/>
        <v>7</v>
      </c>
      <c r="Q7" s="343">
        <f t="shared" si="2"/>
        <v>0</v>
      </c>
      <c r="R7" s="343">
        <f t="shared" si="2"/>
        <v>0</v>
      </c>
      <c r="S7" s="343">
        <f t="shared" si="2"/>
        <v>2</v>
      </c>
      <c r="T7" s="343">
        <f t="shared" si="2"/>
        <v>2</v>
      </c>
      <c r="U7" s="343">
        <f t="shared" si="2"/>
        <v>0</v>
      </c>
      <c r="V7" s="343">
        <f t="shared" si="2"/>
        <v>0</v>
      </c>
      <c r="W7" s="343">
        <f t="shared" si="2"/>
        <v>0</v>
      </c>
      <c r="X7" s="343">
        <f t="shared" si="2"/>
        <v>0</v>
      </c>
      <c r="Y7" s="343">
        <f t="shared" si="2"/>
        <v>0</v>
      </c>
      <c r="Z7" s="343">
        <f t="shared" si="2"/>
        <v>0</v>
      </c>
      <c r="AA7" s="343">
        <f t="shared" si="2"/>
        <v>0</v>
      </c>
      <c r="AB7" s="343">
        <f t="shared" si="2"/>
        <v>0</v>
      </c>
      <c r="AC7" s="343">
        <f t="shared" si="2"/>
        <v>0</v>
      </c>
      <c r="AD7" s="343">
        <f t="shared" si="2"/>
        <v>0</v>
      </c>
      <c r="AE7" s="437">
        <f>I11+J11+K11+L11+M11+N11+P11+Q11+R11+S11+T11+U11+V11+O11</f>
        <v>666400</v>
      </c>
      <c r="AF7" s="349"/>
      <c r="AG7" s="338"/>
    </row>
    <row r="8" spans="4:33" ht="12" customHeight="1">
      <c r="D8" s="350" t="s">
        <v>655</v>
      </c>
      <c r="E8" s="351"/>
      <c r="F8" s="352"/>
      <c r="G8" s="352"/>
      <c r="H8" s="353"/>
      <c r="I8" s="354">
        <v>20000</v>
      </c>
      <c r="J8" s="355">
        <v>20000</v>
      </c>
      <c r="K8" s="354">
        <v>105000</v>
      </c>
      <c r="L8" s="354">
        <v>10000</v>
      </c>
      <c r="M8" s="354">
        <v>40000</v>
      </c>
      <c r="N8" s="355">
        <v>50000</v>
      </c>
      <c r="O8" s="355"/>
      <c r="P8" s="355">
        <v>20000</v>
      </c>
      <c r="Q8" s="355">
        <v>20000</v>
      </c>
      <c r="R8" s="355">
        <v>80000</v>
      </c>
      <c r="S8" s="355">
        <v>20000</v>
      </c>
      <c r="T8" s="355">
        <v>70000</v>
      </c>
      <c r="U8" s="355">
        <v>70000</v>
      </c>
      <c r="V8" s="355"/>
      <c r="W8" s="354">
        <v>50000</v>
      </c>
      <c r="X8" s="354">
        <v>115000</v>
      </c>
      <c r="Y8" s="354">
        <v>305000</v>
      </c>
      <c r="Z8" s="354">
        <v>13000</v>
      </c>
      <c r="AA8" s="354">
        <v>13000</v>
      </c>
      <c r="AB8" s="354">
        <v>18000</v>
      </c>
      <c r="AC8" s="354">
        <v>13000</v>
      </c>
      <c r="AD8" s="354">
        <v>10000</v>
      </c>
      <c r="AE8" s="438"/>
      <c r="AF8" s="357"/>
      <c r="AG8" s="338"/>
    </row>
    <row r="9" spans="4:33">
      <c r="D9" s="350" t="s">
        <v>656</v>
      </c>
      <c r="E9" s="351"/>
      <c r="F9" s="352"/>
      <c r="G9" s="352"/>
      <c r="H9" s="353"/>
      <c r="I9" s="354">
        <f>SUM(I8*19%)</f>
        <v>3800</v>
      </c>
      <c r="J9" s="354">
        <f t="shared" ref="J9:V9" si="3">SUM(J8*19%)</f>
        <v>3800</v>
      </c>
      <c r="K9" s="354">
        <f t="shared" si="3"/>
        <v>19950</v>
      </c>
      <c r="L9" s="354">
        <f t="shared" si="3"/>
        <v>1900</v>
      </c>
      <c r="M9" s="354">
        <f t="shared" si="3"/>
        <v>7600</v>
      </c>
      <c r="N9" s="354">
        <f t="shared" si="3"/>
        <v>9500</v>
      </c>
      <c r="O9" s="354">
        <f t="shared" si="3"/>
        <v>0</v>
      </c>
      <c r="P9" s="354">
        <f t="shared" si="3"/>
        <v>3800</v>
      </c>
      <c r="Q9" s="354">
        <f t="shared" si="3"/>
        <v>3800</v>
      </c>
      <c r="R9" s="354">
        <f t="shared" si="3"/>
        <v>15200</v>
      </c>
      <c r="S9" s="354">
        <f t="shared" si="3"/>
        <v>3800</v>
      </c>
      <c r="T9" s="354">
        <f t="shared" si="3"/>
        <v>13300</v>
      </c>
      <c r="U9" s="354">
        <f t="shared" si="3"/>
        <v>13300</v>
      </c>
      <c r="V9" s="354">
        <f t="shared" si="3"/>
        <v>0</v>
      </c>
      <c r="W9" s="358"/>
      <c r="X9" s="358"/>
      <c r="Y9" s="358"/>
      <c r="Z9" s="358"/>
      <c r="AA9" s="358"/>
      <c r="AB9" s="358"/>
      <c r="AC9" s="358"/>
      <c r="AD9" s="358"/>
      <c r="AE9" s="439">
        <f>W11+X11+Y11+Z11+AD11+AB11+AC11+AA11</f>
        <v>0</v>
      </c>
      <c r="AF9" s="357"/>
      <c r="AG9" s="338"/>
    </row>
    <row r="10" spans="4:33" ht="12" customHeight="1">
      <c r="D10" s="350" t="s">
        <v>657</v>
      </c>
      <c r="E10" s="351"/>
      <c r="F10" s="352"/>
      <c r="G10" s="352"/>
      <c r="H10" s="353"/>
      <c r="I10" s="358">
        <f>SUM(I8:I9)</f>
        <v>23800</v>
      </c>
      <c r="J10" s="358">
        <f t="shared" ref="J10:AD10" si="4">SUM(J8:J9)</f>
        <v>23800</v>
      </c>
      <c r="K10" s="358">
        <f t="shared" si="4"/>
        <v>124950</v>
      </c>
      <c r="L10" s="358">
        <f t="shared" si="4"/>
        <v>11900</v>
      </c>
      <c r="M10" s="358">
        <f t="shared" si="4"/>
        <v>47600</v>
      </c>
      <c r="N10" s="358">
        <f t="shared" si="4"/>
        <v>59500</v>
      </c>
      <c r="O10" s="358">
        <f t="shared" si="4"/>
        <v>0</v>
      </c>
      <c r="P10" s="358">
        <f t="shared" si="4"/>
        <v>23800</v>
      </c>
      <c r="Q10" s="358">
        <f t="shared" si="4"/>
        <v>23800</v>
      </c>
      <c r="R10" s="358">
        <f t="shared" si="4"/>
        <v>95200</v>
      </c>
      <c r="S10" s="358">
        <f t="shared" si="4"/>
        <v>23800</v>
      </c>
      <c r="T10" s="358">
        <f t="shared" si="4"/>
        <v>83300</v>
      </c>
      <c r="U10" s="358">
        <f t="shared" si="4"/>
        <v>83300</v>
      </c>
      <c r="V10" s="358">
        <f t="shared" si="4"/>
        <v>0</v>
      </c>
      <c r="W10" s="358">
        <f t="shared" si="4"/>
        <v>50000</v>
      </c>
      <c r="X10" s="358">
        <f t="shared" si="4"/>
        <v>115000</v>
      </c>
      <c r="Y10" s="358">
        <f t="shared" si="4"/>
        <v>305000</v>
      </c>
      <c r="Z10" s="358">
        <f t="shared" si="4"/>
        <v>13000</v>
      </c>
      <c r="AA10" s="358">
        <f t="shared" si="4"/>
        <v>13000</v>
      </c>
      <c r="AB10" s="358">
        <f t="shared" si="4"/>
        <v>18000</v>
      </c>
      <c r="AC10" s="358">
        <f t="shared" si="4"/>
        <v>13000</v>
      </c>
      <c r="AD10" s="358">
        <f t="shared" si="4"/>
        <v>10000</v>
      </c>
      <c r="AE10" s="440"/>
      <c r="AF10" s="357"/>
      <c r="AG10" s="338"/>
    </row>
    <row r="11" spans="4:33" ht="12" customHeight="1">
      <c r="D11" s="350" t="s">
        <v>658</v>
      </c>
      <c r="E11" s="351"/>
      <c r="F11" s="352"/>
      <c r="G11" s="352"/>
      <c r="H11" s="353"/>
      <c r="I11" s="358">
        <f>SUM(I7*I10)</f>
        <v>166600</v>
      </c>
      <c r="J11" s="358">
        <f t="shared" ref="J11:AD11" si="5">SUM(J7*J10)</f>
        <v>0</v>
      </c>
      <c r="K11" s="358">
        <f t="shared" si="5"/>
        <v>0</v>
      </c>
      <c r="L11" s="358">
        <f t="shared" si="5"/>
        <v>23800</v>
      </c>
      <c r="M11" s="358">
        <f t="shared" si="5"/>
        <v>95200</v>
      </c>
      <c r="N11" s="358">
        <f t="shared" si="5"/>
        <v>0</v>
      </c>
      <c r="O11" s="358">
        <f t="shared" si="5"/>
        <v>0</v>
      </c>
      <c r="P11" s="358">
        <f t="shared" si="5"/>
        <v>166600</v>
      </c>
      <c r="Q11" s="358">
        <f t="shared" si="5"/>
        <v>0</v>
      </c>
      <c r="R11" s="358">
        <f t="shared" si="5"/>
        <v>0</v>
      </c>
      <c r="S11" s="358">
        <f t="shared" si="5"/>
        <v>47600</v>
      </c>
      <c r="T11" s="358">
        <f t="shared" si="5"/>
        <v>166600</v>
      </c>
      <c r="U11" s="358">
        <f t="shared" si="5"/>
        <v>0</v>
      </c>
      <c r="V11" s="358">
        <f t="shared" si="5"/>
        <v>0</v>
      </c>
      <c r="W11" s="358">
        <f t="shared" si="5"/>
        <v>0</v>
      </c>
      <c r="X11" s="358">
        <f t="shared" si="5"/>
        <v>0</v>
      </c>
      <c r="Y11" s="358">
        <f t="shared" si="5"/>
        <v>0</v>
      </c>
      <c r="Z11" s="358">
        <f t="shared" si="5"/>
        <v>0</v>
      </c>
      <c r="AA11" s="358">
        <f t="shared" si="5"/>
        <v>0</v>
      </c>
      <c r="AB11" s="358">
        <f t="shared" si="5"/>
        <v>0</v>
      </c>
      <c r="AC11" s="358">
        <f t="shared" si="5"/>
        <v>0</v>
      </c>
      <c r="AD11" s="358">
        <f t="shared" si="5"/>
        <v>0</v>
      </c>
      <c r="AE11" s="441">
        <f>AE7+AE9</f>
        <v>666400</v>
      </c>
      <c r="AF11" s="361"/>
      <c r="AG11" s="338"/>
    </row>
    <row r="12" spans="4:33" ht="29.25" customHeight="1">
      <c r="D12" s="335" t="s">
        <v>69</v>
      </c>
      <c r="E12" s="362"/>
      <c r="F12" s="336"/>
      <c r="G12" s="336"/>
      <c r="H12" s="336"/>
      <c r="I12" s="336"/>
      <c r="J12" s="336"/>
      <c r="K12" s="336"/>
      <c r="L12" s="336"/>
      <c r="M12" s="336"/>
      <c r="N12" s="336"/>
      <c r="O12" s="336"/>
      <c r="P12" s="336"/>
      <c r="Q12" s="336"/>
      <c r="R12" s="336"/>
      <c r="S12" s="336"/>
      <c r="T12" s="336"/>
      <c r="U12" s="336"/>
      <c r="V12" s="336"/>
      <c r="W12" s="336"/>
      <c r="X12" s="336"/>
      <c r="Y12" s="336"/>
      <c r="Z12" s="336"/>
      <c r="AA12" s="336"/>
      <c r="AB12" s="336"/>
      <c r="AC12" s="336"/>
      <c r="AD12" s="336"/>
      <c r="AE12" s="337"/>
      <c r="AF12" s="337"/>
      <c r="AG12" s="338"/>
    </row>
    <row r="13" spans="4:33" ht="36" hidden="1">
      <c r="D13" s="394" t="s">
        <v>72</v>
      </c>
      <c r="E13" s="396" t="s">
        <v>47</v>
      </c>
      <c r="F13" s="396">
        <v>1</v>
      </c>
      <c r="G13" s="395" t="s">
        <v>73</v>
      </c>
      <c r="H13" s="343"/>
      <c r="I13" s="399">
        <v>1</v>
      </c>
      <c r="J13" s="400"/>
      <c r="K13" s="399"/>
      <c r="L13" s="401">
        <v>1</v>
      </c>
      <c r="M13" s="399"/>
      <c r="N13" s="400"/>
      <c r="O13" s="399"/>
      <c r="P13" s="340">
        <f t="shared" ref="P13:V20" si="6">I13</f>
        <v>1</v>
      </c>
      <c r="Q13" s="340">
        <f t="shared" si="6"/>
        <v>0</v>
      </c>
      <c r="R13" s="340">
        <f t="shared" si="6"/>
        <v>0</v>
      </c>
      <c r="S13" s="340">
        <f t="shared" si="6"/>
        <v>1</v>
      </c>
      <c r="T13" s="340">
        <f t="shared" si="6"/>
        <v>0</v>
      </c>
      <c r="U13" s="340">
        <f t="shared" si="6"/>
        <v>0</v>
      </c>
      <c r="V13" s="340">
        <f t="shared" si="6"/>
        <v>0</v>
      </c>
      <c r="W13" s="343"/>
      <c r="X13" s="343"/>
      <c r="Y13" s="343"/>
      <c r="Z13" s="343"/>
      <c r="AA13" s="343"/>
      <c r="AB13" s="343"/>
      <c r="AC13" s="343"/>
      <c r="AD13" s="343"/>
      <c r="AE13" s="341">
        <v>45962</v>
      </c>
      <c r="AF13" s="436">
        <f t="shared" ref="AF13:AF20" si="7">I13+J13+K13+L13+M13+N13+W13+X13+Y13</f>
        <v>2</v>
      </c>
      <c r="AG13" s="342"/>
    </row>
    <row r="14" spans="4:33" ht="72" hidden="1">
      <c r="D14" s="394" t="s">
        <v>74</v>
      </c>
      <c r="E14" s="396" t="s">
        <v>75</v>
      </c>
      <c r="F14" s="396">
        <v>4</v>
      </c>
      <c r="G14" s="395" t="s">
        <v>76</v>
      </c>
      <c r="H14" s="343"/>
      <c r="I14" s="399">
        <v>3</v>
      </c>
      <c r="J14" s="400"/>
      <c r="K14" s="400"/>
      <c r="L14" s="402">
        <v>2</v>
      </c>
      <c r="M14" s="400">
        <v>1</v>
      </c>
      <c r="N14" s="400"/>
      <c r="O14" s="400"/>
      <c r="P14" s="340">
        <f t="shared" si="6"/>
        <v>3</v>
      </c>
      <c r="Q14" s="340">
        <f t="shared" si="6"/>
        <v>0</v>
      </c>
      <c r="R14" s="340">
        <f t="shared" si="6"/>
        <v>0</v>
      </c>
      <c r="S14" s="340">
        <f t="shared" si="6"/>
        <v>2</v>
      </c>
      <c r="T14" s="340">
        <f t="shared" si="6"/>
        <v>1</v>
      </c>
      <c r="U14" s="340">
        <f t="shared" si="6"/>
        <v>0</v>
      </c>
      <c r="V14" s="340">
        <f t="shared" si="6"/>
        <v>0</v>
      </c>
      <c r="W14" s="340"/>
      <c r="X14" s="340"/>
      <c r="Y14" s="340"/>
      <c r="Z14" s="340"/>
      <c r="AA14" s="340"/>
      <c r="AB14" s="340"/>
      <c r="AC14" s="340"/>
      <c r="AD14" s="340"/>
      <c r="AE14" s="341">
        <v>45962</v>
      </c>
      <c r="AF14" s="436">
        <f t="shared" si="7"/>
        <v>6</v>
      </c>
      <c r="AG14" s="342"/>
    </row>
    <row r="15" spans="4:33" ht="60" hidden="1">
      <c r="D15" s="394" t="s">
        <v>74</v>
      </c>
      <c r="E15" s="403" t="s">
        <v>77</v>
      </c>
      <c r="F15" s="396">
        <v>2</v>
      </c>
      <c r="G15" s="395" t="s">
        <v>78</v>
      </c>
      <c r="H15" s="343"/>
      <c r="I15" s="399">
        <v>3</v>
      </c>
      <c r="J15" s="400"/>
      <c r="K15" s="400"/>
      <c r="L15" s="402">
        <v>2</v>
      </c>
      <c r="M15" s="400">
        <v>2</v>
      </c>
      <c r="N15" s="400"/>
      <c r="O15" s="400"/>
      <c r="P15" s="340">
        <f t="shared" si="6"/>
        <v>3</v>
      </c>
      <c r="Q15" s="340">
        <f t="shared" si="6"/>
        <v>0</v>
      </c>
      <c r="R15" s="340">
        <f t="shared" si="6"/>
        <v>0</v>
      </c>
      <c r="S15" s="340">
        <f t="shared" si="6"/>
        <v>2</v>
      </c>
      <c r="T15" s="340">
        <f t="shared" si="6"/>
        <v>2</v>
      </c>
      <c r="U15" s="340">
        <f t="shared" si="6"/>
        <v>0</v>
      </c>
      <c r="V15" s="340">
        <f t="shared" si="6"/>
        <v>0</v>
      </c>
      <c r="W15" s="340"/>
      <c r="X15" s="340"/>
      <c r="Y15" s="340"/>
      <c r="Z15" s="340"/>
      <c r="AA15" s="340"/>
      <c r="AB15" s="340"/>
      <c r="AC15" s="340"/>
      <c r="AD15" s="340"/>
      <c r="AE15" s="341">
        <v>45962</v>
      </c>
      <c r="AF15" s="436">
        <f t="shared" si="7"/>
        <v>7</v>
      </c>
      <c r="AG15" s="342"/>
    </row>
    <row r="16" spans="4:33" ht="24" hidden="1">
      <c r="D16" s="394" t="s">
        <v>74</v>
      </c>
      <c r="E16" s="403" t="s">
        <v>79</v>
      </c>
      <c r="F16" s="396"/>
      <c r="G16" s="395" t="s">
        <v>80</v>
      </c>
      <c r="H16" s="343"/>
      <c r="I16" s="399"/>
      <c r="J16" s="400"/>
      <c r="K16" s="400"/>
      <c r="L16" s="402">
        <v>2</v>
      </c>
      <c r="M16" s="400"/>
      <c r="N16" s="400"/>
      <c r="O16" s="400"/>
      <c r="P16" s="340">
        <f t="shared" si="6"/>
        <v>0</v>
      </c>
      <c r="Q16" s="340">
        <f t="shared" si="6"/>
        <v>0</v>
      </c>
      <c r="R16" s="340">
        <f t="shared" si="6"/>
        <v>0</v>
      </c>
      <c r="S16" s="340">
        <f t="shared" si="6"/>
        <v>2</v>
      </c>
      <c r="T16" s="340">
        <f t="shared" si="6"/>
        <v>0</v>
      </c>
      <c r="U16" s="340">
        <f t="shared" si="6"/>
        <v>0</v>
      </c>
      <c r="V16" s="340">
        <f t="shared" si="6"/>
        <v>0</v>
      </c>
      <c r="W16" s="340"/>
      <c r="X16" s="340"/>
      <c r="Y16" s="340"/>
      <c r="Z16" s="340"/>
      <c r="AA16" s="340"/>
      <c r="AB16" s="340"/>
      <c r="AC16" s="340"/>
      <c r="AD16" s="340"/>
      <c r="AE16" s="341">
        <v>45962</v>
      </c>
      <c r="AF16" s="436">
        <f t="shared" si="7"/>
        <v>2</v>
      </c>
      <c r="AG16" s="342"/>
    </row>
    <row r="17" spans="4:33" ht="36" hidden="1">
      <c r="D17" s="394" t="s">
        <v>81</v>
      </c>
      <c r="E17" s="396" t="s">
        <v>82</v>
      </c>
      <c r="F17" s="396">
        <v>1</v>
      </c>
      <c r="G17" s="395" t="s">
        <v>83</v>
      </c>
      <c r="H17" s="343"/>
      <c r="I17" s="396">
        <v>1</v>
      </c>
      <c r="J17" s="400"/>
      <c r="K17" s="396"/>
      <c r="L17" s="368">
        <v>1</v>
      </c>
      <c r="M17" s="399"/>
      <c r="N17" s="400"/>
      <c r="O17" s="396"/>
      <c r="P17" s="340">
        <f t="shared" si="6"/>
        <v>1</v>
      </c>
      <c r="Q17" s="340">
        <f t="shared" si="6"/>
        <v>0</v>
      </c>
      <c r="R17" s="340">
        <f t="shared" si="6"/>
        <v>0</v>
      </c>
      <c r="S17" s="340">
        <f t="shared" si="6"/>
        <v>1</v>
      </c>
      <c r="T17" s="340">
        <f t="shared" si="6"/>
        <v>0</v>
      </c>
      <c r="U17" s="340">
        <f t="shared" si="6"/>
        <v>0</v>
      </c>
      <c r="V17" s="340">
        <f t="shared" si="6"/>
        <v>0</v>
      </c>
      <c r="W17" s="340"/>
      <c r="X17" s="340"/>
      <c r="Y17" s="340"/>
      <c r="Z17" s="340"/>
      <c r="AA17" s="340"/>
      <c r="AB17" s="340"/>
      <c r="AC17" s="340"/>
      <c r="AD17" s="340"/>
      <c r="AE17" s="341">
        <v>45962</v>
      </c>
      <c r="AF17" s="436">
        <f t="shared" si="7"/>
        <v>2</v>
      </c>
      <c r="AG17" s="342"/>
    </row>
    <row r="18" spans="4:33" ht="36" hidden="1">
      <c r="D18" s="394" t="s">
        <v>84</v>
      </c>
      <c r="E18" s="396" t="s">
        <v>47</v>
      </c>
      <c r="F18" s="396">
        <v>1</v>
      </c>
      <c r="G18" s="395" t="s">
        <v>85</v>
      </c>
      <c r="H18" s="343"/>
      <c r="I18" s="399">
        <v>1</v>
      </c>
      <c r="J18" s="400"/>
      <c r="K18" s="399"/>
      <c r="L18" s="401"/>
      <c r="M18" s="399">
        <v>2</v>
      </c>
      <c r="N18" s="400"/>
      <c r="O18" s="399"/>
      <c r="P18" s="340">
        <f t="shared" si="6"/>
        <v>1</v>
      </c>
      <c r="Q18" s="340">
        <f t="shared" si="6"/>
        <v>0</v>
      </c>
      <c r="R18" s="340">
        <f t="shared" si="6"/>
        <v>0</v>
      </c>
      <c r="S18" s="340">
        <f t="shared" si="6"/>
        <v>0</v>
      </c>
      <c r="T18" s="340">
        <f t="shared" si="6"/>
        <v>2</v>
      </c>
      <c r="U18" s="340">
        <f t="shared" si="6"/>
        <v>0</v>
      </c>
      <c r="V18" s="340">
        <f t="shared" si="6"/>
        <v>0</v>
      </c>
      <c r="W18" s="340"/>
      <c r="X18" s="340"/>
      <c r="Y18" s="340"/>
      <c r="Z18" s="340"/>
      <c r="AA18" s="340"/>
      <c r="AB18" s="340"/>
      <c r="AC18" s="340"/>
      <c r="AD18" s="340"/>
      <c r="AE18" s="341">
        <v>45962</v>
      </c>
      <c r="AF18" s="436">
        <f t="shared" si="7"/>
        <v>3</v>
      </c>
      <c r="AG18" s="342"/>
    </row>
    <row r="19" spans="4:33" ht="48" hidden="1">
      <c r="D19" s="394" t="s">
        <v>659</v>
      </c>
      <c r="E19" s="403" t="s">
        <v>87</v>
      </c>
      <c r="F19" s="396">
        <v>2</v>
      </c>
      <c r="G19" s="395" t="s">
        <v>88</v>
      </c>
      <c r="H19" s="343"/>
      <c r="I19" s="399">
        <v>2</v>
      </c>
      <c r="J19" s="400"/>
      <c r="K19" s="399"/>
      <c r="L19" s="401"/>
      <c r="M19" s="399"/>
      <c r="N19" s="400"/>
      <c r="O19" s="399"/>
      <c r="P19" s="340">
        <f t="shared" si="6"/>
        <v>2</v>
      </c>
      <c r="Q19" s="340">
        <f t="shared" si="6"/>
        <v>0</v>
      </c>
      <c r="R19" s="340">
        <f t="shared" si="6"/>
        <v>0</v>
      </c>
      <c r="S19" s="340">
        <f t="shared" si="6"/>
        <v>0</v>
      </c>
      <c r="T19" s="340">
        <f t="shared" si="6"/>
        <v>0</v>
      </c>
      <c r="U19" s="340">
        <f t="shared" si="6"/>
        <v>0</v>
      </c>
      <c r="V19" s="340">
        <f t="shared" si="6"/>
        <v>0</v>
      </c>
      <c r="W19" s="340"/>
      <c r="X19" s="340"/>
      <c r="Y19" s="340"/>
      <c r="Z19" s="340"/>
      <c r="AA19" s="340"/>
      <c r="AB19" s="340"/>
      <c r="AC19" s="340"/>
      <c r="AD19" s="340"/>
      <c r="AE19" s="341">
        <v>45962</v>
      </c>
      <c r="AF19" s="436">
        <f t="shared" si="7"/>
        <v>2</v>
      </c>
      <c r="AG19" s="342"/>
    </row>
    <row r="20" spans="4:33" ht="36" hidden="1">
      <c r="D20" s="394" t="s">
        <v>89</v>
      </c>
      <c r="E20" s="396" t="s">
        <v>90</v>
      </c>
      <c r="F20" s="396">
        <v>1</v>
      </c>
      <c r="G20" s="404" t="s">
        <v>91</v>
      </c>
      <c r="H20" s="343"/>
      <c r="I20" s="399">
        <v>1</v>
      </c>
      <c r="J20" s="400"/>
      <c r="K20" s="399"/>
      <c r="L20" s="401"/>
      <c r="M20" s="399">
        <v>1</v>
      </c>
      <c r="N20" s="400"/>
      <c r="O20" s="399"/>
      <c r="P20" s="340">
        <f t="shared" si="6"/>
        <v>1</v>
      </c>
      <c r="Q20" s="340">
        <f t="shared" si="6"/>
        <v>0</v>
      </c>
      <c r="R20" s="340">
        <f t="shared" si="6"/>
        <v>0</v>
      </c>
      <c r="S20" s="340">
        <f t="shared" si="6"/>
        <v>0</v>
      </c>
      <c r="T20" s="340">
        <f t="shared" si="6"/>
        <v>1</v>
      </c>
      <c r="U20" s="340">
        <f t="shared" si="6"/>
        <v>0</v>
      </c>
      <c r="V20" s="340">
        <f t="shared" si="6"/>
        <v>0</v>
      </c>
      <c r="W20" s="343"/>
      <c r="X20" s="343"/>
      <c r="Y20" s="343"/>
      <c r="Z20" s="343"/>
      <c r="AA20" s="343"/>
      <c r="AB20" s="343"/>
      <c r="AC20" s="343"/>
      <c r="AD20" s="343"/>
      <c r="AE20" s="341">
        <v>45962</v>
      </c>
      <c r="AF20" s="436">
        <f t="shared" si="7"/>
        <v>2</v>
      </c>
      <c r="AG20" s="342"/>
    </row>
    <row r="21" spans="4:33" s="385" customFormat="1" ht="24.75" customHeight="1">
      <c r="D21" s="344" t="s">
        <v>660</v>
      </c>
      <c r="E21" s="345"/>
      <c r="F21" s="346"/>
      <c r="G21" s="346"/>
      <c r="H21" s="347"/>
      <c r="I21" s="339">
        <f t="shared" ref="I21:AA21" si="8">SUM(I13:I20)</f>
        <v>12</v>
      </c>
      <c r="J21" s="339">
        <f t="shared" si="8"/>
        <v>0</v>
      </c>
      <c r="K21" s="339">
        <f t="shared" si="8"/>
        <v>0</v>
      </c>
      <c r="L21" s="339">
        <f t="shared" si="8"/>
        <v>8</v>
      </c>
      <c r="M21" s="339">
        <f t="shared" si="8"/>
        <v>6</v>
      </c>
      <c r="N21" s="339">
        <f t="shared" si="8"/>
        <v>0</v>
      </c>
      <c r="O21" s="339">
        <f t="shared" si="8"/>
        <v>0</v>
      </c>
      <c r="P21" s="339">
        <f t="shared" si="8"/>
        <v>12</v>
      </c>
      <c r="Q21" s="339">
        <f t="shared" si="8"/>
        <v>0</v>
      </c>
      <c r="R21" s="339">
        <f t="shared" si="8"/>
        <v>0</v>
      </c>
      <c r="S21" s="339">
        <f t="shared" si="8"/>
        <v>8</v>
      </c>
      <c r="T21" s="339">
        <f t="shared" si="8"/>
        <v>6</v>
      </c>
      <c r="U21" s="339">
        <f t="shared" si="8"/>
        <v>0</v>
      </c>
      <c r="V21" s="339">
        <f t="shared" si="8"/>
        <v>0</v>
      </c>
      <c r="W21" s="339">
        <f t="shared" si="8"/>
        <v>0</v>
      </c>
      <c r="X21" s="339">
        <f t="shared" si="8"/>
        <v>0</v>
      </c>
      <c r="Y21" s="339">
        <f t="shared" si="8"/>
        <v>0</v>
      </c>
      <c r="Z21" s="339">
        <f t="shared" si="8"/>
        <v>0</v>
      </c>
      <c r="AA21" s="339">
        <f t="shared" si="8"/>
        <v>0</v>
      </c>
      <c r="AB21" s="339">
        <f t="shared" ref="AB21:AC21" si="9">SUM(AB15:AB20)</f>
        <v>0</v>
      </c>
      <c r="AC21" s="339">
        <f t="shared" si="9"/>
        <v>0</v>
      </c>
      <c r="AD21" s="339">
        <f>SUM(AD13:AD20)</f>
        <v>0</v>
      </c>
      <c r="AE21" s="442">
        <f>I25+J25+K25+L25+M25+N25+P25+Q25+R25+S25+T25+U25</f>
        <v>1589840</v>
      </c>
      <c r="AF21" s="388"/>
      <c r="AG21" s="386"/>
    </row>
    <row r="22" spans="4:33" ht="12" customHeight="1">
      <c r="D22" s="350" t="s">
        <v>655</v>
      </c>
      <c r="E22" s="351"/>
      <c r="F22" s="352"/>
      <c r="G22" s="352"/>
      <c r="H22" s="353"/>
      <c r="I22" s="354">
        <v>20000</v>
      </c>
      <c r="J22" s="355">
        <v>20000</v>
      </c>
      <c r="K22" s="354">
        <v>95000</v>
      </c>
      <c r="L22" s="354">
        <v>12000</v>
      </c>
      <c r="M22" s="354">
        <v>50000</v>
      </c>
      <c r="N22" s="355">
        <v>60000</v>
      </c>
      <c r="O22" s="355"/>
      <c r="P22" s="355">
        <v>20000</v>
      </c>
      <c r="Q22" s="355">
        <v>20000</v>
      </c>
      <c r="R22" s="355">
        <v>95000</v>
      </c>
      <c r="S22" s="355">
        <v>20000</v>
      </c>
      <c r="T22" s="355">
        <v>50000</v>
      </c>
      <c r="U22" s="355">
        <v>50000</v>
      </c>
      <c r="V22" s="355"/>
      <c r="W22" s="354">
        <v>60000</v>
      </c>
      <c r="X22" s="354">
        <v>110000</v>
      </c>
      <c r="Y22" s="354">
        <v>300000</v>
      </c>
      <c r="Z22" s="354">
        <v>13000</v>
      </c>
      <c r="AA22" s="354">
        <v>13000</v>
      </c>
      <c r="AB22" s="354">
        <v>18000</v>
      </c>
      <c r="AC22" s="354"/>
      <c r="AD22" s="354">
        <v>23000</v>
      </c>
      <c r="AE22" s="440"/>
      <c r="AF22" s="363"/>
      <c r="AG22" s="338"/>
    </row>
    <row r="23" spans="4:33">
      <c r="D23" s="350" t="s">
        <v>656</v>
      </c>
      <c r="E23" s="351"/>
      <c r="F23" s="352"/>
      <c r="G23" s="352"/>
      <c r="H23" s="353"/>
      <c r="I23" s="354">
        <f>SUM(I22*19%)</f>
        <v>3800</v>
      </c>
      <c r="J23" s="354">
        <f t="shared" ref="J23:V23" si="10">SUM(J22*19%)</f>
        <v>3800</v>
      </c>
      <c r="K23" s="354">
        <f t="shared" si="10"/>
        <v>18050</v>
      </c>
      <c r="L23" s="354">
        <f t="shared" si="10"/>
        <v>2280</v>
      </c>
      <c r="M23" s="354">
        <f t="shared" si="10"/>
        <v>9500</v>
      </c>
      <c r="N23" s="354">
        <f t="shared" si="10"/>
        <v>11400</v>
      </c>
      <c r="O23" s="354">
        <f t="shared" si="10"/>
        <v>0</v>
      </c>
      <c r="P23" s="354">
        <f t="shared" si="10"/>
        <v>3800</v>
      </c>
      <c r="Q23" s="354">
        <f t="shared" si="10"/>
        <v>3800</v>
      </c>
      <c r="R23" s="354">
        <f t="shared" si="10"/>
        <v>18050</v>
      </c>
      <c r="S23" s="354">
        <f t="shared" si="10"/>
        <v>3800</v>
      </c>
      <c r="T23" s="354">
        <f t="shared" si="10"/>
        <v>9500</v>
      </c>
      <c r="U23" s="354">
        <f t="shared" si="10"/>
        <v>9500</v>
      </c>
      <c r="V23" s="354">
        <f t="shared" si="10"/>
        <v>0</v>
      </c>
      <c r="W23" s="354"/>
      <c r="X23" s="354"/>
      <c r="Y23" s="354"/>
      <c r="Z23" s="354"/>
      <c r="AA23" s="354"/>
      <c r="AB23" s="358"/>
      <c r="AC23" s="358"/>
      <c r="AD23" s="354"/>
      <c r="AE23" s="439">
        <f>W25+X25+Y25+Z25+AD25+AB25+AA25+AC25</f>
        <v>0</v>
      </c>
      <c r="AF23" s="363"/>
      <c r="AG23" s="338"/>
    </row>
    <row r="24" spans="4:33" ht="12" customHeight="1">
      <c r="D24" s="350" t="s">
        <v>657</v>
      </c>
      <c r="E24" s="351"/>
      <c r="F24" s="352"/>
      <c r="G24" s="352"/>
      <c r="H24" s="353"/>
      <c r="I24" s="354">
        <f>SUM(I22:I23)</f>
        <v>23800</v>
      </c>
      <c r="J24" s="354">
        <f t="shared" ref="J24:AD24" si="11">SUM(J22:J23)</f>
        <v>23800</v>
      </c>
      <c r="K24" s="354">
        <f t="shared" si="11"/>
        <v>113050</v>
      </c>
      <c r="L24" s="354">
        <f t="shared" si="11"/>
        <v>14280</v>
      </c>
      <c r="M24" s="354">
        <f t="shared" si="11"/>
        <v>59500</v>
      </c>
      <c r="N24" s="354">
        <f t="shared" si="11"/>
        <v>71400</v>
      </c>
      <c r="O24" s="354">
        <f t="shared" si="11"/>
        <v>0</v>
      </c>
      <c r="P24" s="354">
        <f t="shared" si="11"/>
        <v>23800</v>
      </c>
      <c r="Q24" s="354">
        <f t="shared" si="11"/>
        <v>23800</v>
      </c>
      <c r="R24" s="354">
        <f t="shared" si="11"/>
        <v>113050</v>
      </c>
      <c r="S24" s="354">
        <f t="shared" si="11"/>
        <v>23800</v>
      </c>
      <c r="T24" s="354">
        <f t="shared" si="11"/>
        <v>59500</v>
      </c>
      <c r="U24" s="354">
        <f t="shared" si="11"/>
        <v>59500</v>
      </c>
      <c r="V24" s="354">
        <f t="shared" si="11"/>
        <v>0</v>
      </c>
      <c r="W24" s="354">
        <f t="shared" si="11"/>
        <v>60000</v>
      </c>
      <c r="X24" s="354">
        <f t="shared" si="11"/>
        <v>110000</v>
      </c>
      <c r="Y24" s="354">
        <f t="shared" si="11"/>
        <v>300000</v>
      </c>
      <c r="Z24" s="354">
        <f t="shared" si="11"/>
        <v>13000</v>
      </c>
      <c r="AA24" s="354">
        <f t="shared" si="11"/>
        <v>13000</v>
      </c>
      <c r="AB24" s="358">
        <f t="shared" si="11"/>
        <v>18000</v>
      </c>
      <c r="AC24" s="358">
        <f t="shared" si="11"/>
        <v>0</v>
      </c>
      <c r="AD24" s="354">
        <f t="shared" si="11"/>
        <v>23000</v>
      </c>
      <c r="AE24" s="440"/>
      <c r="AF24" s="363"/>
      <c r="AG24" s="338"/>
    </row>
    <row r="25" spans="4:33" ht="12" customHeight="1">
      <c r="D25" s="350" t="s">
        <v>658</v>
      </c>
      <c r="E25" s="351"/>
      <c r="F25" s="352"/>
      <c r="G25" s="352"/>
      <c r="H25" s="353"/>
      <c r="I25" s="354">
        <f>SUM(I24*I21)</f>
        <v>285600</v>
      </c>
      <c r="J25" s="354">
        <f t="shared" ref="J25:AD25" si="12">SUM(J24*J21)</f>
        <v>0</v>
      </c>
      <c r="K25" s="354">
        <f t="shared" si="12"/>
        <v>0</v>
      </c>
      <c r="L25" s="354">
        <f t="shared" si="12"/>
        <v>114240</v>
      </c>
      <c r="M25" s="354">
        <f t="shared" si="12"/>
        <v>357000</v>
      </c>
      <c r="N25" s="354">
        <f t="shared" si="12"/>
        <v>0</v>
      </c>
      <c r="O25" s="354">
        <f t="shared" si="12"/>
        <v>0</v>
      </c>
      <c r="P25" s="354">
        <f t="shared" si="12"/>
        <v>285600</v>
      </c>
      <c r="Q25" s="354">
        <f t="shared" si="12"/>
        <v>0</v>
      </c>
      <c r="R25" s="354">
        <f t="shared" si="12"/>
        <v>0</v>
      </c>
      <c r="S25" s="354">
        <f t="shared" si="12"/>
        <v>190400</v>
      </c>
      <c r="T25" s="354">
        <f t="shared" si="12"/>
        <v>357000</v>
      </c>
      <c r="U25" s="354">
        <f t="shared" si="12"/>
        <v>0</v>
      </c>
      <c r="V25" s="354">
        <f t="shared" si="12"/>
        <v>0</v>
      </c>
      <c r="W25" s="354">
        <f t="shared" si="12"/>
        <v>0</v>
      </c>
      <c r="X25" s="354">
        <f t="shared" si="12"/>
        <v>0</v>
      </c>
      <c r="Y25" s="354">
        <f t="shared" si="12"/>
        <v>0</v>
      </c>
      <c r="Z25" s="354">
        <f t="shared" si="12"/>
        <v>0</v>
      </c>
      <c r="AA25" s="354">
        <f t="shared" si="12"/>
        <v>0</v>
      </c>
      <c r="AB25" s="358">
        <f t="shared" ref="AB25:AC25" si="13">SUM(AB21*AB24)</f>
        <v>0</v>
      </c>
      <c r="AC25" s="358">
        <f t="shared" si="13"/>
        <v>0</v>
      </c>
      <c r="AD25" s="354">
        <f t="shared" si="12"/>
        <v>0</v>
      </c>
      <c r="AE25" s="441">
        <f>AE21+AE23</f>
        <v>1589840</v>
      </c>
      <c r="AF25" s="364"/>
      <c r="AG25" s="338"/>
    </row>
    <row r="26" spans="4:33" ht="30.75" customHeight="1">
      <c r="D26" s="335" t="s">
        <v>92</v>
      </c>
      <c r="E26" s="362"/>
      <c r="F26" s="336"/>
      <c r="G26" s="336"/>
      <c r="H26" s="336"/>
      <c r="I26" s="336"/>
      <c r="J26" s="336"/>
      <c r="K26" s="336"/>
      <c r="L26" s="336"/>
      <c r="M26" s="336"/>
      <c r="N26" s="336"/>
      <c r="O26" s="336"/>
      <c r="P26" s="336"/>
      <c r="Q26" s="336"/>
      <c r="R26" s="336"/>
      <c r="S26" s="336"/>
      <c r="T26" s="336"/>
      <c r="U26" s="336"/>
      <c r="V26" s="336"/>
      <c r="W26" s="336"/>
      <c r="X26" s="336"/>
      <c r="Y26" s="336"/>
      <c r="Z26" s="336"/>
      <c r="AA26" s="336"/>
      <c r="AB26" s="336"/>
      <c r="AC26" s="336"/>
      <c r="AD26" s="336"/>
      <c r="AE26" s="337"/>
      <c r="AF26" s="337"/>
      <c r="AG26" s="338"/>
    </row>
    <row r="27" spans="4:33" ht="72" hidden="1">
      <c r="D27" s="394" t="s">
        <v>93</v>
      </c>
      <c r="E27" s="403" t="s">
        <v>94</v>
      </c>
      <c r="F27" s="396">
        <v>2</v>
      </c>
      <c r="G27" s="395" t="s">
        <v>95</v>
      </c>
      <c r="H27" s="343"/>
      <c r="I27" s="399">
        <v>2</v>
      </c>
      <c r="J27" s="400"/>
      <c r="K27" s="400"/>
      <c r="L27" s="402">
        <v>2</v>
      </c>
      <c r="M27" s="400">
        <v>1</v>
      </c>
      <c r="N27" s="400"/>
      <c r="O27" s="405">
        <v>1</v>
      </c>
      <c r="P27" s="340">
        <f>I27</f>
        <v>2</v>
      </c>
      <c r="Q27" s="340">
        <f t="shared" ref="Q27:V34" si="14">J27</f>
        <v>0</v>
      </c>
      <c r="R27" s="340">
        <f t="shared" si="14"/>
        <v>0</v>
      </c>
      <c r="S27" s="340">
        <f t="shared" si="14"/>
        <v>2</v>
      </c>
      <c r="T27" s="340">
        <f t="shared" si="14"/>
        <v>1</v>
      </c>
      <c r="U27" s="340">
        <f t="shared" si="14"/>
        <v>0</v>
      </c>
      <c r="V27" s="340">
        <f t="shared" si="14"/>
        <v>1</v>
      </c>
      <c r="W27" s="340"/>
      <c r="X27" s="340"/>
      <c r="Y27" s="340"/>
      <c r="Z27" s="340"/>
      <c r="AA27" s="340"/>
      <c r="AB27" s="340"/>
      <c r="AC27" s="340"/>
      <c r="AD27" s="340"/>
      <c r="AE27" s="341">
        <v>45962</v>
      </c>
      <c r="AF27" s="436">
        <f t="shared" ref="AF27:AF34" si="15">I27+J27+K27+L27+M27+N27+W27+X27+Y27</f>
        <v>5</v>
      </c>
      <c r="AG27" s="342"/>
    </row>
    <row r="28" spans="4:33" ht="84" hidden="1">
      <c r="D28" s="394" t="s">
        <v>96</v>
      </c>
      <c r="E28" s="396" t="s">
        <v>97</v>
      </c>
      <c r="F28" s="396">
        <v>3</v>
      </c>
      <c r="G28" s="395" t="s">
        <v>98</v>
      </c>
      <c r="H28" s="343"/>
      <c r="I28" s="399">
        <v>5</v>
      </c>
      <c r="J28" s="400"/>
      <c r="K28" s="400"/>
      <c r="L28" s="401"/>
      <c r="M28" s="400">
        <v>1</v>
      </c>
      <c r="N28" s="400"/>
      <c r="O28" s="400"/>
      <c r="P28" s="340">
        <f t="shared" ref="P28:P34" si="16">I28</f>
        <v>5</v>
      </c>
      <c r="Q28" s="340">
        <f t="shared" si="14"/>
        <v>0</v>
      </c>
      <c r="R28" s="340">
        <f t="shared" si="14"/>
        <v>0</v>
      </c>
      <c r="S28" s="340">
        <f t="shared" si="14"/>
        <v>0</v>
      </c>
      <c r="T28" s="340">
        <f t="shared" si="14"/>
        <v>1</v>
      </c>
      <c r="U28" s="340">
        <f t="shared" si="14"/>
        <v>0</v>
      </c>
      <c r="V28" s="340">
        <f t="shared" si="14"/>
        <v>0</v>
      </c>
      <c r="W28" s="340"/>
      <c r="X28" s="340"/>
      <c r="Y28" s="340"/>
      <c r="Z28" s="340"/>
      <c r="AA28" s="340"/>
      <c r="AB28" s="340"/>
      <c r="AC28" s="340"/>
      <c r="AD28" s="340"/>
      <c r="AE28" s="341">
        <v>45962</v>
      </c>
      <c r="AF28" s="436">
        <f t="shared" si="15"/>
        <v>6</v>
      </c>
      <c r="AG28" s="342"/>
    </row>
    <row r="29" spans="4:33" ht="36" hidden="1">
      <c r="D29" s="394" t="s">
        <v>101</v>
      </c>
      <c r="E29" s="396" t="s">
        <v>82</v>
      </c>
      <c r="F29" s="396">
        <v>1</v>
      </c>
      <c r="G29" s="395" t="s">
        <v>102</v>
      </c>
      <c r="H29" s="343"/>
      <c r="I29" s="399">
        <v>1</v>
      </c>
      <c r="J29" s="399"/>
      <c r="K29" s="399"/>
      <c r="L29" s="401">
        <v>1</v>
      </c>
      <c r="M29" s="399"/>
      <c r="N29" s="399"/>
      <c r="O29" s="399"/>
      <c r="P29" s="340">
        <f t="shared" si="16"/>
        <v>1</v>
      </c>
      <c r="Q29" s="340">
        <f t="shared" si="14"/>
        <v>0</v>
      </c>
      <c r="R29" s="340">
        <f t="shared" si="14"/>
        <v>0</v>
      </c>
      <c r="S29" s="340">
        <f t="shared" si="14"/>
        <v>1</v>
      </c>
      <c r="T29" s="340">
        <f t="shared" si="14"/>
        <v>0</v>
      </c>
      <c r="U29" s="340">
        <f t="shared" si="14"/>
        <v>0</v>
      </c>
      <c r="V29" s="340">
        <f t="shared" si="14"/>
        <v>0</v>
      </c>
      <c r="W29" s="340"/>
      <c r="X29" s="340"/>
      <c r="Y29" s="340"/>
      <c r="Z29" s="340"/>
      <c r="AA29" s="340"/>
      <c r="AB29" s="340"/>
      <c r="AC29" s="340"/>
      <c r="AD29" s="340"/>
      <c r="AE29" s="341"/>
      <c r="AF29" s="436">
        <f t="shared" si="15"/>
        <v>2</v>
      </c>
      <c r="AG29" s="338"/>
    </row>
    <row r="30" spans="4:33" ht="96" hidden="1">
      <c r="D30" s="394" t="s">
        <v>103</v>
      </c>
      <c r="E30" s="396" t="s">
        <v>104</v>
      </c>
      <c r="F30" s="396">
        <v>3</v>
      </c>
      <c r="G30" s="395" t="s">
        <v>105</v>
      </c>
      <c r="H30" s="343"/>
      <c r="I30" s="399">
        <v>4</v>
      </c>
      <c r="J30" s="400"/>
      <c r="K30" s="400"/>
      <c r="L30" s="402">
        <v>2</v>
      </c>
      <c r="M30" s="400">
        <v>1</v>
      </c>
      <c r="N30" s="400"/>
      <c r="O30" s="400"/>
      <c r="P30" s="340">
        <f t="shared" si="16"/>
        <v>4</v>
      </c>
      <c r="Q30" s="340">
        <f t="shared" si="14"/>
        <v>0</v>
      </c>
      <c r="R30" s="340">
        <f t="shared" si="14"/>
        <v>0</v>
      </c>
      <c r="S30" s="340">
        <f t="shared" si="14"/>
        <v>2</v>
      </c>
      <c r="T30" s="340">
        <f t="shared" si="14"/>
        <v>1</v>
      </c>
      <c r="U30" s="340">
        <f t="shared" si="14"/>
        <v>0</v>
      </c>
      <c r="V30" s="340">
        <f t="shared" si="14"/>
        <v>0</v>
      </c>
      <c r="W30" s="343"/>
      <c r="X30" s="343"/>
      <c r="Y30" s="343"/>
      <c r="Z30" s="343"/>
      <c r="AA30" s="343"/>
      <c r="AB30" s="343"/>
      <c r="AC30" s="343"/>
      <c r="AD30" s="343"/>
      <c r="AE30" s="341">
        <v>45962</v>
      </c>
      <c r="AF30" s="436">
        <f t="shared" si="15"/>
        <v>7</v>
      </c>
      <c r="AG30" s="342"/>
    </row>
    <row r="31" spans="4:33" ht="36" hidden="1">
      <c r="D31" s="394" t="s">
        <v>106</v>
      </c>
      <c r="E31" s="396" t="s">
        <v>82</v>
      </c>
      <c r="F31" s="396">
        <v>1</v>
      </c>
      <c r="G31" s="395" t="s">
        <v>107</v>
      </c>
      <c r="H31" s="343"/>
      <c r="I31" s="399">
        <v>2</v>
      </c>
      <c r="J31" s="400"/>
      <c r="K31" s="400"/>
      <c r="L31" s="402">
        <v>1</v>
      </c>
      <c r="M31" s="400"/>
      <c r="N31" s="400"/>
      <c r="O31" s="405">
        <v>1</v>
      </c>
      <c r="P31" s="340">
        <f t="shared" si="16"/>
        <v>2</v>
      </c>
      <c r="Q31" s="340">
        <f t="shared" si="14"/>
        <v>0</v>
      </c>
      <c r="R31" s="340">
        <f t="shared" si="14"/>
        <v>0</v>
      </c>
      <c r="S31" s="340">
        <f t="shared" si="14"/>
        <v>1</v>
      </c>
      <c r="T31" s="340">
        <f t="shared" si="14"/>
        <v>0</v>
      </c>
      <c r="U31" s="340">
        <f t="shared" si="14"/>
        <v>0</v>
      </c>
      <c r="V31" s="340">
        <f t="shared" si="14"/>
        <v>1</v>
      </c>
      <c r="W31" s="340"/>
      <c r="X31" s="340"/>
      <c r="Y31" s="340"/>
      <c r="Z31" s="340"/>
      <c r="AA31" s="340"/>
      <c r="AB31" s="340"/>
      <c r="AC31" s="340"/>
      <c r="AD31" s="340"/>
      <c r="AE31" s="341">
        <v>45962</v>
      </c>
      <c r="AF31" s="436">
        <f t="shared" si="15"/>
        <v>3</v>
      </c>
      <c r="AG31" s="342"/>
    </row>
    <row r="32" spans="4:33" ht="36" hidden="1">
      <c r="D32" s="394" t="s">
        <v>114</v>
      </c>
      <c r="E32" s="396" t="s">
        <v>90</v>
      </c>
      <c r="F32" s="396">
        <v>1</v>
      </c>
      <c r="G32" s="395" t="s">
        <v>115</v>
      </c>
      <c r="H32" s="343"/>
      <c r="I32" s="399">
        <v>4</v>
      </c>
      <c r="J32" s="400"/>
      <c r="K32" s="400"/>
      <c r="L32" s="402"/>
      <c r="M32" s="400">
        <v>1</v>
      </c>
      <c r="N32" s="400"/>
      <c r="O32" s="400"/>
      <c r="P32" s="340">
        <f t="shared" si="16"/>
        <v>4</v>
      </c>
      <c r="Q32" s="340">
        <f t="shared" si="14"/>
        <v>0</v>
      </c>
      <c r="R32" s="340">
        <f t="shared" si="14"/>
        <v>0</v>
      </c>
      <c r="S32" s="340">
        <f t="shared" si="14"/>
        <v>0</v>
      </c>
      <c r="T32" s="340">
        <f t="shared" si="14"/>
        <v>1</v>
      </c>
      <c r="U32" s="340">
        <f t="shared" si="14"/>
        <v>0</v>
      </c>
      <c r="V32" s="340">
        <f t="shared" si="14"/>
        <v>0</v>
      </c>
      <c r="W32" s="340"/>
      <c r="X32" s="340"/>
      <c r="Y32" s="340"/>
      <c r="Z32" s="340"/>
      <c r="AA32" s="340"/>
      <c r="AB32" s="340"/>
      <c r="AC32" s="340"/>
      <c r="AD32" s="340"/>
      <c r="AE32" s="341">
        <v>45962</v>
      </c>
      <c r="AF32" s="436">
        <f t="shared" si="15"/>
        <v>5</v>
      </c>
      <c r="AG32" s="338"/>
    </row>
    <row r="33" spans="4:33" ht="36" hidden="1">
      <c r="D33" s="394" t="s">
        <v>116</v>
      </c>
      <c r="E33" s="396" t="s">
        <v>117</v>
      </c>
      <c r="F33" s="396">
        <v>1</v>
      </c>
      <c r="G33" s="395" t="s">
        <v>118</v>
      </c>
      <c r="H33" s="343"/>
      <c r="I33" s="399">
        <v>2</v>
      </c>
      <c r="J33" s="400"/>
      <c r="K33" s="400"/>
      <c r="L33" s="402"/>
      <c r="M33" s="400"/>
      <c r="N33" s="400"/>
      <c r="O33" s="400"/>
      <c r="P33" s="340">
        <f t="shared" si="16"/>
        <v>2</v>
      </c>
      <c r="Q33" s="340">
        <f t="shared" si="14"/>
        <v>0</v>
      </c>
      <c r="R33" s="340">
        <f t="shared" si="14"/>
        <v>0</v>
      </c>
      <c r="S33" s="340">
        <f t="shared" si="14"/>
        <v>0</v>
      </c>
      <c r="T33" s="340">
        <f t="shared" si="14"/>
        <v>0</v>
      </c>
      <c r="U33" s="340">
        <f t="shared" si="14"/>
        <v>0</v>
      </c>
      <c r="V33" s="340">
        <f t="shared" si="14"/>
        <v>0</v>
      </c>
      <c r="W33" s="340"/>
      <c r="X33" s="340"/>
      <c r="Y33" s="340"/>
      <c r="Z33" s="340"/>
      <c r="AA33" s="340"/>
      <c r="AB33" s="340"/>
      <c r="AC33" s="340"/>
      <c r="AD33" s="340"/>
      <c r="AE33" s="341">
        <v>45962</v>
      </c>
      <c r="AF33" s="436">
        <f t="shared" si="15"/>
        <v>2</v>
      </c>
      <c r="AG33" s="338"/>
    </row>
    <row r="34" spans="4:33" ht="36" hidden="1">
      <c r="D34" s="394" t="s">
        <v>119</v>
      </c>
      <c r="E34" s="396" t="s">
        <v>117</v>
      </c>
      <c r="F34" s="396">
        <v>1</v>
      </c>
      <c r="G34" s="395" t="s">
        <v>120</v>
      </c>
      <c r="H34" s="343"/>
      <c r="I34" s="400"/>
      <c r="J34" s="400"/>
      <c r="K34" s="399"/>
      <c r="L34" s="401"/>
      <c r="M34" s="399">
        <v>1</v>
      </c>
      <c r="N34" s="400"/>
      <c r="O34" s="406">
        <v>1</v>
      </c>
      <c r="P34" s="340">
        <f t="shared" si="16"/>
        <v>0</v>
      </c>
      <c r="Q34" s="340">
        <f t="shared" si="14"/>
        <v>0</v>
      </c>
      <c r="R34" s="340">
        <f t="shared" si="14"/>
        <v>0</v>
      </c>
      <c r="S34" s="340">
        <f t="shared" si="14"/>
        <v>0</v>
      </c>
      <c r="T34" s="340">
        <f t="shared" si="14"/>
        <v>1</v>
      </c>
      <c r="U34" s="340">
        <f t="shared" si="14"/>
        <v>0</v>
      </c>
      <c r="V34" s="340">
        <f t="shared" si="14"/>
        <v>1</v>
      </c>
      <c r="W34" s="340"/>
      <c r="X34" s="340"/>
      <c r="Y34" s="340"/>
      <c r="Z34" s="340"/>
      <c r="AA34" s="340"/>
      <c r="AB34" s="340"/>
      <c r="AC34" s="340"/>
      <c r="AD34" s="340"/>
      <c r="AE34" s="341">
        <v>45962</v>
      </c>
      <c r="AF34" s="436">
        <f t="shared" si="15"/>
        <v>1</v>
      </c>
      <c r="AG34" s="338"/>
    </row>
    <row r="35" spans="4:33" s="385" customFormat="1" ht="20.25" customHeight="1">
      <c r="D35" s="344" t="s">
        <v>660</v>
      </c>
      <c r="E35" s="345"/>
      <c r="F35" s="346"/>
      <c r="G35" s="346"/>
      <c r="H35" s="347"/>
      <c r="I35" s="339">
        <f t="shared" ref="I35:N35" si="17">SUM(I27:I34)</f>
        <v>20</v>
      </c>
      <c r="J35" s="339">
        <f t="shared" si="17"/>
        <v>0</v>
      </c>
      <c r="K35" s="339">
        <f t="shared" si="17"/>
        <v>0</v>
      </c>
      <c r="L35" s="339">
        <f t="shared" si="17"/>
        <v>6</v>
      </c>
      <c r="M35" s="339">
        <f t="shared" si="17"/>
        <v>5</v>
      </c>
      <c r="N35" s="339">
        <f t="shared" si="17"/>
        <v>0</v>
      </c>
      <c r="O35" s="339"/>
      <c r="P35" s="339">
        <f t="shared" ref="P35:AA35" si="18">SUM(P27:P34)</f>
        <v>20</v>
      </c>
      <c r="Q35" s="339">
        <f t="shared" si="18"/>
        <v>0</v>
      </c>
      <c r="R35" s="339">
        <f t="shared" si="18"/>
        <v>0</v>
      </c>
      <c r="S35" s="339">
        <f t="shared" si="18"/>
        <v>6</v>
      </c>
      <c r="T35" s="339">
        <f t="shared" si="18"/>
        <v>5</v>
      </c>
      <c r="U35" s="339">
        <f t="shared" si="18"/>
        <v>0</v>
      </c>
      <c r="V35" s="339">
        <f t="shared" si="18"/>
        <v>3</v>
      </c>
      <c r="W35" s="339">
        <f t="shared" si="18"/>
        <v>0</v>
      </c>
      <c r="X35" s="339">
        <f t="shared" si="18"/>
        <v>0</v>
      </c>
      <c r="Y35" s="339">
        <f t="shared" si="18"/>
        <v>0</v>
      </c>
      <c r="Z35" s="339">
        <f t="shared" si="18"/>
        <v>0</v>
      </c>
      <c r="AA35" s="339">
        <f t="shared" si="18"/>
        <v>0</v>
      </c>
      <c r="AB35" s="339">
        <f>SUM(AB32:AB34)</f>
        <v>0</v>
      </c>
      <c r="AC35" s="339">
        <f>SUM(AC32:AC34)</f>
        <v>0</v>
      </c>
      <c r="AD35" s="339">
        <f>SUM(AD27:AD34)</f>
        <v>0</v>
      </c>
      <c r="AE35" s="442">
        <f>I39+J39+K39+L39+M39+N39+P39+Q39+R39+S39+T39+U39+V39+O39</f>
        <v>1832600</v>
      </c>
      <c r="AF35" s="389"/>
      <c r="AG35" s="386"/>
    </row>
    <row r="36" spans="4:33" ht="12" customHeight="1">
      <c r="D36" s="350" t="s">
        <v>655</v>
      </c>
      <c r="E36" s="351"/>
      <c r="F36" s="352"/>
      <c r="G36" s="352"/>
      <c r="H36" s="353"/>
      <c r="I36" s="354">
        <v>20000</v>
      </c>
      <c r="J36" s="355">
        <v>20000</v>
      </c>
      <c r="K36" s="354">
        <v>90000</v>
      </c>
      <c r="L36" s="354">
        <v>20000</v>
      </c>
      <c r="M36" s="354">
        <v>50000</v>
      </c>
      <c r="N36" s="355">
        <v>50000</v>
      </c>
      <c r="O36" s="355"/>
      <c r="P36" s="355">
        <v>20000</v>
      </c>
      <c r="Q36" s="355">
        <v>20000</v>
      </c>
      <c r="R36" s="355">
        <v>65000</v>
      </c>
      <c r="S36" s="355">
        <v>20000</v>
      </c>
      <c r="T36" s="355">
        <v>50000</v>
      </c>
      <c r="U36" s="355">
        <v>50000</v>
      </c>
      <c r="V36" s="355"/>
      <c r="W36" s="354">
        <v>60000</v>
      </c>
      <c r="X36" s="354">
        <v>70000</v>
      </c>
      <c r="Y36" s="354">
        <v>50000</v>
      </c>
      <c r="Z36" s="354">
        <v>13000</v>
      </c>
      <c r="AA36" s="354">
        <v>13000</v>
      </c>
      <c r="AB36" s="354">
        <v>18000</v>
      </c>
      <c r="AC36" s="354"/>
      <c r="AD36" s="354">
        <v>23000</v>
      </c>
      <c r="AE36" s="440"/>
      <c r="AF36" s="366"/>
      <c r="AG36" s="338"/>
    </row>
    <row r="37" spans="4:33">
      <c r="D37" s="350" t="s">
        <v>656</v>
      </c>
      <c r="E37" s="351"/>
      <c r="F37" s="352"/>
      <c r="G37" s="352"/>
      <c r="H37" s="353"/>
      <c r="I37" s="354">
        <f>SUM(I36*19%)</f>
        <v>3800</v>
      </c>
      <c r="J37" s="354">
        <f t="shared" ref="J37:V37" si="19">SUM(J36*19%)</f>
        <v>3800</v>
      </c>
      <c r="K37" s="354">
        <f t="shared" si="19"/>
        <v>17100</v>
      </c>
      <c r="L37" s="354">
        <f t="shared" si="19"/>
        <v>3800</v>
      </c>
      <c r="M37" s="354">
        <f t="shared" si="19"/>
        <v>9500</v>
      </c>
      <c r="N37" s="354">
        <f t="shared" si="19"/>
        <v>9500</v>
      </c>
      <c r="O37" s="354">
        <f t="shared" si="19"/>
        <v>0</v>
      </c>
      <c r="P37" s="354">
        <f t="shared" si="19"/>
        <v>3800</v>
      </c>
      <c r="Q37" s="354">
        <f t="shared" si="19"/>
        <v>3800</v>
      </c>
      <c r="R37" s="354">
        <f t="shared" si="19"/>
        <v>12350</v>
      </c>
      <c r="S37" s="354">
        <f t="shared" si="19"/>
        <v>3800</v>
      </c>
      <c r="T37" s="354">
        <f t="shared" si="19"/>
        <v>9500</v>
      </c>
      <c r="U37" s="354">
        <f t="shared" si="19"/>
        <v>9500</v>
      </c>
      <c r="V37" s="354">
        <f t="shared" si="19"/>
        <v>0</v>
      </c>
      <c r="W37" s="354"/>
      <c r="X37" s="354"/>
      <c r="Y37" s="354"/>
      <c r="Z37" s="354"/>
      <c r="AA37" s="354"/>
      <c r="AB37" s="358"/>
      <c r="AC37" s="358"/>
      <c r="AD37" s="354"/>
      <c r="AE37" s="439">
        <f>W39+X39+Y39+Z39+AD39+AB39+AA39+AC39</f>
        <v>0</v>
      </c>
      <c r="AF37" s="366"/>
      <c r="AG37" s="338"/>
    </row>
    <row r="38" spans="4:33" ht="12" customHeight="1">
      <c r="D38" s="350" t="s">
        <v>657</v>
      </c>
      <c r="E38" s="351"/>
      <c r="F38" s="352"/>
      <c r="G38" s="352"/>
      <c r="H38" s="353"/>
      <c r="I38" s="354">
        <f>SUM(I36:I37)</f>
        <v>23800</v>
      </c>
      <c r="J38" s="354">
        <f t="shared" ref="J38:AD38" si="20">SUM(J36:J37)</f>
        <v>23800</v>
      </c>
      <c r="K38" s="354">
        <f t="shared" si="20"/>
        <v>107100</v>
      </c>
      <c r="L38" s="354">
        <f t="shared" si="20"/>
        <v>23800</v>
      </c>
      <c r="M38" s="354">
        <f t="shared" si="20"/>
        <v>59500</v>
      </c>
      <c r="N38" s="354">
        <f t="shared" si="20"/>
        <v>59500</v>
      </c>
      <c r="O38" s="354"/>
      <c r="P38" s="354">
        <f t="shared" ref="P38:V38" si="21">SUM(P36:P37)</f>
        <v>23800</v>
      </c>
      <c r="Q38" s="354">
        <f t="shared" si="21"/>
        <v>23800</v>
      </c>
      <c r="R38" s="354">
        <f t="shared" si="21"/>
        <v>77350</v>
      </c>
      <c r="S38" s="354">
        <f t="shared" si="21"/>
        <v>23800</v>
      </c>
      <c r="T38" s="354">
        <f t="shared" si="21"/>
        <v>59500</v>
      </c>
      <c r="U38" s="354">
        <f t="shared" si="21"/>
        <v>59500</v>
      </c>
      <c r="V38" s="354">
        <f t="shared" si="21"/>
        <v>0</v>
      </c>
      <c r="W38" s="354">
        <f t="shared" si="20"/>
        <v>60000</v>
      </c>
      <c r="X38" s="354">
        <f t="shared" si="20"/>
        <v>70000</v>
      </c>
      <c r="Y38" s="354">
        <f t="shared" si="20"/>
        <v>50000</v>
      </c>
      <c r="Z38" s="354">
        <f t="shared" si="20"/>
        <v>13000</v>
      </c>
      <c r="AA38" s="354">
        <f t="shared" si="20"/>
        <v>13000</v>
      </c>
      <c r="AB38" s="358">
        <f t="shared" si="20"/>
        <v>18000</v>
      </c>
      <c r="AC38" s="358">
        <f t="shared" si="20"/>
        <v>0</v>
      </c>
      <c r="AD38" s="354">
        <f t="shared" si="20"/>
        <v>23000</v>
      </c>
      <c r="AE38" s="440"/>
      <c r="AF38" s="366"/>
      <c r="AG38" s="338"/>
    </row>
    <row r="39" spans="4:33" ht="12" customHeight="1">
      <c r="D39" s="350" t="s">
        <v>658</v>
      </c>
      <c r="E39" s="351"/>
      <c r="F39" s="352"/>
      <c r="G39" s="352"/>
      <c r="H39" s="353"/>
      <c r="I39" s="354">
        <f>SUM(I35*I38)</f>
        <v>476000</v>
      </c>
      <c r="J39" s="354">
        <f t="shared" ref="J39:AD39" si="22">SUM(J35*J38)</f>
        <v>0</v>
      </c>
      <c r="K39" s="354">
        <f t="shared" si="22"/>
        <v>0</v>
      </c>
      <c r="L39" s="354">
        <f t="shared" si="22"/>
        <v>142800</v>
      </c>
      <c r="M39" s="354">
        <f t="shared" si="22"/>
        <v>297500</v>
      </c>
      <c r="N39" s="354">
        <f t="shared" si="22"/>
        <v>0</v>
      </c>
      <c r="O39" s="354"/>
      <c r="P39" s="354">
        <f t="shared" ref="P39:V39" si="23">SUM(P35*P38)</f>
        <v>476000</v>
      </c>
      <c r="Q39" s="354">
        <f t="shared" si="23"/>
        <v>0</v>
      </c>
      <c r="R39" s="354">
        <f t="shared" si="23"/>
        <v>0</v>
      </c>
      <c r="S39" s="354">
        <f t="shared" si="23"/>
        <v>142800</v>
      </c>
      <c r="T39" s="354">
        <f t="shared" si="23"/>
        <v>297500</v>
      </c>
      <c r="U39" s="354">
        <f t="shared" si="23"/>
        <v>0</v>
      </c>
      <c r="V39" s="354">
        <f t="shared" si="23"/>
        <v>0</v>
      </c>
      <c r="W39" s="354">
        <f t="shared" si="22"/>
        <v>0</v>
      </c>
      <c r="X39" s="354">
        <f t="shared" si="22"/>
        <v>0</v>
      </c>
      <c r="Y39" s="354">
        <f t="shared" si="22"/>
        <v>0</v>
      </c>
      <c r="Z39" s="354">
        <f t="shared" si="22"/>
        <v>0</v>
      </c>
      <c r="AA39" s="354">
        <f t="shared" si="22"/>
        <v>0</v>
      </c>
      <c r="AB39" s="358">
        <f t="shared" si="22"/>
        <v>0</v>
      </c>
      <c r="AC39" s="358">
        <f t="shared" si="22"/>
        <v>0</v>
      </c>
      <c r="AD39" s="354">
        <f t="shared" si="22"/>
        <v>0</v>
      </c>
      <c r="AE39" s="441">
        <f>AE35+AE37</f>
        <v>1832600</v>
      </c>
      <c r="AF39" s="367"/>
      <c r="AG39" s="338"/>
    </row>
    <row r="40" spans="4:33" ht="24.75" customHeight="1">
      <c r="D40" s="335" t="s">
        <v>121</v>
      </c>
      <c r="E40" s="362"/>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7"/>
      <c r="AF40" s="337"/>
      <c r="AG40" s="338"/>
    </row>
    <row r="41" spans="4:33" ht="36" hidden="1">
      <c r="D41" s="394" t="s">
        <v>122</v>
      </c>
      <c r="E41" s="396" t="s">
        <v>82</v>
      </c>
      <c r="F41" s="396">
        <v>1</v>
      </c>
      <c r="G41" s="395" t="s">
        <v>123</v>
      </c>
      <c r="H41" s="343"/>
      <c r="I41" s="400"/>
      <c r="J41" s="400"/>
      <c r="K41" s="399"/>
      <c r="L41" s="401">
        <v>1</v>
      </c>
      <c r="M41" s="399">
        <v>1</v>
      </c>
      <c r="N41" s="400"/>
      <c r="O41" s="406">
        <v>1</v>
      </c>
      <c r="P41" s="340">
        <f>I41</f>
        <v>0</v>
      </c>
      <c r="Q41" s="340">
        <f t="shared" ref="Q41:V49" si="24">J41</f>
        <v>0</v>
      </c>
      <c r="R41" s="340">
        <f t="shared" si="24"/>
        <v>0</v>
      </c>
      <c r="S41" s="340">
        <f t="shared" si="24"/>
        <v>1</v>
      </c>
      <c r="T41" s="340">
        <f t="shared" si="24"/>
        <v>1</v>
      </c>
      <c r="U41" s="340">
        <f t="shared" si="24"/>
        <v>0</v>
      </c>
      <c r="V41" s="340">
        <f t="shared" si="24"/>
        <v>1</v>
      </c>
      <c r="W41" s="343"/>
      <c r="X41" s="343"/>
      <c r="Y41" s="343"/>
      <c r="Z41" s="343"/>
      <c r="AA41" s="343"/>
      <c r="AB41" s="343"/>
      <c r="AC41" s="343"/>
      <c r="AD41" s="343"/>
      <c r="AE41" s="341">
        <v>45962</v>
      </c>
      <c r="AF41" s="436">
        <f t="shared" ref="AF41:AF51" si="25">I41+J41+K41+L41+M41+N41+W41+X41+Y41</f>
        <v>2</v>
      </c>
      <c r="AG41" s="342"/>
    </row>
    <row r="42" spans="4:33" ht="36" hidden="1">
      <c r="D42" s="398" t="s">
        <v>126</v>
      </c>
      <c r="E42" s="396" t="s">
        <v>82</v>
      </c>
      <c r="F42" s="396">
        <v>1</v>
      </c>
      <c r="G42" s="395" t="s">
        <v>127</v>
      </c>
      <c r="H42" s="343"/>
      <c r="I42" s="400">
        <v>3</v>
      </c>
      <c r="J42" s="400"/>
      <c r="K42" s="399"/>
      <c r="L42" s="401"/>
      <c r="M42" s="399"/>
      <c r="N42" s="400"/>
      <c r="O42" s="399"/>
      <c r="P42" s="340">
        <f t="shared" ref="P42:V51" si="26">I42</f>
        <v>3</v>
      </c>
      <c r="Q42" s="340">
        <f t="shared" si="24"/>
        <v>0</v>
      </c>
      <c r="R42" s="340">
        <f t="shared" si="24"/>
        <v>0</v>
      </c>
      <c r="S42" s="340">
        <f t="shared" si="24"/>
        <v>0</v>
      </c>
      <c r="T42" s="340">
        <f t="shared" si="24"/>
        <v>0</v>
      </c>
      <c r="U42" s="340">
        <f t="shared" si="24"/>
        <v>0</v>
      </c>
      <c r="V42" s="340">
        <f t="shared" si="24"/>
        <v>0</v>
      </c>
      <c r="W42" s="343"/>
      <c r="X42" s="343"/>
      <c r="Y42" s="343"/>
      <c r="Z42" s="343"/>
      <c r="AA42" s="343"/>
      <c r="AB42" s="343"/>
      <c r="AC42" s="343"/>
      <c r="AD42" s="343"/>
      <c r="AE42" s="341">
        <v>45962</v>
      </c>
      <c r="AF42" s="436">
        <f t="shared" si="25"/>
        <v>3</v>
      </c>
      <c r="AG42" s="342"/>
    </row>
    <row r="43" spans="4:33" ht="36" hidden="1">
      <c r="D43" s="394" t="s">
        <v>128</v>
      </c>
      <c r="E43" s="396" t="s">
        <v>82</v>
      </c>
      <c r="F43" s="396">
        <v>1</v>
      </c>
      <c r="G43" s="395" t="s">
        <v>129</v>
      </c>
      <c r="H43" s="343"/>
      <c r="I43" s="399">
        <v>2</v>
      </c>
      <c r="J43" s="400"/>
      <c r="K43" s="399"/>
      <c r="L43" s="401"/>
      <c r="M43" s="399">
        <v>1</v>
      </c>
      <c r="N43" s="400"/>
      <c r="O43" s="406">
        <v>1</v>
      </c>
      <c r="P43" s="340">
        <f t="shared" si="26"/>
        <v>2</v>
      </c>
      <c r="Q43" s="340">
        <f t="shared" si="24"/>
        <v>0</v>
      </c>
      <c r="R43" s="340">
        <f t="shared" si="24"/>
        <v>0</v>
      </c>
      <c r="S43" s="340">
        <f t="shared" si="24"/>
        <v>0</v>
      </c>
      <c r="T43" s="340">
        <f t="shared" si="24"/>
        <v>1</v>
      </c>
      <c r="U43" s="340">
        <f t="shared" si="24"/>
        <v>0</v>
      </c>
      <c r="V43" s="340">
        <f t="shared" si="24"/>
        <v>1</v>
      </c>
      <c r="W43" s="343"/>
      <c r="X43" s="343"/>
      <c r="Y43" s="343"/>
      <c r="Z43" s="343"/>
      <c r="AA43" s="343"/>
      <c r="AB43" s="343"/>
      <c r="AC43" s="343"/>
      <c r="AD43" s="343"/>
      <c r="AE43" s="341">
        <v>45717</v>
      </c>
      <c r="AF43" s="436">
        <f t="shared" si="25"/>
        <v>3</v>
      </c>
      <c r="AG43" s="342"/>
    </row>
    <row r="44" spans="4:33" ht="36" hidden="1">
      <c r="D44" s="394" t="s">
        <v>130</v>
      </c>
      <c r="E44" s="396" t="s">
        <v>82</v>
      </c>
      <c r="F44" s="396">
        <v>1</v>
      </c>
      <c r="G44" s="395" t="s">
        <v>131</v>
      </c>
      <c r="H44" s="343"/>
      <c r="I44" s="343">
        <v>1</v>
      </c>
      <c r="J44" s="340"/>
      <c r="K44" s="343"/>
      <c r="L44" s="368"/>
      <c r="M44" s="343"/>
      <c r="N44" s="340"/>
      <c r="O44" s="340"/>
      <c r="P44" s="340">
        <f t="shared" si="26"/>
        <v>1</v>
      </c>
      <c r="Q44" s="340">
        <f t="shared" si="24"/>
        <v>0</v>
      </c>
      <c r="R44" s="340">
        <f t="shared" si="24"/>
        <v>0</v>
      </c>
      <c r="S44" s="340">
        <f t="shared" si="24"/>
        <v>0</v>
      </c>
      <c r="T44" s="340">
        <f t="shared" si="24"/>
        <v>0</v>
      </c>
      <c r="U44" s="340">
        <f t="shared" si="24"/>
        <v>0</v>
      </c>
      <c r="V44" s="340">
        <f t="shared" si="24"/>
        <v>0</v>
      </c>
      <c r="W44" s="343"/>
      <c r="X44" s="343"/>
      <c r="Y44" s="343"/>
      <c r="Z44" s="343"/>
      <c r="AA44" s="343"/>
      <c r="AB44" s="343"/>
      <c r="AC44" s="343"/>
      <c r="AD44" s="343"/>
      <c r="AE44" s="341">
        <v>45962</v>
      </c>
      <c r="AF44" s="436">
        <f t="shared" si="25"/>
        <v>1</v>
      </c>
      <c r="AG44" s="342"/>
    </row>
    <row r="45" spans="4:33" ht="36" hidden="1">
      <c r="D45" s="394" t="s">
        <v>134</v>
      </c>
      <c r="E45" s="396" t="s">
        <v>82</v>
      </c>
      <c r="F45" s="396">
        <v>1</v>
      </c>
      <c r="G45" s="395" t="s">
        <v>135</v>
      </c>
      <c r="H45" s="343"/>
      <c r="I45" s="399">
        <v>2</v>
      </c>
      <c r="J45" s="400"/>
      <c r="K45" s="399"/>
      <c r="L45" s="401">
        <v>1</v>
      </c>
      <c r="M45" s="399"/>
      <c r="N45" s="400"/>
      <c r="O45" s="399"/>
      <c r="P45" s="340">
        <f t="shared" si="26"/>
        <v>2</v>
      </c>
      <c r="Q45" s="340">
        <f t="shared" si="24"/>
        <v>0</v>
      </c>
      <c r="R45" s="340">
        <f t="shared" si="24"/>
        <v>0</v>
      </c>
      <c r="S45" s="340">
        <f t="shared" si="24"/>
        <v>1</v>
      </c>
      <c r="T45" s="340">
        <f t="shared" si="24"/>
        <v>0</v>
      </c>
      <c r="U45" s="340">
        <f t="shared" si="24"/>
        <v>0</v>
      </c>
      <c r="V45" s="340">
        <f t="shared" si="24"/>
        <v>0</v>
      </c>
      <c r="W45" s="343"/>
      <c r="X45" s="343"/>
      <c r="Y45" s="343"/>
      <c r="Z45" s="343"/>
      <c r="AA45" s="343"/>
      <c r="AB45" s="343"/>
      <c r="AC45" s="343"/>
      <c r="AD45" s="343"/>
      <c r="AE45" s="341">
        <v>45962</v>
      </c>
      <c r="AF45" s="436">
        <f t="shared" si="25"/>
        <v>3</v>
      </c>
      <c r="AG45" s="342"/>
    </row>
    <row r="46" spans="4:33" ht="36" hidden="1">
      <c r="D46" s="394" t="s">
        <v>136</v>
      </c>
      <c r="E46" s="396" t="s">
        <v>82</v>
      </c>
      <c r="F46" s="396">
        <v>1</v>
      </c>
      <c r="G46" s="395" t="s">
        <v>137</v>
      </c>
      <c r="H46" s="343"/>
      <c r="I46" s="399">
        <v>1</v>
      </c>
      <c r="J46" s="400"/>
      <c r="K46" s="399"/>
      <c r="L46" s="401">
        <v>1</v>
      </c>
      <c r="M46" s="399"/>
      <c r="N46" s="400"/>
      <c r="O46" s="406">
        <v>1</v>
      </c>
      <c r="P46" s="340">
        <f t="shared" si="26"/>
        <v>1</v>
      </c>
      <c r="Q46" s="340">
        <f t="shared" si="24"/>
        <v>0</v>
      </c>
      <c r="R46" s="340">
        <f t="shared" si="24"/>
        <v>0</v>
      </c>
      <c r="S46" s="340">
        <f t="shared" si="24"/>
        <v>1</v>
      </c>
      <c r="T46" s="340">
        <f t="shared" si="24"/>
        <v>0</v>
      </c>
      <c r="U46" s="340">
        <f t="shared" si="24"/>
        <v>0</v>
      </c>
      <c r="V46" s="340">
        <f t="shared" si="24"/>
        <v>1</v>
      </c>
      <c r="W46" s="343"/>
      <c r="X46" s="343"/>
      <c r="Y46" s="343"/>
      <c r="Z46" s="343"/>
      <c r="AA46" s="343"/>
      <c r="AB46" s="343"/>
      <c r="AC46" s="343"/>
      <c r="AD46" s="343"/>
      <c r="AE46" s="341">
        <v>45962</v>
      </c>
      <c r="AF46" s="436">
        <f t="shared" si="25"/>
        <v>2</v>
      </c>
      <c r="AG46" s="342"/>
    </row>
    <row r="47" spans="4:33" ht="48" hidden="1">
      <c r="D47" s="394" t="s">
        <v>138</v>
      </c>
      <c r="E47" s="403" t="s">
        <v>139</v>
      </c>
      <c r="F47" s="396">
        <v>1</v>
      </c>
      <c r="G47" s="395" t="s">
        <v>140</v>
      </c>
      <c r="H47" s="343"/>
      <c r="I47" s="399">
        <v>1</v>
      </c>
      <c r="J47" s="400"/>
      <c r="K47" s="399"/>
      <c r="L47" s="401">
        <v>2</v>
      </c>
      <c r="M47" s="399"/>
      <c r="N47" s="400"/>
      <c r="O47" s="399"/>
      <c r="P47" s="340">
        <f t="shared" si="26"/>
        <v>1</v>
      </c>
      <c r="Q47" s="340">
        <f t="shared" si="24"/>
        <v>0</v>
      </c>
      <c r="R47" s="340">
        <f t="shared" si="24"/>
        <v>0</v>
      </c>
      <c r="S47" s="340">
        <f t="shared" si="24"/>
        <v>2</v>
      </c>
      <c r="T47" s="340">
        <f t="shared" si="24"/>
        <v>0</v>
      </c>
      <c r="U47" s="340">
        <f t="shared" si="24"/>
        <v>0</v>
      </c>
      <c r="V47" s="340">
        <f t="shared" si="24"/>
        <v>0</v>
      </c>
      <c r="W47" s="343"/>
      <c r="X47" s="343"/>
      <c r="Y47" s="343"/>
      <c r="Z47" s="343"/>
      <c r="AA47" s="343"/>
      <c r="AB47" s="343"/>
      <c r="AC47" s="343"/>
      <c r="AD47" s="343"/>
      <c r="AE47" s="341">
        <v>45962</v>
      </c>
      <c r="AF47" s="436">
        <f t="shared" si="25"/>
        <v>3</v>
      </c>
      <c r="AG47" s="342"/>
    </row>
    <row r="48" spans="4:33" ht="72" hidden="1">
      <c r="D48" s="394" t="s">
        <v>138</v>
      </c>
      <c r="E48" s="403" t="s">
        <v>141</v>
      </c>
      <c r="F48" s="396">
        <v>2</v>
      </c>
      <c r="G48" s="395" t="s">
        <v>142</v>
      </c>
      <c r="H48" s="343"/>
      <c r="I48" s="399">
        <v>2</v>
      </c>
      <c r="J48" s="400"/>
      <c r="K48" s="399"/>
      <c r="L48" s="401">
        <v>1</v>
      </c>
      <c r="M48" s="399"/>
      <c r="N48" s="400"/>
      <c r="O48" s="399"/>
      <c r="P48" s="340">
        <f t="shared" si="26"/>
        <v>2</v>
      </c>
      <c r="Q48" s="340">
        <f t="shared" si="24"/>
        <v>0</v>
      </c>
      <c r="R48" s="340">
        <f t="shared" si="24"/>
        <v>0</v>
      </c>
      <c r="S48" s="340">
        <f t="shared" si="24"/>
        <v>1</v>
      </c>
      <c r="T48" s="340">
        <f t="shared" si="24"/>
        <v>0</v>
      </c>
      <c r="U48" s="340">
        <f t="shared" si="24"/>
        <v>0</v>
      </c>
      <c r="V48" s="340">
        <f t="shared" si="24"/>
        <v>0</v>
      </c>
      <c r="W48" s="343"/>
      <c r="X48" s="343"/>
      <c r="Y48" s="343"/>
      <c r="Z48" s="343"/>
      <c r="AA48" s="343"/>
      <c r="AB48" s="343"/>
      <c r="AC48" s="343"/>
      <c r="AD48" s="343"/>
      <c r="AE48" s="341">
        <v>45962</v>
      </c>
      <c r="AF48" s="436">
        <f t="shared" si="25"/>
        <v>3</v>
      </c>
      <c r="AG48" s="342"/>
    </row>
    <row r="49" spans="4:33" ht="36" hidden="1">
      <c r="D49" s="394" t="s">
        <v>155</v>
      </c>
      <c r="E49" s="396" t="s">
        <v>82</v>
      </c>
      <c r="F49" s="396">
        <v>1</v>
      </c>
      <c r="G49" s="395" t="s">
        <v>156</v>
      </c>
      <c r="H49" s="343"/>
      <c r="I49" s="399">
        <v>2</v>
      </c>
      <c r="J49" s="400"/>
      <c r="K49" s="399"/>
      <c r="L49" s="401"/>
      <c r="M49" s="400"/>
      <c r="N49" s="400"/>
      <c r="O49" s="406">
        <v>1</v>
      </c>
      <c r="P49" s="340">
        <f t="shared" si="26"/>
        <v>2</v>
      </c>
      <c r="Q49" s="340">
        <f t="shared" si="24"/>
        <v>0</v>
      </c>
      <c r="R49" s="340">
        <f t="shared" si="24"/>
        <v>0</v>
      </c>
      <c r="S49" s="340">
        <f t="shared" si="24"/>
        <v>0</v>
      </c>
      <c r="T49" s="340">
        <f t="shared" si="24"/>
        <v>0</v>
      </c>
      <c r="U49" s="340">
        <f t="shared" si="24"/>
        <v>0</v>
      </c>
      <c r="V49" s="340">
        <f t="shared" si="24"/>
        <v>1</v>
      </c>
      <c r="W49" s="340"/>
      <c r="X49" s="340"/>
      <c r="Y49" s="340"/>
      <c r="Z49" s="340"/>
      <c r="AA49" s="340"/>
      <c r="AB49" s="340"/>
      <c r="AC49" s="340"/>
      <c r="AD49" s="340"/>
      <c r="AE49" s="341">
        <v>45962</v>
      </c>
      <c r="AF49" s="436">
        <f t="shared" si="25"/>
        <v>2</v>
      </c>
      <c r="AG49" s="342"/>
    </row>
    <row r="50" spans="4:33" ht="36" hidden="1">
      <c r="D50" s="394" t="s">
        <v>157</v>
      </c>
      <c r="E50" s="396" t="s">
        <v>82</v>
      </c>
      <c r="F50" s="396">
        <v>1</v>
      </c>
      <c r="G50" s="395" t="s">
        <v>158</v>
      </c>
      <c r="H50" s="343"/>
      <c r="I50" s="399">
        <v>1</v>
      </c>
      <c r="J50" s="400"/>
      <c r="K50" s="399"/>
      <c r="L50" s="401"/>
      <c r="M50" s="399">
        <v>1</v>
      </c>
      <c r="N50" s="400"/>
      <c r="O50" s="399"/>
      <c r="P50" s="340">
        <f t="shared" si="26"/>
        <v>1</v>
      </c>
      <c r="Q50" s="340">
        <f t="shared" si="26"/>
        <v>0</v>
      </c>
      <c r="R50" s="340">
        <f t="shared" si="26"/>
        <v>0</v>
      </c>
      <c r="S50" s="340">
        <f t="shared" si="26"/>
        <v>0</v>
      </c>
      <c r="T50" s="340">
        <f t="shared" si="26"/>
        <v>1</v>
      </c>
      <c r="U50" s="340">
        <f t="shared" si="26"/>
        <v>0</v>
      </c>
      <c r="V50" s="340">
        <f t="shared" si="26"/>
        <v>0</v>
      </c>
      <c r="W50" s="340"/>
      <c r="X50" s="340"/>
      <c r="Y50" s="340"/>
      <c r="Z50" s="340"/>
      <c r="AA50" s="340"/>
      <c r="AB50" s="340"/>
      <c r="AC50" s="340"/>
      <c r="AD50" s="340"/>
      <c r="AE50" s="341">
        <v>45962</v>
      </c>
      <c r="AF50" s="436">
        <f t="shared" si="25"/>
        <v>2</v>
      </c>
      <c r="AG50" s="342"/>
    </row>
    <row r="51" spans="4:33" ht="108" hidden="1">
      <c r="D51" s="394" t="s">
        <v>159</v>
      </c>
      <c r="E51" s="396" t="s">
        <v>160</v>
      </c>
      <c r="F51" s="396">
        <v>5</v>
      </c>
      <c r="G51" s="398" t="s">
        <v>161</v>
      </c>
      <c r="H51" s="343"/>
      <c r="I51" s="399">
        <v>6</v>
      </c>
      <c r="J51" s="400"/>
      <c r="K51" s="400"/>
      <c r="L51" s="402">
        <v>3</v>
      </c>
      <c r="M51" s="400">
        <v>2</v>
      </c>
      <c r="N51" s="400"/>
      <c r="O51" s="400"/>
      <c r="P51" s="340">
        <f t="shared" si="26"/>
        <v>6</v>
      </c>
      <c r="Q51" s="340">
        <f t="shared" si="26"/>
        <v>0</v>
      </c>
      <c r="R51" s="340">
        <f t="shared" si="26"/>
        <v>0</v>
      </c>
      <c r="S51" s="340">
        <f t="shared" si="26"/>
        <v>3</v>
      </c>
      <c r="T51" s="340">
        <f t="shared" si="26"/>
        <v>2</v>
      </c>
      <c r="U51" s="340">
        <f t="shared" si="26"/>
        <v>0</v>
      </c>
      <c r="V51" s="340">
        <f t="shared" si="26"/>
        <v>0</v>
      </c>
      <c r="W51" s="343"/>
      <c r="X51" s="343"/>
      <c r="Y51" s="343"/>
      <c r="Z51" s="343"/>
      <c r="AA51" s="343"/>
      <c r="AB51" s="343"/>
      <c r="AC51" s="343"/>
      <c r="AD51" s="343"/>
      <c r="AE51" s="341">
        <v>45962</v>
      </c>
      <c r="AF51" s="436">
        <f t="shared" si="25"/>
        <v>11</v>
      </c>
      <c r="AG51" s="342"/>
    </row>
    <row r="52" spans="4:33" s="385" customFormat="1" ht="24" customHeight="1">
      <c r="D52" s="344" t="s">
        <v>660</v>
      </c>
      <c r="E52" s="345"/>
      <c r="F52" s="346"/>
      <c r="G52" s="346"/>
      <c r="H52" s="347"/>
      <c r="I52" s="339">
        <f t="shared" ref="I52:AA52" si="27">SUM(I41:I51)</f>
        <v>21</v>
      </c>
      <c r="J52" s="339">
        <f t="shared" si="27"/>
        <v>0</v>
      </c>
      <c r="K52" s="339">
        <f t="shared" si="27"/>
        <v>0</v>
      </c>
      <c r="L52" s="339">
        <f t="shared" si="27"/>
        <v>9</v>
      </c>
      <c r="M52" s="339">
        <f t="shared" si="27"/>
        <v>5</v>
      </c>
      <c r="N52" s="339">
        <f t="shared" si="27"/>
        <v>0</v>
      </c>
      <c r="O52" s="339">
        <f t="shared" si="27"/>
        <v>4</v>
      </c>
      <c r="P52" s="339">
        <f t="shared" si="27"/>
        <v>21</v>
      </c>
      <c r="Q52" s="339">
        <f t="shared" si="27"/>
        <v>0</v>
      </c>
      <c r="R52" s="339">
        <f t="shared" si="27"/>
        <v>0</v>
      </c>
      <c r="S52" s="339">
        <f t="shared" si="27"/>
        <v>9</v>
      </c>
      <c r="T52" s="339">
        <f t="shared" si="27"/>
        <v>5</v>
      </c>
      <c r="U52" s="339">
        <f t="shared" si="27"/>
        <v>0</v>
      </c>
      <c r="V52" s="339">
        <f t="shared" si="27"/>
        <v>4</v>
      </c>
      <c r="W52" s="339">
        <f t="shared" si="27"/>
        <v>0</v>
      </c>
      <c r="X52" s="339">
        <f t="shared" si="27"/>
        <v>0</v>
      </c>
      <c r="Y52" s="339">
        <f t="shared" si="27"/>
        <v>0</v>
      </c>
      <c r="Z52" s="339">
        <f t="shared" si="27"/>
        <v>0</v>
      </c>
      <c r="AA52" s="339">
        <f t="shared" si="27"/>
        <v>0</v>
      </c>
      <c r="AB52" s="339">
        <f>SUM(AB49:AB51)</f>
        <v>0</v>
      </c>
      <c r="AC52" s="339">
        <f>SUM(AC41:AC51)</f>
        <v>0</v>
      </c>
      <c r="AD52" s="339">
        <f>SUM(AD41:AD51)</f>
        <v>0</v>
      </c>
      <c r="AE52" s="442">
        <f>I56+J56+K56+L56+M56+N56+P56+Q56+R56+S56+T56+U56+O56+V56</f>
        <v>2460920</v>
      </c>
      <c r="AF52" s="390"/>
      <c r="AG52" s="386"/>
    </row>
    <row r="53" spans="4:33" ht="12" customHeight="1">
      <c r="D53" s="350" t="s">
        <v>655</v>
      </c>
      <c r="E53" s="351"/>
      <c r="F53" s="352"/>
      <c r="G53" s="352"/>
      <c r="H53" s="353"/>
      <c r="I53" s="354">
        <v>20000</v>
      </c>
      <c r="J53" s="369">
        <v>20000</v>
      </c>
      <c r="K53" s="369">
        <v>90000</v>
      </c>
      <c r="L53" s="369">
        <v>12000</v>
      </c>
      <c r="M53" s="369">
        <v>50000</v>
      </c>
      <c r="N53" s="369">
        <v>50000</v>
      </c>
      <c r="O53" s="369">
        <v>90000</v>
      </c>
      <c r="P53" s="369">
        <v>20000</v>
      </c>
      <c r="Q53" s="369">
        <v>20000</v>
      </c>
      <c r="R53" s="369">
        <v>65000</v>
      </c>
      <c r="S53" s="369">
        <v>20000</v>
      </c>
      <c r="T53" s="369">
        <v>50000</v>
      </c>
      <c r="U53" s="369">
        <v>50000</v>
      </c>
      <c r="V53" s="369">
        <v>20000</v>
      </c>
      <c r="W53" s="369">
        <v>60000</v>
      </c>
      <c r="X53" s="369">
        <v>70000</v>
      </c>
      <c r="Y53" s="369">
        <v>300000</v>
      </c>
      <c r="Z53" s="369">
        <v>13000</v>
      </c>
      <c r="AA53" s="369">
        <v>13000</v>
      </c>
      <c r="AB53" s="354">
        <v>18000</v>
      </c>
      <c r="AC53" s="354">
        <v>13000</v>
      </c>
      <c r="AD53" s="369">
        <v>10000</v>
      </c>
      <c r="AE53" s="438"/>
      <c r="AF53" s="370"/>
      <c r="AG53" s="338"/>
    </row>
    <row r="54" spans="4:33">
      <c r="D54" s="350" t="s">
        <v>656</v>
      </c>
      <c r="E54" s="351"/>
      <c r="F54" s="352"/>
      <c r="G54" s="352"/>
      <c r="H54" s="353"/>
      <c r="I54" s="354">
        <f>SUM(I53*19%)</f>
        <v>3800</v>
      </c>
      <c r="J54" s="354">
        <f t="shared" ref="J54:V54" si="28">SUM(J53*19%)</f>
        <v>3800</v>
      </c>
      <c r="K54" s="354">
        <f t="shared" si="28"/>
        <v>17100</v>
      </c>
      <c r="L54" s="354">
        <f t="shared" si="28"/>
        <v>2280</v>
      </c>
      <c r="M54" s="354">
        <f t="shared" si="28"/>
        <v>9500</v>
      </c>
      <c r="N54" s="354">
        <f t="shared" si="28"/>
        <v>9500</v>
      </c>
      <c r="O54" s="354">
        <f t="shared" si="28"/>
        <v>17100</v>
      </c>
      <c r="P54" s="354">
        <f t="shared" si="28"/>
        <v>3800</v>
      </c>
      <c r="Q54" s="354">
        <f t="shared" si="28"/>
        <v>3800</v>
      </c>
      <c r="R54" s="354">
        <f t="shared" si="28"/>
        <v>12350</v>
      </c>
      <c r="S54" s="354">
        <f t="shared" si="28"/>
        <v>3800</v>
      </c>
      <c r="T54" s="354">
        <f t="shared" si="28"/>
        <v>9500</v>
      </c>
      <c r="U54" s="354">
        <f t="shared" si="28"/>
        <v>9500</v>
      </c>
      <c r="V54" s="354">
        <f t="shared" si="28"/>
        <v>3800</v>
      </c>
      <c r="W54" s="354"/>
      <c r="X54" s="354"/>
      <c r="Y54" s="354"/>
      <c r="Z54" s="354"/>
      <c r="AA54" s="354"/>
      <c r="AB54" s="358"/>
      <c r="AC54" s="358"/>
      <c r="AD54" s="354"/>
      <c r="AE54" s="439">
        <f>W56+X56+Y56+Z56+AD56+AB56+AA56+AC56</f>
        <v>0</v>
      </c>
      <c r="AF54" s="370"/>
      <c r="AG54" s="338"/>
    </row>
    <row r="55" spans="4:33" ht="12" customHeight="1">
      <c r="D55" s="350" t="s">
        <v>657</v>
      </c>
      <c r="E55" s="351"/>
      <c r="F55" s="352"/>
      <c r="G55" s="352"/>
      <c r="H55" s="353"/>
      <c r="I55" s="354">
        <f>SUM(I53:I54)</f>
        <v>23800</v>
      </c>
      <c r="J55" s="354">
        <f t="shared" ref="J55:AD55" si="29">SUM(J53:J54)</f>
        <v>23800</v>
      </c>
      <c r="K55" s="354">
        <f t="shared" si="29"/>
        <v>107100</v>
      </c>
      <c r="L55" s="354">
        <f t="shared" si="29"/>
        <v>14280</v>
      </c>
      <c r="M55" s="354">
        <f t="shared" si="29"/>
        <v>59500</v>
      </c>
      <c r="N55" s="354">
        <f t="shared" si="29"/>
        <v>59500</v>
      </c>
      <c r="O55" s="354">
        <f t="shared" si="29"/>
        <v>107100</v>
      </c>
      <c r="P55" s="354">
        <f t="shared" si="29"/>
        <v>23800</v>
      </c>
      <c r="Q55" s="354">
        <f t="shared" si="29"/>
        <v>23800</v>
      </c>
      <c r="R55" s="354">
        <f t="shared" si="29"/>
        <v>77350</v>
      </c>
      <c r="S55" s="354">
        <f t="shared" si="29"/>
        <v>23800</v>
      </c>
      <c r="T55" s="354">
        <f t="shared" si="29"/>
        <v>59500</v>
      </c>
      <c r="U55" s="354">
        <f t="shared" si="29"/>
        <v>59500</v>
      </c>
      <c r="V55" s="354">
        <f t="shared" si="29"/>
        <v>23800</v>
      </c>
      <c r="W55" s="354">
        <f t="shared" si="29"/>
        <v>60000</v>
      </c>
      <c r="X55" s="354">
        <f t="shared" si="29"/>
        <v>70000</v>
      </c>
      <c r="Y55" s="354">
        <f t="shared" si="29"/>
        <v>300000</v>
      </c>
      <c r="Z55" s="354">
        <f t="shared" si="29"/>
        <v>13000</v>
      </c>
      <c r="AA55" s="354">
        <f t="shared" si="29"/>
        <v>13000</v>
      </c>
      <c r="AB55" s="358">
        <f t="shared" si="29"/>
        <v>18000</v>
      </c>
      <c r="AC55" s="358">
        <f t="shared" si="29"/>
        <v>13000</v>
      </c>
      <c r="AD55" s="354">
        <f t="shared" si="29"/>
        <v>10000</v>
      </c>
      <c r="AE55" s="440"/>
      <c r="AF55" s="370"/>
      <c r="AG55" s="338"/>
    </row>
    <row r="56" spans="4:33" ht="12" customHeight="1">
      <c r="D56" s="350" t="s">
        <v>658</v>
      </c>
      <c r="E56" s="351"/>
      <c r="F56" s="352"/>
      <c r="G56" s="352"/>
      <c r="H56" s="353"/>
      <c r="I56" s="354">
        <f>SUM(I55*I52)</f>
        <v>499800</v>
      </c>
      <c r="J56" s="354">
        <f t="shared" ref="J56:AA56" si="30">SUM(J55*J52)</f>
        <v>0</v>
      </c>
      <c r="K56" s="354">
        <f t="shared" si="30"/>
        <v>0</v>
      </c>
      <c r="L56" s="354">
        <f t="shared" si="30"/>
        <v>128520</v>
      </c>
      <c r="M56" s="354">
        <f t="shared" si="30"/>
        <v>297500</v>
      </c>
      <c r="N56" s="354">
        <f t="shared" si="30"/>
        <v>0</v>
      </c>
      <c r="O56" s="354">
        <f t="shared" si="30"/>
        <v>428400</v>
      </c>
      <c r="P56" s="354">
        <f t="shared" si="30"/>
        <v>499800</v>
      </c>
      <c r="Q56" s="354">
        <f t="shared" si="30"/>
        <v>0</v>
      </c>
      <c r="R56" s="354">
        <f t="shared" si="30"/>
        <v>0</v>
      </c>
      <c r="S56" s="354">
        <f t="shared" si="30"/>
        <v>214200</v>
      </c>
      <c r="T56" s="354">
        <f t="shared" si="30"/>
        <v>297500</v>
      </c>
      <c r="U56" s="354">
        <f t="shared" si="30"/>
        <v>0</v>
      </c>
      <c r="V56" s="354">
        <f t="shared" si="30"/>
        <v>95200</v>
      </c>
      <c r="W56" s="354">
        <f t="shared" si="30"/>
        <v>0</v>
      </c>
      <c r="X56" s="354">
        <f t="shared" si="30"/>
        <v>0</v>
      </c>
      <c r="Y56" s="354">
        <f t="shared" si="30"/>
        <v>0</v>
      </c>
      <c r="Z56" s="354">
        <f t="shared" si="30"/>
        <v>0</v>
      </c>
      <c r="AA56" s="354">
        <f t="shared" si="30"/>
        <v>0</v>
      </c>
      <c r="AB56" s="358">
        <f t="shared" ref="AB56:AC56" si="31">SUM(AB52*AB55)</f>
        <v>0</v>
      </c>
      <c r="AC56" s="358">
        <f t="shared" si="31"/>
        <v>0</v>
      </c>
      <c r="AD56" s="354">
        <f>SUM(AD55*AD52)</f>
        <v>0</v>
      </c>
      <c r="AE56" s="441">
        <f>AE52+AE54</f>
        <v>2460920</v>
      </c>
      <c r="AF56" s="371"/>
      <c r="AG56" s="338"/>
    </row>
    <row r="57" spans="4:33">
      <c r="D57" s="393" t="s">
        <v>164</v>
      </c>
      <c r="E57" s="362"/>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7"/>
      <c r="AF57" s="337"/>
      <c r="AG57" s="338"/>
    </row>
    <row r="58" spans="4:33" ht="36" hidden="1">
      <c r="D58" s="407" t="s">
        <v>197</v>
      </c>
      <c r="E58" s="408" t="s">
        <v>202</v>
      </c>
      <c r="F58" s="396">
        <v>1</v>
      </c>
      <c r="G58" s="409" t="s">
        <v>203</v>
      </c>
      <c r="H58" s="343"/>
      <c r="I58" s="372"/>
      <c r="J58" s="372"/>
      <c r="K58" s="372"/>
      <c r="L58" s="397"/>
      <c r="M58" s="372"/>
      <c r="N58" s="372"/>
      <c r="O58" s="372"/>
      <c r="P58" s="340">
        <f t="shared" ref="P58:V58" si="32">I58</f>
        <v>0</v>
      </c>
      <c r="Q58" s="340">
        <f t="shared" si="32"/>
        <v>0</v>
      </c>
      <c r="R58" s="340">
        <f t="shared" si="32"/>
        <v>0</v>
      </c>
      <c r="S58" s="340">
        <f t="shared" si="32"/>
        <v>0</v>
      </c>
      <c r="T58" s="340">
        <f t="shared" si="32"/>
        <v>0</v>
      </c>
      <c r="U58" s="340">
        <f t="shared" si="32"/>
        <v>0</v>
      </c>
      <c r="V58" s="340">
        <f t="shared" si="32"/>
        <v>0</v>
      </c>
      <c r="W58" s="372"/>
      <c r="X58" s="372"/>
      <c r="Y58" s="372"/>
      <c r="Z58" s="372"/>
      <c r="AA58" s="372"/>
      <c r="AB58" s="372"/>
      <c r="AC58" s="372"/>
      <c r="AD58" s="372"/>
      <c r="AE58" s="373"/>
      <c r="AF58" s="436">
        <f t="shared" ref="AF58" si="33">I58+J58+K58+L58+M58+N58+W58+X58+Y58</f>
        <v>0</v>
      </c>
      <c r="AG58" s="342"/>
    </row>
    <row r="59" spans="4:33" ht="12" customHeight="1">
      <c r="D59" s="350" t="s">
        <v>654</v>
      </c>
      <c r="E59" s="351"/>
      <c r="F59" s="352"/>
      <c r="G59" s="352"/>
      <c r="H59" s="353"/>
      <c r="I59" s="343">
        <f t="shared" ref="I59:AD59" si="34">SUM(I58:I58)</f>
        <v>0</v>
      </c>
      <c r="J59" s="343">
        <f t="shared" si="34"/>
        <v>0</v>
      </c>
      <c r="K59" s="343">
        <f t="shared" si="34"/>
        <v>0</v>
      </c>
      <c r="L59" s="343">
        <f t="shared" si="34"/>
        <v>0</v>
      </c>
      <c r="M59" s="343">
        <f t="shared" si="34"/>
        <v>0</v>
      </c>
      <c r="N59" s="343">
        <f t="shared" si="34"/>
        <v>0</v>
      </c>
      <c r="O59" s="343">
        <f t="shared" si="34"/>
        <v>0</v>
      </c>
      <c r="P59" s="343">
        <f t="shared" si="34"/>
        <v>0</v>
      </c>
      <c r="Q59" s="343">
        <f t="shared" si="34"/>
        <v>0</v>
      </c>
      <c r="R59" s="343">
        <f t="shared" si="34"/>
        <v>0</v>
      </c>
      <c r="S59" s="343">
        <f t="shared" si="34"/>
        <v>0</v>
      </c>
      <c r="T59" s="343">
        <f t="shared" si="34"/>
        <v>0</v>
      </c>
      <c r="U59" s="343">
        <f t="shared" si="34"/>
        <v>0</v>
      </c>
      <c r="V59" s="343">
        <f t="shared" si="34"/>
        <v>0</v>
      </c>
      <c r="W59" s="343">
        <f t="shared" si="34"/>
        <v>0</v>
      </c>
      <c r="X59" s="343">
        <f t="shared" si="34"/>
        <v>0</v>
      </c>
      <c r="Y59" s="343">
        <f t="shared" si="34"/>
        <v>0</v>
      </c>
      <c r="Z59" s="343">
        <f t="shared" si="34"/>
        <v>0</v>
      </c>
      <c r="AA59" s="343">
        <f t="shared" si="34"/>
        <v>0</v>
      </c>
      <c r="AB59" s="343">
        <f t="shared" si="34"/>
        <v>0</v>
      </c>
      <c r="AC59" s="343">
        <f t="shared" si="34"/>
        <v>0</v>
      </c>
      <c r="AD59" s="343">
        <f t="shared" si="34"/>
        <v>0</v>
      </c>
      <c r="AE59" s="437">
        <f>I63+J63+K63+L63+M63+N63+U63+P63+Q63+R63+S63+T63+O63</f>
        <v>0</v>
      </c>
      <c r="AF59" s="365"/>
      <c r="AG59" s="338"/>
    </row>
    <row r="60" spans="4:33" ht="12" customHeight="1">
      <c r="D60" s="350" t="s">
        <v>655</v>
      </c>
      <c r="E60" s="351"/>
      <c r="F60" s="352"/>
      <c r="G60" s="352"/>
      <c r="H60" s="353"/>
      <c r="I60" s="354">
        <v>20000</v>
      </c>
      <c r="J60" s="355">
        <v>20000</v>
      </c>
      <c r="K60" s="354">
        <v>95000</v>
      </c>
      <c r="L60" s="354">
        <v>12000</v>
      </c>
      <c r="M60" s="354">
        <v>40000</v>
      </c>
      <c r="N60" s="355">
        <v>50000</v>
      </c>
      <c r="O60" s="355"/>
      <c r="P60" s="355">
        <v>20000</v>
      </c>
      <c r="Q60" s="355">
        <v>20000</v>
      </c>
      <c r="R60" s="355">
        <v>65000</v>
      </c>
      <c r="S60" s="355">
        <v>20000</v>
      </c>
      <c r="T60" s="355">
        <v>50000</v>
      </c>
      <c r="U60" s="355">
        <v>50000</v>
      </c>
      <c r="V60" s="355"/>
      <c r="W60" s="354">
        <v>60000</v>
      </c>
      <c r="X60" s="354">
        <v>70000</v>
      </c>
      <c r="Y60" s="354">
        <v>300000</v>
      </c>
      <c r="Z60" s="354">
        <v>13000</v>
      </c>
      <c r="AA60" s="354">
        <v>13000</v>
      </c>
      <c r="AB60" s="354">
        <v>18000</v>
      </c>
      <c r="AC60" s="354"/>
      <c r="AD60" s="354">
        <v>23000</v>
      </c>
      <c r="AE60" s="438"/>
      <c r="AF60" s="366"/>
      <c r="AG60" s="338"/>
    </row>
    <row r="61" spans="4:33">
      <c r="D61" s="350" t="s">
        <v>656</v>
      </c>
      <c r="E61" s="351"/>
      <c r="F61" s="352"/>
      <c r="G61" s="352"/>
      <c r="H61" s="353"/>
      <c r="I61" s="354">
        <f>SUM(I60*19%)</f>
        <v>3800</v>
      </c>
      <c r="J61" s="354">
        <f t="shared" ref="J61:AD61" si="35">SUM(J60*19%)</f>
        <v>3800</v>
      </c>
      <c r="K61" s="354">
        <f t="shared" si="35"/>
        <v>18050</v>
      </c>
      <c r="L61" s="354">
        <f t="shared" si="35"/>
        <v>2280</v>
      </c>
      <c r="M61" s="354">
        <f t="shared" si="35"/>
        <v>7600</v>
      </c>
      <c r="N61" s="354">
        <f t="shared" si="35"/>
        <v>9500</v>
      </c>
      <c r="O61" s="354">
        <f t="shared" si="35"/>
        <v>0</v>
      </c>
      <c r="P61" s="354">
        <f t="shared" si="35"/>
        <v>3800</v>
      </c>
      <c r="Q61" s="354">
        <f t="shared" si="35"/>
        <v>3800</v>
      </c>
      <c r="R61" s="354">
        <f t="shared" si="35"/>
        <v>12350</v>
      </c>
      <c r="S61" s="354">
        <f t="shared" si="35"/>
        <v>3800</v>
      </c>
      <c r="T61" s="354">
        <f t="shared" si="35"/>
        <v>9500</v>
      </c>
      <c r="U61" s="354">
        <f t="shared" si="35"/>
        <v>9500</v>
      </c>
      <c r="V61" s="354">
        <f t="shared" si="35"/>
        <v>0</v>
      </c>
      <c r="W61" s="354">
        <f t="shared" si="35"/>
        <v>11400</v>
      </c>
      <c r="X61" s="354">
        <f t="shared" si="35"/>
        <v>13300</v>
      </c>
      <c r="Y61" s="354">
        <f t="shared" si="35"/>
        <v>57000</v>
      </c>
      <c r="Z61" s="354">
        <f t="shared" si="35"/>
        <v>2470</v>
      </c>
      <c r="AA61" s="354">
        <f t="shared" si="35"/>
        <v>2470</v>
      </c>
      <c r="AB61" s="358">
        <f t="shared" si="35"/>
        <v>3420</v>
      </c>
      <c r="AC61" s="358">
        <f t="shared" si="35"/>
        <v>0</v>
      </c>
      <c r="AD61" s="354">
        <f t="shared" si="35"/>
        <v>4370</v>
      </c>
      <c r="AE61" s="443">
        <f>W63+X63+Y63+Z63+AD63+AB63+AA63+AC63</f>
        <v>0</v>
      </c>
      <c r="AF61" s="366"/>
      <c r="AG61" s="338"/>
    </row>
    <row r="62" spans="4:33" ht="12" customHeight="1">
      <c r="D62" s="350" t="s">
        <v>657</v>
      </c>
      <c r="E62" s="351"/>
      <c r="F62" s="352"/>
      <c r="G62" s="352"/>
      <c r="H62" s="353"/>
      <c r="I62" s="354">
        <f>SUM(I60:I61)</f>
        <v>23800</v>
      </c>
      <c r="J62" s="354">
        <f t="shared" ref="J62:AD62" si="36">SUM(J60:J61)</f>
        <v>23800</v>
      </c>
      <c r="K62" s="354">
        <f t="shared" si="36"/>
        <v>113050</v>
      </c>
      <c r="L62" s="354">
        <f t="shared" si="36"/>
        <v>14280</v>
      </c>
      <c r="M62" s="354">
        <f t="shared" si="36"/>
        <v>47600</v>
      </c>
      <c r="N62" s="354">
        <f t="shared" si="36"/>
        <v>59500</v>
      </c>
      <c r="O62" s="354">
        <f t="shared" si="36"/>
        <v>0</v>
      </c>
      <c r="P62" s="354">
        <f t="shared" si="36"/>
        <v>23800</v>
      </c>
      <c r="Q62" s="354">
        <f t="shared" si="36"/>
        <v>23800</v>
      </c>
      <c r="R62" s="354">
        <f t="shared" si="36"/>
        <v>77350</v>
      </c>
      <c r="S62" s="354">
        <f t="shared" si="36"/>
        <v>23800</v>
      </c>
      <c r="T62" s="354">
        <f t="shared" si="36"/>
        <v>59500</v>
      </c>
      <c r="U62" s="354">
        <f t="shared" si="36"/>
        <v>59500</v>
      </c>
      <c r="V62" s="354">
        <f t="shared" si="36"/>
        <v>0</v>
      </c>
      <c r="W62" s="354">
        <f t="shared" si="36"/>
        <v>71400</v>
      </c>
      <c r="X62" s="354">
        <f t="shared" si="36"/>
        <v>83300</v>
      </c>
      <c r="Y62" s="354">
        <f t="shared" si="36"/>
        <v>357000</v>
      </c>
      <c r="Z62" s="354">
        <f t="shared" si="36"/>
        <v>15470</v>
      </c>
      <c r="AA62" s="354">
        <f t="shared" si="36"/>
        <v>15470</v>
      </c>
      <c r="AB62" s="358">
        <f t="shared" si="36"/>
        <v>21420</v>
      </c>
      <c r="AC62" s="358">
        <f t="shared" si="36"/>
        <v>0</v>
      </c>
      <c r="AD62" s="354">
        <f t="shared" si="36"/>
        <v>27370</v>
      </c>
      <c r="AE62" s="438"/>
      <c r="AF62" s="366"/>
      <c r="AG62" s="338"/>
    </row>
    <row r="63" spans="4:33" ht="12" customHeight="1">
      <c r="D63" s="350" t="s">
        <v>658</v>
      </c>
      <c r="E63" s="351"/>
      <c r="F63" s="352"/>
      <c r="G63" s="352"/>
      <c r="H63" s="353"/>
      <c r="I63" s="354">
        <f>SUM(I62*I59)</f>
        <v>0</v>
      </c>
      <c r="J63" s="354">
        <f t="shared" ref="J63:AD63" si="37">SUM(J62*J59)</f>
        <v>0</v>
      </c>
      <c r="K63" s="354">
        <f t="shared" si="37"/>
        <v>0</v>
      </c>
      <c r="L63" s="354">
        <f t="shared" si="37"/>
        <v>0</v>
      </c>
      <c r="M63" s="354">
        <f t="shared" si="37"/>
        <v>0</v>
      </c>
      <c r="N63" s="354">
        <f t="shared" si="37"/>
        <v>0</v>
      </c>
      <c r="O63" s="354">
        <f t="shared" si="37"/>
        <v>0</v>
      </c>
      <c r="P63" s="354">
        <f t="shared" si="37"/>
        <v>0</v>
      </c>
      <c r="Q63" s="354">
        <f t="shared" si="37"/>
        <v>0</v>
      </c>
      <c r="R63" s="354">
        <f t="shared" si="37"/>
        <v>0</v>
      </c>
      <c r="S63" s="354">
        <f t="shared" si="37"/>
        <v>0</v>
      </c>
      <c r="T63" s="354">
        <f t="shared" si="37"/>
        <v>0</v>
      </c>
      <c r="U63" s="354">
        <f t="shared" si="37"/>
        <v>0</v>
      </c>
      <c r="V63" s="354">
        <f t="shared" si="37"/>
        <v>0</v>
      </c>
      <c r="W63" s="354">
        <f t="shared" si="37"/>
        <v>0</v>
      </c>
      <c r="X63" s="354">
        <f t="shared" si="37"/>
        <v>0</v>
      </c>
      <c r="Y63" s="354">
        <f t="shared" si="37"/>
        <v>0</v>
      </c>
      <c r="Z63" s="354">
        <f t="shared" si="37"/>
        <v>0</v>
      </c>
      <c r="AA63" s="354">
        <f t="shared" si="37"/>
        <v>0</v>
      </c>
      <c r="AB63" s="358">
        <f t="shared" ref="AB63:AC63" si="38">SUM(AB59*AB62)</f>
        <v>0</v>
      </c>
      <c r="AC63" s="358">
        <f t="shared" si="38"/>
        <v>0</v>
      </c>
      <c r="AD63" s="354">
        <f t="shared" si="37"/>
        <v>0</v>
      </c>
      <c r="AE63" s="444">
        <f>AE59+AE61</f>
        <v>0</v>
      </c>
      <c r="AF63" s="367"/>
      <c r="AG63" s="338"/>
    </row>
    <row r="64" spans="4:33" ht="24" customHeight="1">
      <c r="D64" s="335" t="s">
        <v>212</v>
      </c>
      <c r="E64" s="362"/>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7"/>
      <c r="AF64" s="337"/>
      <c r="AG64" s="338"/>
    </row>
    <row r="65" spans="4:33" ht="36" hidden="1">
      <c r="D65" s="394" t="s">
        <v>213</v>
      </c>
      <c r="E65" s="396" t="s">
        <v>82</v>
      </c>
      <c r="F65" s="396">
        <v>1</v>
      </c>
      <c r="G65" s="395" t="s">
        <v>214</v>
      </c>
      <c r="H65" s="343"/>
      <c r="I65" s="372">
        <v>1</v>
      </c>
      <c r="J65" s="372"/>
      <c r="K65" s="372"/>
      <c r="L65" s="397">
        <v>1</v>
      </c>
      <c r="M65" s="372"/>
      <c r="N65" s="372"/>
      <c r="O65" s="410">
        <v>2</v>
      </c>
      <c r="P65" s="372">
        <f>I65</f>
        <v>1</v>
      </c>
      <c r="Q65" s="372">
        <f t="shared" ref="Q65:V70" si="39">J65</f>
        <v>0</v>
      </c>
      <c r="R65" s="372">
        <f t="shared" si="39"/>
        <v>0</v>
      </c>
      <c r="S65" s="372">
        <f t="shared" si="39"/>
        <v>1</v>
      </c>
      <c r="T65" s="372">
        <f t="shared" si="39"/>
        <v>0</v>
      </c>
      <c r="U65" s="372">
        <f t="shared" si="39"/>
        <v>0</v>
      </c>
      <c r="V65" s="372">
        <f t="shared" si="39"/>
        <v>2</v>
      </c>
      <c r="W65" s="372"/>
      <c r="X65" s="372"/>
      <c r="Y65" s="372"/>
      <c r="Z65" s="372"/>
      <c r="AA65" s="372"/>
      <c r="AB65" s="372"/>
      <c r="AC65" s="372"/>
      <c r="AD65" s="372"/>
      <c r="AE65" s="341">
        <v>45717</v>
      </c>
      <c r="AF65" s="436">
        <f t="shared" ref="AF65:AF72" si="40">I65+J65+K65+L65+M65+N65+W65+X65+Y65</f>
        <v>2</v>
      </c>
      <c r="AG65" s="342"/>
    </row>
    <row r="66" spans="4:33" ht="36" hidden="1">
      <c r="D66" s="394" t="s">
        <v>215</v>
      </c>
      <c r="E66" s="396" t="s">
        <v>82</v>
      </c>
      <c r="F66" s="396">
        <v>1</v>
      </c>
      <c r="G66" s="395" t="s">
        <v>216</v>
      </c>
      <c r="H66" s="343"/>
      <c r="I66" s="396">
        <v>1</v>
      </c>
      <c r="J66" s="411"/>
      <c r="K66" s="411"/>
      <c r="L66" s="368">
        <v>1</v>
      </c>
      <c r="M66" s="396"/>
      <c r="N66" s="372"/>
      <c r="O66" s="411"/>
      <c r="P66" s="372">
        <f t="shared" ref="P66:V72" si="41">I66</f>
        <v>1</v>
      </c>
      <c r="Q66" s="372">
        <f t="shared" si="39"/>
        <v>0</v>
      </c>
      <c r="R66" s="372">
        <f t="shared" si="39"/>
        <v>0</v>
      </c>
      <c r="S66" s="372">
        <f t="shared" si="39"/>
        <v>1</v>
      </c>
      <c r="T66" s="372">
        <f t="shared" si="39"/>
        <v>0</v>
      </c>
      <c r="U66" s="372">
        <f t="shared" si="39"/>
        <v>0</v>
      </c>
      <c r="V66" s="372">
        <f t="shared" si="39"/>
        <v>0</v>
      </c>
      <c r="W66" s="372"/>
      <c r="X66" s="372"/>
      <c r="Y66" s="372"/>
      <c r="Z66" s="372"/>
      <c r="AA66" s="372"/>
      <c r="AB66" s="372"/>
      <c r="AC66" s="372"/>
      <c r="AD66" s="372"/>
      <c r="AE66" s="341">
        <v>45689</v>
      </c>
      <c r="AF66" s="436">
        <f t="shared" si="40"/>
        <v>2</v>
      </c>
      <c r="AG66" s="342"/>
    </row>
    <row r="67" spans="4:33" ht="36" hidden="1">
      <c r="D67" s="394" t="s">
        <v>219</v>
      </c>
      <c r="E67" s="396" t="s">
        <v>82</v>
      </c>
      <c r="F67" s="396">
        <v>1</v>
      </c>
      <c r="G67" s="398" t="s">
        <v>220</v>
      </c>
      <c r="H67" s="343"/>
      <c r="I67" s="396">
        <v>4</v>
      </c>
      <c r="J67" s="372"/>
      <c r="K67" s="396"/>
      <c r="L67" s="368"/>
      <c r="M67" s="396">
        <v>2</v>
      </c>
      <c r="N67" s="372"/>
      <c r="O67" s="396"/>
      <c r="P67" s="372">
        <f t="shared" si="41"/>
        <v>4</v>
      </c>
      <c r="Q67" s="372">
        <f t="shared" si="39"/>
        <v>0</v>
      </c>
      <c r="R67" s="372">
        <f t="shared" si="39"/>
        <v>0</v>
      </c>
      <c r="S67" s="372">
        <f t="shared" si="39"/>
        <v>0</v>
      </c>
      <c r="T67" s="372">
        <f t="shared" si="39"/>
        <v>2</v>
      </c>
      <c r="U67" s="372">
        <f t="shared" si="39"/>
        <v>0</v>
      </c>
      <c r="V67" s="372">
        <f t="shared" si="39"/>
        <v>0</v>
      </c>
      <c r="W67" s="343"/>
      <c r="X67" s="343"/>
      <c r="Y67" s="343"/>
      <c r="Z67" s="343"/>
      <c r="AA67" s="343"/>
      <c r="AB67" s="343"/>
      <c r="AC67" s="343"/>
      <c r="AD67" s="343"/>
      <c r="AE67" s="341">
        <v>45689</v>
      </c>
      <c r="AF67" s="436">
        <f t="shared" si="40"/>
        <v>6</v>
      </c>
      <c r="AG67" s="342"/>
    </row>
    <row r="68" spans="4:33" ht="36" hidden="1">
      <c r="D68" s="394" t="s">
        <v>235</v>
      </c>
      <c r="E68" s="396" t="s">
        <v>82</v>
      </c>
      <c r="F68" s="396">
        <v>1</v>
      </c>
      <c r="G68" s="395" t="s">
        <v>236</v>
      </c>
      <c r="H68" s="343"/>
      <c r="I68" s="372"/>
      <c r="J68" s="372"/>
      <c r="K68" s="396"/>
      <c r="L68" s="368">
        <v>1</v>
      </c>
      <c r="M68" s="396"/>
      <c r="N68" s="372"/>
      <c r="O68" s="412">
        <v>1</v>
      </c>
      <c r="P68" s="372">
        <f t="shared" si="41"/>
        <v>0</v>
      </c>
      <c r="Q68" s="372">
        <f t="shared" si="39"/>
        <v>0</v>
      </c>
      <c r="R68" s="372">
        <f t="shared" si="39"/>
        <v>0</v>
      </c>
      <c r="S68" s="372">
        <f t="shared" si="39"/>
        <v>1</v>
      </c>
      <c r="T68" s="372">
        <f t="shared" si="39"/>
        <v>0</v>
      </c>
      <c r="U68" s="372">
        <f t="shared" si="39"/>
        <v>0</v>
      </c>
      <c r="V68" s="372">
        <f t="shared" si="39"/>
        <v>1</v>
      </c>
      <c r="W68" s="343"/>
      <c r="X68" s="343"/>
      <c r="Y68" s="343"/>
      <c r="Z68" s="343"/>
      <c r="AA68" s="343"/>
      <c r="AB68" s="343"/>
      <c r="AC68" s="343"/>
      <c r="AD68" s="343"/>
      <c r="AE68" s="341">
        <v>45689</v>
      </c>
      <c r="AF68" s="436">
        <f t="shared" si="40"/>
        <v>1</v>
      </c>
      <c r="AG68" s="338"/>
    </row>
    <row r="69" spans="4:33" ht="36" hidden="1">
      <c r="D69" s="394" t="s">
        <v>237</v>
      </c>
      <c r="E69" s="396" t="s">
        <v>239</v>
      </c>
      <c r="F69" s="396">
        <v>1</v>
      </c>
      <c r="G69" s="395" t="s">
        <v>240</v>
      </c>
      <c r="H69" s="343"/>
      <c r="I69" s="396"/>
      <c r="J69" s="372"/>
      <c r="K69" s="396"/>
      <c r="L69" s="368">
        <v>1</v>
      </c>
      <c r="M69" s="396"/>
      <c r="N69" s="372"/>
      <c r="O69" s="396"/>
      <c r="P69" s="372">
        <f t="shared" si="41"/>
        <v>0</v>
      </c>
      <c r="Q69" s="372">
        <f t="shared" si="39"/>
        <v>0</v>
      </c>
      <c r="R69" s="372">
        <f t="shared" si="39"/>
        <v>0</v>
      </c>
      <c r="S69" s="372">
        <f t="shared" si="39"/>
        <v>1</v>
      </c>
      <c r="T69" s="372">
        <f t="shared" si="39"/>
        <v>0</v>
      </c>
      <c r="U69" s="372">
        <f t="shared" si="39"/>
        <v>0</v>
      </c>
      <c r="V69" s="372">
        <f t="shared" si="39"/>
        <v>0</v>
      </c>
      <c r="W69" s="343"/>
      <c r="X69" s="343"/>
      <c r="Y69" s="343"/>
      <c r="Z69" s="343"/>
      <c r="AA69" s="343"/>
      <c r="AB69" s="343"/>
      <c r="AC69" s="343"/>
      <c r="AD69" s="343"/>
      <c r="AE69" s="341">
        <v>45689</v>
      </c>
      <c r="AF69" s="436">
        <f t="shared" si="40"/>
        <v>1</v>
      </c>
      <c r="AG69" s="342"/>
    </row>
    <row r="70" spans="4:33" ht="96" hidden="1">
      <c r="D70" s="407" t="s">
        <v>237</v>
      </c>
      <c r="E70" s="403" t="s">
        <v>241</v>
      </c>
      <c r="F70" s="396">
        <v>4</v>
      </c>
      <c r="G70" s="398" t="s">
        <v>661</v>
      </c>
      <c r="H70" s="343"/>
      <c r="I70" s="396">
        <v>4</v>
      </c>
      <c r="J70" s="372"/>
      <c r="K70" s="396"/>
      <c r="L70" s="368"/>
      <c r="M70" s="396"/>
      <c r="N70" s="372"/>
      <c r="O70" s="396"/>
      <c r="P70" s="372">
        <f t="shared" si="41"/>
        <v>4</v>
      </c>
      <c r="Q70" s="372">
        <f t="shared" si="39"/>
        <v>0</v>
      </c>
      <c r="R70" s="372">
        <f t="shared" si="39"/>
        <v>0</v>
      </c>
      <c r="S70" s="372">
        <f t="shared" si="39"/>
        <v>0</v>
      </c>
      <c r="T70" s="372">
        <f t="shared" si="39"/>
        <v>0</v>
      </c>
      <c r="U70" s="372">
        <f t="shared" si="39"/>
        <v>0</v>
      </c>
      <c r="V70" s="372">
        <f t="shared" si="39"/>
        <v>0</v>
      </c>
      <c r="W70" s="343"/>
      <c r="X70" s="343"/>
      <c r="Y70" s="343"/>
      <c r="Z70" s="343"/>
      <c r="AA70" s="343"/>
      <c r="AB70" s="343"/>
      <c r="AC70" s="343"/>
      <c r="AD70" s="343"/>
      <c r="AE70" s="341">
        <v>45689</v>
      </c>
      <c r="AF70" s="436">
        <f t="shared" si="40"/>
        <v>4</v>
      </c>
      <c r="AG70" s="342"/>
    </row>
    <row r="71" spans="4:33" ht="24" hidden="1">
      <c r="D71" s="394" t="s">
        <v>248</v>
      </c>
      <c r="E71" s="396" t="s">
        <v>249</v>
      </c>
      <c r="F71" s="396">
        <v>1</v>
      </c>
      <c r="G71" s="395" t="s">
        <v>250</v>
      </c>
      <c r="H71" s="343"/>
      <c r="I71" s="396">
        <v>2</v>
      </c>
      <c r="J71" s="372"/>
      <c r="K71" s="396"/>
      <c r="L71" s="368">
        <v>1</v>
      </c>
      <c r="M71" s="396"/>
      <c r="N71" s="372"/>
      <c r="O71" s="396"/>
      <c r="P71" s="372">
        <f t="shared" si="41"/>
        <v>2</v>
      </c>
      <c r="Q71" s="372">
        <f t="shared" si="41"/>
        <v>0</v>
      </c>
      <c r="R71" s="372">
        <f t="shared" si="41"/>
        <v>0</v>
      </c>
      <c r="S71" s="372">
        <f t="shared" si="41"/>
        <v>1</v>
      </c>
      <c r="T71" s="372">
        <f t="shared" si="41"/>
        <v>0</v>
      </c>
      <c r="U71" s="372">
        <f t="shared" si="41"/>
        <v>0</v>
      </c>
      <c r="V71" s="372">
        <f t="shared" si="41"/>
        <v>0</v>
      </c>
      <c r="W71" s="343"/>
      <c r="X71" s="343"/>
      <c r="Y71" s="343"/>
      <c r="Z71" s="343"/>
      <c r="AA71" s="343"/>
      <c r="AB71" s="343"/>
      <c r="AC71" s="343"/>
      <c r="AD71" s="343"/>
      <c r="AE71" s="341">
        <v>45689</v>
      </c>
      <c r="AF71" s="436">
        <f t="shared" si="40"/>
        <v>3</v>
      </c>
      <c r="AG71" s="342"/>
    </row>
    <row r="72" spans="4:33" ht="48" hidden="1">
      <c r="D72" s="394" t="s">
        <v>251</v>
      </c>
      <c r="E72" s="396" t="s">
        <v>252</v>
      </c>
      <c r="F72" s="396">
        <v>20</v>
      </c>
      <c r="G72" s="398" t="s">
        <v>662</v>
      </c>
      <c r="H72" s="343"/>
      <c r="I72" s="396">
        <v>4</v>
      </c>
      <c r="J72" s="372"/>
      <c r="K72" s="396">
        <v>1</v>
      </c>
      <c r="L72" s="368">
        <v>4</v>
      </c>
      <c r="M72" s="413"/>
      <c r="N72" s="372">
        <v>1</v>
      </c>
      <c r="O72" s="412">
        <v>1</v>
      </c>
      <c r="P72" s="372">
        <f t="shared" si="41"/>
        <v>4</v>
      </c>
      <c r="Q72" s="372">
        <f t="shared" si="41"/>
        <v>0</v>
      </c>
      <c r="R72" s="372">
        <f t="shared" si="41"/>
        <v>1</v>
      </c>
      <c r="S72" s="372">
        <f t="shared" si="41"/>
        <v>4</v>
      </c>
      <c r="T72" s="372">
        <f t="shared" si="41"/>
        <v>0</v>
      </c>
      <c r="U72" s="372">
        <f t="shared" si="41"/>
        <v>1</v>
      </c>
      <c r="V72" s="372">
        <f t="shared" si="41"/>
        <v>1</v>
      </c>
      <c r="W72" s="343"/>
      <c r="X72" s="343"/>
      <c r="Y72" s="343"/>
      <c r="Z72" s="343"/>
      <c r="AA72" s="343"/>
      <c r="AB72" s="343"/>
      <c r="AC72" s="343"/>
      <c r="AD72" s="343"/>
      <c r="AE72" s="341">
        <v>45962</v>
      </c>
      <c r="AF72" s="436">
        <f t="shared" si="40"/>
        <v>10</v>
      </c>
      <c r="AG72" s="338"/>
    </row>
    <row r="73" spans="4:33" s="385" customFormat="1" ht="21.75" customHeight="1">
      <c r="D73" s="344" t="s">
        <v>660</v>
      </c>
      <c r="E73" s="345"/>
      <c r="F73" s="346"/>
      <c r="G73" s="346"/>
      <c r="H73" s="347"/>
      <c r="I73" s="339">
        <f t="shared" ref="I73:AD73" si="42">SUM(I65:I72)</f>
        <v>16</v>
      </c>
      <c r="J73" s="339">
        <f t="shared" si="42"/>
        <v>0</v>
      </c>
      <c r="K73" s="339">
        <f t="shared" si="42"/>
        <v>1</v>
      </c>
      <c r="L73" s="339">
        <f t="shared" si="42"/>
        <v>9</v>
      </c>
      <c r="M73" s="339">
        <f t="shared" si="42"/>
        <v>2</v>
      </c>
      <c r="N73" s="339">
        <f t="shared" si="42"/>
        <v>1</v>
      </c>
      <c r="O73" s="339">
        <f t="shared" si="42"/>
        <v>4</v>
      </c>
      <c r="P73" s="339">
        <f t="shared" si="42"/>
        <v>16</v>
      </c>
      <c r="Q73" s="339">
        <f t="shared" si="42"/>
        <v>0</v>
      </c>
      <c r="R73" s="339">
        <f t="shared" si="42"/>
        <v>1</v>
      </c>
      <c r="S73" s="339">
        <f t="shared" si="42"/>
        <v>9</v>
      </c>
      <c r="T73" s="339">
        <f t="shared" si="42"/>
        <v>2</v>
      </c>
      <c r="U73" s="339">
        <f t="shared" si="42"/>
        <v>1</v>
      </c>
      <c r="V73" s="339">
        <f t="shared" si="42"/>
        <v>4</v>
      </c>
      <c r="W73" s="339">
        <f t="shared" si="42"/>
        <v>0</v>
      </c>
      <c r="X73" s="339">
        <f t="shared" si="42"/>
        <v>0</v>
      </c>
      <c r="Y73" s="339">
        <f t="shared" si="42"/>
        <v>0</v>
      </c>
      <c r="Z73" s="339">
        <f t="shared" si="42"/>
        <v>0</v>
      </c>
      <c r="AA73" s="339">
        <f t="shared" si="42"/>
        <v>0</v>
      </c>
      <c r="AB73" s="339">
        <f t="shared" si="42"/>
        <v>0</v>
      </c>
      <c r="AC73" s="339">
        <f t="shared" si="42"/>
        <v>0</v>
      </c>
      <c r="AD73" s="339">
        <f t="shared" si="42"/>
        <v>0</v>
      </c>
      <c r="AE73" s="442">
        <f>I77+J77+K77+L77+M77+N77+P77+Q77+R77+S77+T77+U77+O77+V77</f>
        <v>1626730</v>
      </c>
      <c r="AF73" s="389"/>
      <c r="AG73" s="386"/>
    </row>
    <row r="74" spans="4:33" ht="12" customHeight="1">
      <c r="D74" s="350" t="s">
        <v>655</v>
      </c>
      <c r="E74" s="351"/>
      <c r="F74" s="352"/>
      <c r="G74" s="352"/>
      <c r="H74" s="353"/>
      <c r="I74" s="354">
        <v>20000</v>
      </c>
      <c r="J74" s="355">
        <v>20000</v>
      </c>
      <c r="K74" s="354">
        <v>105000</v>
      </c>
      <c r="L74" s="354">
        <v>12000</v>
      </c>
      <c r="M74" s="354">
        <v>38000</v>
      </c>
      <c r="N74" s="355">
        <v>45000</v>
      </c>
      <c r="O74" s="355"/>
      <c r="P74" s="355">
        <v>20000</v>
      </c>
      <c r="Q74" s="355">
        <v>20000</v>
      </c>
      <c r="R74" s="355">
        <v>60000</v>
      </c>
      <c r="S74" s="355">
        <v>17000</v>
      </c>
      <c r="T74" s="355">
        <v>60000</v>
      </c>
      <c r="U74" s="355">
        <v>60000</v>
      </c>
      <c r="V74" s="355"/>
      <c r="W74" s="354">
        <v>55000</v>
      </c>
      <c r="X74" s="354">
        <v>110000</v>
      </c>
      <c r="Y74" s="354">
        <v>300000</v>
      </c>
      <c r="Z74" s="354">
        <v>13000</v>
      </c>
      <c r="AA74" s="354">
        <v>13000</v>
      </c>
      <c r="AB74" s="354">
        <v>18000</v>
      </c>
      <c r="AC74" s="354"/>
      <c r="AD74" s="354">
        <v>23000</v>
      </c>
      <c r="AE74" s="440"/>
      <c r="AF74" s="366"/>
      <c r="AG74" s="338"/>
    </row>
    <row r="75" spans="4:33">
      <c r="D75" s="350" t="s">
        <v>656</v>
      </c>
      <c r="E75" s="351"/>
      <c r="F75" s="352"/>
      <c r="G75" s="352"/>
      <c r="H75" s="353"/>
      <c r="I75" s="354">
        <f>SUM(I74*19%)</f>
        <v>3800</v>
      </c>
      <c r="J75" s="354">
        <f t="shared" ref="J75:AD75" si="43">SUM(J74*19%)</f>
        <v>3800</v>
      </c>
      <c r="K75" s="354">
        <f t="shared" si="43"/>
        <v>19950</v>
      </c>
      <c r="L75" s="354">
        <f t="shared" si="43"/>
        <v>2280</v>
      </c>
      <c r="M75" s="354">
        <f t="shared" si="43"/>
        <v>7220</v>
      </c>
      <c r="N75" s="354">
        <f t="shared" si="43"/>
        <v>8550</v>
      </c>
      <c r="O75" s="354">
        <f t="shared" si="43"/>
        <v>0</v>
      </c>
      <c r="P75" s="354">
        <f t="shared" si="43"/>
        <v>3800</v>
      </c>
      <c r="Q75" s="354">
        <f t="shared" si="43"/>
        <v>3800</v>
      </c>
      <c r="R75" s="354">
        <f t="shared" si="43"/>
        <v>11400</v>
      </c>
      <c r="S75" s="354">
        <f t="shared" si="43"/>
        <v>3230</v>
      </c>
      <c r="T75" s="354">
        <f t="shared" si="43"/>
        <v>11400</v>
      </c>
      <c r="U75" s="354">
        <f t="shared" si="43"/>
        <v>11400</v>
      </c>
      <c r="V75" s="354">
        <f t="shared" si="43"/>
        <v>0</v>
      </c>
      <c r="W75" s="354">
        <f t="shared" si="43"/>
        <v>10450</v>
      </c>
      <c r="X75" s="354">
        <f t="shared" si="43"/>
        <v>20900</v>
      </c>
      <c r="Y75" s="354">
        <f t="shared" si="43"/>
        <v>57000</v>
      </c>
      <c r="Z75" s="354">
        <f t="shared" si="43"/>
        <v>2470</v>
      </c>
      <c r="AA75" s="354">
        <f t="shared" si="43"/>
        <v>2470</v>
      </c>
      <c r="AB75" s="358">
        <f t="shared" si="43"/>
        <v>3420</v>
      </c>
      <c r="AC75" s="358">
        <f t="shared" si="43"/>
        <v>0</v>
      </c>
      <c r="AD75" s="354">
        <f t="shared" si="43"/>
        <v>4370</v>
      </c>
      <c r="AE75" s="439">
        <f>W77+X77+Y77+Z77+AD77+AB77+AA77+AC77</f>
        <v>0</v>
      </c>
      <c r="AF75" s="366"/>
      <c r="AG75" s="338"/>
    </row>
    <row r="76" spans="4:33" ht="12" customHeight="1">
      <c r="D76" s="350" t="s">
        <v>657</v>
      </c>
      <c r="E76" s="351"/>
      <c r="F76" s="352"/>
      <c r="G76" s="352"/>
      <c r="H76" s="353"/>
      <c r="I76" s="354">
        <f>SUM(I74:I75)</f>
        <v>23800</v>
      </c>
      <c r="J76" s="354">
        <f t="shared" ref="J76:AD76" si="44">SUM(J74:J75)</f>
        <v>23800</v>
      </c>
      <c r="K76" s="354">
        <f t="shared" si="44"/>
        <v>124950</v>
      </c>
      <c r="L76" s="354">
        <f t="shared" si="44"/>
        <v>14280</v>
      </c>
      <c r="M76" s="354">
        <f t="shared" si="44"/>
        <v>45220</v>
      </c>
      <c r="N76" s="354">
        <f t="shared" si="44"/>
        <v>53550</v>
      </c>
      <c r="O76" s="354">
        <f t="shared" si="44"/>
        <v>0</v>
      </c>
      <c r="P76" s="354">
        <f t="shared" si="44"/>
        <v>23800</v>
      </c>
      <c r="Q76" s="354">
        <f t="shared" si="44"/>
        <v>23800</v>
      </c>
      <c r="R76" s="354">
        <f t="shared" si="44"/>
        <v>71400</v>
      </c>
      <c r="S76" s="354">
        <f t="shared" si="44"/>
        <v>20230</v>
      </c>
      <c r="T76" s="354">
        <f t="shared" si="44"/>
        <v>71400</v>
      </c>
      <c r="U76" s="354">
        <f t="shared" si="44"/>
        <v>71400</v>
      </c>
      <c r="V76" s="354">
        <f t="shared" si="44"/>
        <v>0</v>
      </c>
      <c r="W76" s="354">
        <f t="shared" si="44"/>
        <v>65450</v>
      </c>
      <c r="X76" s="354">
        <f t="shared" si="44"/>
        <v>130900</v>
      </c>
      <c r="Y76" s="354">
        <f t="shared" si="44"/>
        <v>357000</v>
      </c>
      <c r="Z76" s="354">
        <f t="shared" si="44"/>
        <v>15470</v>
      </c>
      <c r="AA76" s="354">
        <f t="shared" si="44"/>
        <v>15470</v>
      </c>
      <c r="AB76" s="358">
        <f t="shared" si="44"/>
        <v>21420</v>
      </c>
      <c r="AC76" s="358">
        <f t="shared" si="44"/>
        <v>0</v>
      </c>
      <c r="AD76" s="354">
        <f t="shared" si="44"/>
        <v>27370</v>
      </c>
      <c r="AE76" s="440"/>
      <c r="AF76" s="366"/>
      <c r="AG76" s="338"/>
    </row>
    <row r="77" spans="4:33" ht="12" customHeight="1">
      <c r="D77" s="350" t="s">
        <v>658</v>
      </c>
      <c r="E77" s="351"/>
      <c r="F77" s="352"/>
      <c r="G77" s="352"/>
      <c r="H77" s="353"/>
      <c r="I77" s="354">
        <f>SUM(I73*I76)</f>
        <v>380800</v>
      </c>
      <c r="J77" s="354">
        <f t="shared" ref="J77:AD77" si="45">SUM(J73*J76)</f>
        <v>0</v>
      </c>
      <c r="K77" s="354">
        <f t="shared" si="45"/>
        <v>124950</v>
      </c>
      <c r="L77" s="354">
        <f t="shared" si="45"/>
        <v>128520</v>
      </c>
      <c r="M77" s="354">
        <f t="shared" si="45"/>
        <v>90440</v>
      </c>
      <c r="N77" s="354">
        <f t="shared" si="45"/>
        <v>53550</v>
      </c>
      <c r="O77" s="354">
        <f t="shared" si="45"/>
        <v>0</v>
      </c>
      <c r="P77" s="354">
        <f t="shared" si="45"/>
        <v>380800</v>
      </c>
      <c r="Q77" s="354">
        <f t="shared" si="45"/>
        <v>0</v>
      </c>
      <c r="R77" s="354">
        <f t="shared" si="45"/>
        <v>71400</v>
      </c>
      <c r="S77" s="354">
        <f t="shared" si="45"/>
        <v>182070</v>
      </c>
      <c r="T77" s="354">
        <f t="shared" si="45"/>
        <v>142800</v>
      </c>
      <c r="U77" s="354">
        <f t="shared" si="45"/>
        <v>71400</v>
      </c>
      <c r="V77" s="354">
        <f t="shared" si="45"/>
        <v>0</v>
      </c>
      <c r="W77" s="354">
        <f t="shared" si="45"/>
        <v>0</v>
      </c>
      <c r="X77" s="354">
        <f t="shared" si="45"/>
        <v>0</v>
      </c>
      <c r="Y77" s="354">
        <f t="shared" si="45"/>
        <v>0</v>
      </c>
      <c r="Z77" s="354">
        <f t="shared" si="45"/>
        <v>0</v>
      </c>
      <c r="AA77" s="354">
        <f t="shared" si="45"/>
        <v>0</v>
      </c>
      <c r="AB77" s="358">
        <f t="shared" si="45"/>
        <v>0</v>
      </c>
      <c r="AC77" s="358">
        <f t="shared" si="45"/>
        <v>0</v>
      </c>
      <c r="AD77" s="354">
        <f t="shared" si="45"/>
        <v>0</v>
      </c>
      <c r="AE77" s="441">
        <f>AE73+AE75</f>
        <v>1626730</v>
      </c>
      <c r="AF77" s="367"/>
      <c r="AG77" s="338"/>
    </row>
    <row r="78" spans="4:33" ht="24.75" customHeight="1">
      <c r="D78" s="335" t="s">
        <v>271</v>
      </c>
      <c r="E78" s="362"/>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7"/>
      <c r="AF78" s="337"/>
      <c r="AG78" s="338"/>
    </row>
    <row r="79" spans="4:33" ht="108" hidden="1">
      <c r="D79" s="394" t="s">
        <v>286</v>
      </c>
      <c r="E79" s="403" t="s">
        <v>287</v>
      </c>
      <c r="F79" s="396">
        <v>3</v>
      </c>
      <c r="G79" s="398" t="s">
        <v>288</v>
      </c>
      <c r="H79" s="343"/>
      <c r="I79" s="396">
        <v>6</v>
      </c>
      <c r="J79" s="396"/>
      <c r="K79" s="396"/>
      <c r="L79" s="368">
        <v>2</v>
      </c>
      <c r="M79" s="396"/>
      <c r="N79" s="396"/>
      <c r="O79" s="396"/>
      <c r="P79" s="372">
        <f t="shared" ref="P79:V79" si="46">I79</f>
        <v>6</v>
      </c>
      <c r="Q79" s="372">
        <f t="shared" si="46"/>
        <v>0</v>
      </c>
      <c r="R79" s="372">
        <f t="shared" si="46"/>
        <v>0</v>
      </c>
      <c r="S79" s="372">
        <f t="shared" si="46"/>
        <v>2</v>
      </c>
      <c r="T79" s="372">
        <f t="shared" si="46"/>
        <v>0</v>
      </c>
      <c r="U79" s="372">
        <f t="shared" si="46"/>
        <v>0</v>
      </c>
      <c r="V79" s="372">
        <f t="shared" si="46"/>
        <v>0</v>
      </c>
      <c r="W79" s="343"/>
      <c r="X79" s="343"/>
      <c r="Y79" s="343"/>
      <c r="Z79" s="343"/>
      <c r="AA79" s="343"/>
      <c r="AB79" s="343"/>
      <c r="AC79" s="343"/>
      <c r="AD79" s="343"/>
      <c r="AE79" s="341">
        <v>45689</v>
      </c>
      <c r="AF79" s="436">
        <f t="shared" ref="AF79" si="47">I79+J79+K79+L79+M79+N79+W79+X79+Y79</f>
        <v>8</v>
      </c>
      <c r="AG79" s="342"/>
    </row>
    <row r="80" spans="4:33" s="385" customFormat="1" ht="19.5" customHeight="1">
      <c r="D80" s="344" t="s">
        <v>660</v>
      </c>
      <c r="E80" s="345"/>
      <c r="F80" s="346"/>
      <c r="G80" s="346"/>
      <c r="H80" s="347"/>
      <c r="I80" s="339">
        <f t="shared" ref="I80:N80" si="48">SUM(I79:I79)</f>
        <v>6</v>
      </c>
      <c r="J80" s="339">
        <f t="shared" si="48"/>
        <v>0</v>
      </c>
      <c r="K80" s="339">
        <f t="shared" si="48"/>
        <v>0</v>
      </c>
      <c r="L80" s="339">
        <f t="shared" si="48"/>
        <v>2</v>
      </c>
      <c r="M80" s="339">
        <f t="shared" si="48"/>
        <v>0</v>
      </c>
      <c r="N80" s="339">
        <f t="shared" si="48"/>
        <v>0</v>
      </c>
      <c r="O80" s="339"/>
      <c r="P80" s="339">
        <f t="shared" ref="P80:AC80" si="49">SUM(P79:P79)</f>
        <v>6</v>
      </c>
      <c r="Q80" s="339">
        <f t="shared" si="49"/>
        <v>0</v>
      </c>
      <c r="R80" s="339">
        <f t="shared" si="49"/>
        <v>0</v>
      </c>
      <c r="S80" s="339">
        <f t="shared" si="49"/>
        <v>2</v>
      </c>
      <c r="T80" s="339">
        <f t="shared" si="49"/>
        <v>0</v>
      </c>
      <c r="U80" s="339">
        <f t="shared" si="49"/>
        <v>0</v>
      </c>
      <c r="V80" s="339">
        <f t="shared" si="49"/>
        <v>0</v>
      </c>
      <c r="W80" s="339">
        <f t="shared" si="49"/>
        <v>0</v>
      </c>
      <c r="X80" s="339">
        <f t="shared" si="49"/>
        <v>0</v>
      </c>
      <c r="Y80" s="339">
        <f t="shared" si="49"/>
        <v>0</v>
      </c>
      <c r="Z80" s="339">
        <f t="shared" si="49"/>
        <v>0</v>
      </c>
      <c r="AA80" s="339">
        <f t="shared" si="49"/>
        <v>0</v>
      </c>
      <c r="AB80" s="339">
        <f t="shared" si="49"/>
        <v>0</v>
      </c>
      <c r="AC80" s="339">
        <f t="shared" si="49"/>
        <v>0</v>
      </c>
      <c r="AD80" s="339">
        <f>SUM(AD79:AD79)</f>
        <v>0</v>
      </c>
      <c r="AE80" s="442">
        <f>I84+J84+K84+L84+M84+N84+P84+Q84+R84+S84+T84+U84+O84+V84</f>
        <v>368900</v>
      </c>
      <c r="AF80" s="389"/>
      <c r="AG80" s="386"/>
    </row>
    <row r="81" spans="4:33" ht="12" customHeight="1">
      <c r="D81" s="350" t="s">
        <v>655</v>
      </c>
      <c r="E81" s="351"/>
      <c r="F81" s="352"/>
      <c r="G81" s="352"/>
      <c r="H81" s="353"/>
      <c r="I81" s="354">
        <v>20000</v>
      </c>
      <c r="J81" s="354">
        <v>20000</v>
      </c>
      <c r="K81" s="354">
        <v>130000</v>
      </c>
      <c r="L81" s="354">
        <v>15000</v>
      </c>
      <c r="M81" s="354">
        <v>45000</v>
      </c>
      <c r="N81" s="354">
        <v>70000</v>
      </c>
      <c r="O81" s="354"/>
      <c r="P81" s="354">
        <v>20000</v>
      </c>
      <c r="Q81" s="354">
        <v>20000</v>
      </c>
      <c r="R81" s="354">
        <v>80000</v>
      </c>
      <c r="S81" s="354">
        <v>20000</v>
      </c>
      <c r="T81" s="354">
        <v>70000</v>
      </c>
      <c r="U81" s="354">
        <v>70000</v>
      </c>
      <c r="V81" s="354"/>
      <c r="W81" s="354">
        <v>50000</v>
      </c>
      <c r="X81" s="354">
        <v>170000</v>
      </c>
      <c r="Y81" s="354">
        <v>320000</v>
      </c>
      <c r="Z81" s="369">
        <v>13000</v>
      </c>
      <c r="AA81" s="369">
        <v>13000</v>
      </c>
      <c r="AB81" s="354">
        <v>18000</v>
      </c>
      <c r="AC81" s="354"/>
      <c r="AD81" s="369">
        <v>23000</v>
      </c>
      <c r="AE81" s="440"/>
      <c r="AF81" s="366"/>
      <c r="AG81" s="338"/>
    </row>
    <row r="82" spans="4:33">
      <c r="D82" s="350" t="s">
        <v>656</v>
      </c>
      <c r="E82" s="351"/>
      <c r="F82" s="352"/>
      <c r="G82" s="352"/>
      <c r="H82" s="353"/>
      <c r="I82" s="354">
        <f>SUM(I81*19%)</f>
        <v>3800</v>
      </c>
      <c r="J82" s="354">
        <f t="shared" ref="J82:AD82" si="50">SUM(J81*19%)</f>
        <v>3800</v>
      </c>
      <c r="K82" s="354">
        <f t="shared" si="50"/>
        <v>24700</v>
      </c>
      <c r="L82" s="354">
        <f t="shared" si="50"/>
        <v>2850</v>
      </c>
      <c r="M82" s="354">
        <f t="shared" si="50"/>
        <v>8550</v>
      </c>
      <c r="N82" s="354">
        <f t="shared" si="50"/>
        <v>13300</v>
      </c>
      <c r="O82" s="354"/>
      <c r="P82" s="354">
        <f t="shared" ref="P82:V82" si="51">SUM(P81*19%)</f>
        <v>3800</v>
      </c>
      <c r="Q82" s="354">
        <f t="shared" si="51"/>
        <v>3800</v>
      </c>
      <c r="R82" s="354">
        <f t="shared" si="51"/>
        <v>15200</v>
      </c>
      <c r="S82" s="354">
        <f t="shared" si="51"/>
        <v>3800</v>
      </c>
      <c r="T82" s="354">
        <f t="shared" si="51"/>
        <v>13300</v>
      </c>
      <c r="U82" s="354">
        <f t="shared" si="51"/>
        <v>13300</v>
      </c>
      <c r="V82" s="354">
        <f t="shared" si="51"/>
        <v>0</v>
      </c>
      <c r="W82" s="354">
        <f t="shared" si="50"/>
        <v>9500</v>
      </c>
      <c r="X82" s="354">
        <f t="shared" si="50"/>
        <v>32300</v>
      </c>
      <c r="Y82" s="354">
        <f t="shared" si="50"/>
        <v>60800</v>
      </c>
      <c r="Z82" s="354">
        <f t="shared" si="50"/>
        <v>2470</v>
      </c>
      <c r="AA82" s="354">
        <f t="shared" si="50"/>
        <v>2470</v>
      </c>
      <c r="AB82" s="358">
        <f t="shared" si="50"/>
        <v>3420</v>
      </c>
      <c r="AC82" s="358">
        <f t="shared" si="50"/>
        <v>0</v>
      </c>
      <c r="AD82" s="354">
        <f t="shared" si="50"/>
        <v>4370</v>
      </c>
      <c r="AE82" s="439">
        <f>W84+X84+Y84+Z84+AA84+AB84+AD84+AC84</f>
        <v>0</v>
      </c>
      <c r="AF82" s="366"/>
      <c r="AG82" s="338"/>
    </row>
    <row r="83" spans="4:33" ht="12" customHeight="1">
      <c r="D83" s="350" t="s">
        <v>657</v>
      </c>
      <c r="E83" s="351"/>
      <c r="F83" s="352"/>
      <c r="G83" s="352"/>
      <c r="H83" s="353"/>
      <c r="I83" s="354">
        <f>SUM(I81:I82)</f>
        <v>23800</v>
      </c>
      <c r="J83" s="354">
        <f t="shared" ref="J83:AD83" si="52">SUM(J81:J82)</f>
        <v>23800</v>
      </c>
      <c r="K83" s="354">
        <f t="shared" si="52"/>
        <v>154700</v>
      </c>
      <c r="L83" s="354">
        <f t="shared" si="52"/>
        <v>17850</v>
      </c>
      <c r="M83" s="354">
        <f t="shared" si="52"/>
        <v>53550</v>
      </c>
      <c r="N83" s="354">
        <f t="shared" si="52"/>
        <v>83300</v>
      </c>
      <c r="O83" s="354"/>
      <c r="P83" s="354">
        <f t="shared" ref="P83:V83" si="53">SUM(P81:P82)</f>
        <v>23800</v>
      </c>
      <c r="Q83" s="354">
        <f t="shared" si="53"/>
        <v>23800</v>
      </c>
      <c r="R83" s="354">
        <f t="shared" si="53"/>
        <v>95200</v>
      </c>
      <c r="S83" s="354">
        <f t="shared" si="53"/>
        <v>23800</v>
      </c>
      <c r="T83" s="354">
        <f t="shared" si="53"/>
        <v>83300</v>
      </c>
      <c r="U83" s="354">
        <f t="shared" si="53"/>
        <v>83300</v>
      </c>
      <c r="V83" s="354">
        <f t="shared" si="53"/>
        <v>0</v>
      </c>
      <c r="W83" s="354">
        <f t="shared" si="52"/>
        <v>59500</v>
      </c>
      <c r="X83" s="354">
        <f t="shared" si="52"/>
        <v>202300</v>
      </c>
      <c r="Y83" s="354">
        <f t="shared" si="52"/>
        <v>380800</v>
      </c>
      <c r="Z83" s="354">
        <f t="shared" si="52"/>
        <v>15470</v>
      </c>
      <c r="AA83" s="354">
        <f t="shared" si="52"/>
        <v>15470</v>
      </c>
      <c r="AB83" s="358">
        <f t="shared" si="52"/>
        <v>21420</v>
      </c>
      <c r="AC83" s="358">
        <f t="shared" si="52"/>
        <v>0</v>
      </c>
      <c r="AD83" s="354">
        <f t="shared" si="52"/>
        <v>27370</v>
      </c>
      <c r="AE83" s="440"/>
      <c r="AF83" s="366"/>
      <c r="AG83" s="338"/>
    </row>
    <row r="84" spans="4:33" ht="12" customHeight="1">
      <c r="D84" s="350" t="s">
        <v>658</v>
      </c>
      <c r="E84" s="351"/>
      <c r="F84" s="352"/>
      <c r="G84" s="352"/>
      <c r="H84" s="353"/>
      <c r="I84" s="354">
        <f>SUM(I83*I80)</f>
        <v>142800</v>
      </c>
      <c r="J84" s="354">
        <f t="shared" ref="J84:AD84" si="54">SUM(J83*J80)</f>
        <v>0</v>
      </c>
      <c r="K84" s="354">
        <f t="shared" si="54"/>
        <v>0</v>
      </c>
      <c r="L84" s="354">
        <f t="shared" si="54"/>
        <v>35700</v>
      </c>
      <c r="M84" s="354">
        <f t="shared" si="54"/>
        <v>0</v>
      </c>
      <c r="N84" s="354">
        <f t="shared" si="54"/>
        <v>0</v>
      </c>
      <c r="O84" s="354"/>
      <c r="P84" s="354">
        <f t="shared" ref="P84:V84" si="55">SUM(P83*P80)</f>
        <v>142800</v>
      </c>
      <c r="Q84" s="354">
        <f t="shared" si="55"/>
        <v>0</v>
      </c>
      <c r="R84" s="354">
        <f t="shared" si="55"/>
        <v>0</v>
      </c>
      <c r="S84" s="354">
        <f t="shared" si="55"/>
        <v>47600</v>
      </c>
      <c r="T84" s="354">
        <f t="shared" si="55"/>
        <v>0</v>
      </c>
      <c r="U84" s="354">
        <f t="shared" si="55"/>
        <v>0</v>
      </c>
      <c r="V84" s="354">
        <f t="shared" si="55"/>
        <v>0</v>
      </c>
      <c r="W84" s="354">
        <f t="shared" si="54"/>
        <v>0</v>
      </c>
      <c r="X84" s="354">
        <f t="shared" si="54"/>
        <v>0</v>
      </c>
      <c r="Y84" s="354">
        <f t="shared" si="54"/>
        <v>0</v>
      </c>
      <c r="Z84" s="354">
        <f t="shared" si="54"/>
        <v>0</v>
      </c>
      <c r="AA84" s="354">
        <f t="shared" si="54"/>
        <v>0</v>
      </c>
      <c r="AB84" s="358">
        <f t="shared" ref="AB84:AC84" si="56">SUM(AB80*AB83)</f>
        <v>0</v>
      </c>
      <c r="AC84" s="358">
        <f t="shared" si="56"/>
        <v>0</v>
      </c>
      <c r="AD84" s="354">
        <f t="shared" si="54"/>
        <v>0</v>
      </c>
      <c r="AE84" s="441">
        <f>AE80+AE82</f>
        <v>368900</v>
      </c>
      <c r="AF84" s="367"/>
      <c r="AG84" s="338"/>
    </row>
    <row r="85" spans="4:33" ht="27" customHeight="1">
      <c r="D85" s="335" t="s">
        <v>332</v>
      </c>
      <c r="E85" s="362"/>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7"/>
      <c r="AF85" s="337"/>
      <c r="AG85" s="338"/>
    </row>
    <row r="86" spans="4:33" ht="168" hidden="1">
      <c r="D86" s="394" t="s">
        <v>333</v>
      </c>
      <c r="E86" s="396" t="s">
        <v>334</v>
      </c>
      <c r="F86" s="396">
        <v>11</v>
      </c>
      <c r="G86" s="395" t="s">
        <v>335</v>
      </c>
      <c r="H86" s="343"/>
      <c r="I86" s="399">
        <v>5</v>
      </c>
      <c r="J86" s="400"/>
      <c r="K86" s="400"/>
      <c r="L86" s="401"/>
      <c r="M86" s="400">
        <v>1</v>
      </c>
      <c r="N86" s="400"/>
      <c r="O86" s="400"/>
      <c r="P86" s="340">
        <f>I86</f>
        <v>5</v>
      </c>
      <c r="Q86" s="340">
        <f t="shared" ref="Q86:V100" si="57">J86</f>
        <v>0</v>
      </c>
      <c r="R86" s="340">
        <f t="shared" si="57"/>
        <v>0</v>
      </c>
      <c r="S86" s="340">
        <f t="shared" si="57"/>
        <v>0</v>
      </c>
      <c r="T86" s="340">
        <f t="shared" si="57"/>
        <v>1</v>
      </c>
      <c r="U86" s="340">
        <f t="shared" si="57"/>
        <v>0</v>
      </c>
      <c r="V86" s="340">
        <f t="shared" si="57"/>
        <v>0</v>
      </c>
      <c r="W86" s="340"/>
      <c r="X86" s="340"/>
      <c r="Y86" s="340"/>
      <c r="Z86" s="340"/>
      <c r="AA86" s="340"/>
      <c r="AB86" s="340"/>
      <c r="AC86" s="340"/>
      <c r="AD86" s="340"/>
      <c r="AE86" s="341">
        <v>45992</v>
      </c>
      <c r="AF86" s="436">
        <f t="shared" ref="AF86:AF100" si="58">I86+J86+K86+L86+M86+N86+W86+X86+Y86</f>
        <v>6</v>
      </c>
      <c r="AG86" s="342"/>
    </row>
    <row r="87" spans="4:33" ht="36" hidden="1">
      <c r="D87" s="394" t="s">
        <v>333</v>
      </c>
      <c r="E87" s="403" t="s">
        <v>58</v>
      </c>
      <c r="F87" s="396"/>
      <c r="G87" s="395" t="s">
        <v>340</v>
      </c>
      <c r="H87" s="343"/>
      <c r="I87" s="399"/>
      <c r="J87" s="400"/>
      <c r="K87" s="400"/>
      <c r="L87" s="414"/>
      <c r="M87" s="400"/>
      <c r="N87" s="400"/>
      <c r="O87" s="400"/>
      <c r="P87" s="340">
        <f t="shared" ref="P87:P100" si="59">I87</f>
        <v>0</v>
      </c>
      <c r="Q87" s="340">
        <f t="shared" si="57"/>
        <v>0</v>
      </c>
      <c r="R87" s="340">
        <f t="shared" si="57"/>
        <v>0</v>
      </c>
      <c r="S87" s="340">
        <f t="shared" si="57"/>
        <v>0</v>
      </c>
      <c r="T87" s="340">
        <f t="shared" si="57"/>
        <v>0</v>
      </c>
      <c r="U87" s="340">
        <f t="shared" si="57"/>
        <v>0</v>
      </c>
      <c r="V87" s="340">
        <f t="shared" si="57"/>
        <v>0</v>
      </c>
      <c r="W87" s="343"/>
      <c r="X87" s="343"/>
      <c r="Y87" s="343"/>
      <c r="Z87" s="343"/>
      <c r="AA87" s="343"/>
      <c r="AB87" s="343"/>
      <c r="AC87" s="343"/>
      <c r="AD87" s="343"/>
      <c r="AE87" s="341"/>
      <c r="AF87" s="436">
        <f t="shared" si="58"/>
        <v>0</v>
      </c>
      <c r="AG87" s="342"/>
    </row>
    <row r="88" spans="4:33" ht="24" hidden="1">
      <c r="D88" s="394" t="s">
        <v>333</v>
      </c>
      <c r="E88" s="403" t="s">
        <v>58</v>
      </c>
      <c r="F88" s="396"/>
      <c r="G88" s="395" t="s">
        <v>341</v>
      </c>
      <c r="H88" s="343"/>
      <c r="I88" s="399"/>
      <c r="J88" s="400"/>
      <c r="K88" s="400"/>
      <c r="L88" s="414"/>
      <c r="M88" s="400"/>
      <c r="N88" s="400"/>
      <c r="O88" s="400"/>
      <c r="P88" s="340">
        <f t="shared" si="59"/>
        <v>0</v>
      </c>
      <c r="Q88" s="340">
        <f t="shared" si="57"/>
        <v>0</v>
      </c>
      <c r="R88" s="340">
        <f t="shared" si="57"/>
        <v>0</v>
      </c>
      <c r="S88" s="340">
        <f t="shared" si="57"/>
        <v>0</v>
      </c>
      <c r="T88" s="340">
        <f t="shared" si="57"/>
        <v>0</v>
      </c>
      <c r="U88" s="340">
        <f t="shared" si="57"/>
        <v>0</v>
      </c>
      <c r="V88" s="340">
        <f t="shared" si="57"/>
        <v>0</v>
      </c>
      <c r="W88" s="340"/>
      <c r="X88" s="340"/>
      <c r="Y88" s="340"/>
      <c r="Z88" s="340"/>
      <c r="AA88" s="340"/>
      <c r="AB88" s="340"/>
      <c r="AC88" s="340"/>
      <c r="AD88" s="340"/>
      <c r="AE88" s="341"/>
      <c r="AF88" s="436">
        <f t="shared" si="58"/>
        <v>0</v>
      </c>
      <c r="AG88" s="342"/>
    </row>
    <row r="89" spans="4:33" ht="36" hidden="1">
      <c r="D89" s="394" t="s">
        <v>342</v>
      </c>
      <c r="E89" s="396" t="s">
        <v>82</v>
      </c>
      <c r="F89" s="396">
        <v>1</v>
      </c>
      <c r="G89" s="398" t="s">
        <v>343</v>
      </c>
      <c r="H89" s="343"/>
      <c r="I89" s="399">
        <v>1</v>
      </c>
      <c r="J89" s="400"/>
      <c r="K89" s="399"/>
      <c r="L89" s="401">
        <v>1</v>
      </c>
      <c r="M89" s="399"/>
      <c r="N89" s="400"/>
      <c r="O89" s="399"/>
      <c r="P89" s="340">
        <f t="shared" si="59"/>
        <v>1</v>
      </c>
      <c r="Q89" s="340">
        <f t="shared" si="57"/>
        <v>0</v>
      </c>
      <c r="R89" s="340">
        <f t="shared" si="57"/>
        <v>0</v>
      </c>
      <c r="S89" s="340">
        <f t="shared" si="57"/>
        <v>1</v>
      </c>
      <c r="T89" s="340">
        <f t="shared" si="57"/>
        <v>0</v>
      </c>
      <c r="U89" s="340">
        <f t="shared" si="57"/>
        <v>0</v>
      </c>
      <c r="V89" s="340">
        <f t="shared" si="57"/>
        <v>0</v>
      </c>
      <c r="W89" s="340"/>
      <c r="X89" s="340"/>
      <c r="Y89" s="340"/>
      <c r="Z89" s="340"/>
      <c r="AA89" s="340"/>
      <c r="AB89" s="340"/>
      <c r="AC89" s="340"/>
      <c r="AD89" s="340"/>
      <c r="AE89" s="341">
        <v>45962</v>
      </c>
      <c r="AF89" s="436">
        <f t="shared" si="58"/>
        <v>2</v>
      </c>
      <c r="AG89" s="342"/>
    </row>
    <row r="90" spans="4:33" ht="36" hidden="1">
      <c r="D90" s="394" t="s">
        <v>344</v>
      </c>
      <c r="E90" s="396" t="s">
        <v>82</v>
      </c>
      <c r="F90" s="396">
        <v>1</v>
      </c>
      <c r="G90" s="398" t="s">
        <v>345</v>
      </c>
      <c r="H90" s="343"/>
      <c r="I90" s="399">
        <v>1</v>
      </c>
      <c r="J90" s="400"/>
      <c r="K90" s="400"/>
      <c r="L90" s="401"/>
      <c r="M90" s="400">
        <v>2</v>
      </c>
      <c r="N90" s="400"/>
      <c r="O90" s="400"/>
      <c r="P90" s="340">
        <f t="shared" si="59"/>
        <v>1</v>
      </c>
      <c r="Q90" s="340">
        <f t="shared" si="57"/>
        <v>0</v>
      </c>
      <c r="R90" s="340">
        <f t="shared" si="57"/>
        <v>0</v>
      </c>
      <c r="S90" s="340">
        <f t="shared" si="57"/>
        <v>0</v>
      </c>
      <c r="T90" s="340">
        <f t="shared" si="57"/>
        <v>2</v>
      </c>
      <c r="U90" s="340">
        <f t="shared" si="57"/>
        <v>0</v>
      </c>
      <c r="V90" s="340">
        <f t="shared" si="57"/>
        <v>0</v>
      </c>
      <c r="W90" s="343"/>
      <c r="X90" s="343"/>
      <c r="Y90" s="343"/>
      <c r="Z90" s="343"/>
      <c r="AA90" s="343"/>
      <c r="AB90" s="343"/>
      <c r="AC90" s="343"/>
      <c r="AD90" s="343"/>
      <c r="AE90" s="341">
        <v>45962</v>
      </c>
      <c r="AF90" s="436">
        <f t="shared" si="58"/>
        <v>3</v>
      </c>
      <c r="AG90" s="342"/>
    </row>
    <row r="91" spans="4:33" ht="36" hidden="1">
      <c r="D91" s="398" t="s">
        <v>346</v>
      </c>
      <c r="E91" s="396" t="s">
        <v>347</v>
      </c>
      <c r="F91" s="396">
        <v>2</v>
      </c>
      <c r="G91" s="395" t="s">
        <v>348</v>
      </c>
      <c r="H91" s="343"/>
      <c r="I91" s="399">
        <v>1</v>
      </c>
      <c r="J91" s="400"/>
      <c r="K91" s="400"/>
      <c r="L91" s="401"/>
      <c r="M91" s="400">
        <v>2</v>
      </c>
      <c r="N91" s="400"/>
      <c r="O91" s="400"/>
      <c r="P91" s="340">
        <f t="shared" si="59"/>
        <v>1</v>
      </c>
      <c r="Q91" s="340">
        <f t="shared" si="57"/>
        <v>0</v>
      </c>
      <c r="R91" s="340">
        <f t="shared" si="57"/>
        <v>0</v>
      </c>
      <c r="S91" s="340">
        <f t="shared" si="57"/>
        <v>0</v>
      </c>
      <c r="T91" s="340">
        <f t="shared" si="57"/>
        <v>2</v>
      </c>
      <c r="U91" s="340">
        <f t="shared" si="57"/>
        <v>0</v>
      </c>
      <c r="V91" s="340">
        <f t="shared" si="57"/>
        <v>0</v>
      </c>
      <c r="W91" s="340"/>
      <c r="X91" s="340"/>
      <c r="Y91" s="340"/>
      <c r="Z91" s="340"/>
      <c r="AA91" s="340"/>
      <c r="AB91" s="340"/>
      <c r="AC91" s="340"/>
      <c r="AD91" s="340"/>
      <c r="AE91" s="341"/>
      <c r="AF91" s="436">
        <f t="shared" si="58"/>
        <v>3</v>
      </c>
      <c r="AG91" s="342"/>
    </row>
    <row r="92" spans="4:33" ht="36" hidden="1">
      <c r="D92" s="407" t="s">
        <v>349</v>
      </c>
      <c r="E92" s="396" t="s">
        <v>350</v>
      </c>
      <c r="F92" s="396">
        <v>1</v>
      </c>
      <c r="G92" s="395" t="s">
        <v>351</v>
      </c>
      <c r="H92" s="343"/>
      <c r="I92" s="400"/>
      <c r="J92" s="400"/>
      <c r="K92" s="399"/>
      <c r="L92" s="401"/>
      <c r="M92" s="400"/>
      <c r="N92" s="400"/>
      <c r="O92" s="399"/>
      <c r="P92" s="340">
        <f t="shared" si="59"/>
        <v>0</v>
      </c>
      <c r="Q92" s="340">
        <f t="shared" si="57"/>
        <v>0</v>
      </c>
      <c r="R92" s="340">
        <f t="shared" si="57"/>
        <v>0</v>
      </c>
      <c r="S92" s="340">
        <f t="shared" si="57"/>
        <v>0</v>
      </c>
      <c r="T92" s="340">
        <f t="shared" si="57"/>
        <v>0</v>
      </c>
      <c r="U92" s="340">
        <f t="shared" si="57"/>
        <v>0</v>
      </c>
      <c r="V92" s="340">
        <f t="shared" si="57"/>
        <v>0</v>
      </c>
      <c r="W92" s="343"/>
      <c r="X92" s="343"/>
      <c r="Y92" s="343"/>
      <c r="Z92" s="343"/>
      <c r="AA92" s="343"/>
      <c r="AB92" s="343"/>
      <c r="AC92" s="343"/>
      <c r="AD92" s="343"/>
      <c r="AE92" s="341"/>
      <c r="AF92" s="436">
        <f t="shared" si="58"/>
        <v>0</v>
      </c>
      <c r="AG92" s="342"/>
    </row>
    <row r="93" spans="4:33" hidden="1">
      <c r="D93" s="407" t="s">
        <v>349</v>
      </c>
      <c r="E93" s="403" t="s">
        <v>58</v>
      </c>
      <c r="F93" s="396"/>
      <c r="G93" s="395" t="s">
        <v>352</v>
      </c>
      <c r="H93" s="343"/>
      <c r="I93" s="399"/>
      <c r="J93" s="400"/>
      <c r="K93" s="399"/>
      <c r="L93" s="401"/>
      <c r="M93" s="399"/>
      <c r="N93" s="400"/>
      <c r="O93" s="399"/>
      <c r="P93" s="340">
        <f t="shared" si="59"/>
        <v>0</v>
      </c>
      <c r="Q93" s="340">
        <f t="shared" si="57"/>
        <v>0</v>
      </c>
      <c r="R93" s="340">
        <f t="shared" si="57"/>
        <v>0</v>
      </c>
      <c r="S93" s="340">
        <f t="shared" si="57"/>
        <v>0</v>
      </c>
      <c r="T93" s="340">
        <f t="shared" si="57"/>
        <v>0</v>
      </c>
      <c r="U93" s="340">
        <f t="shared" si="57"/>
        <v>0</v>
      </c>
      <c r="V93" s="340">
        <f t="shared" si="57"/>
        <v>0</v>
      </c>
      <c r="W93" s="343"/>
      <c r="X93" s="343"/>
      <c r="Y93" s="343"/>
      <c r="Z93" s="343"/>
      <c r="AA93" s="343"/>
      <c r="AB93" s="343"/>
      <c r="AC93" s="343"/>
      <c r="AD93" s="343"/>
      <c r="AE93" s="341"/>
      <c r="AF93" s="436">
        <f t="shared" si="58"/>
        <v>0</v>
      </c>
      <c r="AG93" s="342"/>
    </row>
    <row r="94" spans="4:33" ht="36" hidden="1">
      <c r="D94" s="394" t="s">
        <v>353</v>
      </c>
      <c r="E94" s="396" t="s">
        <v>82</v>
      </c>
      <c r="F94" s="396">
        <v>1</v>
      </c>
      <c r="G94" s="395" t="s">
        <v>354</v>
      </c>
      <c r="H94" s="343"/>
      <c r="I94" s="399">
        <v>2</v>
      </c>
      <c r="J94" s="400"/>
      <c r="K94" s="400"/>
      <c r="L94" s="401">
        <v>2</v>
      </c>
      <c r="M94" s="400">
        <v>1</v>
      </c>
      <c r="N94" s="400"/>
      <c r="O94" s="400"/>
      <c r="P94" s="340">
        <f t="shared" si="59"/>
        <v>2</v>
      </c>
      <c r="Q94" s="340">
        <f t="shared" si="57"/>
        <v>0</v>
      </c>
      <c r="R94" s="340">
        <f t="shared" si="57"/>
        <v>0</v>
      </c>
      <c r="S94" s="340">
        <f t="shared" si="57"/>
        <v>2</v>
      </c>
      <c r="T94" s="340">
        <f t="shared" si="57"/>
        <v>1</v>
      </c>
      <c r="U94" s="340">
        <f t="shared" si="57"/>
        <v>0</v>
      </c>
      <c r="V94" s="340">
        <f t="shared" si="57"/>
        <v>0</v>
      </c>
      <c r="W94" s="343"/>
      <c r="X94" s="343"/>
      <c r="Y94" s="343"/>
      <c r="Z94" s="343"/>
      <c r="AA94" s="343"/>
      <c r="AB94" s="343"/>
      <c r="AC94" s="343"/>
      <c r="AD94" s="343"/>
      <c r="AE94" s="341">
        <v>45962</v>
      </c>
      <c r="AF94" s="436">
        <f t="shared" si="58"/>
        <v>5</v>
      </c>
      <c r="AG94" s="342"/>
    </row>
    <row r="95" spans="4:33" ht="36" hidden="1">
      <c r="D95" s="394" t="s">
        <v>355</v>
      </c>
      <c r="E95" s="396" t="s">
        <v>82</v>
      </c>
      <c r="F95" s="396">
        <v>1</v>
      </c>
      <c r="G95" s="398" t="s">
        <v>356</v>
      </c>
      <c r="H95" s="343"/>
      <c r="I95" s="399">
        <v>1</v>
      </c>
      <c r="J95" s="400"/>
      <c r="K95" s="399"/>
      <c r="L95" s="401"/>
      <c r="M95" s="400"/>
      <c r="N95" s="400"/>
      <c r="O95" s="399"/>
      <c r="P95" s="340">
        <f t="shared" si="59"/>
        <v>1</v>
      </c>
      <c r="Q95" s="340">
        <f t="shared" si="57"/>
        <v>0</v>
      </c>
      <c r="R95" s="340">
        <f t="shared" si="57"/>
        <v>0</v>
      </c>
      <c r="S95" s="340">
        <f t="shared" si="57"/>
        <v>0</v>
      </c>
      <c r="T95" s="340">
        <f t="shared" si="57"/>
        <v>0</v>
      </c>
      <c r="U95" s="340">
        <f t="shared" si="57"/>
        <v>0</v>
      </c>
      <c r="V95" s="340">
        <f t="shared" si="57"/>
        <v>0</v>
      </c>
      <c r="W95" s="340"/>
      <c r="X95" s="340"/>
      <c r="Y95" s="340"/>
      <c r="Z95" s="340"/>
      <c r="AA95" s="340"/>
      <c r="AB95" s="340"/>
      <c r="AC95" s="340"/>
      <c r="AD95" s="340"/>
      <c r="AE95" s="341">
        <v>45962</v>
      </c>
      <c r="AF95" s="436">
        <f t="shared" si="58"/>
        <v>1</v>
      </c>
      <c r="AG95" s="342"/>
    </row>
    <row r="96" spans="4:33" ht="36" hidden="1">
      <c r="D96" s="394" t="s">
        <v>357</v>
      </c>
      <c r="E96" s="396" t="s">
        <v>117</v>
      </c>
      <c r="F96" s="396">
        <v>1</v>
      </c>
      <c r="G96" s="395" t="s">
        <v>358</v>
      </c>
      <c r="H96" s="343"/>
      <c r="I96" s="399">
        <v>1</v>
      </c>
      <c r="J96" s="400"/>
      <c r="K96" s="399"/>
      <c r="L96" s="401"/>
      <c r="M96" s="400"/>
      <c r="N96" s="400"/>
      <c r="O96" s="399"/>
      <c r="P96" s="340">
        <f t="shared" si="59"/>
        <v>1</v>
      </c>
      <c r="Q96" s="340">
        <f t="shared" si="57"/>
        <v>0</v>
      </c>
      <c r="R96" s="340">
        <f t="shared" si="57"/>
        <v>0</v>
      </c>
      <c r="S96" s="340">
        <f t="shared" si="57"/>
        <v>0</v>
      </c>
      <c r="T96" s="340">
        <f t="shared" si="57"/>
        <v>0</v>
      </c>
      <c r="U96" s="340">
        <f t="shared" si="57"/>
        <v>0</v>
      </c>
      <c r="V96" s="340">
        <f t="shared" si="57"/>
        <v>0</v>
      </c>
      <c r="W96" s="340"/>
      <c r="X96" s="340"/>
      <c r="Y96" s="340"/>
      <c r="Z96" s="340"/>
      <c r="AA96" s="340"/>
      <c r="AB96" s="340"/>
      <c r="AC96" s="340"/>
      <c r="AD96" s="340"/>
      <c r="AE96" s="341">
        <v>45962</v>
      </c>
      <c r="AF96" s="436">
        <f t="shared" si="58"/>
        <v>1</v>
      </c>
      <c r="AG96" s="342"/>
    </row>
    <row r="97" spans="4:34" ht="36" hidden="1">
      <c r="D97" s="394" t="s">
        <v>359</v>
      </c>
      <c r="E97" s="396" t="s">
        <v>82</v>
      </c>
      <c r="F97" s="396">
        <v>1</v>
      </c>
      <c r="G97" s="395" t="s">
        <v>360</v>
      </c>
      <c r="H97" s="343"/>
      <c r="I97" s="399">
        <v>1</v>
      </c>
      <c r="J97" s="400"/>
      <c r="K97" s="399"/>
      <c r="L97" s="401"/>
      <c r="M97" s="400"/>
      <c r="N97" s="400"/>
      <c r="O97" s="399"/>
      <c r="P97" s="340">
        <f t="shared" si="59"/>
        <v>1</v>
      </c>
      <c r="Q97" s="340">
        <f t="shared" si="57"/>
        <v>0</v>
      </c>
      <c r="R97" s="340">
        <f t="shared" si="57"/>
        <v>0</v>
      </c>
      <c r="S97" s="340">
        <f t="shared" si="57"/>
        <v>0</v>
      </c>
      <c r="T97" s="340">
        <f t="shared" si="57"/>
        <v>0</v>
      </c>
      <c r="U97" s="340">
        <f t="shared" si="57"/>
        <v>0</v>
      </c>
      <c r="V97" s="340">
        <f t="shared" si="57"/>
        <v>0</v>
      </c>
      <c r="W97" s="340"/>
      <c r="X97" s="340"/>
      <c r="Y97" s="340"/>
      <c r="Z97" s="340"/>
      <c r="AA97" s="340"/>
      <c r="AB97" s="340"/>
      <c r="AC97" s="340"/>
      <c r="AD97" s="340"/>
      <c r="AE97" s="341">
        <v>45962</v>
      </c>
      <c r="AF97" s="436">
        <f t="shared" si="58"/>
        <v>1</v>
      </c>
      <c r="AG97" s="342"/>
    </row>
    <row r="98" spans="4:34" ht="180" hidden="1">
      <c r="D98" s="394" t="s">
        <v>361</v>
      </c>
      <c r="E98" s="396" t="s">
        <v>362</v>
      </c>
      <c r="F98" s="396">
        <v>13</v>
      </c>
      <c r="G98" s="395" t="s">
        <v>363</v>
      </c>
      <c r="H98" s="343"/>
      <c r="I98" s="399">
        <v>15</v>
      </c>
      <c r="J98" s="400"/>
      <c r="K98" s="400"/>
      <c r="L98" s="401">
        <v>2</v>
      </c>
      <c r="M98" s="400">
        <v>2</v>
      </c>
      <c r="N98" s="400"/>
      <c r="O98" s="400"/>
      <c r="P98" s="340">
        <f t="shared" si="59"/>
        <v>15</v>
      </c>
      <c r="Q98" s="340">
        <f t="shared" si="57"/>
        <v>0</v>
      </c>
      <c r="R98" s="340">
        <f t="shared" si="57"/>
        <v>0</v>
      </c>
      <c r="S98" s="340">
        <f t="shared" si="57"/>
        <v>2</v>
      </c>
      <c r="T98" s="340">
        <f t="shared" si="57"/>
        <v>2</v>
      </c>
      <c r="U98" s="340">
        <f t="shared" si="57"/>
        <v>0</v>
      </c>
      <c r="V98" s="340">
        <f t="shared" si="57"/>
        <v>0</v>
      </c>
      <c r="W98" s="340"/>
      <c r="X98" s="340"/>
      <c r="Y98" s="340"/>
      <c r="Z98" s="340"/>
      <c r="AA98" s="340"/>
      <c r="AB98" s="340"/>
      <c r="AC98" s="340"/>
      <c r="AD98" s="340"/>
      <c r="AE98" s="341">
        <v>45962</v>
      </c>
      <c r="AF98" s="436">
        <f t="shared" si="58"/>
        <v>19</v>
      </c>
      <c r="AG98" s="342"/>
    </row>
    <row r="99" spans="4:34" ht="24" hidden="1">
      <c r="D99" s="394" t="s">
        <v>361</v>
      </c>
      <c r="E99" s="403" t="s">
        <v>58</v>
      </c>
      <c r="F99" s="396"/>
      <c r="G99" s="395" t="s">
        <v>364</v>
      </c>
      <c r="H99" s="343"/>
      <c r="I99" s="399"/>
      <c r="J99" s="400"/>
      <c r="K99" s="400"/>
      <c r="L99" s="401">
        <v>1</v>
      </c>
      <c r="M99" s="400"/>
      <c r="N99" s="400">
        <v>1</v>
      </c>
      <c r="O99" s="400"/>
      <c r="P99" s="340">
        <f t="shared" si="59"/>
        <v>0</v>
      </c>
      <c r="Q99" s="340">
        <f t="shared" si="57"/>
        <v>0</v>
      </c>
      <c r="R99" s="340">
        <f t="shared" si="57"/>
        <v>0</v>
      </c>
      <c r="S99" s="340">
        <f t="shared" si="57"/>
        <v>1</v>
      </c>
      <c r="T99" s="340">
        <f t="shared" si="57"/>
        <v>0</v>
      </c>
      <c r="U99" s="340">
        <f t="shared" si="57"/>
        <v>1</v>
      </c>
      <c r="V99" s="340">
        <f t="shared" si="57"/>
        <v>0</v>
      </c>
      <c r="W99" s="340"/>
      <c r="X99" s="340"/>
      <c r="Y99" s="340"/>
      <c r="Z99" s="340"/>
      <c r="AA99" s="340"/>
      <c r="AB99" s="340"/>
      <c r="AC99" s="340"/>
      <c r="AD99" s="340"/>
      <c r="AE99" s="341">
        <v>45962</v>
      </c>
      <c r="AF99" s="436">
        <f t="shared" si="58"/>
        <v>2</v>
      </c>
      <c r="AG99" s="342"/>
    </row>
    <row r="100" spans="4:34" ht="36" hidden="1">
      <c r="D100" s="398" t="s">
        <v>365</v>
      </c>
      <c r="E100" s="396" t="s">
        <v>82</v>
      </c>
      <c r="F100" s="396">
        <v>1</v>
      </c>
      <c r="G100" s="395" t="s">
        <v>366</v>
      </c>
      <c r="H100" s="343"/>
      <c r="I100" s="399">
        <v>1</v>
      </c>
      <c r="J100" s="400"/>
      <c r="K100" s="399"/>
      <c r="L100" s="401"/>
      <c r="M100" s="400">
        <v>1</v>
      </c>
      <c r="N100" s="400"/>
      <c r="O100" s="399"/>
      <c r="P100" s="340">
        <f t="shared" si="59"/>
        <v>1</v>
      </c>
      <c r="Q100" s="340">
        <f t="shared" si="57"/>
        <v>0</v>
      </c>
      <c r="R100" s="340">
        <f t="shared" si="57"/>
        <v>0</v>
      </c>
      <c r="S100" s="340">
        <f t="shared" si="57"/>
        <v>0</v>
      </c>
      <c r="T100" s="340">
        <f t="shared" si="57"/>
        <v>1</v>
      </c>
      <c r="U100" s="340">
        <f t="shared" si="57"/>
        <v>0</v>
      </c>
      <c r="V100" s="340">
        <f t="shared" si="57"/>
        <v>0</v>
      </c>
      <c r="W100" s="340"/>
      <c r="X100" s="340"/>
      <c r="Y100" s="340"/>
      <c r="Z100" s="340"/>
      <c r="AA100" s="340"/>
      <c r="AB100" s="340"/>
      <c r="AC100" s="340"/>
      <c r="AD100" s="340"/>
      <c r="AE100" s="341"/>
      <c r="AF100" s="436">
        <f t="shared" si="58"/>
        <v>2</v>
      </c>
      <c r="AG100" s="342"/>
    </row>
    <row r="101" spans="4:34" s="385" customFormat="1" ht="26.25" customHeight="1">
      <c r="D101" s="344" t="s">
        <v>660</v>
      </c>
      <c r="E101" s="345"/>
      <c r="F101" s="346"/>
      <c r="G101" s="346"/>
      <c r="H101" s="347"/>
      <c r="I101" s="339">
        <f t="shared" ref="I101:AA101" si="60">SUM(I86:I100)</f>
        <v>29</v>
      </c>
      <c r="J101" s="339">
        <f t="shared" si="60"/>
        <v>0</v>
      </c>
      <c r="K101" s="339">
        <f t="shared" si="60"/>
        <v>0</v>
      </c>
      <c r="L101" s="339">
        <f t="shared" si="60"/>
        <v>6</v>
      </c>
      <c r="M101" s="339">
        <f t="shared" si="60"/>
        <v>9</v>
      </c>
      <c r="N101" s="339">
        <f t="shared" si="60"/>
        <v>1</v>
      </c>
      <c r="O101" s="339">
        <f t="shared" si="60"/>
        <v>0</v>
      </c>
      <c r="P101" s="339">
        <f t="shared" si="60"/>
        <v>29</v>
      </c>
      <c r="Q101" s="339">
        <f t="shared" si="60"/>
        <v>0</v>
      </c>
      <c r="R101" s="339">
        <f t="shared" si="60"/>
        <v>0</v>
      </c>
      <c r="S101" s="339">
        <f t="shared" si="60"/>
        <v>6</v>
      </c>
      <c r="T101" s="339">
        <f t="shared" si="60"/>
        <v>9</v>
      </c>
      <c r="U101" s="339">
        <f t="shared" si="60"/>
        <v>1</v>
      </c>
      <c r="V101" s="339">
        <f t="shared" si="60"/>
        <v>0</v>
      </c>
      <c r="W101" s="339">
        <f t="shared" si="60"/>
        <v>0</v>
      </c>
      <c r="X101" s="339">
        <f t="shared" si="60"/>
        <v>0</v>
      </c>
      <c r="Y101" s="339">
        <f t="shared" si="60"/>
        <v>0</v>
      </c>
      <c r="Z101" s="339">
        <f t="shared" si="60"/>
        <v>0</v>
      </c>
      <c r="AA101" s="339">
        <f t="shared" si="60"/>
        <v>0</v>
      </c>
      <c r="AB101" s="339">
        <f t="shared" ref="AB101:AC101" si="61">SUM(AB95:AB100)</f>
        <v>0</v>
      </c>
      <c r="AC101" s="339">
        <f t="shared" si="61"/>
        <v>0</v>
      </c>
      <c r="AD101" s="339">
        <f>SUM(AD86:AD100)</f>
        <v>0</v>
      </c>
      <c r="AE101" s="442">
        <f>I105+J105+K105+L105+M105+N105+P105+Q105+R105+S105+T105+U105+O105+V105</f>
        <v>2578730</v>
      </c>
      <c r="AF101" s="392"/>
      <c r="AG101" s="386"/>
    </row>
    <row r="102" spans="4:34" ht="12" customHeight="1">
      <c r="D102" s="350" t="s">
        <v>655</v>
      </c>
      <c r="E102" s="351"/>
      <c r="F102" s="352"/>
      <c r="G102" s="352"/>
      <c r="H102" s="353"/>
      <c r="I102" s="354">
        <v>20000</v>
      </c>
      <c r="J102" s="355">
        <v>20000</v>
      </c>
      <c r="K102" s="354">
        <v>110000</v>
      </c>
      <c r="L102" s="354">
        <v>12000</v>
      </c>
      <c r="M102" s="354">
        <v>40000</v>
      </c>
      <c r="N102" s="355">
        <v>50000</v>
      </c>
      <c r="O102" s="355"/>
      <c r="P102" s="355">
        <v>15000</v>
      </c>
      <c r="Q102" s="355">
        <v>15000</v>
      </c>
      <c r="R102" s="355">
        <v>90000</v>
      </c>
      <c r="S102" s="355">
        <v>20000</v>
      </c>
      <c r="T102" s="355">
        <v>55000</v>
      </c>
      <c r="U102" s="355">
        <v>55000</v>
      </c>
      <c r="V102" s="355"/>
      <c r="W102" s="354">
        <v>48000</v>
      </c>
      <c r="X102" s="354">
        <v>115000</v>
      </c>
      <c r="Y102" s="354">
        <v>290000</v>
      </c>
      <c r="Z102" s="369">
        <v>13000</v>
      </c>
      <c r="AA102" s="369">
        <v>13000</v>
      </c>
      <c r="AB102" s="354">
        <v>18000</v>
      </c>
      <c r="AC102" s="354"/>
      <c r="AD102" s="369">
        <v>23000</v>
      </c>
      <c r="AE102" s="440"/>
      <c r="AF102" s="374"/>
      <c r="AG102" s="338"/>
    </row>
    <row r="103" spans="4:34">
      <c r="D103" s="350" t="s">
        <v>656</v>
      </c>
      <c r="E103" s="351"/>
      <c r="F103" s="352"/>
      <c r="G103" s="352"/>
      <c r="H103" s="353"/>
      <c r="I103" s="354">
        <f>SUM(I102*19%)</f>
        <v>3800</v>
      </c>
      <c r="J103" s="354">
        <f t="shared" ref="J103:AD103" si="62">SUM(J102*19%)</f>
        <v>3800</v>
      </c>
      <c r="K103" s="354">
        <f t="shared" si="62"/>
        <v>20900</v>
      </c>
      <c r="L103" s="354">
        <f t="shared" si="62"/>
        <v>2280</v>
      </c>
      <c r="M103" s="354">
        <f t="shared" si="62"/>
        <v>7600</v>
      </c>
      <c r="N103" s="354">
        <f t="shared" si="62"/>
        <v>9500</v>
      </c>
      <c r="O103" s="354">
        <f t="shared" si="62"/>
        <v>0</v>
      </c>
      <c r="P103" s="354">
        <f t="shared" si="62"/>
        <v>2850</v>
      </c>
      <c r="Q103" s="354">
        <f t="shared" si="62"/>
        <v>2850</v>
      </c>
      <c r="R103" s="354">
        <f t="shared" si="62"/>
        <v>17100</v>
      </c>
      <c r="S103" s="354">
        <f t="shared" si="62"/>
        <v>3800</v>
      </c>
      <c r="T103" s="354">
        <f t="shared" si="62"/>
        <v>10450</v>
      </c>
      <c r="U103" s="354">
        <f t="shared" si="62"/>
        <v>10450</v>
      </c>
      <c r="V103" s="354">
        <f t="shared" si="62"/>
        <v>0</v>
      </c>
      <c r="W103" s="354">
        <f t="shared" si="62"/>
        <v>9120</v>
      </c>
      <c r="X103" s="354">
        <f t="shared" si="62"/>
        <v>21850</v>
      </c>
      <c r="Y103" s="354">
        <f t="shared" si="62"/>
        <v>55100</v>
      </c>
      <c r="Z103" s="354">
        <f t="shared" si="62"/>
        <v>2470</v>
      </c>
      <c r="AA103" s="354">
        <f t="shared" si="62"/>
        <v>2470</v>
      </c>
      <c r="AB103" s="358">
        <f t="shared" si="62"/>
        <v>3420</v>
      </c>
      <c r="AC103" s="358">
        <f t="shared" si="62"/>
        <v>0</v>
      </c>
      <c r="AD103" s="354">
        <f t="shared" si="62"/>
        <v>4370</v>
      </c>
      <c r="AE103" s="439">
        <f>W105+X105+Y105+Z105+AA105+AB105+AC105+AD105</f>
        <v>0</v>
      </c>
      <c r="AF103" s="374"/>
      <c r="AG103" s="338"/>
    </row>
    <row r="104" spans="4:34" ht="12" customHeight="1">
      <c r="D104" s="350" t="s">
        <v>657</v>
      </c>
      <c r="E104" s="351"/>
      <c r="F104" s="352"/>
      <c r="G104" s="352"/>
      <c r="H104" s="353"/>
      <c r="I104" s="354">
        <f>SUM(I102:I103)</f>
        <v>23800</v>
      </c>
      <c r="J104" s="354">
        <f t="shared" ref="J104:AD104" si="63">SUM(J102:J103)</f>
        <v>23800</v>
      </c>
      <c r="K104" s="354">
        <f t="shared" si="63"/>
        <v>130900</v>
      </c>
      <c r="L104" s="354">
        <f t="shared" si="63"/>
        <v>14280</v>
      </c>
      <c r="M104" s="354">
        <f t="shared" si="63"/>
        <v>47600</v>
      </c>
      <c r="N104" s="354">
        <f t="shared" si="63"/>
        <v>59500</v>
      </c>
      <c r="O104" s="354">
        <f t="shared" si="63"/>
        <v>0</v>
      </c>
      <c r="P104" s="354">
        <f t="shared" si="63"/>
        <v>17850</v>
      </c>
      <c r="Q104" s="354">
        <f t="shared" si="63"/>
        <v>17850</v>
      </c>
      <c r="R104" s="354">
        <f t="shared" si="63"/>
        <v>107100</v>
      </c>
      <c r="S104" s="354">
        <f t="shared" si="63"/>
        <v>23800</v>
      </c>
      <c r="T104" s="354">
        <f t="shared" si="63"/>
        <v>65450</v>
      </c>
      <c r="U104" s="354">
        <f t="shared" si="63"/>
        <v>65450</v>
      </c>
      <c r="V104" s="354">
        <f t="shared" si="63"/>
        <v>0</v>
      </c>
      <c r="W104" s="354">
        <f t="shared" si="63"/>
        <v>57120</v>
      </c>
      <c r="X104" s="354">
        <f t="shared" si="63"/>
        <v>136850</v>
      </c>
      <c r="Y104" s="354">
        <f t="shared" si="63"/>
        <v>345100</v>
      </c>
      <c r="Z104" s="354">
        <f t="shared" si="63"/>
        <v>15470</v>
      </c>
      <c r="AA104" s="354">
        <f t="shared" si="63"/>
        <v>15470</v>
      </c>
      <c r="AB104" s="358">
        <f t="shared" si="63"/>
        <v>21420</v>
      </c>
      <c r="AC104" s="358">
        <f t="shared" si="63"/>
        <v>0</v>
      </c>
      <c r="AD104" s="354">
        <f t="shared" si="63"/>
        <v>27370</v>
      </c>
      <c r="AE104" s="440"/>
      <c r="AF104" s="374"/>
      <c r="AG104" s="338"/>
    </row>
    <row r="105" spans="4:34" ht="12" customHeight="1">
      <c r="D105" s="350" t="s">
        <v>658</v>
      </c>
      <c r="E105" s="351"/>
      <c r="F105" s="352"/>
      <c r="G105" s="352"/>
      <c r="H105" s="353"/>
      <c r="I105" s="354">
        <f>SUM(I101*I104)</f>
        <v>690200</v>
      </c>
      <c r="J105" s="354">
        <f t="shared" ref="J105:AD105" si="64">SUM(J101*J104)</f>
        <v>0</v>
      </c>
      <c r="K105" s="354">
        <f t="shared" si="64"/>
        <v>0</v>
      </c>
      <c r="L105" s="354">
        <f t="shared" si="64"/>
        <v>85680</v>
      </c>
      <c r="M105" s="354">
        <f t="shared" si="64"/>
        <v>428400</v>
      </c>
      <c r="N105" s="354">
        <f t="shared" si="64"/>
        <v>59500</v>
      </c>
      <c r="O105" s="354">
        <f t="shared" si="64"/>
        <v>0</v>
      </c>
      <c r="P105" s="354">
        <f t="shared" si="64"/>
        <v>517650</v>
      </c>
      <c r="Q105" s="354">
        <f t="shared" si="64"/>
        <v>0</v>
      </c>
      <c r="R105" s="354">
        <f t="shared" si="64"/>
        <v>0</v>
      </c>
      <c r="S105" s="354">
        <f t="shared" si="64"/>
        <v>142800</v>
      </c>
      <c r="T105" s="354">
        <f t="shared" si="64"/>
        <v>589050</v>
      </c>
      <c r="U105" s="354">
        <f t="shared" si="64"/>
        <v>65450</v>
      </c>
      <c r="V105" s="354">
        <f t="shared" si="64"/>
        <v>0</v>
      </c>
      <c r="W105" s="354">
        <f t="shared" si="64"/>
        <v>0</v>
      </c>
      <c r="X105" s="354">
        <f t="shared" si="64"/>
        <v>0</v>
      </c>
      <c r="Y105" s="354">
        <f t="shared" si="64"/>
        <v>0</v>
      </c>
      <c r="Z105" s="354">
        <f t="shared" si="64"/>
        <v>0</v>
      </c>
      <c r="AA105" s="354">
        <f t="shared" si="64"/>
        <v>0</v>
      </c>
      <c r="AB105" s="358">
        <f t="shared" si="64"/>
        <v>0</v>
      </c>
      <c r="AC105" s="358">
        <f t="shared" si="64"/>
        <v>0</v>
      </c>
      <c r="AD105" s="354">
        <f t="shared" si="64"/>
        <v>0</v>
      </c>
      <c r="AE105" s="441">
        <f>AE101+AE103</f>
        <v>2578730</v>
      </c>
      <c r="AF105" s="375"/>
      <c r="AG105" s="338"/>
    </row>
    <row r="106" spans="4:34" ht="29.25" customHeight="1">
      <c r="D106" s="376" t="s">
        <v>367</v>
      </c>
      <c r="E106" s="362"/>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7"/>
      <c r="AF106" s="337"/>
      <c r="AG106" s="338"/>
    </row>
    <row r="107" spans="4:34" ht="36" hidden="1">
      <c r="D107" s="415" t="s">
        <v>368</v>
      </c>
      <c r="E107" s="416" t="s">
        <v>369</v>
      </c>
      <c r="F107" s="417">
        <v>1</v>
      </c>
      <c r="G107" s="418" t="s">
        <v>370</v>
      </c>
      <c r="H107" s="343"/>
      <c r="I107" s="399">
        <v>1</v>
      </c>
      <c r="J107" s="399"/>
      <c r="K107" s="399"/>
      <c r="L107" s="401">
        <v>1</v>
      </c>
      <c r="M107" s="399"/>
      <c r="N107" s="399">
        <v>1</v>
      </c>
      <c r="O107" s="399"/>
      <c r="P107" s="343">
        <f>I107</f>
        <v>1</v>
      </c>
      <c r="Q107" s="343">
        <f t="shared" ref="Q107:V115" si="65">J107</f>
        <v>0</v>
      </c>
      <c r="R107" s="343">
        <f t="shared" si="65"/>
        <v>0</v>
      </c>
      <c r="S107" s="343">
        <f t="shared" si="65"/>
        <v>1</v>
      </c>
      <c r="T107" s="343">
        <f t="shared" si="65"/>
        <v>0</v>
      </c>
      <c r="U107" s="343">
        <f t="shared" si="65"/>
        <v>1</v>
      </c>
      <c r="V107" s="343">
        <f t="shared" si="65"/>
        <v>0</v>
      </c>
      <c r="W107" s="343"/>
      <c r="X107" s="343"/>
      <c r="Y107" s="343"/>
      <c r="Z107" s="343"/>
      <c r="AA107" s="343"/>
      <c r="AB107" s="343"/>
      <c r="AC107" s="343"/>
      <c r="AD107" s="343"/>
      <c r="AE107" s="341">
        <v>45962</v>
      </c>
      <c r="AF107" s="436">
        <f t="shared" ref="AF107:AF119" si="66">I107+J107+K107+L107+M107+N107+W107+X107+Y107</f>
        <v>3</v>
      </c>
      <c r="AG107" s="342"/>
      <c r="AH107" s="377"/>
    </row>
    <row r="108" spans="4:34" ht="36" hidden="1">
      <c r="D108" s="417" t="s">
        <v>368</v>
      </c>
      <c r="E108" s="416" t="s">
        <v>47</v>
      </c>
      <c r="F108" s="417">
        <v>1</v>
      </c>
      <c r="G108" s="418" t="s">
        <v>371</v>
      </c>
      <c r="H108" s="343"/>
      <c r="I108" s="399"/>
      <c r="J108" s="399"/>
      <c r="K108" s="399"/>
      <c r="L108" s="401">
        <v>1</v>
      </c>
      <c r="M108" s="399">
        <v>1</v>
      </c>
      <c r="N108" s="399"/>
      <c r="O108" s="399"/>
      <c r="P108" s="343">
        <f t="shared" ref="P108:V119" si="67">I108</f>
        <v>0</v>
      </c>
      <c r="Q108" s="343">
        <f t="shared" si="65"/>
        <v>0</v>
      </c>
      <c r="R108" s="343">
        <f t="shared" si="65"/>
        <v>0</v>
      </c>
      <c r="S108" s="343">
        <f t="shared" si="65"/>
        <v>1</v>
      </c>
      <c r="T108" s="343">
        <f t="shared" si="65"/>
        <v>1</v>
      </c>
      <c r="U108" s="343">
        <f t="shared" si="65"/>
        <v>0</v>
      </c>
      <c r="V108" s="343">
        <f t="shared" si="65"/>
        <v>0</v>
      </c>
      <c r="W108" s="343"/>
      <c r="X108" s="343"/>
      <c r="Y108" s="343"/>
      <c r="Z108" s="343"/>
      <c r="AA108" s="343"/>
      <c r="AB108" s="343"/>
      <c r="AC108" s="343"/>
      <c r="AD108" s="343"/>
      <c r="AE108" s="341"/>
      <c r="AF108" s="436">
        <f t="shared" si="66"/>
        <v>2</v>
      </c>
      <c r="AG108" s="342"/>
      <c r="AH108" s="377"/>
    </row>
    <row r="109" spans="4:34" hidden="1">
      <c r="D109" s="415" t="s">
        <v>372</v>
      </c>
      <c r="E109" s="419" t="s">
        <v>58</v>
      </c>
      <c r="F109" s="417"/>
      <c r="G109" s="418" t="s">
        <v>373</v>
      </c>
      <c r="H109" s="343"/>
      <c r="I109" s="343"/>
      <c r="J109" s="340"/>
      <c r="K109" s="340"/>
      <c r="L109" s="368"/>
      <c r="M109" s="340"/>
      <c r="N109" s="340"/>
      <c r="O109" s="340"/>
      <c r="P109" s="343">
        <f t="shared" si="67"/>
        <v>0</v>
      </c>
      <c r="Q109" s="343">
        <f t="shared" si="65"/>
        <v>0</v>
      </c>
      <c r="R109" s="343">
        <f t="shared" si="65"/>
        <v>0</v>
      </c>
      <c r="S109" s="343">
        <f t="shared" si="65"/>
        <v>0</v>
      </c>
      <c r="T109" s="343">
        <f t="shared" si="65"/>
        <v>0</v>
      </c>
      <c r="U109" s="343">
        <f t="shared" si="65"/>
        <v>0</v>
      </c>
      <c r="V109" s="343">
        <f t="shared" si="65"/>
        <v>0</v>
      </c>
      <c r="W109" s="340"/>
      <c r="X109" s="340"/>
      <c r="Y109" s="340"/>
      <c r="Z109" s="340"/>
      <c r="AA109" s="340"/>
      <c r="AB109" s="340"/>
      <c r="AC109" s="340"/>
      <c r="AD109" s="340"/>
      <c r="AE109" s="341"/>
      <c r="AF109" s="436">
        <f t="shared" si="66"/>
        <v>0</v>
      </c>
      <c r="AG109" s="342"/>
      <c r="AH109" s="377"/>
    </row>
    <row r="110" spans="4:34" ht="120" hidden="1">
      <c r="D110" s="415" t="s">
        <v>374</v>
      </c>
      <c r="E110" s="418" t="s">
        <v>375</v>
      </c>
      <c r="F110" s="417">
        <v>6</v>
      </c>
      <c r="G110" s="418" t="s">
        <v>376</v>
      </c>
      <c r="H110" s="343"/>
      <c r="I110" s="399">
        <v>5</v>
      </c>
      <c r="J110" s="400"/>
      <c r="K110" s="400"/>
      <c r="L110" s="401">
        <v>1</v>
      </c>
      <c r="M110" s="400">
        <v>3</v>
      </c>
      <c r="N110" s="400">
        <v>2</v>
      </c>
      <c r="O110" s="400"/>
      <c r="P110" s="343">
        <f t="shared" si="67"/>
        <v>5</v>
      </c>
      <c r="Q110" s="343">
        <f t="shared" si="65"/>
        <v>0</v>
      </c>
      <c r="R110" s="343">
        <f t="shared" si="65"/>
        <v>0</v>
      </c>
      <c r="S110" s="343">
        <f t="shared" si="65"/>
        <v>1</v>
      </c>
      <c r="T110" s="343">
        <f t="shared" si="65"/>
        <v>3</v>
      </c>
      <c r="U110" s="343">
        <f t="shared" si="65"/>
        <v>2</v>
      </c>
      <c r="V110" s="343">
        <f t="shared" si="65"/>
        <v>0</v>
      </c>
      <c r="W110" s="343"/>
      <c r="X110" s="343"/>
      <c r="Y110" s="343"/>
      <c r="Z110" s="343"/>
      <c r="AA110" s="343"/>
      <c r="AB110" s="343"/>
      <c r="AC110" s="343"/>
      <c r="AD110" s="343"/>
      <c r="AE110" s="341">
        <v>45962</v>
      </c>
      <c r="AF110" s="436">
        <f t="shared" si="66"/>
        <v>11</v>
      </c>
      <c r="AG110" s="342"/>
      <c r="AH110" s="377"/>
    </row>
    <row r="111" spans="4:34" ht="36" hidden="1">
      <c r="D111" s="417" t="s">
        <v>377</v>
      </c>
      <c r="E111" s="417" t="s">
        <v>369</v>
      </c>
      <c r="F111" s="420">
        <v>1</v>
      </c>
      <c r="G111" s="418" t="s">
        <v>378</v>
      </c>
      <c r="H111" s="343"/>
      <c r="I111" s="399">
        <v>3</v>
      </c>
      <c r="J111" s="399"/>
      <c r="K111" s="399"/>
      <c r="L111" s="401"/>
      <c r="M111" s="399">
        <v>1</v>
      </c>
      <c r="N111" s="399"/>
      <c r="O111" s="399"/>
      <c r="P111" s="343">
        <f t="shared" si="67"/>
        <v>3</v>
      </c>
      <c r="Q111" s="343">
        <f t="shared" si="65"/>
        <v>0</v>
      </c>
      <c r="R111" s="343">
        <f t="shared" si="65"/>
        <v>0</v>
      </c>
      <c r="S111" s="343">
        <f t="shared" si="65"/>
        <v>0</v>
      </c>
      <c r="T111" s="343">
        <f t="shared" si="65"/>
        <v>1</v>
      </c>
      <c r="U111" s="343">
        <f t="shared" si="65"/>
        <v>0</v>
      </c>
      <c r="V111" s="343">
        <f t="shared" si="65"/>
        <v>0</v>
      </c>
      <c r="W111" s="343"/>
      <c r="X111" s="343"/>
      <c r="Y111" s="343"/>
      <c r="Z111" s="343"/>
      <c r="AA111" s="343"/>
      <c r="AB111" s="343"/>
      <c r="AC111" s="343"/>
      <c r="AD111" s="343"/>
      <c r="AE111" s="341">
        <v>45992</v>
      </c>
      <c r="AF111" s="436">
        <f t="shared" si="66"/>
        <v>4</v>
      </c>
      <c r="AG111" s="342"/>
      <c r="AH111" s="377"/>
    </row>
    <row r="112" spans="4:34" ht="36" hidden="1">
      <c r="D112" s="415" t="s">
        <v>377</v>
      </c>
      <c r="E112" s="417" t="s">
        <v>47</v>
      </c>
      <c r="F112" s="421">
        <v>1</v>
      </c>
      <c r="G112" s="417" t="s">
        <v>379</v>
      </c>
      <c r="H112" s="343"/>
      <c r="I112" s="399">
        <v>3</v>
      </c>
      <c r="J112" s="399"/>
      <c r="K112" s="399"/>
      <c r="L112" s="401"/>
      <c r="M112" s="399">
        <v>1</v>
      </c>
      <c r="N112" s="399"/>
      <c r="O112" s="399"/>
      <c r="P112" s="343">
        <f t="shared" si="67"/>
        <v>3</v>
      </c>
      <c r="Q112" s="343">
        <f t="shared" si="65"/>
        <v>0</v>
      </c>
      <c r="R112" s="343">
        <f t="shared" si="65"/>
        <v>0</v>
      </c>
      <c r="S112" s="343">
        <f t="shared" si="65"/>
        <v>0</v>
      </c>
      <c r="T112" s="343">
        <f t="shared" si="65"/>
        <v>1</v>
      </c>
      <c r="U112" s="343">
        <f t="shared" si="65"/>
        <v>0</v>
      </c>
      <c r="V112" s="343">
        <f t="shared" si="65"/>
        <v>0</v>
      </c>
      <c r="W112" s="343"/>
      <c r="X112" s="343"/>
      <c r="Y112" s="343"/>
      <c r="Z112" s="343"/>
      <c r="AA112" s="343"/>
      <c r="AB112" s="343"/>
      <c r="AC112" s="343"/>
      <c r="AD112" s="343"/>
      <c r="AE112" s="341">
        <v>45962</v>
      </c>
      <c r="AF112" s="436">
        <f t="shared" si="66"/>
        <v>4</v>
      </c>
      <c r="AG112" s="342"/>
      <c r="AH112" s="377"/>
    </row>
    <row r="113" spans="4:34" ht="24" hidden="1">
      <c r="D113" s="415" t="s">
        <v>380</v>
      </c>
      <c r="E113" s="418" t="s">
        <v>58</v>
      </c>
      <c r="F113" s="417"/>
      <c r="G113" s="418" t="s">
        <v>383</v>
      </c>
      <c r="H113" s="343"/>
      <c r="I113" s="399"/>
      <c r="J113" s="399"/>
      <c r="K113" s="399"/>
      <c r="L113" s="401">
        <v>2</v>
      </c>
      <c r="M113" s="399">
        <v>1</v>
      </c>
      <c r="N113" s="399"/>
      <c r="O113" s="400"/>
      <c r="P113" s="343">
        <f t="shared" si="67"/>
        <v>0</v>
      </c>
      <c r="Q113" s="343">
        <f t="shared" si="65"/>
        <v>0</v>
      </c>
      <c r="R113" s="343">
        <f t="shared" si="65"/>
        <v>0</v>
      </c>
      <c r="S113" s="343">
        <f t="shared" si="65"/>
        <v>2</v>
      </c>
      <c r="T113" s="343">
        <f t="shared" si="65"/>
        <v>1</v>
      </c>
      <c r="U113" s="343">
        <f t="shared" si="65"/>
        <v>0</v>
      </c>
      <c r="V113" s="343">
        <f t="shared" si="65"/>
        <v>0</v>
      </c>
      <c r="W113" s="340"/>
      <c r="X113" s="340"/>
      <c r="Y113" s="340"/>
      <c r="Z113" s="340"/>
      <c r="AA113" s="340"/>
      <c r="AB113" s="340"/>
      <c r="AC113" s="340"/>
      <c r="AD113" s="340"/>
      <c r="AE113" s="341">
        <v>45962</v>
      </c>
      <c r="AF113" s="436">
        <f t="shared" si="66"/>
        <v>3</v>
      </c>
      <c r="AG113" s="342"/>
      <c r="AH113" s="377"/>
    </row>
    <row r="114" spans="4:34" ht="216" hidden="1">
      <c r="D114" s="415" t="s">
        <v>380</v>
      </c>
      <c r="E114" s="417" t="s">
        <v>384</v>
      </c>
      <c r="F114" s="417">
        <v>15</v>
      </c>
      <c r="G114" s="418" t="s">
        <v>385</v>
      </c>
      <c r="H114" s="343"/>
      <c r="I114" s="399">
        <v>7</v>
      </c>
      <c r="J114" s="399"/>
      <c r="K114" s="399">
        <v>1</v>
      </c>
      <c r="L114" s="401"/>
      <c r="M114" s="399">
        <v>2</v>
      </c>
      <c r="N114" s="399"/>
      <c r="O114" s="400"/>
      <c r="P114" s="343">
        <f t="shared" si="67"/>
        <v>7</v>
      </c>
      <c r="Q114" s="343">
        <f t="shared" si="65"/>
        <v>0</v>
      </c>
      <c r="R114" s="343">
        <f t="shared" si="65"/>
        <v>1</v>
      </c>
      <c r="S114" s="343">
        <f t="shared" si="65"/>
        <v>0</v>
      </c>
      <c r="T114" s="343">
        <f t="shared" si="65"/>
        <v>2</v>
      </c>
      <c r="U114" s="343">
        <f t="shared" si="65"/>
        <v>0</v>
      </c>
      <c r="V114" s="343">
        <f t="shared" si="65"/>
        <v>0</v>
      </c>
      <c r="W114" s="343"/>
      <c r="X114" s="343"/>
      <c r="Y114" s="343"/>
      <c r="Z114" s="343"/>
      <c r="AA114" s="343"/>
      <c r="AB114" s="343"/>
      <c r="AC114" s="343"/>
      <c r="AD114" s="343"/>
      <c r="AE114" s="341">
        <v>45962</v>
      </c>
      <c r="AF114" s="436">
        <f t="shared" si="66"/>
        <v>10</v>
      </c>
      <c r="AG114" s="338"/>
      <c r="AH114" s="377"/>
    </row>
    <row r="115" spans="4:34" ht="48" hidden="1">
      <c r="D115" s="417" t="s">
        <v>380</v>
      </c>
      <c r="E115" s="417" t="s">
        <v>386</v>
      </c>
      <c r="F115" s="417">
        <v>4</v>
      </c>
      <c r="G115" s="422" t="s">
        <v>387</v>
      </c>
      <c r="H115" s="343"/>
      <c r="I115" s="399"/>
      <c r="J115" s="399"/>
      <c r="K115" s="399"/>
      <c r="L115" s="401">
        <v>3</v>
      </c>
      <c r="M115" s="399"/>
      <c r="N115" s="399">
        <v>2</v>
      </c>
      <c r="O115" s="400"/>
      <c r="P115" s="343">
        <f t="shared" si="67"/>
        <v>0</v>
      </c>
      <c r="Q115" s="343">
        <f t="shared" si="65"/>
        <v>0</v>
      </c>
      <c r="R115" s="343">
        <f t="shared" si="65"/>
        <v>0</v>
      </c>
      <c r="S115" s="343">
        <f t="shared" si="65"/>
        <v>3</v>
      </c>
      <c r="T115" s="343">
        <f t="shared" si="65"/>
        <v>0</v>
      </c>
      <c r="U115" s="343">
        <f t="shared" si="65"/>
        <v>2</v>
      </c>
      <c r="V115" s="343">
        <f t="shared" si="65"/>
        <v>0</v>
      </c>
      <c r="W115" s="343"/>
      <c r="X115" s="343"/>
      <c r="Y115" s="343"/>
      <c r="Z115" s="343"/>
      <c r="AA115" s="343"/>
      <c r="AB115" s="343"/>
      <c r="AC115" s="343"/>
      <c r="AD115" s="343"/>
      <c r="AE115" s="341">
        <v>45992</v>
      </c>
      <c r="AF115" s="436">
        <f t="shared" si="66"/>
        <v>5</v>
      </c>
      <c r="AG115" s="342"/>
      <c r="AH115" s="377"/>
    </row>
    <row r="116" spans="4:34" ht="72" hidden="1">
      <c r="D116" s="415" t="s">
        <v>409</v>
      </c>
      <c r="E116" s="417" t="s">
        <v>428</v>
      </c>
      <c r="F116" s="417">
        <v>1</v>
      </c>
      <c r="G116" s="417" t="s">
        <v>429</v>
      </c>
      <c r="H116" s="343"/>
      <c r="I116" s="399">
        <v>1</v>
      </c>
      <c r="J116" s="399"/>
      <c r="K116" s="399"/>
      <c r="L116" s="401"/>
      <c r="M116" s="399">
        <v>1</v>
      </c>
      <c r="N116" s="399"/>
      <c r="O116" s="399"/>
      <c r="P116" s="343">
        <f t="shared" si="67"/>
        <v>1</v>
      </c>
      <c r="Q116" s="343">
        <f t="shared" si="67"/>
        <v>0</v>
      </c>
      <c r="R116" s="343">
        <f t="shared" si="67"/>
        <v>0</v>
      </c>
      <c r="S116" s="343">
        <f t="shared" si="67"/>
        <v>0</v>
      </c>
      <c r="T116" s="343">
        <f t="shared" si="67"/>
        <v>1</v>
      </c>
      <c r="U116" s="343">
        <f t="shared" si="67"/>
        <v>0</v>
      </c>
      <c r="V116" s="343">
        <f t="shared" si="67"/>
        <v>0</v>
      </c>
      <c r="W116" s="340"/>
      <c r="X116" s="340"/>
      <c r="Y116" s="340"/>
      <c r="Z116" s="340"/>
      <c r="AA116" s="340"/>
      <c r="AB116" s="340"/>
      <c r="AC116" s="340"/>
      <c r="AD116" s="340"/>
      <c r="AE116" s="341">
        <v>45992</v>
      </c>
      <c r="AF116" s="436">
        <f t="shared" si="66"/>
        <v>2</v>
      </c>
      <c r="AG116" s="342"/>
      <c r="AH116" s="377"/>
    </row>
    <row r="117" spans="4:34" ht="60" hidden="1">
      <c r="D117" s="417" t="s">
        <v>372</v>
      </c>
      <c r="E117" s="417" t="s">
        <v>432</v>
      </c>
      <c r="F117" s="417">
        <v>1</v>
      </c>
      <c r="G117" s="417" t="s">
        <v>433</v>
      </c>
      <c r="H117" s="343"/>
      <c r="I117" s="399">
        <v>1</v>
      </c>
      <c r="J117" s="399"/>
      <c r="K117" s="399"/>
      <c r="L117" s="401">
        <v>1</v>
      </c>
      <c r="M117" s="399"/>
      <c r="N117" s="399">
        <v>1</v>
      </c>
      <c r="O117" s="399"/>
      <c r="P117" s="343">
        <f t="shared" si="67"/>
        <v>1</v>
      </c>
      <c r="Q117" s="343">
        <f t="shared" si="67"/>
        <v>0</v>
      </c>
      <c r="R117" s="343">
        <f t="shared" si="67"/>
        <v>0</v>
      </c>
      <c r="S117" s="343">
        <f t="shared" si="67"/>
        <v>1</v>
      </c>
      <c r="T117" s="343">
        <f t="shared" si="67"/>
        <v>0</v>
      </c>
      <c r="U117" s="343">
        <f t="shared" si="67"/>
        <v>1</v>
      </c>
      <c r="V117" s="343">
        <f t="shared" si="67"/>
        <v>0</v>
      </c>
      <c r="W117" s="343"/>
      <c r="X117" s="343"/>
      <c r="Y117" s="343"/>
      <c r="Z117" s="343"/>
      <c r="AA117" s="343"/>
      <c r="AB117" s="343"/>
      <c r="AC117" s="343"/>
      <c r="AD117" s="343"/>
      <c r="AE117" s="341">
        <v>45992</v>
      </c>
      <c r="AF117" s="436">
        <f t="shared" si="66"/>
        <v>3</v>
      </c>
      <c r="AG117" s="342"/>
      <c r="AH117" s="377"/>
    </row>
    <row r="118" spans="4:34" ht="72" hidden="1">
      <c r="D118" s="417" t="s">
        <v>372</v>
      </c>
      <c r="E118" s="417" t="s">
        <v>434</v>
      </c>
      <c r="F118" s="417">
        <v>1</v>
      </c>
      <c r="G118" s="423" t="s">
        <v>435</v>
      </c>
      <c r="H118" s="343"/>
      <c r="I118" s="399">
        <v>1</v>
      </c>
      <c r="J118" s="399"/>
      <c r="K118" s="399"/>
      <c r="L118" s="401">
        <v>1</v>
      </c>
      <c r="M118" s="399"/>
      <c r="N118" s="399">
        <v>1</v>
      </c>
      <c r="O118" s="399"/>
      <c r="P118" s="343">
        <f t="shared" si="67"/>
        <v>1</v>
      </c>
      <c r="Q118" s="343">
        <f t="shared" si="67"/>
        <v>0</v>
      </c>
      <c r="R118" s="343">
        <f t="shared" si="67"/>
        <v>0</v>
      </c>
      <c r="S118" s="343">
        <f t="shared" si="67"/>
        <v>1</v>
      </c>
      <c r="T118" s="343">
        <f t="shared" si="67"/>
        <v>0</v>
      </c>
      <c r="U118" s="343">
        <f t="shared" si="67"/>
        <v>1</v>
      </c>
      <c r="V118" s="343">
        <f t="shared" si="67"/>
        <v>0</v>
      </c>
      <c r="W118" s="343"/>
      <c r="X118" s="343"/>
      <c r="Y118" s="343"/>
      <c r="Z118" s="343"/>
      <c r="AA118" s="343"/>
      <c r="AB118" s="343"/>
      <c r="AC118" s="343"/>
      <c r="AD118" s="343"/>
      <c r="AE118" s="341">
        <v>45992</v>
      </c>
      <c r="AF118" s="436">
        <f t="shared" si="66"/>
        <v>3</v>
      </c>
      <c r="AG118" s="342"/>
      <c r="AH118" s="377"/>
    </row>
    <row r="119" spans="4:34" ht="48" hidden="1">
      <c r="D119" s="415" t="s">
        <v>442</v>
      </c>
      <c r="E119" s="418" t="s">
        <v>443</v>
      </c>
      <c r="F119" s="417">
        <v>1</v>
      </c>
      <c r="G119" s="418" t="s">
        <v>444</v>
      </c>
      <c r="H119" s="343"/>
      <c r="I119" s="396">
        <v>3</v>
      </c>
      <c r="J119" s="372"/>
      <c r="K119" s="434">
        <v>9</v>
      </c>
      <c r="L119" s="433">
        <v>1</v>
      </c>
      <c r="M119" s="372">
        <v>2</v>
      </c>
      <c r="N119" s="372">
        <v>2</v>
      </c>
      <c r="O119" s="434">
        <v>1</v>
      </c>
      <c r="P119" s="343">
        <f t="shared" si="67"/>
        <v>3</v>
      </c>
      <c r="Q119" s="343">
        <f t="shared" si="67"/>
        <v>0</v>
      </c>
      <c r="R119" s="343">
        <f t="shared" si="67"/>
        <v>9</v>
      </c>
      <c r="S119" s="343">
        <f t="shared" si="67"/>
        <v>1</v>
      </c>
      <c r="T119" s="343">
        <f t="shared" si="67"/>
        <v>2</v>
      </c>
      <c r="U119" s="343">
        <f t="shared" si="67"/>
        <v>2</v>
      </c>
      <c r="V119" s="343">
        <f t="shared" si="67"/>
        <v>1</v>
      </c>
      <c r="W119" s="343"/>
      <c r="X119" s="343"/>
      <c r="Y119" s="343"/>
      <c r="Z119" s="343"/>
      <c r="AA119" s="343"/>
      <c r="AB119" s="343"/>
      <c r="AC119" s="343"/>
      <c r="AD119" s="343"/>
      <c r="AE119" s="341">
        <v>45962</v>
      </c>
      <c r="AF119" s="436">
        <f t="shared" si="66"/>
        <v>17</v>
      </c>
      <c r="AG119" s="342"/>
      <c r="AH119" s="377"/>
    </row>
    <row r="120" spans="4:34" s="385" customFormat="1" ht="26.25" customHeight="1">
      <c r="D120" s="344" t="s">
        <v>660</v>
      </c>
      <c r="E120" s="345"/>
      <c r="F120" s="346"/>
      <c r="G120" s="346"/>
      <c r="H120" s="347"/>
      <c r="I120" s="391">
        <f t="shared" ref="I120:AD120" si="68">SUM(I107:I119)</f>
        <v>25</v>
      </c>
      <c r="J120" s="391">
        <f t="shared" si="68"/>
        <v>0</v>
      </c>
      <c r="K120" s="391">
        <f t="shared" si="68"/>
        <v>10</v>
      </c>
      <c r="L120" s="391">
        <f t="shared" si="68"/>
        <v>11</v>
      </c>
      <c r="M120" s="391">
        <f t="shared" si="68"/>
        <v>12</v>
      </c>
      <c r="N120" s="391">
        <f t="shared" si="68"/>
        <v>9</v>
      </c>
      <c r="O120" s="435">
        <f t="shared" si="68"/>
        <v>1</v>
      </c>
      <c r="P120" s="391">
        <f t="shared" si="68"/>
        <v>25</v>
      </c>
      <c r="Q120" s="391">
        <f t="shared" si="68"/>
        <v>0</v>
      </c>
      <c r="R120" s="391">
        <f t="shared" si="68"/>
        <v>10</v>
      </c>
      <c r="S120" s="391">
        <f t="shared" si="68"/>
        <v>11</v>
      </c>
      <c r="T120" s="391">
        <f t="shared" si="68"/>
        <v>12</v>
      </c>
      <c r="U120" s="391">
        <f t="shared" si="68"/>
        <v>9</v>
      </c>
      <c r="V120" s="391">
        <f t="shared" si="68"/>
        <v>1</v>
      </c>
      <c r="W120" s="391">
        <f t="shared" si="68"/>
        <v>0</v>
      </c>
      <c r="X120" s="391">
        <f t="shared" si="68"/>
        <v>0</v>
      </c>
      <c r="Y120" s="391">
        <f t="shared" si="68"/>
        <v>0</v>
      </c>
      <c r="Z120" s="391">
        <f t="shared" si="68"/>
        <v>0</v>
      </c>
      <c r="AA120" s="391">
        <f t="shared" si="68"/>
        <v>0</v>
      </c>
      <c r="AB120" s="391">
        <f t="shared" si="68"/>
        <v>0</v>
      </c>
      <c r="AC120" s="391">
        <f t="shared" si="68"/>
        <v>0</v>
      </c>
      <c r="AD120" s="391">
        <f t="shared" si="68"/>
        <v>0</v>
      </c>
      <c r="AE120" s="442">
        <f>I124+J124+K124+L124+M124+N124+P124+Q124+R124+S124+T124+U124+O124+V124</f>
        <v>6375425</v>
      </c>
      <c r="AF120" s="392"/>
      <c r="AG120" s="386"/>
    </row>
    <row r="121" spans="4:34" ht="12" customHeight="1">
      <c r="D121" s="350" t="s">
        <v>655</v>
      </c>
      <c r="E121" s="351"/>
      <c r="F121" s="352"/>
      <c r="G121" s="352"/>
      <c r="H121" s="353"/>
      <c r="I121" s="369">
        <v>20000</v>
      </c>
      <c r="J121" s="369">
        <v>30000</v>
      </c>
      <c r="K121" s="369">
        <v>97000</v>
      </c>
      <c r="L121" s="369">
        <v>12000</v>
      </c>
      <c r="M121" s="369">
        <v>37000</v>
      </c>
      <c r="N121" s="369">
        <v>55000</v>
      </c>
      <c r="O121" s="369">
        <v>16500</v>
      </c>
      <c r="P121" s="369">
        <v>20000</v>
      </c>
      <c r="Q121" s="369">
        <v>20000</v>
      </c>
      <c r="R121" s="369">
        <v>90000</v>
      </c>
      <c r="S121" s="369">
        <v>10000</v>
      </c>
      <c r="T121" s="369">
        <v>55000</v>
      </c>
      <c r="U121" s="369">
        <v>70000</v>
      </c>
      <c r="V121" s="369"/>
      <c r="W121" s="369">
        <v>60000</v>
      </c>
      <c r="X121" s="369">
        <v>120000</v>
      </c>
      <c r="Y121" s="369">
        <v>330000</v>
      </c>
      <c r="Z121" s="369">
        <v>13000</v>
      </c>
      <c r="AA121" s="354">
        <v>13000</v>
      </c>
      <c r="AB121" s="354">
        <v>18000</v>
      </c>
      <c r="AC121" s="354"/>
      <c r="AD121" s="369">
        <v>23000</v>
      </c>
      <c r="AE121" s="440"/>
      <c r="AF121" s="374"/>
      <c r="AG121" s="338"/>
    </row>
    <row r="122" spans="4:34">
      <c r="D122" s="350" t="s">
        <v>656</v>
      </c>
      <c r="E122" s="351"/>
      <c r="F122" s="352"/>
      <c r="G122" s="352"/>
      <c r="H122" s="353"/>
      <c r="I122" s="369">
        <f>SUM(I121*19%)</f>
        <v>3800</v>
      </c>
      <c r="J122" s="369">
        <f t="shared" ref="J122:AD122" si="69">SUM(J121*19%)</f>
        <v>5700</v>
      </c>
      <c r="K122" s="369">
        <f t="shared" si="69"/>
        <v>18430</v>
      </c>
      <c r="L122" s="369">
        <f t="shared" si="69"/>
        <v>2280</v>
      </c>
      <c r="M122" s="369">
        <f t="shared" si="69"/>
        <v>7030</v>
      </c>
      <c r="N122" s="369">
        <f t="shared" si="69"/>
        <v>10450</v>
      </c>
      <c r="O122" s="369">
        <f t="shared" si="69"/>
        <v>3135</v>
      </c>
      <c r="P122" s="369">
        <f t="shared" si="69"/>
        <v>3800</v>
      </c>
      <c r="Q122" s="369">
        <f t="shared" si="69"/>
        <v>3800</v>
      </c>
      <c r="R122" s="369">
        <f t="shared" si="69"/>
        <v>17100</v>
      </c>
      <c r="S122" s="369">
        <f t="shared" si="69"/>
        <v>1900</v>
      </c>
      <c r="T122" s="369">
        <f t="shared" si="69"/>
        <v>10450</v>
      </c>
      <c r="U122" s="369">
        <f t="shared" si="69"/>
        <v>13300</v>
      </c>
      <c r="V122" s="369">
        <f t="shared" si="69"/>
        <v>0</v>
      </c>
      <c r="W122" s="369">
        <f t="shared" si="69"/>
        <v>11400</v>
      </c>
      <c r="X122" s="369">
        <f t="shared" si="69"/>
        <v>22800</v>
      </c>
      <c r="Y122" s="369">
        <f t="shared" si="69"/>
        <v>62700</v>
      </c>
      <c r="Z122" s="369">
        <f t="shared" si="69"/>
        <v>2470</v>
      </c>
      <c r="AA122" s="358">
        <f t="shared" si="69"/>
        <v>2470</v>
      </c>
      <c r="AB122" s="358">
        <f t="shared" si="69"/>
        <v>3420</v>
      </c>
      <c r="AC122" s="358">
        <f t="shared" si="69"/>
        <v>0</v>
      </c>
      <c r="AD122" s="369">
        <f t="shared" si="69"/>
        <v>4370</v>
      </c>
      <c r="AE122" s="439">
        <f>W124+X124+Y124+Z124+AD124+AA124+AB124+AC124</f>
        <v>0</v>
      </c>
      <c r="AF122" s="374"/>
      <c r="AG122" s="338"/>
    </row>
    <row r="123" spans="4:34" ht="12" customHeight="1">
      <c r="D123" s="350" t="s">
        <v>657</v>
      </c>
      <c r="E123" s="351"/>
      <c r="F123" s="352"/>
      <c r="G123" s="352"/>
      <c r="H123" s="353"/>
      <c r="I123" s="369">
        <f>SUM(I121:I122)</f>
        <v>23800</v>
      </c>
      <c r="J123" s="369">
        <f t="shared" ref="J123:AD123" si="70">SUM(J121:J122)</f>
        <v>35700</v>
      </c>
      <c r="K123" s="369">
        <f t="shared" si="70"/>
        <v>115430</v>
      </c>
      <c r="L123" s="369">
        <f t="shared" si="70"/>
        <v>14280</v>
      </c>
      <c r="M123" s="369">
        <f t="shared" si="70"/>
        <v>44030</v>
      </c>
      <c r="N123" s="369">
        <f t="shared" si="70"/>
        <v>65450</v>
      </c>
      <c r="O123" s="369">
        <f t="shared" si="70"/>
        <v>19635</v>
      </c>
      <c r="P123" s="369">
        <f t="shared" si="70"/>
        <v>23800</v>
      </c>
      <c r="Q123" s="369">
        <f t="shared" si="70"/>
        <v>23800</v>
      </c>
      <c r="R123" s="369">
        <f t="shared" si="70"/>
        <v>107100</v>
      </c>
      <c r="S123" s="369">
        <f t="shared" si="70"/>
        <v>11900</v>
      </c>
      <c r="T123" s="369">
        <f t="shared" si="70"/>
        <v>65450</v>
      </c>
      <c r="U123" s="369">
        <f t="shared" si="70"/>
        <v>83300</v>
      </c>
      <c r="V123" s="369">
        <f t="shared" si="70"/>
        <v>0</v>
      </c>
      <c r="W123" s="369">
        <f t="shared" si="70"/>
        <v>71400</v>
      </c>
      <c r="X123" s="369">
        <f t="shared" si="70"/>
        <v>142800</v>
      </c>
      <c r="Y123" s="369">
        <f t="shared" si="70"/>
        <v>392700</v>
      </c>
      <c r="Z123" s="369">
        <f t="shared" si="70"/>
        <v>15470</v>
      </c>
      <c r="AA123" s="358">
        <f t="shared" si="70"/>
        <v>15470</v>
      </c>
      <c r="AB123" s="358">
        <f t="shared" si="70"/>
        <v>21420</v>
      </c>
      <c r="AC123" s="358">
        <f t="shared" si="70"/>
        <v>0</v>
      </c>
      <c r="AD123" s="369">
        <f t="shared" si="70"/>
        <v>27370</v>
      </c>
      <c r="AE123" s="440"/>
      <c r="AF123" s="374"/>
      <c r="AG123" s="338"/>
    </row>
    <row r="124" spans="4:34" ht="12" customHeight="1">
      <c r="D124" s="350" t="s">
        <v>658</v>
      </c>
      <c r="E124" s="351"/>
      <c r="F124" s="352"/>
      <c r="G124" s="352"/>
      <c r="H124" s="353"/>
      <c r="I124" s="369">
        <f>SUM(I120*I123)</f>
        <v>595000</v>
      </c>
      <c r="J124" s="369">
        <f t="shared" ref="J124:AD124" si="71">SUM(J120*J123)</f>
        <v>0</v>
      </c>
      <c r="K124" s="369">
        <f t="shared" si="71"/>
        <v>1154300</v>
      </c>
      <c r="L124" s="369">
        <f t="shared" si="71"/>
        <v>157080</v>
      </c>
      <c r="M124" s="369">
        <f t="shared" si="71"/>
        <v>528360</v>
      </c>
      <c r="N124" s="369">
        <f t="shared" si="71"/>
        <v>589050</v>
      </c>
      <c r="O124" s="369">
        <f t="shared" si="71"/>
        <v>19635</v>
      </c>
      <c r="P124" s="369">
        <f t="shared" si="71"/>
        <v>595000</v>
      </c>
      <c r="Q124" s="369">
        <f t="shared" si="71"/>
        <v>0</v>
      </c>
      <c r="R124" s="369">
        <f t="shared" si="71"/>
        <v>1071000</v>
      </c>
      <c r="S124" s="369">
        <f t="shared" si="71"/>
        <v>130900</v>
      </c>
      <c r="T124" s="369">
        <f t="shared" si="71"/>
        <v>785400</v>
      </c>
      <c r="U124" s="369">
        <f t="shared" si="71"/>
        <v>749700</v>
      </c>
      <c r="V124" s="369">
        <f t="shared" si="71"/>
        <v>0</v>
      </c>
      <c r="W124" s="369">
        <f t="shared" si="71"/>
        <v>0</v>
      </c>
      <c r="X124" s="369">
        <f t="shared" si="71"/>
        <v>0</v>
      </c>
      <c r="Y124" s="369">
        <f t="shared" si="71"/>
        <v>0</v>
      </c>
      <c r="Z124" s="369">
        <f t="shared" si="71"/>
        <v>0</v>
      </c>
      <c r="AA124" s="358">
        <f t="shared" si="71"/>
        <v>0</v>
      </c>
      <c r="AB124" s="358">
        <f t="shared" si="71"/>
        <v>0</v>
      </c>
      <c r="AC124" s="358">
        <f t="shared" si="71"/>
        <v>0</v>
      </c>
      <c r="AD124" s="369">
        <f t="shared" si="71"/>
        <v>0</v>
      </c>
      <c r="AE124" s="441">
        <f>AE120+AE122</f>
        <v>6375425</v>
      </c>
      <c r="AF124" s="375"/>
      <c r="AG124" s="338"/>
    </row>
    <row r="125" spans="4:34" ht="12" customHeight="1">
      <c r="D125" s="378"/>
      <c r="E125" s="379"/>
      <c r="F125" s="378"/>
      <c r="G125" s="378"/>
      <c r="H125" s="380"/>
      <c r="I125" s="381"/>
      <c r="J125" s="381"/>
      <c r="K125" s="381"/>
      <c r="L125" s="381"/>
      <c r="M125" s="381"/>
      <c r="N125" s="381"/>
      <c r="O125" s="381"/>
      <c r="P125" s="381"/>
      <c r="Q125" s="381"/>
      <c r="R125" s="381"/>
      <c r="S125" s="381"/>
      <c r="T125" s="381"/>
      <c r="U125" s="381"/>
      <c r="V125" s="381"/>
      <c r="W125" s="381"/>
      <c r="X125" s="381"/>
      <c r="Y125" s="381"/>
      <c r="Z125" s="381"/>
      <c r="AA125" s="382"/>
      <c r="AB125" s="382"/>
      <c r="AC125" s="382"/>
      <c r="AD125" s="381"/>
      <c r="AE125" s="383"/>
      <c r="AF125" s="384"/>
    </row>
    <row r="126" spans="4:34" ht="39.75" customHeight="1">
      <c r="D126" s="378"/>
      <c r="E126" s="379"/>
      <c r="F126" s="378"/>
      <c r="G126" s="378"/>
      <c r="H126" s="380"/>
      <c r="I126" s="328" t="s">
        <v>29</v>
      </c>
      <c r="J126" s="328" t="s">
        <v>30</v>
      </c>
      <c r="K126" s="328" t="s">
        <v>31</v>
      </c>
      <c r="L126" s="328" t="s">
        <v>32</v>
      </c>
      <c r="M126" s="328" t="s">
        <v>33</v>
      </c>
      <c r="N126" s="328" t="s">
        <v>34</v>
      </c>
      <c r="O126" s="328" t="s">
        <v>35</v>
      </c>
      <c r="P126" s="381"/>
      <c r="Q126" s="381"/>
      <c r="R126" s="381"/>
      <c r="S126" s="381"/>
      <c r="T126" s="381"/>
      <c r="U126" s="381"/>
      <c r="V126" s="381"/>
      <c r="W126" s="381"/>
      <c r="X126" s="381"/>
      <c r="Y126" s="381"/>
      <c r="Z126" s="381"/>
      <c r="AA126" s="382"/>
      <c r="AB126" s="382"/>
      <c r="AC126" s="382"/>
      <c r="AD126" s="381"/>
      <c r="AE126" s="383"/>
      <c r="AF126" s="384"/>
    </row>
    <row r="127" spans="4:34" ht="27" customHeight="1">
      <c r="D127" s="378"/>
      <c r="E127" s="379"/>
      <c r="F127" s="378"/>
      <c r="G127" s="378"/>
      <c r="H127" s="380"/>
      <c r="I127" s="424">
        <f>I120+I101+I80+I73+I52+I35+I21+I7</f>
        <v>136</v>
      </c>
      <c r="J127" s="424">
        <f t="shared" ref="J127:O127" si="72">J120+J101+J80+J73+J52+J35+J21+J7</f>
        <v>0</v>
      </c>
      <c r="K127" s="424">
        <f t="shared" si="72"/>
        <v>11</v>
      </c>
      <c r="L127" s="424">
        <f>L120+L101+L80+L73+L52+L35+L21+L7</f>
        <v>53</v>
      </c>
      <c r="M127" s="424">
        <f t="shared" si="72"/>
        <v>41</v>
      </c>
      <c r="N127" s="424">
        <f t="shared" si="72"/>
        <v>11</v>
      </c>
      <c r="O127" s="424">
        <f t="shared" si="72"/>
        <v>9</v>
      </c>
      <c r="P127" s="425">
        <f>I127+J127+K127+L127+M127+N127</f>
        <v>252</v>
      </c>
      <c r="Q127" s="629" t="s">
        <v>663</v>
      </c>
      <c r="R127" s="629"/>
      <c r="S127" s="628">
        <f>AE7+AE21+AE35+AE52+AE73+AE80+AE101+AE120</f>
        <v>17499545</v>
      </c>
      <c r="T127" s="628"/>
      <c r="U127" s="381"/>
      <c r="V127" s="381"/>
      <c r="W127" s="381"/>
      <c r="X127" s="381"/>
      <c r="Y127" s="381"/>
      <c r="Z127" s="381"/>
      <c r="AA127" s="382"/>
      <c r="AB127" s="382"/>
      <c r="AC127" s="382"/>
      <c r="AD127" s="381"/>
      <c r="AE127" s="383"/>
      <c r="AF127" s="384"/>
    </row>
    <row r="128" spans="4:34" ht="42" customHeight="1"/>
    <row r="129" spans="4:32">
      <c r="D129" s="426" t="s">
        <v>664</v>
      </c>
      <c r="E129" s="427"/>
      <c r="F129" s="426"/>
      <c r="G129" s="426"/>
      <c r="H129" s="426"/>
      <c r="I129" s="426"/>
      <c r="J129" s="426"/>
      <c r="K129" s="426"/>
      <c r="L129" s="621">
        <f>SUM(AE120+AE101+AE80+AE73+AE59+AE52+AE35+AE21+AE7+AE122+AE103+AE82+AE75+AE61+AE54+AE37+AE23+AE9)</f>
        <v>17499545</v>
      </c>
      <c r="M129" s="622"/>
      <c r="N129" s="428" t="s">
        <v>665</v>
      </c>
      <c r="O129" s="621">
        <f>(L129*19%)+L129</f>
        <v>20824458.550000001</v>
      </c>
      <c r="P129" s="623"/>
      <c r="Q129" s="622"/>
      <c r="R129" s="428"/>
      <c r="S129" s="428"/>
      <c r="T129" s="428"/>
      <c r="U129" s="428"/>
      <c r="V129" s="428"/>
      <c r="W129" s="428"/>
      <c r="X129" s="428"/>
      <c r="Y129" s="428"/>
      <c r="Z129" s="428"/>
      <c r="AA129" s="428"/>
      <c r="AB129" s="428"/>
      <c r="AC129" s="428"/>
      <c r="AD129" s="428"/>
      <c r="AE129" s="428"/>
      <c r="AF129" s="428"/>
    </row>
    <row r="130" spans="4:32">
      <c r="D130" s="426" t="s">
        <v>666</v>
      </c>
      <c r="E130" s="427" t="s">
        <v>667</v>
      </c>
      <c r="F130" s="426"/>
      <c r="G130" s="426"/>
      <c r="H130" s="426"/>
      <c r="I130" s="426"/>
      <c r="J130" s="426"/>
      <c r="K130" s="426"/>
      <c r="L130" s="621">
        <f>AE7+AE21+AE35+AE52+AE59+AE73+AE80+AE101+AE120</f>
        <v>17499545</v>
      </c>
      <c r="M130" s="622"/>
      <c r="N130" s="428" t="s">
        <v>665</v>
      </c>
      <c r="O130" s="621">
        <f>(L130*19%)+L130</f>
        <v>20824458.550000001</v>
      </c>
      <c r="P130" s="623"/>
      <c r="Q130" s="622"/>
      <c r="R130" s="428"/>
      <c r="S130" s="428"/>
      <c r="T130" s="428"/>
      <c r="U130" s="428"/>
      <c r="V130" s="428"/>
      <c r="W130" s="428"/>
      <c r="X130" s="428"/>
      <c r="Y130" s="428"/>
      <c r="Z130" s="428"/>
      <c r="AA130" s="428"/>
      <c r="AB130" s="428"/>
      <c r="AC130" s="428"/>
      <c r="AD130" s="428"/>
      <c r="AE130" s="428"/>
      <c r="AF130" s="428"/>
    </row>
  </sheetData>
  <autoFilter ref="A2:AH2" xr:uid="{00000000-0009-0000-0000-000000000000}"/>
  <mergeCells count="8">
    <mergeCell ref="L130:M130"/>
    <mergeCell ref="O130:Q130"/>
    <mergeCell ref="I1:O1"/>
    <mergeCell ref="P1:V1"/>
    <mergeCell ref="S127:T127"/>
    <mergeCell ref="L129:M129"/>
    <mergeCell ref="O129:Q129"/>
    <mergeCell ref="Q127:R127"/>
  </mergeCells>
  <pageMargins left="0.25" right="0.25" top="0.75" bottom="0.75" header="0.3" footer="0.3"/>
  <pageSetup scale="5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D0242-2101-4815-8AB7-D7ADBEF0C2A6}">
  <sheetPr>
    <tabColor rgb="FFFF0000"/>
  </sheetPr>
  <dimension ref="B1:AH154"/>
  <sheetViews>
    <sheetView showGridLines="0" topLeftCell="E1" zoomScale="70" zoomScaleNormal="70" workbookViewId="0">
      <pane ySplit="2" topLeftCell="A3" activePane="bottomLeft" state="frozen"/>
      <selection pane="bottomLeft" activeCell="AJ23" sqref="AJ23:AJ24"/>
      <selection activeCell="E276" sqref="E276"/>
    </sheetView>
  </sheetViews>
  <sheetFormatPr defaultColWidth="9.140625" defaultRowHeight="12"/>
  <cols>
    <col min="1" max="1" width="3.28515625" style="203" customWidth="1"/>
    <col min="2" max="2" width="3.28515625" style="203" hidden="1" customWidth="1"/>
    <col min="3" max="3" width="3.7109375" style="203" hidden="1" customWidth="1"/>
    <col min="4" max="4" width="18.140625" style="264" customWidth="1"/>
    <col min="5" max="5" width="24" style="265" customWidth="1"/>
    <col min="6" max="6" width="4.28515625" style="203" customWidth="1"/>
    <col min="7" max="7" width="17.28515625" style="203" customWidth="1"/>
    <col min="8" max="8" width="11.7109375" style="203" hidden="1" customWidth="1"/>
    <col min="9" max="9" width="11.7109375" style="203" customWidth="1"/>
    <col min="10" max="10" width="10.7109375" style="203" customWidth="1"/>
    <col min="11" max="11" width="12" style="203" customWidth="1"/>
    <col min="12" max="12" width="11.5703125" style="203" customWidth="1"/>
    <col min="13" max="13" width="13.7109375" style="203" customWidth="1"/>
    <col min="14" max="14" width="12.5703125" style="203" customWidth="1"/>
    <col min="15" max="15" width="10.28515625" style="203" customWidth="1"/>
    <col min="16" max="16" width="11.7109375" style="203" customWidth="1"/>
    <col min="17" max="18" width="10.28515625" style="203" customWidth="1"/>
    <col min="19" max="19" width="11.85546875" style="203" customWidth="1"/>
    <col min="20" max="20" width="12.5703125" style="203" customWidth="1"/>
    <col min="21" max="21" width="11.5703125" style="203" customWidth="1"/>
    <col min="22" max="22" width="10.28515625" style="203" customWidth="1"/>
    <col min="23" max="23" width="10.7109375" style="203" customWidth="1"/>
    <col min="24" max="24" width="11.7109375" style="203" customWidth="1"/>
    <col min="25" max="25" width="11.85546875" style="203" customWidth="1"/>
    <col min="26" max="29" width="9.5703125" style="203" customWidth="1"/>
    <col min="30" max="30" width="11" style="203" customWidth="1"/>
    <col min="31" max="31" width="13" style="203" customWidth="1"/>
    <col min="32" max="32" width="7.5703125" style="203" customWidth="1"/>
    <col min="33" max="33" width="11.28515625" style="270" customWidth="1"/>
    <col min="34" max="16384" width="9.140625" style="203"/>
  </cols>
  <sheetData>
    <row r="1" spans="4:33">
      <c r="I1" s="200" t="s">
        <v>22</v>
      </c>
      <c r="J1" s="200"/>
      <c r="K1" s="200"/>
      <c r="L1" s="200"/>
      <c r="M1" s="200"/>
      <c r="N1" s="200"/>
      <c r="O1" s="287"/>
      <c r="P1" s="284" t="s">
        <v>23</v>
      </c>
      <c r="Q1" s="284"/>
      <c r="R1" s="284"/>
      <c r="S1" s="284"/>
      <c r="T1" s="284"/>
      <c r="U1" s="284"/>
      <c r="V1" s="284"/>
      <c r="W1" s="201" t="s">
        <v>24</v>
      </c>
      <c r="X1" s="201"/>
      <c r="Y1" s="201"/>
      <c r="Z1" s="202"/>
      <c r="AA1" s="202"/>
      <c r="AB1" s="202"/>
      <c r="AC1" s="202"/>
      <c r="AD1" s="202"/>
    </row>
    <row r="2" spans="4:33" ht="48">
      <c r="D2" s="198" t="s">
        <v>25</v>
      </c>
      <c r="E2" s="199" t="s">
        <v>26</v>
      </c>
      <c r="F2" s="200" t="s">
        <v>27</v>
      </c>
      <c r="G2" s="200" t="s">
        <v>28</v>
      </c>
      <c r="H2" s="200" t="s">
        <v>650</v>
      </c>
      <c r="I2" s="200" t="s">
        <v>29</v>
      </c>
      <c r="J2" s="200" t="s">
        <v>30</v>
      </c>
      <c r="K2" s="200" t="s">
        <v>31</v>
      </c>
      <c r="L2" s="200" t="s">
        <v>32</v>
      </c>
      <c r="M2" s="200" t="s">
        <v>33</v>
      </c>
      <c r="N2" s="200" t="s">
        <v>34</v>
      </c>
      <c r="O2" s="200" t="s">
        <v>35</v>
      </c>
      <c r="P2" s="283" t="s">
        <v>29</v>
      </c>
      <c r="Q2" s="283" t="s">
        <v>30</v>
      </c>
      <c r="R2" s="283" t="s">
        <v>31</v>
      </c>
      <c r="S2" s="283" t="s">
        <v>32</v>
      </c>
      <c r="T2" s="283" t="s">
        <v>33</v>
      </c>
      <c r="U2" s="283" t="s">
        <v>34</v>
      </c>
      <c r="V2" s="283" t="s">
        <v>36</v>
      </c>
      <c r="W2" s="201" t="s">
        <v>29</v>
      </c>
      <c r="X2" s="201" t="s">
        <v>32</v>
      </c>
      <c r="Y2" s="201" t="s">
        <v>33</v>
      </c>
      <c r="Z2" s="202" t="s">
        <v>37</v>
      </c>
      <c r="AA2" s="202" t="s">
        <v>38</v>
      </c>
      <c r="AB2" s="202" t="s">
        <v>39</v>
      </c>
      <c r="AC2" s="202" t="s">
        <v>651</v>
      </c>
      <c r="AD2" s="202" t="s">
        <v>652</v>
      </c>
      <c r="AE2" s="200" t="s">
        <v>42</v>
      </c>
      <c r="AF2" s="200" t="s">
        <v>43</v>
      </c>
      <c r="AG2" s="266" t="s">
        <v>44</v>
      </c>
    </row>
    <row r="3" spans="4:33">
      <c r="D3" s="204" t="s">
        <v>45</v>
      </c>
      <c r="E3" s="205"/>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207"/>
      <c r="AG3" s="267"/>
    </row>
    <row r="4" spans="4:33" ht="12.75">
      <c r="D4" s="185"/>
      <c r="E4" s="190"/>
      <c r="F4" s="186"/>
      <c r="G4" s="190"/>
      <c r="H4" s="187"/>
      <c r="I4" s="187"/>
      <c r="J4" s="208"/>
      <c r="K4" s="208"/>
      <c r="L4" s="209"/>
      <c r="M4" s="208"/>
      <c r="N4" s="208"/>
      <c r="O4" s="208"/>
      <c r="P4" s="208">
        <f t="shared" ref="P4:V4" si="0">I4</f>
        <v>0</v>
      </c>
      <c r="Q4" s="208">
        <f t="shared" si="0"/>
        <v>0</v>
      </c>
      <c r="R4" s="208">
        <f t="shared" si="0"/>
        <v>0</v>
      </c>
      <c r="S4" s="208">
        <f t="shared" si="0"/>
        <v>0</v>
      </c>
      <c r="T4" s="208">
        <f t="shared" si="0"/>
        <v>0</v>
      </c>
      <c r="U4" s="208">
        <f t="shared" si="0"/>
        <v>0</v>
      </c>
      <c r="V4" s="208">
        <f t="shared" si="0"/>
        <v>0</v>
      </c>
      <c r="W4" s="208"/>
      <c r="X4" s="208"/>
      <c r="Y4" s="208"/>
      <c r="Z4" s="208"/>
      <c r="AA4" s="208"/>
      <c r="AB4" s="208"/>
      <c r="AC4" s="208"/>
      <c r="AD4" s="208"/>
      <c r="AE4" s="291"/>
      <c r="AF4" s="208">
        <f t="shared" ref="AF4" si="1">I4+J4+K4+L4+M4+N4+W4+X4+Y4</f>
        <v>0</v>
      </c>
      <c r="AG4" s="268"/>
    </row>
    <row r="5" spans="4:33" ht="12" customHeight="1">
      <c r="D5" s="211" t="s">
        <v>654</v>
      </c>
      <c r="E5" s="212"/>
      <c r="F5" s="213"/>
      <c r="G5" s="213"/>
      <c r="H5" s="214"/>
      <c r="I5" s="187">
        <f t="shared" ref="I5:AD5" si="2">SUM(I4:I4)</f>
        <v>0</v>
      </c>
      <c r="J5" s="187">
        <f t="shared" si="2"/>
        <v>0</v>
      </c>
      <c r="K5" s="187">
        <f t="shared" si="2"/>
        <v>0</v>
      </c>
      <c r="L5" s="187">
        <f t="shared" si="2"/>
        <v>0</v>
      </c>
      <c r="M5" s="187">
        <f t="shared" si="2"/>
        <v>0</v>
      </c>
      <c r="N5" s="187">
        <f t="shared" si="2"/>
        <v>0</v>
      </c>
      <c r="O5" s="187">
        <f t="shared" si="2"/>
        <v>0</v>
      </c>
      <c r="P5" s="187">
        <f t="shared" si="2"/>
        <v>0</v>
      </c>
      <c r="Q5" s="187">
        <f t="shared" si="2"/>
        <v>0</v>
      </c>
      <c r="R5" s="187">
        <f t="shared" si="2"/>
        <v>0</v>
      </c>
      <c r="S5" s="187">
        <f t="shared" si="2"/>
        <v>0</v>
      </c>
      <c r="T5" s="187">
        <f t="shared" si="2"/>
        <v>0</v>
      </c>
      <c r="U5" s="187">
        <f t="shared" si="2"/>
        <v>0</v>
      </c>
      <c r="V5" s="187">
        <f t="shared" si="2"/>
        <v>0</v>
      </c>
      <c r="W5" s="187">
        <f t="shared" si="2"/>
        <v>0</v>
      </c>
      <c r="X5" s="187">
        <f t="shared" si="2"/>
        <v>0</v>
      </c>
      <c r="Y5" s="187">
        <f t="shared" si="2"/>
        <v>0</v>
      </c>
      <c r="Z5" s="187">
        <f t="shared" si="2"/>
        <v>0</v>
      </c>
      <c r="AA5" s="187">
        <f t="shared" si="2"/>
        <v>0</v>
      </c>
      <c r="AB5" s="187">
        <f t="shared" si="2"/>
        <v>0</v>
      </c>
      <c r="AC5" s="187">
        <f t="shared" si="2"/>
        <v>0</v>
      </c>
      <c r="AD5" s="187">
        <f t="shared" si="2"/>
        <v>0</v>
      </c>
      <c r="AE5" s="215">
        <f>I9+J9+K9+L9+M9+N9+P9+Q9+R9+S9+T9+U9+V9+O9</f>
        <v>0</v>
      </c>
      <c r="AF5" s="216"/>
      <c r="AG5" s="267"/>
    </row>
    <row r="6" spans="4:33" ht="12" customHeight="1">
      <c r="D6" s="211" t="s">
        <v>655</v>
      </c>
      <c r="E6" s="212"/>
      <c r="F6" s="213"/>
      <c r="G6" s="213"/>
      <c r="H6" s="214"/>
      <c r="I6" s="217">
        <v>20000</v>
      </c>
      <c r="J6" s="218">
        <v>20000</v>
      </c>
      <c r="K6" s="217">
        <v>105000</v>
      </c>
      <c r="L6" s="217">
        <v>10000</v>
      </c>
      <c r="M6" s="217">
        <v>40000</v>
      </c>
      <c r="N6" s="218">
        <v>50000</v>
      </c>
      <c r="O6" s="218"/>
      <c r="P6" s="218">
        <v>20000</v>
      </c>
      <c r="Q6" s="218">
        <v>20000</v>
      </c>
      <c r="R6" s="218">
        <v>80000</v>
      </c>
      <c r="S6" s="218">
        <v>20000</v>
      </c>
      <c r="T6" s="218">
        <v>70000</v>
      </c>
      <c r="U6" s="218">
        <v>70000</v>
      </c>
      <c r="V6" s="218"/>
      <c r="W6" s="217">
        <v>50000</v>
      </c>
      <c r="X6" s="217">
        <v>115000</v>
      </c>
      <c r="Y6" s="217">
        <v>305000</v>
      </c>
      <c r="Z6" s="217">
        <v>13000</v>
      </c>
      <c r="AA6" s="217">
        <v>13000</v>
      </c>
      <c r="AB6" s="217">
        <v>18000</v>
      </c>
      <c r="AC6" s="217">
        <v>13000</v>
      </c>
      <c r="AD6" s="217">
        <v>10000</v>
      </c>
      <c r="AE6" s="219"/>
      <c r="AF6" s="220"/>
      <c r="AG6" s="267"/>
    </row>
    <row r="7" spans="4:33">
      <c r="D7" s="211" t="s">
        <v>656</v>
      </c>
      <c r="E7" s="212"/>
      <c r="F7" s="213"/>
      <c r="G7" s="213"/>
      <c r="H7" s="214"/>
      <c r="I7" s="221"/>
      <c r="J7" s="221"/>
      <c r="K7" s="221"/>
      <c r="L7" s="221"/>
      <c r="M7" s="221"/>
      <c r="N7" s="221"/>
      <c r="O7" s="221"/>
      <c r="P7" s="221"/>
      <c r="Q7" s="221"/>
      <c r="R7" s="221"/>
      <c r="S7" s="221"/>
      <c r="T7" s="221"/>
      <c r="U7" s="221"/>
      <c r="V7" s="221"/>
      <c r="W7" s="221"/>
      <c r="X7" s="221"/>
      <c r="Y7" s="221"/>
      <c r="Z7" s="221"/>
      <c r="AA7" s="221"/>
      <c r="AB7" s="221"/>
      <c r="AC7" s="221"/>
      <c r="AD7" s="221"/>
      <c r="AE7" s="285">
        <f>W9+X9+Y9+Z9+AD9+AB9+AC9+AA9</f>
        <v>0</v>
      </c>
      <c r="AF7" s="220"/>
      <c r="AG7" s="267"/>
    </row>
    <row r="8" spans="4:33" ht="12" customHeight="1">
      <c r="D8" s="211" t="s">
        <v>657</v>
      </c>
      <c r="E8" s="212"/>
      <c r="F8" s="213"/>
      <c r="G8" s="213"/>
      <c r="H8" s="214"/>
      <c r="I8" s="221">
        <f>SUM(I6:I7)</f>
        <v>20000</v>
      </c>
      <c r="J8" s="221">
        <f t="shared" ref="J8:AD8" si="3">SUM(J6:J7)</f>
        <v>20000</v>
      </c>
      <c r="K8" s="221">
        <f t="shared" si="3"/>
        <v>105000</v>
      </c>
      <c r="L8" s="221">
        <f t="shared" si="3"/>
        <v>10000</v>
      </c>
      <c r="M8" s="221">
        <f t="shared" si="3"/>
        <v>40000</v>
      </c>
      <c r="N8" s="221">
        <f t="shared" si="3"/>
        <v>50000</v>
      </c>
      <c r="O8" s="221">
        <f t="shared" si="3"/>
        <v>0</v>
      </c>
      <c r="P8" s="221">
        <f t="shared" si="3"/>
        <v>20000</v>
      </c>
      <c r="Q8" s="221">
        <f t="shared" si="3"/>
        <v>20000</v>
      </c>
      <c r="R8" s="221">
        <f t="shared" si="3"/>
        <v>80000</v>
      </c>
      <c r="S8" s="221">
        <f t="shared" si="3"/>
        <v>20000</v>
      </c>
      <c r="T8" s="221">
        <f t="shared" si="3"/>
        <v>70000</v>
      </c>
      <c r="U8" s="221">
        <f t="shared" si="3"/>
        <v>70000</v>
      </c>
      <c r="V8" s="221">
        <f t="shared" si="3"/>
        <v>0</v>
      </c>
      <c r="W8" s="221">
        <f t="shared" si="3"/>
        <v>50000</v>
      </c>
      <c r="X8" s="221">
        <f t="shared" si="3"/>
        <v>115000</v>
      </c>
      <c r="Y8" s="221">
        <f t="shared" si="3"/>
        <v>305000</v>
      </c>
      <c r="Z8" s="221">
        <f t="shared" si="3"/>
        <v>13000</v>
      </c>
      <c r="AA8" s="221">
        <f t="shared" si="3"/>
        <v>13000</v>
      </c>
      <c r="AB8" s="221">
        <f t="shared" si="3"/>
        <v>18000</v>
      </c>
      <c r="AC8" s="221">
        <f t="shared" si="3"/>
        <v>13000</v>
      </c>
      <c r="AD8" s="221">
        <f t="shared" si="3"/>
        <v>10000</v>
      </c>
      <c r="AE8" s="219"/>
      <c r="AF8" s="220"/>
      <c r="AG8" s="267"/>
    </row>
    <row r="9" spans="4:33" ht="12" customHeight="1">
      <c r="D9" s="211" t="s">
        <v>658</v>
      </c>
      <c r="E9" s="212"/>
      <c r="F9" s="213"/>
      <c r="G9" s="213"/>
      <c r="H9" s="214"/>
      <c r="I9" s="221">
        <f>SUM(I5*I8)</f>
        <v>0</v>
      </c>
      <c r="J9" s="221">
        <f t="shared" ref="J9:AD9" si="4">SUM(J5*J8)</f>
        <v>0</v>
      </c>
      <c r="K9" s="221">
        <f t="shared" si="4"/>
        <v>0</v>
      </c>
      <c r="L9" s="221">
        <f t="shared" si="4"/>
        <v>0</v>
      </c>
      <c r="M9" s="221">
        <f t="shared" si="4"/>
        <v>0</v>
      </c>
      <c r="N9" s="221">
        <f t="shared" si="4"/>
        <v>0</v>
      </c>
      <c r="O9" s="221">
        <f t="shared" si="4"/>
        <v>0</v>
      </c>
      <c r="P9" s="221">
        <f t="shared" si="4"/>
        <v>0</v>
      </c>
      <c r="Q9" s="221">
        <f t="shared" si="4"/>
        <v>0</v>
      </c>
      <c r="R9" s="221">
        <f t="shared" si="4"/>
        <v>0</v>
      </c>
      <c r="S9" s="221">
        <f t="shared" si="4"/>
        <v>0</v>
      </c>
      <c r="T9" s="221">
        <f t="shared" si="4"/>
        <v>0</v>
      </c>
      <c r="U9" s="221">
        <f t="shared" si="4"/>
        <v>0</v>
      </c>
      <c r="V9" s="221">
        <f t="shared" si="4"/>
        <v>0</v>
      </c>
      <c r="W9" s="221">
        <f t="shared" si="4"/>
        <v>0</v>
      </c>
      <c r="X9" s="221">
        <f t="shared" si="4"/>
        <v>0</v>
      </c>
      <c r="Y9" s="221">
        <f t="shared" si="4"/>
        <v>0</v>
      </c>
      <c r="Z9" s="221">
        <f t="shared" si="4"/>
        <v>0</v>
      </c>
      <c r="AA9" s="221">
        <f t="shared" si="4"/>
        <v>0</v>
      </c>
      <c r="AB9" s="221">
        <f t="shared" si="4"/>
        <v>0</v>
      </c>
      <c r="AC9" s="221">
        <f t="shared" si="4"/>
        <v>0</v>
      </c>
      <c r="AD9" s="221">
        <f t="shared" si="4"/>
        <v>0</v>
      </c>
      <c r="AE9" s="286">
        <f>AE5+AE7</f>
        <v>0</v>
      </c>
      <c r="AF9" s="223"/>
      <c r="AG9" s="267"/>
    </row>
    <row r="10" spans="4:33" ht="12" customHeight="1">
      <c r="D10" s="224" t="s">
        <v>69</v>
      </c>
      <c r="E10" s="205"/>
      <c r="F10" s="206"/>
      <c r="G10" s="206"/>
      <c r="H10" s="206"/>
      <c r="I10" s="206"/>
      <c r="J10" s="206"/>
      <c r="K10" s="206"/>
      <c r="L10" s="206"/>
      <c r="M10" s="206"/>
      <c r="N10" s="206"/>
      <c r="O10" s="206"/>
      <c r="P10" s="206"/>
      <c r="Q10" s="206"/>
      <c r="R10" s="206"/>
      <c r="S10" s="206"/>
      <c r="T10" s="206"/>
      <c r="U10" s="206"/>
      <c r="V10" s="206"/>
      <c r="W10" s="206"/>
      <c r="X10" s="206"/>
      <c r="Y10" s="206"/>
      <c r="Z10" s="206"/>
      <c r="AA10" s="206"/>
      <c r="AB10" s="206"/>
      <c r="AC10" s="206"/>
      <c r="AD10" s="206"/>
      <c r="AE10" s="206"/>
      <c r="AF10" s="207"/>
      <c r="AG10" s="267"/>
    </row>
    <row r="11" spans="4:33" ht="25.5">
      <c r="D11" s="185" t="s">
        <v>70</v>
      </c>
      <c r="E11" s="186" t="s">
        <v>47</v>
      </c>
      <c r="F11" s="186">
        <v>1</v>
      </c>
      <c r="G11" s="190" t="s">
        <v>71</v>
      </c>
      <c r="H11" s="187"/>
      <c r="I11" s="6">
        <v>1</v>
      </c>
      <c r="J11" s="8"/>
      <c r="K11" s="6"/>
      <c r="L11" s="57"/>
      <c r="M11" s="6">
        <v>1</v>
      </c>
      <c r="N11" s="8"/>
      <c r="O11" s="6"/>
      <c r="P11" s="208">
        <f>I11</f>
        <v>1</v>
      </c>
      <c r="Q11" s="208">
        <f t="shared" ref="Q11:V11" si="5">J11</f>
        <v>0</v>
      </c>
      <c r="R11" s="208">
        <f t="shared" si="5"/>
        <v>0</v>
      </c>
      <c r="S11" s="208">
        <f t="shared" si="5"/>
        <v>0</v>
      </c>
      <c r="T11" s="208">
        <f t="shared" si="5"/>
        <v>1</v>
      </c>
      <c r="U11" s="208">
        <f t="shared" si="5"/>
        <v>0</v>
      </c>
      <c r="V11" s="208">
        <f t="shared" si="5"/>
        <v>0</v>
      </c>
      <c r="W11" s="187"/>
      <c r="X11" s="187"/>
      <c r="Y11" s="187"/>
      <c r="Z11" s="187"/>
      <c r="AA11" s="187"/>
      <c r="AB11" s="187"/>
      <c r="AC11" s="187"/>
      <c r="AD11" s="187"/>
      <c r="AE11" s="210">
        <v>46054</v>
      </c>
      <c r="AF11" s="208">
        <f t="shared" ref="AF11" si="6">I11+J11+K11+L11+M11+N11+W11+X11+Y11</f>
        <v>2</v>
      </c>
      <c r="AG11" s="267"/>
    </row>
    <row r="12" spans="4:33" ht="12" customHeight="1">
      <c r="D12" s="211" t="s">
        <v>654</v>
      </c>
      <c r="E12" s="212"/>
      <c r="F12" s="213"/>
      <c r="G12" s="213"/>
      <c r="H12" s="214"/>
      <c r="I12" s="187">
        <f t="shared" ref="I12:AA12" si="7">SUM(I11:I11)</f>
        <v>1</v>
      </c>
      <c r="J12" s="187">
        <f t="shared" si="7"/>
        <v>0</v>
      </c>
      <c r="K12" s="187">
        <f t="shared" si="7"/>
        <v>0</v>
      </c>
      <c r="L12" s="187">
        <f t="shared" si="7"/>
        <v>0</v>
      </c>
      <c r="M12" s="187">
        <f t="shared" si="7"/>
        <v>1</v>
      </c>
      <c r="N12" s="187">
        <f t="shared" si="7"/>
        <v>0</v>
      </c>
      <c r="O12" s="187">
        <f t="shared" si="7"/>
        <v>0</v>
      </c>
      <c r="P12" s="187">
        <f t="shared" si="7"/>
        <v>1</v>
      </c>
      <c r="Q12" s="187">
        <f t="shared" si="7"/>
        <v>0</v>
      </c>
      <c r="R12" s="187">
        <f t="shared" si="7"/>
        <v>0</v>
      </c>
      <c r="S12" s="187">
        <f t="shared" si="7"/>
        <v>0</v>
      </c>
      <c r="T12" s="187">
        <f t="shared" si="7"/>
        <v>1</v>
      </c>
      <c r="U12" s="187">
        <f t="shared" si="7"/>
        <v>0</v>
      </c>
      <c r="V12" s="187">
        <f t="shared" si="7"/>
        <v>0</v>
      </c>
      <c r="W12" s="187">
        <f t="shared" si="7"/>
        <v>0</v>
      </c>
      <c r="X12" s="187">
        <f t="shared" si="7"/>
        <v>0</v>
      </c>
      <c r="Y12" s="187">
        <f t="shared" si="7"/>
        <v>0</v>
      </c>
      <c r="Z12" s="187">
        <f t="shared" si="7"/>
        <v>0</v>
      </c>
      <c r="AA12" s="187">
        <f t="shared" si="7"/>
        <v>0</v>
      </c>
      <c r="AB12" s="187">
        <f t="shared" ref="AB12:AC12" si="8">SUM(AB11:AB11)</f>
        <v>0</v>
      </c>
      <c r="AC12" s="187">
        <f t="shared" si="8"/>
        <v>0</v>
      </c>
      <c r="AD12" s="187">
        <f>SUM(AD11:AD11)</f>
        <v>0</v>
      </c>
      <c r="AE12" s="215">
        <f>I16+J16+K16+L16+M16+N16+P16+Q16+R16+S16+T16+U16</f>
        <v>140000</v>
      </c>
      <c r="AF12" s="226"/>
      <c r="AG12" s="267"/>
    </row>
    <row r="13" spans="4:33" ht="12" customHeight="1">
      <c r="D13" s="211" t="s">
        <v>655</v>
      </c>
      <c r="E13" s="212"/>
      <c r="F13" s="213"/>
      <c r="G13" s="213"/>
      <c r="H13" s="214"/>
      <c r="I13" s="217">
        <v>20000</v>
      </c>
      <c r="J13" s="218">
        <v>20000</v>
      </c>
      <c r="K13" s="217">
        <v>95000</v>
      </c>
      <c r="L13" s="217">
        <v>12000</v>
      </c>
      <c r="M13" s="217">
        <v>50000</v>
      </c>
      <c r="N13" s="218">
        <v>60000</v>
      </c>
      <c r="O13" s="218"/>
      <c r="P13" s="218">
        <v>20000</v>
      </c>
      <c r="Q13" s="218">
        <v>20000</v>
      </c>
      <c r="R13" s="218">
        <v>95000</v>
      </c>
      <c r="S13" s="218">
        <v>20000</v>
      </c>
      <c r="T13" s="218">
        <v>50000</v>
      </c>
      <c r="U13" s="218">
        <v>50000</v>
      </c>
      <c r="V13" s="218"/>
      <c r="W13" s="217">
        <v>60000</v>
      </c>
      <c r="X13" s="217">
        <v>110000</v>
      </c>
      <c r="Y13" s="217">
        <v>300000</v>
      </c>
      <c r="Z13" s="217">
        <v>13000</v>
      </c>
      <c r="AA13" s="217">
        <v>13000</v>
      </c>
      <c r="AB13" s="217">
        <v>18000</v>
      </c>
      <c r="AC13" s="217"/>
      <c r="AD13" s="217">
        <v>23000</v>
      </c>
      <c r="AE13" s="219"/>
      <c r="AF13" s="227"/>
      <c r="AG13" s="267"/>
    </row>
    <row r="14" spans="4:33">
      <c r="D14" s="211" t="s">
        <v>656</v>
      </c>
      <c r="E14" s="212"/>
      <c r="F14" s="213"/>
      <c r="G14" s="213"/>
      <c r="H14" s="214"/>
      <c r="I14" s="217"/>
      <c r="J14" s="217"/>
      <c r="K14" s="217"/>
      <c r="L14" s="217"/>
      <c r="M14" s="217"/>
      <c r="N14" s="217"/>
      <c r="O14" s="217"/>
      <c r="P14" s="217"/>
      <c r="Q14" s="217"/>
      <c r="R14" s="217"/>
      <c r="S14" s="217"/>
      <c r="T14" s="217"/>
      <c r="U14" s="217"/>
      <c r="V14" s="217"/>
      <c r="W14" s="217"/>
      <c r="X14" s="217"/>
      <c r="Y14" s="217"/>
      <c r="Z14" s="217"/>
      <c r="AA14" s="217"/>
      <c r="AB14" s="221"/>
      <c r="AC14" s="221"/>
      <c r="AD14" s="217"/>
      <c r="AE14" s="285">
        <f>W16+X16+Y16+Z16+AD16+AB16+AA16+AC16</f>
        <v>0</v>
      </c>
      <c r="AF14" s="227"/>
      <c r="AG14" s="267"/>
    </row>
    <row r="15" spans="4:33" ht="12" customHeight="1">
      <c r="D15" s="211" t="s">
        <v>657</v>
      </c>
      <c r="E15" s="212"/>
      <c r="F15" s="213"/>
      <c r="G15" s="213"/>
      <c r="H15" s="214"/>
      <c r="I15" s="217">
        <f>SUM(I13:I14)</f>
        <v>20000</v>
      </c>
      <c r="J15" s="217">
        <f t="shared" ref="J15:AD15" si="9">SUM(J13:J14)</f>
        <v>20000</v>
      </c>
      <c r="K15" s="217">
        <f t="shared" si="9"/>
        <v>95000</v>
      </c>
      <c r="L15" s="217">
        <f t="shared" si="9"/>
        <v>12000</v>
      </c>
      <c r="M15" s="217">
        <f t="shared" si="9"/>
        <v>50000</v>
      </c>
      <c r="N15" s="217">
        <f t="shared" si="9"/>
        <v>60000</v>
      </c>
      <c r="O15" s="217">
        <f t="shared" si="9"/>
        <v>0</v>
      </c>
      <c r="P15" s="217">
        <f t="shared" si="9"/>
        <v>20000</v>
      </c>
      <c r="Q15" s="217">
        <f t="shared" si="9"/>
        <v>20000</v>
      </c>
      <c r="R15" s="217">
        <f t="shared" si="9"/>
        <v>95000</v>
      </c>
      <c r="S15" s="217">
        <f t="shared" si="9"/>
        <v>20000</v>
      </c>
      <c r="T15" s="217">
        <f t="shared" si="9"/>
        <v>50000</v>
      </c>
      <c r="U15" s="217">
        <f t="shared" si="9"/>
        <v>50000</v>
      </c>
      <c r="V15" s="217">
        <f t="shared" si="9"/>
        <v>0</v>
      </c>
      <c r="W15" s="217">
        <f t="shared" si="9"/>
        <v>60000</v>
      </c>
      <c r="X15" s="217">
        <f t="shared" si="9"/>
        <v>110000</v>
      </c>
      <c r="Y15" s="217">
        <f t="shared" si="9"/>
        <v>300000</v>
      </c>
      <c r="Z15" s="217">
        <f t="shared" si="9"/>
        <v>13000</v>
      </c>
      <c r="AA15" s="217">
        <f t="shared" si="9"/>
        <v>13000</v>
      </c>
      <c r="AB15" s="221">
        <f t="shared" si="9"/>
        <v>18000</v>
      </c>
      <c r="AC15" s="221">
        <f t="shared" si="9"/>
        <v>0</v>
      </c>
      <c r="AD15" s="217">
        <f t="shared" si="9"/>
        <v>23000</v>
      </c>
      <c r="AE15" s="219"/>
      <c r="AF15" s="227"/>
      <c r="AG15" s="267"/>
    </row>
    <row r="16" spans="4:33" ht="12" customHeight="1">
      <c r="D16" s="211" t="s">
        <v>658</v>
      </c>
      <c r="E16" s="212"/>
      <c r="F16" s="213"/>
      <c r="G16" s="213"/>
      <c r="H16" s="214"/>
      <c r="I16" s="217">
        <f>SUM(I15*I12)</f>
        <v>20000</v>
      </c>
      <c r="J16" s="217">
        <f t="shared" ref="J16:AD16" si="10">SUM(J15*J12)</f>
        <v>0</v>
      </c>
      <c r="K16" s="217">
        <f t="shared" si="10"/>
        <v>0</v>
      </c>
      <c r="L16" s="217">
        <f t="shared" si="10"/>
        <v>0</v>
      </c>
      <c r="M16" s="217">
        <f t="shared" si="10"/>
        <v>50000</v>
      </c>
      <c r="N16" s="217">
        <f t="shared" si="10"/>
        <v>0</v>
      </c>
      <c r="O16" s="217">
        <f t="shared" si="10"/>
        <v>0</v>
      </c>
      <c r="P16" s="217">
        <f t="shared" si="10"/>
        <v>20000</v>
      </c>
      <c r="Q16" s="217">
        <f t="shared" si="10"/>
        <v>0</v>
      </c>
      <c r="R16" s="217">
        <f t="shared" si="10"/>
        <v>0</v>
      </c>
      <c r="S16" s="217">
        <f t="shared" si="10"/>
        <v>0</v>
      </c>
      <c r="T16" s="217">
        <f t="shared" si="10"/>
        <v>50000</v>
      </c>
      <c r="U16" s="217">
        <f t="shared" si="10"/>
        <v>0</v>
      </c>
      <c r="V16" s="217">
        <f t="shared" si="10"/>
        <v>0</v>
      </c>
      <c r="W16" s="217">
        <f t="shared" si="10"/>
        <v>0</v>
      </c>
      <c r="X16" s="217">
        <f t="shared" si="10"/>
        <v>0</v>
      </c>
      <c r="Y16" s="217">
        <f t="shared" si="10"/>
        <v>0</v>
      </c>
      <c r="Z16" s="217">
        <f t="shared" si="10"/>
        <v>0</v>
      </c>
      <c r="AA16" s="217">
        <f t="shared" si="10"/>
        <v>0</v>
      </c>
      <c r="AB16" s="221">
        <f t="shared" ref="AB16:AC16" si="11">SUM(AB12*AB15)</f>
        <v>0</v>
      </c>
      <c r="AC16" s="221">
        <f t="shared" si="11"/>
        <v>0</v>
      </c>
      <c r="AD16" s="217">
        <f t="shared" si="10"/>
        <v>0</v>
      </c>
      <c r="AE16" s="286">
        <f>AE12+AE14</f>
        <v>140000</v>
      </c>
      <c r="AF16" s="228"/>
      <c r="AG16" s="267"/>
    </row>
    <row r="17" spans="4:33" ht="15">
      <c r="D17" s="224" t="s">
        <v>92</v>
      </c>
      <c r="E17" s="229"/>
      <c r="F17" s="230"/>
      <c r="G17" s="230"/>
      <c r="H17" s="230"/>
      <c r="I17" s="230"/>
      <c r="J17" s="230"/>
      <c r="K17" s="230"/>
      <c r="L17" s="230"/>
      <c r="M17" s="230"/>
      <c r="N17" s="230"/>
      <c r="O17" s="230"/>
      <c r="P17" s="230"/>
      <c r="Q17" s="230"/>
      <c r="R17" s="230"/>
      <c r="S17" s="230"/>
      <c r="T17" s="230"/>
      <c r="U17" s="230"/>
      <c r="V17" s="230"/>
      <c r="W17" s="230"/>
      <c r="X17" s="230"/>
      <c r="Y17" s="230"/>
      <c r="Z17" s="230"/>
      <c r="AA17" s="230"/>
      <c r="AB17" s="230"/>
      <c r="AC17" s="230"/>
      <c r="AD17" s="230"/>
      <c r="AE17" s="230"/>
      <c r="AF17" s="231"/>
      <c r="AG17" s="267"/>
    </row>
    <row r="18" spans="4:33" ht="25.5">
      <c r="D18" s="185" t="s">
        <v>99</v>
      </c>
      <c r="E18" s="186" t="s">
        <v>82</v>
      </c>
      <c r="F18" s="186">
        <v>1</v>
      </c>
      <c r="G18" s="190" t="s">
        <v>100</v>
      </c>
      <c r="H18" s="187"/>
      <c r="I18" s="6">
        <v>1</v>
      </c>
      <c r="J18" s="8"/>
      <c r="K18" s="8"/>
      <c r="L18" s="56">
        <v>1</v>
      </c>
      <c r="M18" s="8"/>
      <c r="N18" s="8"/>
      <c r="O18" s="8"/>
      <c r="P18" s="208">
        <f t="shared" ref="P18:P21" si="12">I18</f>
        <v>1</v>
      </c>
      <c r="Q18" s="208">
        <f t="shared" ref="Q18:V21" si="13">J18</f>
        <v>0</v>
      </c>
      <c r="R18" s="208">
        <f t="shared" si="13"/>
        <v>0</v>
      </c>
      <c r="S18" s="208">
        <f t="shared" si="13"/>
        <v>1</v>
      </c>
      <c r="T18" s="208">
        <f t="shared" si="13"/>
        <v>0</v>
      </c>
      <c r="U18" s="208">
        <f t="shared" si="13"/>
        <v>0</v>
      </c>
      <c r="V18" s="208">
        <f t="shared" si="13"/>
        <v>0</v>
      </c>
      <c r="W18" s="208"/>
      <c r="X18" s="208"/>
      <c r="Y18" s="208"/>
      <c r="Z18" s="208"/>
      <c r="AA18" s="208"/>
      <c r="AB18" s="208"/>
      <c r="AC18" s="208"/>
      <c r="AD18" s="208"/>
      <c r="AE18" s="210">
        <v>46054</v>
      </c>
      <c r="AF18" s="208">
        <f t="shared" ref="AF18:AF21" si="14">I18+J18+K18+L18+M18+N18+W18+X18+Y18</f>
        <v>2</v>
      </c>
      <c r="AG18" s="268"/>
    </row>
    <row r="19" spans="4:33" ht="25.5">
      <c r="D19" s="185" t="s">
        <v>108</v>
      </c>
      <c r="E19" s="186" t="s">
        <v>109</v>
      </c>
      <c r="F19" s="186">
        <v>1</v>
      </c>
      <c r="G19" s="190" t="s">
        <v>110</v>
      </c>
      <c r="H19" s="187"/>
      <c r="I19" s="6">
        <v>2</v>
      </c>
      <c r="J19" s="8"/>
      <c r="K19" s="8"/>
      <c r="L19" s="56">
        <v>1</v>
      </c>
      <c r="M19" s="8">
        <v>2</v>
      </c>
      <c r="N19" s="8"/>
      <c r="O19" s="8"/>
      <c r="P19" s="208">
        <f t="shared" si="12"/>
        <v>2</v>
      </c>
      <c r="Q19" s="208">
        <f t="shared" si="13"/>
        <v>0</v>
      </c>
      <c r="R19" s="208">
        <f t="shared" si="13"/>
        <v>0</v>
      </c>
      <c r="S19" s="208">
        <f t="shared" si="13"/>
        <v>1</v>
      </c>
      <c r="T19" s="208">
        <f t="shared" si="13"/>
        <v>2</v>
      </c>
      <c r="U19" s="208">
        <f t="shared" si="13"/>
        <v>0</v>
      </c>
      <c r="V19" s="208">
        <f t="shared" si="13"/>
        <v>0</v>
      </c>
      <c r="W19" s="208"/>
      <c r="X19" s="208"/>
      <c r="Y19" s="208"/>
      <c r="Z19" s="208"/>
      <c r="AA19" s="208"/>
      <c r="AB19" s="208"/>
      <c r="AC19" s="208"/>
      <c r="AD19" s="208"/>
      <c r="AE19" s="210">
        <v>46054</v>
      </c>
      <c r="AF19" s="208">
        <f t="shared" si="14"/>
        <v>5</v>
      </c>
      <c r="AG19" s="268"/>
    </row>
    <row r="20" spans="4:33" ht="25.5">
      <c r="D20" s="185" t="s">
        <v>108</v>
      </c>
      <c r="E20" s="186" t="s">
        <v>90</v>
      </c>
      <c r="F20" s="186">
        <v>1</v>
      </c>
      <c r="G20" s="190" t="s">
        <v>111</v>
      </c>
      <c r="H20" s="187"/>
      <c r="I20" s="6">
        <v>1</v>
      </c>
      <c r="J20" s="8"/>
      <c r="K20" s="8"/>
      <c r="L20" s="56"/>
      <c r="M20" s="8">
        <v>1</v>
      </c>
      <c r="N20" s="8"/>
      <c r="O20" s="8"/>
      <c r="P20" s="208">
        <f t="shared" si="12"/>
        <v>1</v>
      </c>
      <c r="Q20" s="208">
        <f t="shared" si="13"/>
        <v>0</v>
      </c>
      <c r="R20" s="208">
        <f t="shared" si="13"/>
        <v>0</v>
      </c>
      <c r="S20" s="208">
        <f t="shared" si="13"/>
        <v>0</v>
      </c>
      <c r="T20" s="208">
        <f t="shared" si="13"/>
        <v>1</v>
      </c>
      <c r="U20" s="208">
        <f t="shared" si="13"/>
        <v>0</v>
      </c>
      <c r="V20" s="208">
        <f t="shared" si="13"/>
        <v>0</v>
      </c>
      <c r="W20" s="208"/>
      <c r="X20" s="208"/>
      <c r="Y20" s="208"/>
      <c r="Z20" s="208"/>
      <c r="AA20" s="208"/>
      <c r="AB20" s="208"/>
      <c r="AC20" s="208"/>
      <c r="AD20" s="208"/>
      <c r="AE20" s="210">
        <v>46054</v>
      </c>
      <c r="AF20" s="208">
        <f t="shared" si="14"/>
        <v>2</v>
      </c>
      <c r="AG20" s="268"/>
    </row>
    <row r="21" spans="4:33" ht="25.5">
      <c r="D21" s="185" t="s">
        <v>108</v>
      </c>
      <c r="E21" s="186" t="s">
        <v>112</v>
      </c>
      <c r="F21" s="186">
        <v>1</v>
      </c>
      <c r="G21" s="190" t="s">
        <v>113</v>
      </c>
      <c r="H21" s="187"/>
      <c r="I21" s="6">
        <v>1</v>
      </c>
      <c r="J21" s="8"/>
      <c r="K21" s="8"/>
      <c r="L21" s="56">
        <v>1</v>
      </c>
      <c r="M21" s="8">
        <v>1</v>
      </c>
      <c r="N21" s="8"/>
      <c r="O21" s="8"/>
      <c r="P21" s="208">
        <f t="shared" si="12"/>
        <v>1</v>
      </c>
      <c r="Q21" s="208">
        <f t="shared" si="13"/>
        <v>0</v>
      </c>
      <c r="R21" s="208">
        <f t="shared" si="13"/>
        <v>0</v>
      </c>
      <c r="S21" s="208">
        <f t="shared" si="13"/>
        <v>1</v>
      </c>
      <c r="T21" s="208">
        <f t="shared" si="13"/>
        <v>1</v>
      </c>
      <c r="U21" s="208">
        <f t="shared" si="13"/>
        <v>0</v>
      </c>
      <c r="V21" s="208">
        <f t="shared" si="13"/>
        <v>0</v>
      </c>
      <c r="W21" s="208"/>
      <c r="X21" s="208"/>
      <c r="Y21" s="208"/>
      <c r="Z21" s="208"/>
      <c r="AA21" s="208"/>
      <c r="AB21" s="208"/>
      <c r="AC21" s="208"/>
      <c r="AD21" s="208"/>
      <c r="AE21" s="210">
        <v>46054</v>
      </c>
      <c r="AF21" s="208">
        <f t="shared" si="14"/>
        <v>3</v>
      </c>
      <c r="AG21" s="268"/>
    </row>
    <row r="22" spans="4:33" ht="12" customHeight="1">
      <c r="D22" s="211" t="s">
        <v>654</v>
      </c>
      <c r="E22" s="212"/>
      <c r="F22" s="213"/>
      <c r="G22" s="213"/>
      <c r="H22" s="214"/>
      <c r="I22" s="187">
        <f t="shared" ref="I22:N22" si="15">SUM(I18:I21)</f>
        <v>5</v>
      </c>
      <c r="J22" s="187">
        <f t="shared" si="15"/>
        <v>0</v>
      </c>
      <c r="K22" s="187">
        <f t="shared" si="15"/>
        <v>0</v>
      </c>
      <c r="L22" s="187">
        <f t="shared" si="15"/>
        <v>3</v>
      </c>
      <c r="M22" s="187">
        <f t="shared" si="15"/>
        <v>4</v>
      </c>
      <c r="N22" s="187">
        <f t="shared" si="15"/>
        <v>0</v>
      </c>
      <c r="O22" s="187"/>
      <c r="P22" s="187">
        <f t="shared" ref="P22:AA22" si="16">SUM(P18:P21)</f>
        <v>5</v>
      </c>
      <c r="Q22" s="187">
        <f t="shared" si="16"/>
        <v>0</v>
      </c>
      <c r="R22" s="187">
        <f t="shared" si="16"/>
        <v>0</v>
      </c>
      <c r="S22" s="187">
        <f t="shared" si="16"/>
        <v>3</v>
      </c>
      <c r="T22" s="187">
        <f t="shared" si="16"/>
        <v>4</v>
      </c>
      <c r="U22" s="187">
        <f t="shared" si="16"/>
        <v>0</v>
      </c>
      <c r="V22" s="187">
        <f t="shared" si="16"/>
        <v>0</v>
      </c>
      <c r="W22" s="187">
        <f t="shared" si="16"/>
        <v>0</v>
      </c>
      <c r="X22" s="187">
        <f t="shared" si="16"/>
        <v>0</v>
      </c>
      <c r="Y22" s="187">
        <f t="shared" si="16"/>
        <v>0</v>
      </c>
      <c r="Z22" s="187">
        <f t="shared" si="16"/>
        <v>0</v>
      </c>
      <c r="AA22" s="187">
        <f t="shared" si="16"/>
        <v>0</v>
      </c>
      <c r="AB22" s="187">
        <f>SUM(AB19:AB21)</f>
        <v>0</v>
      </c>
      <c r="AC22" s="187">
        <f>SUM(AC19:AC21)</f>
        <v>0</v>
      </c>
      <c r="AD22" s="187">
        <f>SUM(AD18:AD21)</f>
        <v>0</v>
      </c>
      <c r="AE22" s="215">
        <f>I26+J26+K26+L26+M26+N26+P26+Q26+R26+S26+T26+U26+V26+O26</f>
        <v>720000</v>
      </c>
      <c r="AF22" s="232"/>
      <c r="AG22" s="267"/>
    </row>
    <row r="23" spans="4:33" ht="12" customHeight="1">
      <c r="D23" s="211" t="s">
        <v>655</v>
      </c>
      <c r="E23" s="212"/>
      <c r="F23" s="213"/>
      <c r="G23" s="213"/>
      <c r="H23" s="214"/>
      <c r="I23" s="217">
        <v>20000</v>
      </c>
      <c r="J23" s="218">
        <v>20000</v>
      </c>
      <c r="K23" s="217">
        <v>90000</v>
      </c>
      <c r="L23" s="217">
        <v>20000</v>
      </c>
      <c r="M23" s="217">
        <v>50000</v>
      </c>
      <c r="N23" s="218">
        <v>50000</v>
      </c>
      <c r="O23" s="218"/>
      <c r="P23" s="218">
        <v>20000</v>
      </c>
      <c r="Q23" s="218">
        <v>20000</v>
      </c>
      <c r="R23" s="218">
        <v>65000</v>
      </c>
      <c r="S23" s="218">
        <v>20000</v>
      </c>
      <c r="T23" s="218">
        <v>50000</v>
      </c>
      <c r="U23" s="218">
        <v>50000</v>
      </c>
      <c r="V23" s="218"/>
      <c r="W23" s="217">
        <v>60000</v>
      </c>
      <c r="X23" s="217">
        <v>70000</v>
      </c>
      <c r="Y23" s="217">
        <v>50000</v>
      </c>
      <c r="Z23" s="217">
        <v>13000</v>
      </c>
      <c r="AA23" s="217">
        <v>13000</v>
      </c>
      <c r="AB23" s="217">
        <v>18000</v>
      </c>
      <c r="AC23" s="217"/>
      <c r="AD23" s="217">
        <v>23000</v>
      </c>
      <c r="AE23" s="219"/>
      <c r="AF23" s="233"/>
      <c r="AG23" s="267"/>
    </row>
    <row r="24" spans="4:33">
      <c r="D24" s="211" t="s">
        <v>656</v>
      </c>
      <c r="E24" s="212"/>
      <c r="F24" s="213"/>
      <c r="G24" s="213"/>
      <c r="H24" s="214"/>
      <c r="I24" s="217"/>
      <c r="J24" s="217"/>
      <c r="K24" s="217"/>
      <c r="L24" s="217"/>
      <c r="M24" s="217"/>
      <c r="N24" s="217"/>
      <c r="O24" s="217"/>
      <c r="P24" s="217"/>
      <c r="Q24" s="217"/>
      <c r="R24" s="217"/>
      <c r="S24" s="217"/>
      <c r="T24" s="217"/>
      <c r="U24" s="217"/>
      <c r="V24" s="217"/>
      <c r="W24" s="217"/>
      <c r="X24" s="217"/>
      <c r="Y24" s="217"/>
      <c r="Z24" s="217"/>
      <c r="AA24" s="217"/>
      <c r="AB24" s="221"/>
      <c r="AC24" s="221"/>
      <c r="AD24" s="217"/>
      <c r="AE24" s="285">
        <f>W26+X26+Y26+Z26+AD26+AB26+AA26+AC26</f>
        <v>0</v>
      </c>
      <c r="AF24" s="233"/>
      <c r="AG24" s="267"/>
    </row>
    <row r="25" spans="4:33" ht="12" customHeight="1">
      <c r="D25" s="211" t="s">
        <v>657</v>
      </c>
      <c r="E25" s="212"/>
      <c r="F25" s="213"/>
      <c r="G25" s="213"/>
      <c r="H25" s="214"/>
      <c r="I25" s="217">
        <f>SUM(I23:I24)</f>
        <v>20000</v>
      </c>
      <c r="J25" s="217">
        <f t="shared" ref="J25:AD25" si="17">SUM(J23:J24)</f>
        <v>20000</v>
      </c>
      <c r="K25" s="217">
        <f t="shared" si="17"/>
        <v>90000</v>
      </c>
      <c r="L25" s="217">
        <f t="shared" si="17"/>
        <v>20000</v>
      </c>
      <c r="M25" s="217">
        <f t="shared" si="17"/>
        <v>50000</v>
      </c>
      <c r="N25" s="217">
        <f t="shared" si="17"/>
        <v>50000</v>
      </c>
      <c r="O25" s="217"/>
      <c r="P25" s="217">
        <f t="shared" ref="P25:V25" si="18">SUM(P23:P24)</f>
        <v>20000</v>
      </c>
      <c r="Q25" s="217">
        <f t="shared" si="18"/>
        <v>20000</v>
      </c>
      <c r="R25" s="217">
        <f t="shared" si="18"/>
        <v>65000</v>
      </c>
      <c r="S25" s="217">
        <f t="shared" si="18"/>
        <v>20000</v>
      </c>
      <c r="T25" s="217">
        <f t="shared" si="18"/>
        <v>50000</v>
      </c>
      <c r="U25" s="217">
        <f t="shared" si="18"/>
        <v>50000</v>
      </c>
      <c r="V25" s="217">
        <f t="shared" si="18"/>
        <v>0</v>
      </c>
      <c r="W25" s="217">
        <f t="shared" si="17"/>
        <v>60000</v>
      </c>
      <c r="X25" s="217">
        <f t="shared" si="17"/>
        <v>70000</v>
      </c>
      <c r="Y25" s="217">
        <f t="shared" si="17"/>
        <v>50000</v>
      </c>
      <c r="Z25" s="217">
        <f t="shared" si="17"/>
        <v>13000</v>
      </c>
      <c r="AA25" s="217">
        <f t="shared" si="17"/>
        <v>13000</v>
      </c>
      <c r="AB25" s="221">
        <f t="shared" si="17"/>
        <v>18000</v>
      </c>
      <c r="AC25" s="221">
        <f t="shared" si="17"/>
        <v>0</v>
      </c>
      <c r="AD25" s="217">
        <f t="shared" si="17"/>
        <v>23000</v>
      </c>
      <c r="AE25" s="219"/>
      <c r="AF25" s="233"/>
      <c r="AG25" s="267"/>
    </row>
    <row r="26" spans="4:33" ht="12" customHeight="1">
      <c r="D26" s="211" t="s">
        <v>658</v>
      </c>
      <c r="E26" s="212"/>
      <c r="F26" s="213"/>
      <c r="G26" s="213"/>
      <c r="H26" s="214"/>
      <c r="I26" s="217">
        <f>SUM(I22*I25)</f>
        <v>100000</v>
      </c>
      <c r="J26" s="217">
        <f t="shared" ref="J26:AD26" si="19">SUM(J22*J25)</f>
        <v>0</v>
      </c>
      <c r="K26" s="217">
        <f t="shared" si="19"/>
        <v>0</v>
      </c>
      <c r="L26" s="217">
        <f t="shared" si="19"/>
        <v>60000</v>
      </c>
      <c r="M26" s="217">
        <f t="shared" si="19"/>
        <v>200000</v>
      </c>
      <c r="N26" s="217">
        <f t="shared" si="19"/>
        <v>0</v>
      </c>
      <c r="O26" s="217"/>
      <c r="P26" s="217">
        <f t="shared" ref="P26:V26" si="20">SUM(P22*P25)</f>
        <v>100000</v>
      </c>
      <c r="Q26" s="217">
        <f t="shared" si="20"/>
        <v>0</v>
      </c>
      <c r="R26" s="217">
        <f t="shared" si="20"/>
        <v>0</v>
      </c>
      <c r="S26" s="217">
        <f t="shared" si="20"/>
        <v>60000</v>
      </c>
      <c r="T26" s="217">
        <f t="shared" si="20"/>
        <v>200000</v>
      </c>
      <c r="U26" s="217">
        <f t="shared" si="20"/>
        <v>0</v>
      </c>
      <c r="V26" s="217">
        <f t="shared" si="20"/>
        <v>0</v>
      </c>
      <c r="W26" s="217">
        <f t="shared" si="19"/>
        <v>0</v>
      </c>
      <c r="X26" s="217">
        <f t="shared" si="19"/>
        <v>0</v>
      </c>
      <c r="Y26" s="217">
        <f t="shared" si="19"/>
        <v>0</v>
      </c>
      <c r="Z26" s="217">
        <f t="shared" si="19"/>
        <v>0</v>
      </c>
      <c r="AA26" s="217">
        <f t="shared" si="19"/>
        <v>0</v>
      </c>
      <c r="AB26" s="221">
        <f t="shared" si="19"/>
        <v>0</v>
      </c>
      <c r="AC26" s="221">
        <f t="shared" si="19"/>
        <v>0</v>
      </c>
      <c r="AD26" s="217">
        <f t="shared" si="19"/>
        <v>0</v>
      </c>
      <c r="AE26" s="286">
        <f>AE22+AE24</f>
        <v>720000</v>
      </c>
      <c r="AF26" s="234"/>
      <c r="AG26" s="267"/>
    </row>
    <row r="27" spans="4:33" ht="15">
      <c r="D27" s="224" t="s">
        <v>121</v>
      </c>
      <c r="E27" s="205"/>
      <c r="F27" s="206"/>
      <c r="G27" s="206"/>
      <c r="H27" s="206"/>
      <c r="I27" s="206"/>
      <c r="J27" s="206"/>
      <c r="K27" s="206"/>
      <c r="L27" s="206"/>
      <c r="M27" s="206"/>
      <c r="N27" s="206"/>
      <c r="O27" s="206"/>
      <c r="P27" s="206"/>
      <c r="Q27" s="206"/>
      <c r="R27" s="206"/>
      <c r="S27" s="206"/>
      <c r="T27" s="206"/>
      <c r="U27" s="206"/>
      <c r="V27" s="206"/>
      <c r="W27" s="206"/>
      <c r="X27" s="206"/>
      <c r="Y27" s="206"/>
      <c r="Z27" s="206"/>
      <c r="AA27" s="206"/>
      <c r="AB27" s="206"/>
      <c r="AC27" s="206"/>
      <c r="AD27" s="206"/>
      <c r="AE27" s="206"/>
      <c r="AF27" s="207"/>
      <c r="AG27" s="267"/>
    </row>
    <row r="28" spans="4:33" ht="12.75">
      <c r="D28" s="185"/>
      <c r="E28" s="186"/>
      <c r="F28" s="186"/>
      <c r="G28" s="190"/>
      <c r="H28" s="187"/>
      <c r="I28" s="181"/>
      <c r="J28" s="8"/>
      <c r="K28" s="6"/>
      <c r="L28" s="57"/>
      <c r="M28" s="6"/>
      <c r="N28" s="8"/>
      <c r="O28" s="52"/>
      <c r="P28" s="208">
        <f>I28</f>
        <v>0</v>
      </c>
      <c r="Q28" s="208">
        <f t="shared" ref="Q28:V28" si="21">J28</f>
        <v>0</v>
      </c>
      <c r="R28" s="208">
        <f t="shared" si="21"/>
        <v>0</v>
      </c>
      <c r="S28" s="208">
        <f t="shared" si="21"/>
        <v>0</v>
      </c>
      <c r="T28" s="208">
        <f t="shared" si="21"/>
        <v>0</v>
      </c>
      <c r="U28" s="208">
        <f t="shared" si="21"/>
        <v>0</v>
      </c>
      <c r="V28" s="208">
        <f t="shared" si="21"/>
        <v>0</v>
      </c>
      <c r="W28" s="187"/>
      <c r="X28" s="187"/>
      <c r="Y28" s="187"/>
      <c r="Z28" s="187"/>
      <c r="AA28" s="187"/>
      <c r="AB28" s="187"/>
      <c r="AC28" s="187"/>
      <c r="AD28" s="187"/>
      <c r="AE28" s="291"/>
      <c r="AF28" s="208">
        <f t="shared" ref="AF28" si="22">I28+J28+K28+L28+M28+N28+W28+X28+Y28</f>
        <v>0</v>
      </c>
      <c r="AG28" s="268"/>
    </row>
    <row r="29" spans="4:33" ht="12" customHeight="1">
      <c r="D29" s="211" t="s">
        <v>654</v>
      </c>
      <c r="E29" s="212"/>
      <c r="F29" s="213"/>
      <c r="G29" s="213"/>
      <c r="H29" s="214"/>
      <c r="I29" s="187">
        <f t="shared" ref="I29:AD29" si="23">SUM(I28:I28)</f>
        <v>0</v>
      </c>
      <c r="J29" s="187">
        <f t="shared" si="23"/>
        <v>0</v>
      </c>
      <c r="K29" s="187">
        <f t="shared" si="23"/>
        <v>0</v>
      </c>
      <c r="L29" s="187">
        <f t="shared" si="23"/>
        <v>0</v>
      </c>
      <c r="M29" s="187">
        <f t="shared" si="23"/>
        <v>0</v>
      </c>
      <c r="N29" s="187">
        <f t="shared" si="23"/>
        <v>0</v>
      </c>
      <c r="O29" s="187">
        <f t="shared" si="23"/>
        <v>0</v>
      </c>
      <c r="P29" s="187">
        <f t="shared" si="23"/>
        <v>0</v>
      </c>
      <c r="Q29" s="187">
        <f t="shared" si="23"/>
        <v>0</v>
      </c>
      <c r="R29" s="187">
        <f t="shared" si="23"/>
        <v>0</v>
      </c>
      <c r="S29" s="187">
        <f t="shared" si="23"/>
        <v>0</v>
      </c>
      <c r="T29" s="187">
        <f t="shared" si="23"/>
        <v>0</v>
      </c>
      <c r="U29" s="187">
        <f t="shared" si="23"/>
        <v>0</v>
      </c>
      <c r="V29" s="187">
        <f t="shared" si="23"/>
        <v>0</v>
      </c>
      <c r="W29" s="187">
        <f t="shared" si="23"/>
        <v>0</v>
      </c>
      <c r="X29" s="187">
        <f t="shared" si="23"/>
        <v>0</v>
      </c>
      <c r="Y29" s="187">
        <f t="shared" si="23"/>
        <v>0</v>
      </c>
      <c r="Z29" s="187">
        <f t="shared" si="23"/>
        <v>0</v>
      </c>
      <c r="AA29" s="187">
        <f t="shared" si="23"/>
        <v>0</v>
      </c>
      <c r="AB29" s="187">
        <f t="shared" si="23"/>
        <v>0</v>
      </c>
      <c r="AC29" s="187">
        <f t="shared" si="23"/>
        <v>0</v>
      </c>
      <c r="AD29" s="187">
        <f t="shared" si="23"/>
        <v>0</v>
      </c>
      <c r="AE29" s="215">
        <f>I33+J33+K33+L33+M33+N33+P33+Q33+R33+S33+T33+U33+O33+V33</f>
        <v>0</v>
      </c>
      <c r="AF29" s="235"/>
      <c r="AG29" s="267"/>
    </row>
    <row r="30" spans="4:33" ht="12" customHeight="1">
      <c r="D30" s="211" t="s">
        <v>655</v>
      </c>
      <c r="E30" s="212"/>
      <c r="F30" s="213"/>
      <c r="G30" s="213"/>
      <c r="H30" s="214"/>
      <c r="I30" s="217">
        <v>20000</v>
      </c>
      <c r="J30" s="236">
        <v>20000</v>
      </c>
      <c r="K30" s="236">
        <v>90000</v>
      </c>
      <c r="L30" s="236">
        <v>12000</v>
      </c>
      <c r="M30" s="236">
        <v>50000</v>
      </c>
      <c r="N30" s="236">
        <v>50000</v>
      </c>
      <c r="O30" s="236">
        <v>90000</v>
      </c>
      <c r="P30" s="236">
        <v>20000</v>
      </c>
      <c r="Q30" s="236">
        <v>20000</v>
      </c>
      <c r="R30" s="236">
        <v>65000</v>
      </c>
      <c r="S30" s="236">
        <v>20000</v>
      </c>
      <c r="T30" s="236">
        <v>50000</v>
      </c>
      <c r="U30" s="236">
        <v>50000</v>
      </c>
      <c r="V30" s="236">
        <v>20000</v>
      </c>
      <c r="W30" s="236">
        <v>60000</v>
      </c>
      <c r="X30" s="236">
        <v>70000</v>
      </c>
      <c r="Y30" s="236">
        <v>300000</v>
      </c>
      <c r="Z30" s="236">
        <v>13000</v>
      </c>
      <c r="AA30" s="236">
        <v>13000</v>
      </c>
      <c r="AB30" s="217">
        <v>18000</v>
      </c>
      <c r="AC30" s="217">
        <v>13000</v>
      </c>
      <c r="AD30" s="236">
        <v>10000</v>
      </c>
      <c r="AE30" s="219"/>
      <c r="AF30" s="237"/>
      <c r="AG30" s="267"/>
    </row>
    <row r="31" spans="4:33">
      <c r="D31" s="211" t="s">
        <v>656</v>
      </c>
      <c r="E31" s="212"/>
      <c r="F31" s="213"/>
      <c r="G31" s="213"/>
      <c r="H31" s="214"/>
      <c r="I31" s="217"/>
      <c r="J31" s="217"/>
      <c r="K31" s="217"/>
      <c r="L31" s="217"/>
      <c r="M31" s="217"/>
      <c r="N31" s="217"/>
      <c r="O31" s="217"/>
      <c r="P31" s="217"/>
      <c r="Q31" s="217"/>
      <c r="R31" s="217"/>
      <c r="S31" s="217"/>
      <c r="T31" s="217"/>
      <c r="U31" s="217"/>
      <c r="V31" s="217"/>
      <c r="W31" s="217"/>
      <c r="X31" s="217"/>
      <c r="Y31" s="217"/>
      <c r="Z31" s="217"/>
      <c r="AA31" s="217"/>
      <c r="AB31" s="221"/>
      <c r="AC31" s="221"/>
      <c r="AD31" s="217"/>
      <c r="AE31" s="285">
        <f>W33+X33+Y33+Z33+AD33+AB33+AA33+AC33</f>
        <v>0</v>
      </c>
      <c r="AF31" s="237"/>
      <c r="AG31" s="267"/>
    </row>
    <row r="32" spans="4:33" ht="12" customHeight="1">
      <c r="D32" s="211" t="s">
        <v>657</v>
      </c>
      <c r="E32" s="212"/>
      <c r="F32" s="213"/>
      <c r="G32" s="213"/>
      <c r="H32" s="214"/>
      <c r="I32" s="217">
        <f>SUM(I30:I31)</f>
        <v>20000</v>
      </c>
      <c r="J32" s="217">
        <f t="shared" ref="J32:AD32" si="24">SUM(J30:J31)</f>
        <v>20000</v>
      </c>
      <c r="K32" s="217">
        <f t="shared" si="24"/>
        <v>90000</v>
      </c>
      <c r="L32" s="217">
        <f t="shared" si="24"/>
        <v>12000</v>
      </c>
      <c r="M32" s="217">
        <f t="shared" si="24"/>
        <v>50000</v>
      </c>
      <c r="N32" s="217">
        <f t="shared" si="24"/>
        <v>50000</v>
      </c>
      <c r="O32" s="217">
        <f t="shared" si="24"/>
        <v>90000</v>
      </c>
      <c r="P32" s="217">
        <f t="shared" si="24"/>
        <v>20000</v>
      </c>
      <c r="Q32" s="217">
        <f t="shared" si="24"/>
        <v>20000</v>
      </c>
      <c r="R32" s="217">
        <f t="shared" si="24"/>
        <v>65000</v>
      </c>
      <c r="S32" s="217">
        <f t="shared" si="24"/>
        <v>20000</v>
      </c>
      <c r="T32" s="217">
        <f t="shared" si="24"/>
        <v>50000</v>
      </c>
      <c r="U32" s="217">
        <f t="shared" si="24"/>
        <v>50000</v>
      </c>
      <c r="V32" s="217">
        <f t="shared" si="24"/>
        <v>20000</v>
      </c>
      <c r="W32" s="217">
        <f t="shared" si="24"/>
        <v>60000</v>
      </c>
      <c r="X32" s="217">
        <f t="shared" si="24"/>
        <v>70000</v>
      </c>
      <c r="Y32" s="217">
        <f t="shared" si="24"/>
        <v>300000</v>
      </c>
      <c r="Z32" s="217">
        <f t="shared" si="24"/>
        <v>13000</v>
      </c>
      <c r="AA32" s="217">
        <f t="shared" si="24"/>
        <v>13000</v>
      </c>
      <c r="AB32" s="221">
        <f t="shared" si="24"/>
        <v>18000</v>
      </c>
      <c r="AC32" s="221">
        <f t="shared" si="24"/>
        <v>13000</v>
      </c>
      <c r="AD32" s="217">
        <f t="shared" si="24"/>
        <v>10000</v>
      </c>
      <c r="AE32" s="219"/>
      <c r="AF32" s="237"/>
      <c r="AG32" s="267"/>
    </row>
    <row r="33" spans="4:33" ht="12" customHeight="1">
      <c r="D33" s="211" t="s">
        <v>658</v>
      </c>
      <c r="E33" s="212"/>
      <c r="F33" s="213"/>
      <c r="G33" s="213"/>
      <c r="H33" s="214"/>
      <c r="I33" s="217">
        <f>SUM(I32*I29)</f>
        <v>0</v>
      </c>
      <c r="J33" s="217">
        <f t="shared" ref="J33:AA33" si="25">SUM(J32*J29)</f>
        <v>0</v>
      </c>
      <c r="K33" s="217">
        <f t="shared" si="25"/>
        <v>0</v>
      </c>
      <c r="L33" s="217">
        <f t="shared" si="25"/>
        <v>0</v>
      </c>
      <c r="M33" s="217">
        <f t="shared" si="25"/>
        <v>0</v>
      </c>
      <c r="N33" s="217">
        <f t="shared" si="25"/>
        <v>0</v>
      </c>
      <c r="O33" s="217">
        <f t="shared" si="25"/>
        <v>0</v>
      </c>
      <c r="P33" s="217">
        <f t="shared" si="25"/>
        <v>0</v>
      </c>
      <c r="Q33" s="217">
        <f t="shared" si="25"/>
        <v>0</v>
      </c>
      <c r="R33" s="217">
        <f t="shared" si="25"/>
        <v>0</v>
      </c>
      <c r="S33" s="217">
        <f t="shared" si="25"/>
        <v>0</v>
      </c>
      <c r="T33" s="217">
        <f t="shared" si="25"/>
        <v>0</v>
      </c>
      <c r="U33" s="217">
        <f t="shared" si="25"/>
        <v>0</v>
      </c>
      <c r="V33" s="217">
        <f t="shared" si="25"/>
        <v>0</v>
      </c>
      <c r="W33" s="217">
        <f t="shared" si="25"/>
        <v>0</v>
      </c>
      <c r="X33" s="217">
        <f t="shared" si="25"/>
        <v>0</v>
      </c>
      <c r="Y33" s="217">
        <f t="shared" si="25"/>
        <v>0</v>
      </c>
      <c r="Z33" s="217">
        <f t="shared" si="25"/>
        <v>0</v>
      </c>
      <c r="AA33" s="217">
        <f t="shared" si="25"/>
        <v>0</v>
      </c>
      <c r="AB33" s="221">
        <f t="shared" ref="AB33:AC33" si="26">SUM(AB29*AB32)</f>
        <v>0</v>
      </c>
      <c r="AC33" s="221">
        <f t="shared" si="26"/>
        <v>0</v>
      </c>
      <c r="AD33" s="217">
        <f>SUM(AD32*AD29)</f>
        <v>0</v>
      </c>
      <c r="AE33" s="286">
        <f>AE29+AE31</f>
        <v>0</v>
      </c>
      <c r="AF33" s="238"/>
      <c r="AG33" s="267"/>
    </row>
    <row r="34" spans="4:33" ht="15">
      <c r="D34" s="224" t="s">
        <v>164</v>
      </c>
      <c r="E34" s="205"/>
      <c r="F34" s="206"/>
      <c r="G34" s="206"/>
      <c r="H34" s="206"/>
      <c r="I34" s="206"/>
      <c r="J34" s="206"/>
      <c r="K34" s="206"/>
      <c r="L34" s="206"/>
      <c r="M34" s="206"/>
      <c r="N34" s="206"/>
      <c r="O34" s="206"/>
      <c r="P34" s="206"/>
      <c r="Q34" s="206"/>
      <c r="R34" s="206"/>
      <c r="S34" s="206"/>
      <c r="T34" s="206"/>
      <c r="U34" s="206"/>
      <c r="V34" s="206"/>
      <c r="W34" s="206"/>
      <c r="X34" s="206"/>
      <c r="Y34" s="206"/>
      <c r="Z34" s="206"/>
      <c r="AA34" s="206"/>
      <c r="AB34" s="206"/>
      <c r="AC34" s="206"/>
      <c r="AD34" s="206"/>
      <c r="AE34" s="206"/>
      <c r="AF34" s="207"/>
      <c r="AG34" s="267"/>
    </row>
    <row r="35" spans="4:33" ht="25.5">
      <c r="D35" s="185" t="s">
        <v>165</v>
      </c>
      <c r="E35" s="186" t="s">
        <v>82</v>
      </c>
      <c r="F35" s="186">
        <v>1</v>
      </c>
      <c r="G35" s="189" t="s">
        <v>166</v>
      </c>
      <c r="H35" s="187"/>
      <c r="I35" s="12">
        <v>3</v>
      </c>
      <c r="J35" s="17"/>
      <c r="K35" s="17"/>
      <c r="L35" s="59"/>
      <c r="M35" s="12">
        <v>1</v>
      </c>
      <c r="N35" s="18"/>
      <c r="O35" s="54">
        <v>1</v>
      </c>
      <c r="P35" s="208">
        <f>I35</f>
        <v>3</v>
      </c>
      <c r="Q35" s="208">
        <f t="shared" ref="Q35:V50" si="27">J35</f>
        <v>0</v>
      </c>
      <c r="R35" s="208">
        <f t="shared" si="27"/>
        <v>0</v>
      </c>
      <c r="S35" s="208">
        <f t="shared" si="27"/>
        <v>0</v>
      </c>
      <c r="T35" s="208">
        <f t="shared" si="27"/>
        <v>1</v>
      </c>
      <c r="U35" s="208">
        <f t="shared" si="27"/>
        <v>0</v>
      </c>
      <c r="V35" s="208">
        <f t="shared" si="27"/>
        <v>1</v>
      </c>
      <c r="W35" s="239"/>
      <c r="X35" s="239"/>
      <c r="Y35" s="239"/>
      <c r="Z35" s="239"/>
      <c r="AA35" s="239"/>
      <c r="AB35" s="239"/>
      <c r="AC35" s="239"/>
      <c r="AD35" s="239"/>
      <c r="AE35" s="241">
        <v>46054</v>
      </c>
      <c r="AF35" s="208">
        <f t="shared" ref="AF35:AF56" si="28">I35+J35+K35+L35+M35+N35+W35+X35+Y35</f>
        <v>4</v>
      </c>
      <c r="AG35" s="268"/>
    </row>
    <row r="36" spans="4:33" ht="25.5">
      <c r="D36" s="185" t="s">
        <v>167</v>
      </c>
      <c r="E36" s="186" t="s">
        <v>82</v>
      </c>
      <c r="F36" s="186">
        <v>1</v>
      </c>
      <c r="G36" s="190" t="s">
        <v>168</v>
      </c>
      <c r="H36" s="187"/>
      <c r="I36" s="12"/>
      <c r="J36" s="12"/>
      <c r="K36" s="12"/>
      <c r="L36" s="58">
        <v>2</v>
      </c>
      <c r="M36" s="12">
        <v>1</v>
      </c>
      <c r="N36" s="12"/>
      <c r="O36" s="54">
        <v>1</v>
      </c>
      <c r="P36" s="208">
        <f t="shared" ref="P36:V56" si="29">I36</f>
        <v>0</v>
      </c>
      <c r="Q36" s="208">
        <f t="shared" si="27"/>
        <v>0</v>
      </c>
      <c r="R36" s="208">
        <f t="shared" si="27"/>
        <v>0</v>
      </c>
      <c r="S36" s="208">
        <f t="shared" si="27"/>
        <v>2</v>
      </c>
      <c r="T36" s="208">
        <f t="shared" si="27"/>
        <v>1</v>
      </c>
      <c r="U36" s="208">
        <f t="shared" si="27"/>
        <v>0</v>
      </c>
      <c r="V36" s="208">
        <f t="shared" si="27"/>
        <v>1</v>
      </c>
      <c r="W36" s="187"/>
      <c r="X36" s="187"/>
      <c r="Y36" s="187"/>
      <c r="Z36" s="187"/>
      <c r="AA36" s="187"/>
      <c r="AB36" s="187"/>
      <c r="AC36" s="187"/>
      <c r="AD36" s="187"/>
      <c r="AE36" s="241">
        <v>46054</v>
      </c>
      <c r="AF36" s="208">
        <f t="shared" si="28"/>
        <v>3</v>
      </c>
      <c r="AG36" s="268"/>
    </row>
    <row r="37" spans="4:33" ht="25.5">
      <c r="D37" s="185" t="s">
        <v>169</v>
      </c>
      <c r="E37" s="186" t="s">
        <v>82</v>
      </c>
      <c r="F37" s="186">
        <v>1</v>
      </c>
      <c r="G37" s="190" t="s">
        <v>170</v>
      </c>
      <c r="H37" s="187"/>
      <c r="I37" s="183"/>
      <c r="J37" s="18"/>
      <c r="K37" s="12"/>
      <c r="L37" s="58"/>
      <c r="M37" s="12">
        <v>1</v>
      </c>
      <c r="N37" s="18"/>
      <c r="O37" s="12"/>
      <c r="P37" s="208">
        <f t="shared" si="29"/>
        <v>0</v>
      </c>
      <c r="Q37" s="208">
        <f t="shared" si="27"/>
        <v>0</v>
      </c>
      <c r="R37" s="208">
        <f t="shared" si="27"/>
        <v>0</v>
      </c>
      <c r="S37" s="208">
        <f t="shared" si="27"/>
        <v>0</v>
      </c>
      <c r="T37" s="208">
        <f t="shared" si="27"/>
        <v>1</v>
      </c>
      <c r="U37" s="208">
        <f t="shared" si="27"/>
        <v>0</v>
      </c>
      <c r="V37" s="208">
        <f t="shared" si="27"/>
        <v>0</v>
      </c>
      <c r="W37" s="187"/>
      <c r="X37" s="187"/>
      <c r="Y37" s="187"/>
      <c r="Z37" s="187"/>
      <c r="AA37" s="187"/>
      <c r="AB37" s="187"/>
      <c r="AC37" s="187"/>
      <c r="AD37" s="187"/>
      <c r="AE37" s="241">
        <v>46054</v>
      </c>
      <c r="AF37" s="208">
        <f t="shared" si="28"/>
        <v>1</v>
      </c>
      <c r="AG37" s="268"/>
    </row>
    <row r="38" spans="4:33" ht="25.5">
      <c r="D38" s="185" t="s">
        <v>171</v>
      </c>
      <c r="E38" s="186" t="s">
        <v>82</v>
      </c>
      <c r="F38" s="186">
        <v>1</v>
      </c>
      <c r="G38" s="190" t="s">
        <v>172</v>
      </c>
      <c r="H38" s="187"/>
      <c r="I38" s="12">
        <v>2</v>
      </c>
      <c r="J38" s="18"/>
      <c r="K38" s="18"/>
      <c r="L38" s="60"/>
      <c r="M38" s="18">
        <v>3</v>
      </c>
      <c r="N38" s="18"/>
      <c r="O38" s="18"/>
      <c r="P38" s="208">
        <f t="shared" si="29"/>
        <v>2</v>
      </c>
      <c r="Q38" s="208">
        <f t="shared" si="27"/>
        <v>0</v>
      </c>
      <c r="R38" s="208">
        <f t="shared" si="27"/>
        <v>0</v>
      </c>
      <c r="S38" s="208">
        <f t="shared" si="27"/>
        <v>0</v>
      </c>
      <c r="T38" s="208">
        <f t="shared" si="27"/>
        <v>3</v>
      </c>
      <c r="U38" s="208">
        <f t="shared" si="27"/>
        <v>0</v>
      </c>
      <c r="V38" s="208">
        <f t="shared" si="27"/>
        <v>0</v>
      </c>
      <c r="W38" s="242"/>
      <c r="X38" s="242"/>
      <c r="Y38" s="242"/>
      <c r="Z38" s="242"/>
      <c r="AA38" s="242"/>
      <c r="AB38" s="242"/>
      <c r="AC38" s="242"/>
      <c r="AD38" s="242"/>
      <c r="AE38" s="241">
        <v>46054</v>
      </c>
      <c r="AF38" s="208">
        <f t="shared" si="28"/>
        <v>5</v>
      </c>
      <c r="AG38" s="268"/>
    </row>
    <row r="39" spans="4:33" ht="25.5">
      <c r="D39" s="185" t="s">
        <v>173</v>
      </c>
      <c r="E39" s="186" t="s">
        <v>82</v>
      </c>
      <c r="F39" s="186">
        <v>1</v>
      </c>
      <c r="G39" s="190" t="s">
        <v>174</v>
      </c>
      <c r="H39" s="187"/>
      <c r="I39" s="12">
        <v>2</v>
      </c>
      <c r="J39" s="18"/>
      <c r="K39" s="18"/>
      <c r="L39" s="60"/>
      <c r="M39" s="18">
        <v>1</v>
      </c>
      <c r="N39" s="18"/>
      <c r="O39" s="18"/>
      <c r="P39" s="208">
        <f t="shared" si="29"/>
        <v>2</v>
      </c>
      <c r="Q39" s="208">
        <f t="shared" si="27"/>
        <v>0</v>
      </c>
      <c r="R39" s="208">
        <f t="shared" si="27"/>
        <v>0</v>
      </c>
      <c r="S39" s="208">
        <f t="shared" si="27"/>
        <v>0</v>
      </c>
      <c r="T39" s="208">
        <f t="shared" si="27"/>
        <v>1</v>
      </c>
      <c r="U39" s="208">
        <f t="shared" si="27"/>
        <v>0</v>
      </c>
      <c r="V39" s="208">
        <f t="shared" si="27"/>
        <v>0</v>
      </c>
      <c r="W39" s="242"/>
      <c r="X39" s="242"/>
      <c r="Y39" s="242"/>
      <c r="Z39" s="242"/>
      <c r="AA39" s="242"/>
      <c r="AB39" s="242"/>
      <c r="AC39" s="242"/>
      <c r="AD39" s="242"/>
      <c r="AE39" s="241">
        <v>46054</v>
      </c>
      <c r="AF39" s="208">
        <f t="shared" si="28"/>
        <v>3</v>
      </c>
      <c r="AG39" s="268"/>
    </row>
    <row r="40" spans="4:33" ht="63.75">
      <c r="D40" s="185" t="s">
        <v>175</v>
      </c>
      <c r="E40" s="225" t="s">
        <v>176</v>
      </c>
      <c r="F40" s="186">
        <v>3</v>
      </c>
      <c r="G40" s="190" t="s">
        <v>177</v>
      </c>
      <c r="H40" s="187"/>
      <c r="I40" s="12">
        <v>3</v>
      </c>
      <c r="J40" s="18"/>
      <c r="K40" s="18"/>
      <c r="L40" s="60">
        <v>2</v>
      </c>
      <c r="M40" s="18">
        <v>2</v>
      </c>
      <c r="N40" s="18"/>
      <c r="O40" s="18"/>
      <c r="P40" s="208">
        <f t="shared" si="29"/>
        <v>3</v>
      </c>
      <c r="Q40" s="208">
        <f t="shared" si="27"/>
        <v>0</v>
      </c>
      <c r="R40" s="208">
        <f t="shared" si="27"/>
        <v>0</v>
      </c>
      <c r="S40" s="208">
        <f t="shared" si="27"/>
        <v>2</v>
      </c>
      <c r="T40" s="208">
        <f t="shared" si="27"/>
        <v>2</v>
      </c>
      <c r="U40" s="208">
        <f t="shared" si="27"/>
        <v>0</v>
      </c>
      <c r="V40" s="208">
        <f t="shared" si="27"/>
        <v>0</v>
      </c>
      <c r="W40" s="242"/>
      <c r="X40" s="242"/>
      <c r="Y40" s="242"/>
      <c r="Z40" s="242"/>
      <c r="AA40" s="242"/>
      <c r="AB40" s="242"/>
      <c r="AC40" s="242"/>
      <c r="AD40" s="242"/>
      <c r="AE40" s="241">
        <v>46054</v>
      </c>
      <c r="AF40" s="208">
        <f t="shared" si="28"/>
        <v>7</v>
      </c>
      <c r="AG40" s="268"/>
    </row>
    <row r="41" spans="4:33" ht="25.5">
      <c r="D41" s="185" t="s">
        <v>178</v>
      </c>
      <c r="E41" s="186" t="s">
        <v>82</v>
      </c>
      <c r="F41" s="186">
        <v>1</v>
      </c>
      <c r="G41" s="190" t="s">
        <v>179</v>
      </c>
      <c r="H41" s="187"/>
      <c r="I41" s="12">
        <v>1</v>
      </c>
      <c r="J41" s="18"/>
      <c r="K41" s="12"/>
      <c r="L41" s="58">
        <v>1</v>
      </c>
      <c r="M41" s="12"/>
      <c r="N41" s="18"/>
      <c r="O41" s="12"/>
      <c r="P41" s="208">
        <f t="shared" si="29"/>
        <v>1</v>
      </c>
      <c r="Q41" s="208">
        <f t="shared" si="27"/>
        <v>0</v>
      </c>
      <c r="R41" s="208">
        <f t="shared" si="27"/>
        <v>0</v>
      </c>
      <c r="S41" s="208">
        <f t="shared" si="27"/>
        <v>1</v>
      </c>
      <c r="T41" s="208">
        <f t="shared" si="27"/>
        <v>0</v>
      </c>
      <c r="U41" s="208">
        <f t="shared" si="27"/>
        <v>0</v>
      </c>
      <c r="V41" s="208">
        <f t="shared" si="27"/>
        <v>0</v>
      </c>
      <c r="W41" s="187"/>
      <c r="X41" s="187"/>
      <c r="Y41" s="187"/>
      <c r="Z41" s="187"/>
      <c r="AA41" s="187"/>
      <c r="AB41" s="187"/>
      <c r="AC41" s="187"/>
      <c r="AD41" s="187"/>
      <c r="AE41" s="241">
        <v>46054</v>
      </c>
      <c r="AF41" s="208">
        <f t="shared" si="28"/>
        <v>2</v>
      </c>
      <c r="AG41" s="268"/>
    </row>
    <row r="42" spans="4:33" ht="25.5">
      <c r="D42" s="185" t="s">
        <v>180</v>
      </c>
      <c r="E42" s="186" t="s">
        <v>181</v>
      </c>
      <c r="F42" s="186">
        <v>1</v>
      </c>
      <c r="G42" s="189" t="s">
        <v>182</v>
      </c>
      <c r="H42" s="187"/>
      <c r="I42" s="12"/>
      <c r="J42" s="18"/>
      <c r="K42" s="12"/>
      <c r="L42" s="58">
        <v>2</v>
      </c>
      <c r="M42" s="12">
        <v>1</v>
      </c>
      <c r="N42" s="18"/>
      <c r="O42" s="12"/>
      <c r="P42" s="208">
        <f t="shared" si="29"/>
        <v>0</v>
      </c>
      <c r="Q42" s="208">
        <f t="shared" si="27"/>
        <v>0</v>
      </c>
      <c r="R42" s="208">
        <f t="shared" si="27"/>
        <v>0</v>
      </c>
      <c r="S42" s="208">
        <f t="shared" si="27"/>
        <v>2</v>
      </c>
      <c r="T42" s="208">
        <f t="shared" si="27"/>
        <v>1</v>
      </c>
      <c r="U42" s="208">
        <f t="shared" si="27"/>
        <v>0</v>
      </c>
      <c r="V42" s="208">
        <f t="shared" si="27"/>
        <v>0</v>
      </c>
      <c r="W42" s="242"/>
      <c r="X42" s="242"/>
      <c r="Y42" s="242"/>
      <c r="Z42" s="242"/>
      <c r="AA42" s="242"/>
      <c r="AB42" s="242"/>
      <c r="AC42" s="242"/>
      <c r="AD42" s="242"/>
      <c r="AE42" s="241">
        <v>46054</v>
      </c>
      <c r="AF42" s="208">
        <f t="shared" si="28"/>
        <v>3</v>
      </c>
      <c r="AG42" s="268"/>
    </row>
    <row r="43" spans="4:33" ht="51">
      <c r="D43" s="185" t="s">
        <v>180</v>
      </c>
      <c r="E43" s="186" t="s">
        <v>183</v>
      </c>
      <c r="F43" s="186"/>
      <c r="G43" s="189" t="s">
        <v>184</v>
      </c>
      <c r="H43" s="187"/>
      <c r="I43" s="12">
        <v>4</v>
      </c>
      <c r="J43" s="18"/>
      <c r="K43" s="12"/>
      <c r="L43" s="58">
        <v>3</v>
      </c>
      <c r="M43" s="12">
        <v>2</v>
      </c>
      <c r="N43" s="18"/>
      <c r="O43" s="12"/>
      <c r="P43" s="208">
        <f t="shared" si="29"/>
        <v>4</v>
      </c>
      <c r="Q43" s="208">
        <f t="shared" si="27"/>
        <v>0</v>
      </c>
      <c r="R43" s="208">
        <f t="shared" si="27"/>
        <v>0</v>
      </c>
      <c r="S43" s="208">
        <f t="shared" si="27"/>
        <v>3</v>
      </c>
      <c r="T43" s="208">
        <f t="shared" si="27"/>
        <v>2</v>
      </c>
      <c r="U43" s="208">
        <f t="shared" si="27"/>
        <v>0</v>
      </c>
      <c r="V43" s="208">
        <f t="shared" si="27"/>
        <v>0</v>
      </c>
      <c r="W43" s="187"/>
      <c r="X43" s="187"/>
      <c r="Y43" s="187"/>
      <c r="Z43" s="187"/>
      <c r="AA43" s="187"/>
      <c r="AB43" s="187"/>
      <c r="AC43" s="187"/>
      <c r="AD43" s="187"/>
      <c r="AE43" s="241">
        <v>46054</v>
      </c>
      <c r="AF43" s="208">
        <f t="shared" si="28"/>
        <v>9</v>
      </c>
      <c r="AG43" s="268"/>
    </row>
    <row r="44" spans="4:33" ht="25.5">
      <c r="D44" s="185" t="s">
        <v>185</v>
      </c>
      <c r="E44" s="186" t="s">
        <v>82</v>
      </c>
      <c r="F44" s="186">
        <v>1</v>
      </c>
      <c r="G44" s="190" t="s">
        <v>186</v>
      </c>
      <c r="H44" s="187"/>
      <c r="I44" s="12">
        <v>1</v>
      </c>
      <c r="J44" s="18"/>
      <c r="K44" s="12"/>
      <c r="L44" s="58"/>
      <c r="M44" s="183"/>
      <c r="N44" s="18"/>
      <c r="O44" s="54">
        <v>1</v>
      </c>
      <c r="P44" s="208">
        <f t="shared" si="29"/>
        <v>1</v>
      </c>
      <c r="Q44" s="208">
        <f t="shared" si="27"/>
        <v>0</v>
      </c>
      <c r="R44" s="208">
        <f t="shared" si="27"/>
        <v>0</v>
      </c>
      <c r="S44" s="208">
        <f t="shared" si="27"/>
        <v>0</v>
      </c>
      <c r="T44" s="208">
        <f t="shared" si="27"/>
        <v>0</v>
      </c>
      <c r="U44" s="208">
        <f t="shared" si="27"/>
        <v>0</v>
      </c>
      <c r="V44" s="208">
        <f t="shared" si="27"/>
        <v>1</v>
      </c>
      <c r="W44" s="187"/>
      <c r="X44" s="187"/>
      <c r="Y44" s="187"/>
      <c r="Z44" s="187"/>
      <c r="AA44" s="187"/>
      <c r="AB44" s="187"/>
      <c r="AC44" s="187"/>
      <c r="AD44" s="187"/>
      <c r="AE44" s="241">
        <v>46054</v>
      </c>
      <c r="AF44" s="208">
        <f t="shared" si="28"/>
        <v>1</v>
      </c>
      <c r="AG44" s="268"/>
    </row>
    <row r="45" spans="4:33" ht="25.5">
      <c r="D45" s="185" t="s">
        <v>187</v>
      </c>
      <c r="E45" s="186" t="s">
        <v>82</v>
      </c>
      <c r="F45" s="186">
        <v>1</v>
      </c>
      <c r="G45" s="191" t="s">
        <v>188</v>
      </c>
      <c r="H45" s="187"/>
      <c r="I45" s="12">
        <v>1</v>
      </c>
      <c r="J45" s="18"/>
      <c r="K45" s="12"/>
      <c r="L45" s="58"/>
      <c r="M45" s="12">
        <v>1</v>
      </c>
      <c r="N45" s="18"/>
      <c r="O45" s="12"/>
      <c r="P45" s="208">
        <f t="shared" si="29"/>
        <v>1</v>
      </c>
      <c r="Q45" s="208">
        <f t="shared" si="27"/>
        <v>0</v>
      </c>
      <c r="R45" s="208">
        <f t="shared" si="27"/>
        <v>0</v>
      </c>
      <c r="S45" s="208">
        <f t="shared" si="27"/>
        <v>0</v>
      </c>
      <c r="T45" s="208">
        <f t="shared" si="27"/>
        <v>1</v>
      </c>
      <c r="U45" s="208">
        <f t="shared" si="27"/>
        <v>0</v>
      </c>
      <c r="V45" s="208">
        <f t="shared" si="27"/>
        <v>0</v>
      </c>
      <c r="W45" s="187"/>
      <c r="X45" s="187"/>
      <c r="Y45" s="187"/>
      <c r="Z45" s="187"/>
      <c r="AA45" s="187"/>
      <c r="AB45" s="187"/>
      <c r="AC45" s="187"/>
      <c r="AD45" s="187"/>
      <c r="AE45" s="241">
        <v>46054</v>
      </c>
      <c r="AF45" s="208">
        <f t="shared" si="28"/>
        <v>2</v>
      </c>
      <c r="AG45" s="268"/>
    </row>
    <row r="46" spans="4:33" ht="25.5">
      <c r="D46" s="185" t="s">
        <v>189</v>
      </c>
      <c r="E46" s="186" t="s">
        <v>82</v>
      </c>
      <c r="F46" s="186">
        <v>1</v>
      </c>
      <c r="G46" s="190" t="s">
        <v>190</v>
      </c>
      <c r="H46" s="187"/>
      <c r="I46" s="12">
        <v>1</v>
      </c>
      <c r="J46" s="18"/>
      <c r="K46" s="12"/>
      <c r="L46" s="58"/>
      <c r="M46" s="183"/>
      <c r="N46" s="18"/>
      <c r="O46" s="12"/>
      <c r="P46" s="208">
        <f t="shared" si="29"/>
        <v>1</v>
      </c>
      <c r="Q46" s="208">
        <f t="shared" si="27"/>
        <v>0</v>
      </c>
      <c r="R46" s="208">
        <f t="shared" si="27"/>
        <v>0</v>
      </c>
      <c r="S46" s="208">
        <f t="shared" si="27"/>
        <v>0</v>
      </c>
      <c r="T46" s="208">
        <f t="shared" si="27"/>
        <v>0</v>
      </c>
      <c r="U46" s="208">
        <f t="shared" si="27"/>
        <v>0</v>
      </c>
      <c r="V46" s="208">
        <f t="shared" si="27"/>
        <v>0</v>
      </c>
      <c r="W46" s="187"/>
      <c r="X46" s="187"/>
      <c r="Y46" s="187"/>
      <c r="Z46" s="187"/>
      <c r="AA46" s="187"/>
      <c r="AB46" s="187"/>
      <c r="AC46" s="187"/>
      <c r="AD46" s="187"/>
      <c r="AE46" s="241">
        <v>46054</v>
      </c>
      <c r="AF46" s="208">
        <f t="shared" si="28"/>
        <v>1</v>
      </c>
      <c r="AG46" s="268"/>
    </row>
    <row r="47" spans="4:33" ht="38.25">
      <c r="D47" s="185" t="s">
        <v>191</v>
      </c>
      <c r="E47" s="186" t="s">
        <v>82</v>
      </c>
      <c r="F47" s="186">
        <v>1</v>
      </c>
      <c r="G47" s="190" t="s">
        <v>192</v>
      </c>
      <c r="H47" s="187"/>
      <c r="I47" s="12">
        <v>4</v>
      </c>
      <c r="J47" s="18"/>
      <c r="K47" s="12"/>
      <c r="L47" s="58">
        <v>1</v>
      </c>
      <c r="M47" s="12"/>
      <c r="N47" s="18"/>
      <c r="O47" s="12"/>
      <c r="P47" s="208">
        <f t="shared" si="29"/>
        <v>4</v>
      </c>
      <c r="Q47" s="208">
        <f t="shared" si="27"/>
        <v>0</v>
      </c>
      <c r="R47" s="208">
        <f t="shared" si="27"/>
        <v>0</v>
      </c>
      <c r="S47" s="208">
        <f t="shared" si="27"/>
        <v>1</v>
      </c>
      <c r="T47" s="208">
        <f t="shared" si="27"/>
        <v>0</v>
      </c>
      <c r="U47" s="208">
        <f t="shared" si="27"/>
        <v>0</v>
      </c>
      <c r="V47" s="208">
        <f t="shared" si="27"/>
        <v>0</v>
      </c>
      <c r="W47" s="187"/>
      <c r="X47" s="187"/>
      <c r="Y47" s="187"/>
      <c r="Z47" s="187"/>
      <c r="AA47" s="187"/>
      <c r="AB47" s="187"/>
      <c r="AC47" s="187"/>
      <c r="AD47" s="187"/>
      <c r="AE47" s="241">
        <v>46054</v>
      </c>
      <c r="AF47" s="208">
        <f t="shared" si="28"/>
        <v>5</v>
      </c>
      <c r="AG47" s="268"/>
    </row>
    <row r="48" spans="4:33" ht="25.5">
      <c r="D48" s="185" t="s">
        <v>193</v>
      </c>
      <c r="E48" s="186" t="s">
        <v>82</v>
      </c>
      <c r="F48" s="186">
        <v>1</v>
      </c>
      <c r="G48" s="190" t="s">
        <v>194</v>
      </c>
      <c r="H48" s="187"/>
      <c r="I48" s="12">
        <v>1</v>
      </c>
      <c r="J48" s="18"/>
      <c r="K48" s="12"/>
      <c r="L48" s="58">
        <v>1</v>
      </c>
      <c r="M48" s="12">
        <v>1</v>
      </c>
      <c r="N48" s="18"/>
      <c r="O48" s="12"/>
      <c r="P48" s="208">
        <f t="shared" si="29"/>
        <v>1</v>
      </c>
      <c r="Q48" s="208">
        <f t="shared" si="27"/>
        <v>0</v>
      </c>
      <c r="R48" s="208">
        <f t="shared" si="27"/>
        <v>0</v>
      </c>
      <c r="S48" s="208">
        <f t="shared" si="27"/>
        <v>1</v>
      </c>
      <c r="T48" s="208">
        <f t="shared" si="27"/>
        <v>1</v>
      </c>
      <c r="U48" s="208">
        <f t="shared" si="27"/>
        <v>0</v>
      </c>
      <c r="V48" s="208">
        <f t="shared" si="27"/>
        <v>0</v>
      </c>
      <c r="W48" s="187"/>
      <c r="X48" s="187"/>
      <c r="Y48" s="187"/>
      <c r="Z48" s="187"/>
      <c r="AA48" s="187"/>
      <c r="AB48" s="187"/>
      <c r="AC48" s="187"/>
      <c r="AD48" s="187"/>
      <c r="AE48" s="241">
        <v>46054</v>
      </c>
      <c r="AF48" s="208">
        <f t="shared" si="28"/>
        <v>3</v>
      </c>
      <c r="AG48" s="268"/>
    </row>
    <row r="49" spans="4:33" ht="51">
      <c r="D49" s="185" t="s">
        <v>195</v>
      </c>
      <c r="E49" s="186" t="s">
        <v>82</v>
      </c>
      <c r="F49" s="186">
        <v>1</v>
      </c>
      <c r="G49" s="190" t="s">
        <v>196</v>
      </c>
      <c r="H49" s="187"/>
      <c r="I49" s="12">
        <v>1</v>
      </c>
      <c r="J49" s="18"/>
      <c r="K49" s="12"/>
      <c r="L49" s="58"/>
      <c r="M49" s="12">
        <v>1</v>
      </c>
      <c r="N49" s="18"/>
      <c r="O49" s="54">
        <v>1</v>
      </c>
      <c r="P49" s="208">
        <f t="shared" si="29"/>
        <v>1</v>
      </c>
      <c r="Q49" s="208">
        <f t="shared" si="27"/>
        <v>0</v>
      </c>
      <c r="R49" s="208">
        <f t="shared" si="27"/>
        <v>0</v>
      </c>
      <c r="S49" s="208">
        <f t="shared" si="27"/>
        <v>0</v>
      </c>
      <c r="T49" s="208">
        <f t="shared" si="27"/>
        <v>1</v>
      </c>
      <c r="U49" s="208">
        <f t="shared" si="27"/>
        <v>0</v>
      </c>
      <c r="V49" s="208">
        <f t="shared" si="27"/>
        <v>1</v>
      </c>
      <c r="W49" s="242"/>
      <c r="X49" s="242"/>
      <c r="Y49" s="242"/>
      <c r="Z49" s="242"/>
      <c r="AA49" s="242"/>
      <c r="AB49" s="242"/>
      <c r="AC49" s="242"/>
      <c r="AD49" s="242"/>
      <c r="AE49" s="241">
        <v>46054</v>
      </c>
      <c r="AF49" s="208">
        <f t="shared" si="28"/>
        <v>2</v>
      </c>
      <c r="AG49" s="267"/>
    </row>
    <row r="50" spans="4:33" ht="38.25">
      <c r="D50" s="185" t="s">
        <v>197</v>
      </c>
      <c r="E50" s="186" t="s">
        <v>198</v>
      </c>
      <c r="F50" s="186">
        <v>2</v>
      </c>
      <c r="G50" s="189" t="s">
        <v>199</v>
      </c>
      <c r="H50" s="187"/>
      <c r="I50" s="12">
        <v>1</v>
      </c>
      <c r="J50" s="18"/>
      <c r="K50" s="18"/>
      <c r="L50" s="60">
        <v>3</v>
      </c>
      <c r="M50" s="18">
        <v>1</v>
      </c>
      <c r="N50" s="18"/>
      <c r="O50" s="18"/>
      <c r="P50" s="208">
        <f t="shared" si="29"/>
        <v>1</v>
      </c>
      <c r="Q50" s="208">
        <f t="shared" si="27"/>
        <v>0</v>
      </c>
      <c r="R50" s="208">
        <f t="shared" si="27"/>
        <v>0</v>
      </c>
      <c r="S50" s="208">
        <f t="shared" si="27"/>
        <v>3</v>
      </c>
      <c r="T50" s="208">
        <f t="shared" si="27"/>
        <v>1</v>
      </c>
      <c r="U50" s="208">
        <f t="shared" si="27"/>
        <v>0</v>
      </c>
      <c r="V50" s="208">
        <f t="shared" si="27"/>
        <v>0</v>
      </c>
      <c r="W50" s="242"/>
      <c r="X50" s="242"/>
      <c r="Y50" s="242"/>
      <c r="Z50" s="242"/>
      <c r="AA50" s="242"/>
      <c r="AB50" s="242"/>
      <c r="AC50" s="242"/>
      <c r="AD50" s="242"/>
      <c r="AE50" s="241">
        <v>46054</v>
      </c>
      <c r="AF50" s="208">
        <f t="shared" si="28"/>
        <v>5</v>
      </c>
      <c r="AG50" s="267"/>
    </row>
    <row r="51" spans="4:33" ht="25.5">
      <c r="D51" s="185" t="s">
        <v>197</v>
      </c>
      <c r="E51" s="186" t="s">
        <v>200</v>
      </c>
      <c r="F51" s="186">
        <v>1</v>
      </c>
      <c r="G51" s="190" t="s">
        <v>201</v>
      </c>
      <c r="H51" s="187"/>
      <c r="I51" s="12">
        <v>1</v>
      </c>
      <c r="J51" s="18"/>
      <c r="K51" s="18"/>
      <c r="L51" s="60"/>
      <c r="M51" s="184"/>
      <c r="N51" s="18"/>
      <c r="O51" s="18"/>
      <c r="P51" s="208">
        <f t="shared" si="29"/>
        <v>1</v>
      </c>
      <c r="Q51" s="208">
        <f t="shared" si="29"/>
        <v>0</v>
      </c>
      <c r="R51" s="208">
        <f t="shared" si="29"/>
        <v>0</v>
      </c>
      <c r="S51" s="208">
        <f t="shared" si="29"/>
        <v>0</v>
      </c>
      <c r="T51" s="208">
        <f t="shared" si="29"/>
        <v>0</v>
      </c>
      <c r="U51" s="208">
        <f t="shared" si="29"/>
        <v>0</v>
      </c>
      <c r="V51" s="208">
        <f t="shared" si="29"/>
        <v>0</v>
      </c>
      <c r="W51" s="242"/>
      <c r="X51" s="242"/>
      <c r="Y51" s="242"/>
      <c r="Z51" s="242"/>
      <c r="AA51" s="242"/>
      <c r="AB51" s="242"/>
      <c r="AC51" s="242"/>
      <c r="AD51" s="242"/>
      <c r="AE51" s="241">
        <v>46054</v>
      </c>
      <c r="AF51" s="208">
        <f t="shared" si="28"/>
        <v>1</v>
      </c>
      <c r="AG51" s="267"/>
    </row>
    <row r="52" spans="4:33" ht="38.25">
      <c r="D52" s="194" t="s">
        <v>197</v>
      </c>
      <c r="E52" s="243" t="s">
        <v>202</v>
      </c>
      <c r="F52" s="186">
        <v>1</v>
      </c>
      <c r="G52" s="192" t="s">
        <v>203</v>
      </c>
      <c r="H52" s="187"/>
      <c r="I52" s="183"/>
      <c r="J52" s="18"/>
      <c r="K52" s="18"/>
      <c r="L52" s="60"/>
      <c r="M52" s="184"/>
      <c r="N52" s="18"/>
      <c r="O52" s="18"/>
      <c r="P52" s="208">
        <f t="shared" si="29"/>
        <v>0</v>
      </c>
      <c r="Q52" s="208">
        <f t="shared" si="29"/>
        <v>0</v>
      </c>
      <c r="R52" s="208">
        <f t="shared" si="29"/>
        <v>0</v>
      </c>
      <c r="S52" s="208">
        <f t="shared" si="29"/>
        <v>0</v>
      </c>
      <c r="T52" s="208">
        <f t="shared" si="29"/>
        <v>0</v>
      </c>
      <c r="U52" s="208">
        <f t="shared" si="29"/>
        <v>0</v>
      </c>
      <c r="V52" s="208">
        <f t="shared" si="29"/>
        <v>0</v>
      </c>
      <c r="W52" s="242"/>
      <c r="X52" s="242"/>
      <c r="Y52" s="242"/>
      <c r="Z52" s="242"/>
      <c r="AA52" s="242"/>
      <c r="AB52" s="242"/>
      <c r="AC52" s="242"/>
      <c r="AD52" s="242"/>
      <c r="AE52" s="241"/>
      <c r="AF52" s="208">
        <f t="shared" si="28"/>
        <v>0</v>
      </c>
      <c r="AG52" s="268"/>
    </row>
    <row r="53" spans="4:33" ht="51">
      <c r="D53" s="185" t="s">
        <v>204</v>
      </c>
      <c r="E53" s="244" t="s">
        <v>94</v>
      </c>
      <c r="F53" s="186">
        <v>2</v>
      </c>
      <c r="G53" s="193" t="s">
        <v>205</v>
      </c>
      <c r="H53" s="187"/>
      <c r="I53" s="12">
        <v>3</v>
      </c>
      <c r="J53" s="18"/>
      <c r="K53" s="18"/>
      <c r="L53" s="60">
        <v>1</v>
      </c>
      <c r="M53" s="18"/>
      <c r="N53" s="18"/>
      <c r="O53" s="55">
        <v>1</v>
      </c>
      <c r="P53" s="208">
        <f t="shared" si="29"/>
        <v>3</v>
      </c>
      <c r="Q53" s="208">
        <f t="shared" si="29"/>
        <v>0</v>
      </c>
      <c r="R53" s="208">
        <f t="shared" si="29"/>
        <v>0</v>
      </c>
      <c r="S53" s="208">
        <f t="shared" si="29"/>
        <v>1</v>
      </c>
      <c r="T53" s="208">
        <f t="shared" si="29"/>
        <v>0</v>
      </c>
      <c r="U53" s="208">
        <f t="shared" si="29"/>
        <v>0</v>
      </c>
      <c r="V53" s="208">
        <f t="shared" si="29"/>
        <v>1</v>
      </c>
      <c r="W53" s="187"/>
      <c r="X53" s="187"/>
      <c r="Y53" s="187"/>
      <c r="Z53" s="187"/>
      <c r="AA53" s="187"/>
      <c r="AB53" s="187"/>
      <c r="AC53" s="187"/>
      <c r="AD53" s="187"/>
      <c r="AE53" s="241">
        <v>46054</v>
      </c>
      <c r="AF53" s="208">
        <f t="shared" si="28"/>
        <v>4</v>
      </c>
      <c r="AG53" s="268"/>
    </row>
    <row r="54" spans="4:33" ht="25.5">
      <c r="D54" s="185" t="s">
        <v>206</v>
      </c>
      <c r="E54" s="186" t="s">
        <v>82</v>
      </c>
      <c r="F54" s="186">
        <v>1</v>
      </c>
      <c r="G54" s="190" t="s">
        <v>207</v>
      </c>
      <c r="H54" s="187"/>
      <c r="I54" s="12">
        <v>1</v>
      </c>
      <c r="J54" s="18"/>
      <c r="K54" s="12"/>
      <c r="L54" s="58"/>
      <c r="M54" s="12">
        <v>1</v>
      </c>
      <c r="N54" s="18"/>
      <c r="O54" s="12"/>
      <c r="P54" s="208">
        <f t="shared" si="29"/>
        <v>1</v>
      </c>
      <c r="Q54" s="208">
        <f t="shared" si="29"/>
        <v>0</v>
      </c>
      <c r="R54" s="208">
        <f t="shared" si="29"/>
        <v>0</v>
      </c>
      <c r="S54" s="208">
        <f t="shared" si="29"/>
        <v>0</v>
      </c>
      <c r="T54" s="208">
        <f t="shared" si="29"/>
        <v>1</v>
      </c>
      <c r="U54" s="208">
        <f t="shared" si="29"/>
        <v>0</v>
      </c>
      <c r="V54" s="208">
        <f t="shared" si="29"/>
        <v>0</v>
      </c>
      <c r="W54" s="187"/>
      <c r="X54" s="187"/>
      <c r="Y54" s="187"/>
      <c r="Z54" s="187"/>
      <c r="AA54" s="187"/>
      <c r="AB54" s="187"/>
      <c r="AC54" s="187"/>
      <c r="AD54" s="187"/>
      <c r="AE54" s="241">
        <v>46054</v>
      </c>
      <c r="AF54" s="208">
        <f t="shared" si="28"/>
        <v>2</v>
      </c>
      <c r="AG54" s="267"/>
    </row>
    <row r="55" spans="4:33" ht="25.5">
      <c r="D55" s="185" t="s">
        <v>208</v>
      </c>
      <c r="E55" s="186" t="s">
        <v>82</v>
      </c>
      <c r="F55" s="186">
        <v>1</v>
      </c>
      <c r="G55" s="189" t="s">
        <v>209</v>
      </c>
      <c r="H55" s="187"/>
      <c r="I55" s="12"/>
      <c r="J55" s="18"/>
      <c r="K55" s="12"/>
      <c r="L55" s="58">
        <v>2</v>
      </c>
      <c r="M55" s="12">
        <v>1</v>
      </c>
      <c r="N55" s="18"/>
      <c r="O55" s="54">
        <v>2</v>
      </c>
      <c r="P55" s="208">
        <f t="shared" si="29"/>
        <v>0</v>
      </c>
      <c r="Q55" s="208">
        <f t="shared" si="29"/>
        <v>0</v>
      </c>
      <c r="R55" s="208">
        <f t="shared" si="29"/>
        <v>0</v>
      </c>
      <c r="S55" s="208">
        <f t="shared" si="29"/>
        <v>2</v>
      </c>
      <c r="T55" s="208">
        <f t="shared" si="29"/>
        <v>1</v>
      </c>
      <c r="U55" s="208">
        <f t="shared" si="29"/>
        <v>0</v>
      </c>
      <c r="V55" s="208">
        <f t="shared" si="29"/>
        <v>2</v>
      </c>
      <c r="W55" s="187"/>
      <c r="X55" s="187"/>
      <c r="Y55" s="187"/>
      <c r="Z55" s="187"/>
      <c r="AA55" s="187"/>
      <c r="AB55" s="187"/>
      <c r="AC55" s="187"/>
      <c r="AD55" s="187"/>
      <c r="AE55" s="241">
        <v>46054</v>
      </c>
      <c r="AF55" s="208">
        <f t="shared" si="28"/>
        <v>3</v>
      </c>
      <c r="AG55" s="267"/>
    </row>
    <row r="56" spans="4:33" ht="18" customHeight="1">
      <c r="D56" s="185" t="s">
        <v>210</v>
      </c>
      <c r="E56" s="186" t="s">
        <v>82</v>
      </c>
      <c r="F56" s="186">
        <v>1</v>
      </c>
      <c r="G56" s="190" t="s">
        <v>211</v>
      </c>
      <c r="H56" s="187"/>
      <c r="I56" s="12">
        <v>1</v>
      </c>
      <c r="J56" s="18"/>
      <c r="K56" s="12"/>
      <c r="L56" s="58"/>
      <c r="M56" s="12">
        <v>1</v>
      </c>
      <c r="N56" s="18"/>
      <c r="O56" s="12"/>
      <c r="P56" s="208">
        <f t="shared" si="29"/>
        <v>1</v>
      </c>
      <c r="Q56" s="208">
        <f t="shared" si="29"/>
        <v>0</v>
      </c>
      <c r="R56" s="208">
        <f t="shared" si="29"/>
        <v>0</v>
      </c>
      <c r="S56" s="208">
        <f t="shared" si="29"/>
        <v>0</v>
      </c>
      <c r="T56" s="208">
        <f t="shared" si="29"/>
        <v>1</v>
      </c>
      <c r="U56" s="208">
        <f t="shared" si="29"/>
        <v>0</v>
      </c>
      <c r="V56" s="208">
        <f t="shared" si="29"/>
        <v>0</v>
      </c>
      <c r="W56" s="187"/>
      <c r="X56" s="187"/>
      <c r="Y56" s="187"/>
      <c r="Z56" s="187"/>
      <c r="AA56" s="187"/>
      <c r="AB56" s="187"/>
      <c r="AC56" s="187"/>
      <c r="AD56" s="187"/>
      <c r="AE56" s="241">
        <v>46054</v>
      </c>
      <c r="AF56" s="208">
        <f t="shared" si="28"/>
        <v>2</v>
      </c>
      <c r="AG56" s="267"/>
    </row>
    <row r="57" spans="4:33" ht="12" customHeight="1">
      <c r="D57" s="211" t="s">
        <v>654</v>
      </c>
      <c r="E57" s="212"/>
      <c r="F57" s="213"/>
      <c r="G57" s="213"/>
      <c r="H57" s="214"/>
      <c r="I57" s="187">
        <f>SUM(I35:I56)</f>
        <v>31</v>
      </c>
      <c r="J57" s="187">
        <f t="shared" ref="J57:AD57" si="30">SUM(J35:J56)</f>
        <v>0</v>
      </c>
      <c r="K57" s="187">
        <f t="shared" si="30"/>
        <v>0</v>
      </c>
      <c r="L57" s="187">
        <f t="shared" si="30"/>
        <v>18</v>
      </c>
      <c r="M57" s="187">
        <f t="shared" si="30"/>
        <v>19</v>
      </c>
      <c r="N57" s="187">
        <f t="shared" si="30"/>
        <v>0</v>
      </c>
      <c r="O57" s="187">
        <f t="shared" si="30"/>
        <v>7</v>
      </c>
      <c r="P57" s="187">
        <f t="shared" si="30"/>
        <v>31</v>
      </c>
      <c r="Q57" s="187">
        <f t="shared" si="30"/>
        <v>0</v>
      </c>
      <c r="R57" s="187">
        <f t="shared" si="30"/>
        <v>0</v>
      </c>
      <c r="S57" s="187">
        <f t="shared" si="30"/>
        <v>18</v>
      </c>
      <c r="T57" s="187">
        <f t="shared" si="30"/>
        <v>19</v>
      </c>
      <c r="U57" s="187">
        <f t="shared" si="30"/>
        <v>0</v>
      </c>
      <c r="V57" s="187">
        <f t="shared" si="30"/>
        <v>7</v>
      </c>
      <c r="W57" s="187">
        <f t="shared" si="30"/>
        <v>0</v>
      </c>
      <c r="X57" s="187">
        <f t="shared" si="30"/>
        <v>0</v>
      </c>
      <c r="Y57" s="187">
        <f t="shared" si="30"/>
        <v>0</v>
      </c>
      <c r="Z57" s="187">
        <f t="shared" si="30"/>
        <v>0</v>
      </c>
      <c r="AA57" s="187">
        <f t="shared" si="30"/>
        <v>0</v>
      </c>
      <c r="AB57" s="187">
        <f t="shared" ref="AB57:AC57" si="31">SUM(AB51:AB56)</f>
        <v>0</v>
      </c>
      <c r="AC57" s="187">
        <f t="shared" si="31"/>
        <v>0</v>
      </c>
      <c r="AD57" s="187">
        <f t="shared" si="30"/>
        <v>0</v>
      </c>
      <c r="AE57" s="215">
        <f>I61+J61+K61+L61+M61+N61+U61+P61+Q61+R61+S61+T61+O61</f>
        <v>4195940</v>
      </c>
      <c r="AF57" s="232"/>
      <c r="AG57" s="267"/>
    </row>
    <row r="58" spans="4:33" ht="12" customHeight="1">
      <c r="D58" s="211" t="s">
        <v>655</v>
      </c>
      <c r="E58" s="212"/>
      <c r="F58" s="213"/>
      <c r="G58" s="213"/>
      <c r="H58" s="214"/>
      <c r="I58" s="217">
        <v>20000</v>
      </c>
      <c r="J58" s="218">
        <v>20000</v>
      </c>
      <c r="K58" s="217">
        <v>95000</v>
      </c>
      <c r="L58" s="217">
        <v>12000</v>
      </c>
      <c r="M58" s="217">
        <v>40000</v>
      </c>
      <c r="N58" s="218">
        <v>50000</v>
      </c>
      <c r="O58" s="218"/>
      <c r="P58" s="218">
        <v>20000</v>
      </c>
      <c r="Q58" s="218">
        <v>20000</v>
      </c>
      <c r="R58" s="218">
        <v>65000</v>
      </c>
      <c r="S58" s="218">
        <v>20000</v>
      </c>
      <c r="T58" s="218">
        <v>50000</v>
      </c>
      <c r="U58" s="218">
        <v>50000</v>
      </c>
      <c r="V58" s="218"/>
      <c r="W58" s="217">
        <v>60000</v>
      </c>
      <c r="X58" s="217">
        <v>70000</v>
      </c>
      <c r="Y58" s="217">
        <v>300000</v>
      </c>
      <c r="Z58" s="217">
        <v>13000</v>
      </c>
      <c r="AA58" s="217">
        <v>13000</v>
      </c>
      <c r="AB58" s="217">
        <v>18000</v>
      </c>
      <c r="AC58" s="217"/>
      <c r="AD58" s="217">
        <v>23000</v>
      </c>
      <c r="AE58" s="219"/>
      <c r="AF58" s="233"/>
      <c r="AG58" s="267"/>
    </row>
    <row r="59" spans="4:33">
      <c r="D59" s="211" t="s">
        <v>656</v>
      </c>
      <c r="E59" s="212"/>
      <c r="F59" s="213"/>
      <c r="G59" s="213"/>
      <c r="H59" s="214"/>
      <c r="I59" s="217">
        <f>SUM(I58*19%)</f>
        <v>3800</v>
      </c>
      <c r="J59" s="217">
        <f t="shared" ref="J59:AD59" si="32">SUM(J58*19%)</f>
        <v>3800</v>
      </c>
      <c r="K59" s="217">
        <f t="shared" si="32"/>
        <v>18050</v>
      </c>
      <c r="L59" s="217">
        <f t="shared" si="32"/>
        <v>2280</v>
      </c>
      <c r="M59" s="217">
        <f t="shared" si="32"/>
        <v>7600</v>
      </c>
      <c r="N59" s="217">
        <f t="shared" si="32"/>
        <v>9500</v>
      </c>
      <c r="O59" s="217">
        <f t="shared" si="32"/>
        <v>0</v>
      </c>
      <c r="P59" s="217">
        <f t="shared" si="32"/>
        <v>3800</v>
      </c>
      <c r="Q59" s="217">
        <f t="shared" si="32"/>
        <v>3800</v>
      </c>
      <c r="R59" s="217">
        <f t="shared" si="32"/>
        <v>12350</v>
      </c>
      <c r="S59" s="217">
        <f t="shared" si="32"/>
        <v>3800</v>
      </c>
      <c r="T59" s="217">
        <f t="shared" si="32"/>
        <v>9500</v>
      </c>
      <c r="U59" s="217">
        <f t="shared" si="32"/>
        <v>9500</v>
      </c>
      <c r="V59" s="217">
        <f t="shared" si="32"/>
        <v>0</v>
      </c>
      <c r="W59" s="217">
        <f t="shared" si="32"/>
        <v>11400</v>
      </c>
      <c r="X59" s="217">
        <f t="shared" si="32"/>
        <v>13300</v>
      </c>
      <c r="Y59" s="217">
        <f t="shared" si="32"/>
        <v>57000</v>
      </c>
      <c r="Z59" s="217">
        <f t="shared" si="32"/>
        <v>2470</v>
      </c>
      <c r="AA59" s="217">
        <f t="shared" si="32"/>
        <v>2470</v>
      </c>
      <c r="AB59" s="221">
        <f t="shared" si="32"/>
        <v>3420</v>
      </c>
      <c r="AC59" s="221">
        <f t="shared" si="32"/>
        <v>0</v>
      </c>
      <c r="AD59" s="217">
        <f t="shared" si="32"/>
        <v>4370</v>
      </c>
      <c r="AE59" s="285">
        <f>W61+X61+Y61+Z61+AD61+AB61+AA61+AC61</f>
        <v>0</v>
      </c>
      <c r="AF59" s="233"/>
      <c r="AG59" s="267"/>
    </row>
    <row r="60" spans="4:33" ht="12" customHeight="1">
      <c r="D60" s="211" t="s">
        <v>657</v>
      </c>
      <c r="E60" s="212"/>
      <c r="F60" s="213"/>
      <c r="G60" s="213"/>
      <c r="H60" s="214"/>
      <c r="I60" s="217">
        <f>SUM(I58:I59)</f>
        <v>23800</v>
      </c>
      <c r="J60" s="217">
        <f t="shared" ref="J60:AD60" si="33">SUM(J58:J59)</f>
        <v>23800</v>
      </c>
      <c r="K60" s="217">
        <f t="shared" si="33"/>
        <v>113050</v>
      </c>
      <c r="L60" s="217">
        <f t="shared" si="33"/>
        <v>14280</v>
      </c>
      <c r="M60" s="217">
        <f t="shared" si="33"/>
        <v>47600</v>
      </c>
      <c r="N60" s="217">
        <f t="shared" si="33"/>
        <v>59500</v>
      </c>
      <c r="O60" s="217">
        <f t="shared" si="33"/>
        <v>0</v>
      </c>
      <c r="P60" s="217">
        <f t="shared" si="33"/>
        <v>23800</v>
      </c>
      <c r="Q60" s="217">
        <f t="shared" si="33"/>
        <v>23800</v>
      </c>
      <c r="R60" s="217">
        <f t="shared" si="33"/>
        <v>77350</v>
      </c>
      <c r="S60" s="217">
        <f t="shared" si="33"/>
        <v>23800</v>
      </c>
      <c r="T60" s="217">
        <f t="shared" si="33"/>
        <v>59500</v>
      </c>
      <c r="U60" s="217">
        <f t="shared" si="33"/>
        <v>59500</v>
      </c>
      <c r="V60" s="217">
        <f t="shared" si="33"/>
        <v>0</v>
      </c>
      <c r="W60" s="217">
        <f t="shared" si="33"/>
        <v>71400</v>
      </c>
      <c r="X60" s="217">
        <f t="shared" si="33"/>
        <v>83300</v>
      </c>
      <c r="Y60" s="217">
        <f t="shared" si="33"/>
        <v>357000</v>
      </c>
      <c r="Z60" s="217">
        <f t="shared" si="33"/>
        <v>15470</v>
      </c>
      <c r="AA60" s="217">
        <f t="shared" si="33"/>
        <v>15470</v>
      </c>
      <c r="AB60" s="221">
        <f t="shared" si="33"/>
        <v>21420</v>
      </c>
      <c r="AC60" s="221">
        <f t="shared" si="33"/>
        <v>0</v>
      </c>
      <c r="AD60" s="217">
        <f t="shared" si="33"/>
        <v>27370</v>
      </c>
      <c r="AE60" s="219"/>
      <c r="AF60" s="233"/>
      <c r="AG60" s="267"/>
    </row>
    <row r="61" spans="4:33" ht="12" customHeight="1">
      <c r="D61" s="211" t="s">
        <v>658</v>
      </c>
      <c r="E61" s="212"/>
      <c r="F61" s="213"/>
      <c r="G61" s="213"/>
      <c r="H61" s="214"/>
      <c r="I61" s="217">
        <f>SUM(I60*I57)</f>
        <v>737800</v>
      </c>
      <c r="J61" s="217">
        <f t="shared" ref="J61:AD61" si="34">SUM(J60*J57)</f>
        <v>0</v>
      </c>
      <c r="K61" s="217">
        <f t="shared" si="34"/>
        <v>0</v>
      </c>
      <c r="L61" s="217">
        <f t="shared" si="34"/>
        <v>257040</v>
      </c>
      <c r="M61" s="217">
        <f t="shared" si="34"/>
        <v>904400</v>
      </c>
      <c r="N61" s="217">
        <f t="shared" si="34"/>
        <v>0</v>
      </c>
      <c r="O61" s="217">
        <f t="shared" si="34"/>
        <v>0</v>
      </c>
      <c r="P61" s="217">
        <f t="shared" si="34"/>
        <v>737800</v>
      </c>
      <c r="Q61" s="217">
        <f t="shared" si="34"/>
        <v>0</v>
      </c>
      <c r="R61" s="217">
        <f t="shared" si="34"/>
        <v>0</v>
      </c>
      <c r="S61" s="217">
        <f t="shared" si="34"/>
        <v>428400</v>
      </c>
      <c r="T61" s="217">
        <f t="shared" si="34"/>
        <v>1130500</v>
      </c>
      <c r="U61" s="217">
        <f t="shared" si="34"/>
        <v>0</v>
      </c>
      <c r="V61" s="217">
        <f t="shared" si="34"/>
        <v>0</v>
      </c>
      <c r="W61" s="217">
        <f t="shared" si="34"/>
        <v>0</v>
      </c>
      <c r="X61" s="217">
        <f t="shared" si="34"/>
        <v>0</v>
      </c>
      <c r="Y61" s="217">
        <f t="shared" si="34"/>
        <v>0</v>
      </c>
      <c r="Z61" s="217">
        <f t="shared" si="34"/>
        <v>0</v>
      </c>
      <c r="AA61" s="217">
        <f t="shared" si="34"/>
        <v>0</v>
      </c>
      <c r="AB61" s="221">
        <f t="shared" ref="AB61:AC61" si="35">SUM(AB57*AB60)</f>
        <v>0</v>
      </c>
      <c r="AC61" s="221">
        <f t="shared" si="35"/>
        <v>0</v>
      </c>
      <c r="AD61" s="217">
        <f t="shared" si="34"/>
        <v>0</v>
      </c>
      <c r="AE61" s="286">
        <f>AE57+AE59</f>
        <v>4195940</v>
      </c>
      <c r="AF61" s="234"/>
      <c r="AG61" s="267"/>
    </row>
    <row r="62" spans="4:33" ht="15">
      <c r="D62" s="224" t="s">
        <v>212</v>
      </c>
      <c r="E62" s="205"/>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7"/>
      <c r="AG62" s="267"/>
    </row>
    <row r="63" spans="4:33" ht="25.5">
      <c r="D63" s="185" t="s">
        <v>217</v>
      </c>
      <c r="E63" s="186" t="s">
        <v>82</v>
      </c>
      <c r="F63" s="186">
        <v>1</v>
      </c>
      <c r="G63" s="190" t="s">
        <v>218</v>
      </c>
      <c r="H63" s="187"/>
      <c r="I63" s="12">
        <v>1</v>
      </c>
      <c r="J63" s="18"/>
      <c r="K63" s="12"/>
      <c r="L63" s="58">
        <v>2</v>
      </c>
      <c r="M63" s="12"/>
      <c r="N63" s="18"/>
      <c r="O63" s="12"/>
      <c r="P63" s="242">
        <f t="shared" ref="P63:V80" si="36">I63</f>
        <v>1</v>
      </c>
      <c r="Q63" s="242">
        <f t="shared" ref="Q63:V71" si="37">J63</f>
        <v>0</v>
      </c>
      <c r="R63" s="242">
        <f t="shared" si="37"/>
        <v>0</v>
      </c>
      <c r="S63" s="242">
        <f t="shared" si="37"/>
        <v>2</v>
      </c>
      <c r="T63" s="242">
        <f t="shared" si="37"/>
        <v>0</v>
      </c>
      <c r="U63" s="242">
        <f t="shared" si="37"/>
        <v>0</v>
      </c>
      <c r="V63" s="242">
        <f t="shared" si="37"/>
        <v>0</v>
      </c>
      <c r="W63" s="239"/>
      <c r="X63" s="239"/>
      <c r="Y63" s="239"/>
      <c r="Z63" s="239"/>
      <c r="AA63" s="239"/>
      <c r="AB63" s="239"/>
      <c r="AC63" s="239"/>
      <c r="AD63" s="239"/>
      <c r="AE63" s="241">
        <v>46054</v>
      </c>
      <c r="AF63" s="208">
        <f t="shared" ref="AF63:AF80" si="38">I63+J63+K63+L63+M63+N63+W63+X63+Y63</f>
        <v>3</v>
      </c>
      <c r="AG63" s="268"/>
    </row>
    <row r="64" spans="4:33" ht="63.75">
      <c r="D64" s="185" t="s">
        <v>221</v>
      </c>
      <c r="E64" s="186" t="s">
        <v>82</v>
      </c>
      <c r="F64" s="186">
        <v>1</v>
      </c>
      <c r="G64" s="190" t="s">
        <v>222</v>
      </c>
      <c r="H64" s="187"/>
      <c r="I64" s="12">
        <v>2</v>
      </c>
      <c r="J64" s="18"/>
      <c r="K64" s="12"/>
      <c r="L64" s="58">
        <v>1</v>
      </c>
      <c r="M64" s="12"/>
      <c r="N64" s="18"/>
      <c r="O64" s="54">
        <v>1</v>
      </c>
      <c r="P64" s="242">
        <f t="shared" si="36"/>
        <v>2</v>
      </c>
      <c r="Q64" s="242">
        <f t="shared" si="37"/>
        <v>0</v>
      </c>
      <c r="R64" s="242">
        <f t="shared" si="37"/>
        <v>0</v>
      </c>
      <c r="S64" s="242">
        <f t="shared" si="37"/>
        <v>1</v>
      </c>
      <c r="T64" s="242">
        <f t="shared" si="37"/>
        <v>0</v>
      </c>
      <c r="U64" s="242">
        <f t="shared" si="37"/>
        <v>0</v>
      </c>
      <c r="V64" s="242">
        <f t="shared" si="37"/>
        <v>1</v>
      </c>
      <c r="W64" s="187"/>
      <c r="X64" s="187"/>
      <c r="Y64" s="187"/>
      <c r="Z64" s="187"/>
      <c r="AA64" s="187"/>
      <c r="AB64" s="187"/>
      <c r="AC64" s="187"/>
      <c r="AD64" s="187"/>
      <c r="AE64" s="241">
        <v>46054</v>
      </c>
      <c r="AF64" s="208">
        <f t="shared" si="38"/>
        <v>3</v>
      </c>
      <c r="AG64" s="268"/>
    </row>
    <row r="65" spans="4:33" ht="25.5">
      <c r="D65" s="185" t="s">
        <v>223</v>
      </c>
      <c r="E65" s="186" t="s">
        <v>82</v>
      </c>
      <c r="F65" s="186">
        <v>1</v>
      </c>
      <c r="G65" s="190" t="s">
        <v>224</v>
      </c>
      <c r="H65" s="187"/>
      <c r="I65" s="12">
        <v>1</v>
      </c>
      <c r="J65" s="18"/>
      <c r="K65" s="12"/>
      <c r="L65" s="58"/>
      <c r="M65" s="183"/>
      <c r="N65" s="18"/>
      <c r="O65" s="54">
        <v>1</v>
      </c>
      <c r="P65" s="242">
        <f t="shared" si="36"/>
        <v>1</v>
      </c>
      <c r="Q65" s="242">
        <f t="shared" si="37"/>
        <v>0</v>
      </c>
      <c r="R65" s="242">
        <f t="shared" si="37"/>
        <v>0</v>
      </c>
      <c r="S65" s="242">
        <f t="shared" si="37"/>
        <v>0</v>
      </c>
      <c r="T65" s="242">
        <f t="shared" si="37"/>
        <v>0</v>
      </c>
      <c r="U65" s="242">
        <f t="shared" si="37"/>
        <v>0</v>
      </c>
      <c r="V65" s="242">
        <f t="shared" si="37"/>
        <v>1</v>
      </c>
      <c r="W65" s="187"/>
      <c r="X65" s="187"/>
      <c r="Y65" s="187"/>
      <c r="Z65" s="187"/>
      <c r="AA65" s="187"/>
      <c r="AB65" s="187"/>
      <c r="AC65" s="187"/>
      <c r="AD65" s="187"/>
      <c r="AE65" s="241">
        <v>46054</v>
      </c>
      <c r="AF65" s="208">
        <f t="shared" si="38"/>
        <v>1</v>
      </c>
      <c r="AG65" s="268"/>
    </row>
    <row r="66" spans="4:33" ht="25.5">
      <c r="D66" s="185" t="s">
        <v>225</v>
      </c>
      <c r="E66" s="186" t="s">
        <v>82</v>
      </c>
      <c r="F66" s="186">
        <v>1</v>
      </c>
      <c r="G66" s="190" t="s">
        <v>226</v>
      </c>
      <c r="H66" s="187"/>
      <c r="I66" s="12">
        <v>3</v>
      </c>
      <c r="J66" s="18"/>
      <c r="K66" s="12"/>
      <c r="L66" s="58"/>
      <c r="M66" s="183"/>
      <c r="N66" s="18"/>
      <c r="O66" s="12"/>
      <c r="P66" s="242">
        <f t="shared" si="36"/>
        <v>3</v>
      </c>
      <c r="Q66" s="242">
        <f t="shared" si="37"/>
        <v>0</v>
      </c>
      <c r="R66" s="242">
        <f t="shared" si="37"/>
        <v>0</v>
      </c>
      <c r="S66" s="242">
        <f t="shared" si="37"/>
        <v>0</v>
      </c>
      <c r="T66" s="242">
        <f t="shared" si="37"/>
        <v>0</v>
      </c>
      <c r="U66" s="242">
        <f t="shared" si="37"/>
        <v>0</v>
      </c>
      <c r="V66" s="242">
        <f t="shared" si="37"/>
        <v>0</v>
      </c>
      <c r="W66" s="187"/>
      <c r="X66" s="187"/>
      <c r="Y66" s="187"/>
      <c r="Z66" s="187"/>
      <c r="AA66" s="187"/>
      <c r="AB66" s="187"/>
      <c r="AC66" s="187"/>
      <c r="AD66" s="187"/>
      <c r="AE66" s="241">
        <v>46054</v>
      </c>
      <c r="AF66" s="208">
        <f t="shared" si="38"/>
        <v>3</v>
      </c>
      <c r="AG66" s="267"/>
    </row>
    <row r="67" spans="4:33" ht="63.75">
      <c r="D67" s="185" t="s">
        <v>227</v>
      </c>
      <c r="E67" s="186" t="s">
        <v>228</v>
      </c>
      <c r="F67" s="186">
        <v>3</v>
      </c>
      <c r="G67" s="189" t="s">
        <v>229</v>
      </c>
      <c r="H67" s="187"/>
      <c r="I67" s="12">
        <v>3</v>
      </c>
      <c r="J67" s="18"/>
      <c r="K67" s="12"/>
      <c r="L67" s="58">
        <v>2</v>
      </c>
      <c r="M67" s="12"/>
      <c r="N67" s="18"/>
      <c r="O67" s="12"/>
      <c r="P67" s="242">
        <f t="shared" si="36"/>
        <v>3</v>
      </c>
      <c r="Q67" s="242">
        <f t="shared" si="37"/>
        <v>0</v>
      </c>
      <c r="R67" s="242">
        <f t="shared" si="37"/>
        <v>0</v>
      </c>
      <c r="S67" s="242">
        <f t="shared" si="37"/>
        <v>2</v>
      </c>
      <c r="T67" s="242">
        <f t="shared" si="37"/>
        <v>0</v>
      </c>
      <c r="U67" s="242">
        <f t="shared" si="37"/>
        <v>0</v>
      </c>
      <c r="V67" s="242">
        <f t="shared" si="37"/>
        <v>0</v>
      </c>
      <c r="W67" s="187"/>
      <c r="X67" s="187"/>
      <c r="Y67" s="187"/>
      <c r="Z67" s="187"/>
      <c r="AA67" s="187"/>
      <c r="AB67" s="187"/>
      <c r="AC67" s="187"/>
      <c r="AD67" s="187"/>
      <c r="AE67" s="241">
        <v>46054</v>
      </c>
      <c r="AF67" s="208">
        <f t="shared" si="38"/>
        <v>5</v>
      </c>
      <c r="AG67" s="268"/>
    </row>
    <row r="68" spans="4:33" ht="38.25">
      <c r="D68" s="185" t="s">
        <v>227</v>
      </c>
      <c r="E68" s="186" t="s">
        <v>112</v>
      </c>
      <c r="F68" s="186">
        <v>1</v>
      </c>
      <c r="G68" s="189" t="s">
        <v>230</v>
      </c>
      <c r="H68" s="187"/>
      <c r="I68" s="12">
        <v>1</v>
      </c>
      <c r="J68" s="18"/>
      <c r="K68" s="12"/>
      <c r="L68" s="58">
        <v>2</v>
      </c>
      <c r="M68" s="12"/>
      <c r="N68" s="18"/>
      <c r="O68" s="12"/>
      <c r="P68" s="242">
        <f t="shared" si="36"/>
        <v>1</v>
      </c>
      <c r="Q68" s="242">
        <f t="shared" si="37"/>
        <v>0</v>
      </c>
      <c r="R68" s="242">
        <f t="shared" si="37"/>
        <v>0</v>
      </c>
      <c r="S68" s="242">
        <f t="shared" si="37"/>
        <v>2</v>
      </c>
      <c r="T68" s="242">
        <f t="shared" si="37"/>
        <v>0</v>
      </c>
      <c r="U68" s="242">
        <f t="shared" si="37"/>
        <v>0</v>
      </c>
      <c r="V68" s="242">
        <f t="shared" si="37"/>
        <v>0</v>
      </c>
      <c r="W68" s="187"/>
      <c r="X68" s="187"/>
      <c r="Y68" s="187"/>
      <c r="Z68" s="187"/>
      <c r="AA68" s="187"/>
      <c r="AB68" s="187"/>
      <c r="AC68" s="187"/>
      <c r="AD68" s="187"/>
      <c r="AE68" s="241">
        <v>46054</v>
      </c>
      <c r="AF68" s="208">
        <f t="shared" si="38"/>
        <v>3</v>
      </c>
      <c r="AG68" s="267"/>
    </row>
    <row r="69" spans="4:33" ht="38.25">
      <c r="D69" s="185" t="s">
        <v>231</v>
      </c>
      <c r="E69" s="186" t="s">
        <v>82</v>
      </c>
      <c r="F69" s="186">
        <v>1</v>
      </c>
      <c r="G69" s="190" t="s">
        <v>232</v>
      </c>
      <c r="H69" s="187"/>
      <c r="I69" s="12">
        <v>1</v>
      </c>
      <c r="J69" s="18"/>
      <c r="K69" s="12"/>
      <c r="L69" s="58">
        <v>4</v>
      </c>
      <c r="M69" s="12"/>
      <c r="N69" s="18"/>
      <c r="O69" s="12"/>
      <c r="P69" s="242">
        <f t="shared" si="36"/>
        <v>1</v>
      </c>
      <c r="Q69" s="242">
        <f t="shared" si="37"/>
        <v>0</v>
      </c>
      <c r="R69" s="242">
        <f t="shared" si="37"/>
        <v>0</v>
      </c>
      <c r="S69" s="242">
        <f t="shared" si="37"/>
        <v>4</v>
      </c>
      <c r="T69" s="242">
        <f t="shared" si="37"/>
        <v>0</v>
      </c>
      <c r="U69" s="242">
        <f t="shared" si="37"/>
        <v>0</v>
      </c>
      <c r="V69" s="242">
        <f t="shared" si="37"/>
        <v>0</v>
      </c>
      <c r="W69" s="187"/>
      <c r="X69" s="187"/>
      <c r="Y69" s="187"/>
      <c r="Z69" s="187"/>
      <c r="AA69" s="187"/>
      <c r="AB69" s="187"/>
      <c r="AC69" s="187"/>
      <c r="AD69" s="187"/>
      <c r="AE69" s="241">
        <v>46054</v>
      </c>
      <c r="AF69" s="208">
        <f t="shared" si="38"/>
        <v>5</v>
      </c>
      <c r="AG69" s="267"/>
    </row>
    <row r="70" spans="4:33" ht="25.5">
      <c r="D70" s="185" t="s">
        <v>233</v>
      </c>
      <c r="E70" s="186" t="s">
        <v>82</v>
      </c>
      <c r="F70" s="186">
        <v>1</v>
      </c>
      <c r="G70" s="190" t="s">
        <v>234</v>
      </c>
      <c r="H70" s="187"/>
      <c r="I70" s="12">
        <v>3</v>
      </c>
      <c r="J70" s="18"/>
      <c r="K70" s="12"/>
      <c r="L70" s="58">
        <v>1</v>
      </c>
      <c r="M70" s="12"/>
      <c r="N70" s="18"/>
      <c r="O70" s="12"/>
      <c r="P70" s="242">
        <f t="shared" si="36"/>
        <v>3</v>
      </c>
      <c r="Q70" s="242">
        <f t="shared" si="37"/>
        <v>0</v>
      </c>
      <c r="R70" s="242">
        <f t="shared" si="37"/>
        <v>0</v>
      </c>
      <c r="S70" s="242">
        <f t="shared" si="37"/>
        <v>1</v>
      </c>
      <c r="T70" s="242">
        <f t="shared" si="37"/>
        <v>0</v>
      </c>
      <c r="U70" s="242">
        <f t="shared" si="37"/>
        <v>0</v>
      </c>
      <c r="V70" s="242">
        <f t="shared" si="37"/>
        <v>0</v>
      </c>
      <c r="W70" s="187"/>
      <c r="X70" s="187"/>
      <c r="Y70" s="187"/>
      <c r="Z70" s="187"/>
      <c r="AA70" s="187"/>
      <c r="AB70" s="187"/>
      <c r="AC70" s="187"/>
      <c r="AD70" s="187"/>
      <c r="AE70" s="241">
        <v>46054</v>
      </c>
      <c r="AF70" s="208">
        <f t="shared" si="38"/>
        <v>4</v>
      </c>
      <c r="AG70" s="267"/>
    </row>
    <row r="71" spans="4:33" ht="25.5">
      <c r="D71" s="185" t="s">
        <v>243</v>
      </c>
      <c r="E71" s="186" t="s">
        <v>82</v>
      </c>
      <c r="F71" s="186">
        <v>1</v>
      </c>
      <c r="G71" s="190" t="s">
        <v>244</v>
      </c>
      <c r="H71" s="187"/>
      <c r="I71" s="12">
        <v>1</v>
      </c>
      <c r="J71" s="18"/>
      <c r="K71" s="12"/>
      <c r="L71" s="58"/>
      <c r="M71" s="12">
        <v>2</v>
      </c>
      <c r="N71" s="18"/>
      <c r="O71" s="54">
        <v>1</v>
      </c>
      <c r="P71" s="242">
        <f t="shared" si="36"/>
        <v>1</v>
      </c>
      <c r="Q71" s="242">
        <f t="shared" si="37"/>
        <v>0</v>
      </c>
      <c r="R71" s="242">
        <f t="shared" si="37"/>
        <v>0</v>
      </c>
      <c r="S71" s="242">
        <f t="shared" si="37"/>
        <v>0</v>
      </c>
      <c r="T71" s="242">
        <f t="shared" si="37"/>
        <v>2</v>
      </c>
      <c r="U71" s="242">
        <f t="shared" si="37"/>
        <v>0</v>
      </c>
      <c r="V71" s="242">
        <f t="shared" si="37"/>
        <v>1</v>
      </c>
      <c r="W71" s="187"/>
      <c r="X71" s="187"/>
      <c r="Y71" s="187"/>
      <c r="Z71" s="187"/>
      <c r="AA71" s="187"/>
      <c r="AB71" s="187"/>
      <c r="AC71" s="187"/>
      <c r="AD71" s="187"/>
      <c r="AE71" s="241">
        <v>46054</v>
      </c>
      <c r="AF71" s="208">
        <f t="shared" si="38"/>
        <v>3</v>
      </c>
      <c r="AG71" s="267"/>
    </row>
    <row r="72" spans="4:33" ht="76.5">
      <c r="D72" s="185" t="s">
        <v>245</v>
      </c>
      <c r="E72" s="195" t="s">
        <v>246</v>
      </c>
      <c r="F72" s="186">
        <v>5</v>
      </c>
      <c r="G72" s="190" t="s">
        <v>247</v>
      </c>
      <c r="H72" s="187"/>
      <c r="I72" s="12">
        <v>2</v>
      </c>
      <c r="J72" s="18"/>
      <c r="K72" s="12"/>
      <c r="L72" s="58">
        <v>4</v>
      </c>
      <c r="M72" s="12">
        <v>2</v>
      </c>
      <c r="N72" s="18"/>
      <c r="O72" s="12"/>
      <c r="P72" s="242">
        <f t="shared" si="36"/>
        <v>2</v>
      </c>
      <c r="Q72" s="242">
        <f t="shared" si="36"/>
        <v>0</v>
      </c>
      <c r="R72" s="242">
        <f t="shared" si="36"/>
        <v>0</v>
      </c>
      <c r="S72" s="242">
        <f t="shared" si="36"/>
        <v>4</v>
      </c>
      <c r="T72" s="242">
        <f t="shared" si="36"/>
        <v>2</v>
      </c>
      <c r="U72" s="242">
        <f t="shared" si="36"/>
        <v>0</v>
      </c>
      <c r="V72" s="242">
        <f t="shared" si="36"/>
        <v>0</v>
      </c>
      <c r="W72" s="187"/>
      <c r="X72" s="187"/>
      <c r="Y72" s="187"/>
      <c r="Z72" s="187"/>
      <c r="AA72" s="187"/>
      <c r="AB72" s="187"/>
      <c r="AC72" s="187"/>
      <c r="AD72" s="187"/>
      <c r="AE72" s="241">
        <v>46054</v>
      </c>
      <c r="AF72" s="208">
        <f t="shared" si="38"/>
        <v>8</v>
      </c>
      <c r="AG72" s="268"/>
    </row>
    <row r="73" spans="4:33" ht="25.5">
      <c r="D73" s="185" t="s">
        <v>254</v>
      </c>
      <c r="E73" s="186" t="s">
        <v>82</v>
      </c>
      <c r="F73" s="186">
        <v>1</v>
      </c>
      <c r="G73" s="190" t="s">
        <v>255</v>
      </c>
      <c r="H73" s="187"/>
      <c r="I73" s="12">
        <v>2</v>
      </c>
      <c r="J73" s="18"/>
      <c r="K73" s="12"/>
      <c r="L73" s="58"/>
      <c r="M73" s="12">
        <v>1</v>
      </c>
      <c r="N73" s="18"/>
      <c r="O73" s="54">
        <v>1</v>
      </c>
      <c r="P73" s="242">
        <f t="shared" si="36"/>
        <v>2</v>
      </c>
      <c r="Q73" s="242">
        <f t="shared" si="36"/>
        <v>0</v>
      </c>
      <c r="R73" s="242">
        <f t="shared" si="36"/>
        <v>0</v>
      </c>
      <c r="S73" s="242">
        <f t="shared" si="36"/>
        <v>0</v>
      </c>
      <c r="T73" s="242">
        <f t="shared" si="36"/>
        <v>1</v>
      </c>
      <c r="U73" s="242">
        <f t="shared" si="36"/>
        <v>0</v>
      </c>
      <c r="V73" s="242">
        <f t="shared" si="36"/>
        <v>1</v>
      </c>
      <c r="W73" s="187"/>
      <c r="X73" s="187"/>
      <c r="Y73" s="187"/>
      <c r="Z73" s="187"/>
      <c r="AA73" s="187"/>
      <c r="AB73" s="187"/>
      <c r="AC73" s="187"/>
      <c r="AD73" s="187"/>
      <c r="AE73" s="241">
        <v>46054</v>
      </c>
      <c r="AF73" s="208">
        <f t="shared" si="38"/>
        <v>3</v>
      </c>
      <c r="AG73" s="267"/>
    </row>
    <row r="74" spans="4:33" ht="25.5">
      <c r="D74" s="185" t="s">
        <v>256</v>
      </c>
      <c r="E74" s="186" t="s">
        <v>82</v>
      </c>
      <c r="F74" s="186">
        <v>1</v>
      </c>
      <c r="G74" s="189" t="s">
        <v>257</v>
      </c>
      <c r="H74" s="187"/>
      <c r="I74" s="12">
        <v>2</v>
      </c>
      <c r="J74" s="18"/>
      <c r="K74" s="12"/>
      <c r="L74" s="58"/>
      <c r="M74" s="183"/>
      <c r="N74" s="18"/>
      <c r="O74" s="12"/>
      <c r="P74" s="242">
        <f t="shared" si="36"/>
        <v>2</v>
      </c>
      <c r="Q74" s="242">
        <f t="shared" si="36"/>
        <v>0</v>
      </c>
      <c r="R74" s="242">
        <f t="shared" si="36"/>
        <v>0</v>
      </c>
      <c r="S74" s="242">
        <f t="shared" si="36"/>
        <v>0</v>
      </c>
      <c r="T74" s="242">
        <f t="shared" si="36"/>
        <v>0</v>
      </c>
      <c r="U74" s="242">
        <f t="shared" si="36"/>
        <v>0</v>
      </c>
      <c r="V74" s="242">
        <f t="shared" si="36"/>
        <v>0</v>
      </c>
      <c r="W74" s="187"/>
      <c r="X74" s="187"/>
      <c r="Y74" s="187"/>
      <c r="Z74" s="187"/>
      <c r="AA74" s="187"/>
      <c r="AB74" s="187"/>
      <c r="AC74" s="187"/>
      <c r="AD74" s="187"/>
      <c r="AE74" s="241">
        <v>46054</v>
      </c>
      <c r="AF74" s="208">
        <f t="shared" si="38"/>
        <v>2</v>
      </c>
      <c r="AG74" s="267"/>
    </row>
    <row r="75" spans="4:33" ht="25.5">
      <c r="D75" s="185" t="s">
        <v>258</v>
      </c>
      <c r="E75" s="186" t="s">
        <v>82</v>
      </c>
      <c r="F75" s="186">
        <v>1</v>
      </c>
      <c r="G75" s="189" t="s">
        <v>259</v>
      </c>
      <c r="H75" s="187"/>
      <c r="I75" s="183"/>
      <c r="J75" s="18"/>
      <c r="K75" s="12"/>
      <c r="L75" s="58">
        <v>1</v>
      </c>
      <c r="M75" s="12"/>
      <c r="N75" s="18"/>
      <c r="O75" s="54">
        <v>1</v>
      </c>
      <c r="P75" s="242">
        <f t="shared" si="36"/>
        <v>0</v>
      </c>
      <c r="Q75" s="242">
        <f t="shared" si="36"/>
        <v>0</v>
      </c>
      <c r="R75" s="242">
        <f t="shared" si="36"/>
        <v>0</v>
      </c>
      <c r="S75" s="242">
        <f t="shared" si="36"/>
        <v>1</v>
      </c>
      <c r="T75" s="242">
        <f t="shared" si="36"/>
        <v>0</v>
      </c>
      <c r="U75" s="242">
        <f t="shared" si="36"/>
        <v>0</v>
      </c>
      <c r="V75" s="242">
        <f t="shared" si="36"/>
        <v>1</v>
      </c>
      <c r="W75" s="187"/>
      <c r="X75" s="187"/>
      <c r="Y75" s="187"/>
      <c r="Z75" s="187"/>
      <c r="AA75" s="187"/>
      <c r="AB75" s="187"/>
      <c r="AC75" s="187"/>
      <c r="AD75" s="187"/>
      <c r="AE75" s="241">
        <v>46054</v>
      </c>
      <c r="AF75" s="208">
        <f t="shared" si="38"/>
        <v>1</v>
      </c>
      <c r="AG75" s="267"/>
    </row>
    <row r="76" spans="4:33" ht="25.5">
      <c r="D76" s="185" t="s">
        <v>260</v>
      </c>
      <c r="E76" s="186" t="s">
        <v>82</v>
      </c>
      <c r="F76" s="186">
        <v>1</v>
      </c>
      <c r="G76" s="190" t="s">
        <v>261</v>
      </c>
      <c r="H76" s="187"/>
      <c r="I76" s="12">
        <v>2</v>
      </c>
      <c r="J76" s="18"/>
      <c r="K76" s="12"/>
      <c r="L76" s="58">
        <v>1</v>
      </c>
      <c r="M76" s="12"/>
      <c r="N76" s="18"/>
      <c r="O76" s="12"/>
      <c r="P76" s="242">
        <f t="shared" si="36"/>
        <v>2</v>
      </c>
      <c r="Q76" s="242">
        <f t="shared" si="36"/>
        <v>0</v>
      </c>
      <c r="R76" s="242">
        <f t="shared" si="36"/>
        <v>0</v>
      </c>
      <c r="S76" s="242">
        <f t="shared" si="36"/>
        <v>1</v>
      </c>
      <c r="T76" s="242">
        <f t="shared" si="36"/>
        <v>0</v>
      </c>
      <c r="U76" s="242">
        <f t="shared" si="36"/>
        <v>0</v>
      </c>
      <c r="V76" s="242">
        <f t="shared" si="36"/>
        <v>0</v>
      </c>
      <c r="W76" s="187"/>
      <c r="X76" s="187"/>
      <c r="Y76" s="187"/>
      <c r="Z76" s="187"/>
      <c r="AA76" s="187"/>
      <c r="AB76" s="187"/>
      <c r="AC76" s="187"/>
      <c r="AD76" s="187"/>
      <c r="AE76" s="241"/>
      <c r="AF76" s="208">
        <f t="shared" si="38"/>
        <v>3</v>
      </c>
      <c r="AG76" s="267"/>
    </row>
    <row r="77" spans="4:33" ht="25.5">
      <c r="D77" s="185" t="s">
        <v>262</v>
      </c>
      <c r="E77" s="186" t="s">
        <v>82</v>
      </c>
      <c r="F77" s="186">
        <v>1</v>
      </c>
      <c r="G77" s="190" t="s">
        <v>263</v>
      </c>
      <c r="H77" s="187"/>
      <c r="I77" s="12">
        <v>1</v>
      </c>
      <c r="J77" s="18"/>
      <c r="K77" s="12"/>
      <c r="L77" s="58">
        <v>1</v>
      </c>
      <c r="M77" s="12"/>
      <c r="N77" s="18"/>
      <c r="O77" s="12"/>
      <c r="P77" s="242">
        <f t="shared" si="36"/>
        <v>1</v>
      </c>
      <c r="Q77" s="242">
        <f t="shared" si="36"/>
        <v>0</v>
      </c>
      <c r="R77" s="242">
        <f t="shared" si="36"/>
        <v>0</v>
      </c>
      <c r="S77" s="242">
        <f t="shared" si="36"/>
        <v>1</v>
      </c>
      <c r="T77" s="242">
        <f t="shared" si="36"/>
        <v>0</v>
      </c>
      <c r="U77" s="242">
        <f t="shared" si="36"/>
        <v>0</v>
      </c>
      <c r="V77" s="242">
        <f t="shared" si="36"/>
        <v>0</v>
      </c>
      <c r="W77" s="187"/>
      <c r="X77" s="187"/>
      <c r="Y77" s="187"/>
      <c r="Z77" s="187"/>
      <c r="AA77" s="187"/>
      <c r="AB77" s="187"/>
      <c r="AC77" s="187"/>
      <c r="AD77" s="187"/>
      <c r="AE77" s="241">
        <v>46054</v>
      </c>
      <c r="AF77" s="208">
        <f t="shared" si="38"/>
        <v>2</v>
      </c>
      <c r="AG77" s="267"/>
    </row>
    <row r="78" spans="4:33" ht="51">
      <c r="D78" s="185" t="s">
        <v>264</v>
      </c>
      <c r="E78" s="225" t="s">
        <v>265</v>
      </c>
      <c r="F78" s="186">
        <v>2</v>
      </c>
      <c r="G78" s="190" t="s">
        <v>266</v>
      </c>
      <c r="H78" s="187"/>
      <c r="I78" s="12">
        <v>3</v>
      </c>
      <c r="J78" s="18"/>
      <c r="K78" s="12"/>
      <c r="L78" s="58"/>
      <c r="M78" s="12"/>
      <c r="N78" s="18">
        <v>1</v>
      </c>
      <c r="O78" s="54">
        <v>2</v>
      </c>
      <c r="P78" s="242">
        <f t="shared" si="36"/>
        <v>3</v>
      </c>
      <c r="Q78" s="242">
        <f t="shared" si="36"/>
        <v>0</v>
      </c>
      <c r="R78" s="242">
        <f t="shared" si="36"/>
        <v>0</v>
      </c>
      <c r="S78" s="242">
        <f t="shared" si="36"/>
        <v>0</v>
      </c>
      <c r="T78" s="242">
        <f t="shared" si="36"/>
        <v>0</v>
      </c>
      <c r="U78" s="242">
        <f t="shared" si="36"/>
        <v>1</v>
      </c>
      <c r="V78" s="242">
        <f t="shared" si="36"/>
        <v>2</v>
      </c>
      <c r="W78" s="187"/>
      <c r="X78" s="187"/>
      <c r="Y78" s="187"/>
      <c r="Z78" s="187"/>
      <c r="AA78" s="187"/>
      <c r="AB78" s="187"/>
      <c r="AC78" s="187"/>
      <c r="AD78" s="187"/>
      <c r="AE78" s="241">
        <v>46054</v>
      </c>
      <c r="AF78" s="208">
        <f t="shared" si="38"/>
        <v>4</v>
      </c>
      <c r="AG78" s="267"/>
    </row>
    <row r="79" spans="4:33" ht="51">
      <c r="D79" s="185" t="s">
        <v>264</v>
      </c>
      <c r="E79" s="225" t="s">
        <v>267</v>
      </c>
      <c r="F79" s="186">
        <v>3</v>
      </c>
      <c r="G79" s="190" t="s">
        <v>268</v>
      </c>
      <c r="H79" s="187"/>
      <c r="I79" s="12">
        <v>2</v>
      </c>
      <c r="J79" s="18"/>
      <c r="K79" s="12"/>
      <c r="L79" s="58"/>
      <c r="M79" s="12">
        <v>1</v>
      </c>
      <c r="N79" s="18"/>
      <c r="O79" s="12"/>
      <c r="P79" s="242">
        <f t="shared" si="36"/>
        <v>2</v>
      </c>
      <c r="Q79" s="242">
        <f t="shared" si="36"/>
        <v>0</v>
      </c>
      <c r="R79" s="242">
        <f t="shared" si="36"/>
        <v>0</v>
      </c>
      <c r="S79" s="242">
        <f t="shared" si="36"/>
        <v>0</v>
      </c>
      <c r="T79" s="242">
        <f t="shared" si="36"/>
        <v>1</v>
      </c>
      <c r="U79" s="242">
        <f t="shared" si="36"/>
        <v>0</v>
      </c>
      <c r="V79" s="242">
        <f t="shared" si="36"/>
        <v>0</v>
      </c>
      <c r="W79" s="187"/>
      <c r="X79" s="187"/>
      <c r="Y79" s="187"/>
      <c r="Z79" s="187"/>
      <c r="AA79" s="187"/>
      <c r="AB79" s="187"/>
      <c r="AC79" s="187"/>
      <c r="AD79" s="187"/>
      <c r="AE79" s="241">
        <v>46054</v>
      </c>
      <c r="AF79" s="208">
        <f t="shared" si="38"/>
        <v>3</v>
      </c>
      <c r="AG79" s="267"/>
    </row>
    <row r="80" spans="4:33" ht="25.5">
      <c r="D80" s="185" t="s">
        <v>269</v>
      </c>
      <c r="E80" s="225" t="s">
        <v>47</v>
      </c>
      <c r="F80" s="186">
        <v>3</v>
      </c>
      <c r="G80" s="190" t="s">
        <v>270</v>
      </c>
      <c r="H80" s="187"/>
      <c r="I80" s="12">
        <v>1</v>
      </c>
      <c r="J80" s="18"/>
      <c r="K80" s="12"/>
      <c r="L80" s="58">
        <v>1</v>
      </c>
      <c r="M80" s="12"/>
      <c r="N80" s="18"/>
      <c r="O80" s="54">
        <v>1</v>
      </c>
      <c r="P80" s="242">
        <f t="shared" si="36"/>
        <v>1</v>
      </c>
      <c r="Q80" s="242">
        <f t="shared" si="36"/>
        <v>0</v>
      </c>
      <c r="R80" s="242">
        <f t="shared" si="36"/>
        <v>0</v>
      </c>
      <c r="S80" s="242">
        <f t="shared" si="36"/>
        <v>1</v>
      </c>
      <c r="T80" s="242">
        <f t="shared" si="36"/>
        <v>0</v>
      </c>
      <c r="U80" s="242">
        <f t="shared" si="36"/>
        <v>0</v>
      </c>
      <c r="V80" s="242">
        <f t="shared" si="36"/>
        <v>1</v>
      </c>
      <c r="W80" s="187"/>
      <c r="X80" s="187"/>
      <c r="Y80" s="187"/>
      <c r="Z80" s="187"/>
      <c r="AA80" s="187"/>
      <c r="AB80" s="187"/>
      <c r="AC80" s="187"/>
      <c r="AD80" s="187"/>
      <c r="AE80" s="241">
        <v>46054</v>
      </c>
      <c r="AF80" s="208">
        <f t="shared" si="38"/>
        <v>2</v>
      </c>
      <c r="AG80" s="267"/>
    </row>
    <row r="81" spans="4:33" ht="12" customHeight="1">
      <c r="D81" s="211" t="s">
        <v>654</v>
      </c>
      <c r="E81" s="212"/>
      <c r="F81" s="213"/>
      <c r="G81" s="213"/>
      <c r="H81" s="214"/>
      <c r="I81" s="187">
        <f t="shared" ref="I81:AA81" si="39">SUM(I63:I80)</f>
        <v>31</v>
      </c>
      <c r="J81" s="187">
        <f t="shared" si="39"/>
        <v>0</v>
      </c>
      <c r="K81" s="187">
        <f t="shared" si="39"/>
        <v>0</v>
      </c>
      <c r="L81" s="187">
        <f t="shared" si="39"/>
        <v>20</v>
      </c>
      <c r="M81" s="187">
        <f t="shared" si="39"/>
        <v>6</v>
      </c>
      <c r="N81" s="187">
        <f t="shared" si="39"/>
        <v>1</v>
      </c>
      <c r="O81" s="187">
        <f t="shared" si="39"/>
        <v>8</v>
      </c>
      <c r="P81" s="187">
        <f t="shared" si="39"/>
        <v>31</v>
      </c>
      <c r="Q81" s="187">
        <f t="shared" si="39"/>
        <v>0</v>
      </c>
      <c r="R81" s="187">
        <f t="shared" si="39"/>
        <v>0</v>
      </c>
      <c r="S81" s="187">
        <f t="shared" si="39"/>
        <v>20</v>
      </c>
      <c r="T81" s="187">
        <f t="shared" si="39"/>
        <v>6</v>
      </c>
      <c r="U81" s="187">
        <f t="shared" si="39"/>
        <v>1</v>
      </c>
      <c r="V81" s="187">
        <f t="shared" si="39"/>
        <v>8</v>
      </c>
      <c r="W81" s="187">
        <f t="shared" si="39"/>
        <v>0</v>
      </c>
      <c r="X81" s="187">
        <f t="shared" si="39"/>
        <v>0</v>
      </c>
      <c r="Y81" s="187">
        <f t="shared" si="39"/>
        <v>0</v>
      </c>
      <c r="Z81" s="187">
        <f t="shared" si="39"/>
        <v>0</v>
      </c>
      <c r="AA81" s="187">
        <f t="shared" si="39"/>
        <v>0</v>
      </c>
      <c r="AB81" s="187">
        <f t="shared" ref="AB81:AC81" si="40">SUM(AB75:AB80)</f>
        <v>0</v>
      </c>
      <c r="AC81" s="187">
        <f t="shared" si="40"/>
        <v>0</v>
      </c>
      <c r="AD81" s="187">
        <f>SUM(AD63:AD80)</f>
        <v>0</v>
      </c>
      <c r="AE81" s="215">
        <f>I85+J85+K85+L85+M85+N85+P85+Q85+R85+S85+T85+U85+O85+V85</f>
        <v>2990470</v>
      </c>
      <c r="AF81" s="232"/>
      <c r="AG81" s="267"/>
    </row>
    <row r="82" spans="4:33" ht="12" customHeight="1">
      <c r="D82" s="211" t="s">
        <v>655</v>
      </c>
      <c r="E82" s="212"/>
      <c r="F82" s="213"/>
      <c r="G82" s="213"/>
      <c r="H82" s="214"/>
      <c r="I82" s="217">
        <v>20000</v>
      </c>
      <c r="J82" s="218">
        <v>20000</v>
      </c>
      <c r="K82" s="217">
        <v>105000</v>
      </c>
      <c r="L82" s="217">
        <v>12000</v>
      </c>
      <c r="M82" s="217">
        <v>38000</v>
      </c>
      <c r="N82" s="218">
        <v>45000</v>
      </c>
      <c r="O82" s="218"/>
      <c r="P82" s="218">
        <v>20000</v>
      </c>
      <c r="Q82" s="218">
        <v>20000</v>
      </c>
      <c r="R82" s="218">
        <v>60000</v>
      </c>
      <c r="S82" s="218">
        <v>17000</v>
      </c>
      <c r="T82" s="218">
        <v>60000</v>
      </c>
      <c r="U82" s="218">
        <v>60000</v>
      </c>
      <c r="V82" s="218"/>
      <c r="W82" s="217">
        <v>55000</v>
      </c>
      <c r="X82" s="217">
        <v>110000</v>
      </c>
      <c r="Y82" s="217">
        <v>300000</v>
      </c>
      <c r="Z82" s="217">
        <v>13000</v>
      </c>
      <c r="AA82" s="217">
        <v>13000</v>
      </c>
      <c r="AB82" s="217">
        <v>18000</v>
      </c>
      <c r="AC82" s="217"/>
      <c r="AD82" s="217">
        <v>23000</v>
      </c>
      <c r="AE82" s="219"/>
      <c r="AF82" s="233"/>
      <c r="AG82" s="267"/>
    </row>
    <row r="83" spans="4:33">
      <c r="D83" s="211" t="s">
        <v>656</v>
      </c>
      <c r="E83" s="212"/>
      <c r="F83" s="213"/>
      <c r="G83" s="213"/>
      <c r="H83" s="214"/>
      <c r="I83" s="217">
        <f>SUM(I82*19%)</f>
        <v>3800</v>
      </c>
      <c r="J83" s="217">
        <f t="shared" ref="J83:AD83" si="41">SUM(J82*19%)</f>
        <v>3800</v>
      </c>
      <c r="K83" s="217">
        <f t="shared" si="41"/>
        <v>19950</v>
      </c>
      <c r="L83" s="217">
        <f t="shared" si="41"/>
        <v>2280</v>
      </c>
      <c r="M83" s="217">
        <f t="shared" si="41"/>
        <v>7220</v>
      </c>
      <c r="N83" s="217">
        <f t="shared" si="41"/>
        <v>8550</v>
      </c>
      <c r="O83" s="217">
        <f t="shared" si="41"/>
        <v>0</v>
      </c>
      <c r="P83" s="217">
        <f t="shared" si="41"/>
        <v>3800</v>
      </c>
      <c r="Q83" s="217">
        <f t="shared" si="41"/>
        <v>3800</v>
      </c>
      <c r="R83" s="217">
        <f t="shared" si="41"/>
        <v>11400</v>
      </c>
      <c r="S83" s="217">
        <f t="shared" si="41"/>
        <v>3230</v>
      </c>
      <c r="T83" s="217">
        <f t="shared" si="41"/>
        <v>11400</v>
      </c>
      <c r="U83" s="217">
        <f t="shared" si="41"/>
        <v>11400</v>
      </c>
      <c r="V83" s="217">
        <f t="shared" si="41"/>
        <v>0</v>
      </c>
      <c r="W83" s="217">
        <f t="shared" si="41"/>
        <v>10450</v>
      </c>
      <c r="X83" s="217">
        <f t="shared" si="41"/>
        <v>20900</v>
      </c>
      <c r="Y83" s="217">
        <f t="shared" si="41"/>
        <v>57000</v>
      </c>
      <c r="Z83" s="217">
        <f t="shared" si="41"/>
        <v>2470</v>
      </c>
      <c r="AA83" s="217">
        <f t="shared" si="41"/>
        <v>2470</v>
      </c>
      <c r="AB83" s="221">
        <f t="shared" si="41"/>
        <v>3420</v>
      </c>
      <c r="AC83" s="221">
        <f t="shared" si="41"/>
        <v>0</v>
      </c>
      <c r="AD83" s="217">
        <f t="shared" si="41"/>
        <v>4370</v>
      </c>
      <c r="AE83" s="285">
        <f>W85+X85+Y85+Z85+AD85+AB85+AA85+AC85</f>
        <v>0</v>
      </c>
      <c r="AF83" s="233"/>
      <c r="AG83" s="267"/>
    </row>
    <row r="84" spans="4:33" ht="12" customHeight="1">
      <c r="D84" s="211" t="s">
        <v>657</v>
      </c>
      <c r="E84" s="212"/>
      <c r="F84" s="213"/>
      <c r="G84" s="213"/>
      <c r="H84" s="214"/>
      <c r="I84" s="217">
        <f>SUM(I82:I83)</f>
        <v>23800</v>
      </c>
      <c r="J84" s="217">
        <f t="shared" ref="J84:AD84" si="42">SUM(J82:J83)</f>
        <v>23800</v>
      </c>
      <c r="K84" s="217">
        <f t="shared" si="42"/>
        <v>124950</v>
      </c>
      <c r="L84" s="217">
        <f t="shared" si="42"/>
        <v>14280</v>
      </c>
      <c r="M84" s="217">
        <f t="shared" si="42"/>
        <v>45220</v>
      </c>
      <c r="N84" s="217">
        <f t="shared" si="42"/>
        <v>53550</v>
      </c>
      <c r="O84" s="217">
        <f t="shared" si="42"/>
        <v>0</v>
      </c>
      <c r="P84" s="217">
        <f t="shared" si="42"/>
        <v>23800</v>
      </c>
      <c r="Q84" s="217">
        <f t="shared" si="42"/>
        <v>23800</v>
      </c>
      <c r="R84" s="217">
        <f t="shared" si="42"/>
        <v>71400</v>
      </c>
      <c r="S84" s="217">
        <f t="shared" si="42"/>
        <v>20230</v>
      </c>
      <c r="T84" s="217">
        <f t="shared" si="42"/>
        <v>71400</v>
      </c>
      <c r="U84" s="217">
        <f t="shared" si="42"/>
        <v>71400</v>
      </c>
      <c r="V84" s="217">
        <f t="shared" si="42"/>
        <v>0</v>
      </c>
      <c r="W84" s="217">
        <f t="shared" si="42"/>
        <v>65450</v>
      </c>
      <c r="X84" s="217">
        <f t="shared" si="42"/>
        <v>130900</v>
      </c>
      <c r="Y84" s="217">
        <f t="shared" si="42"/>
        <v>357000</v>
      </c>
      <c r="Z84" s="217">
        <f t="shared" si="42"/>
        <v>15470</v>
      </c>
      <c r="AA84" s="217">
        <f t="shared" si="42"/>
        <v>15470</v>
      </c>
      <c r="AB84" s="221">
        <f t="shared" si="42"/>
        <v>21420</v>
      </c>
      <c r="AC84" s="221">
        <f t="shared" si="42"/>
        <v>0</v>
      </c>
      <c r="AD84" s="217">
        <f t="shared" si="42"/>
        <v>27370</v>
      </c>
      <c r="AE84" s="219"/>
      <c r="AF84" s="233"/>
      <c r="AG84" s="267"/>
    </row>
    <row r="85" spans="4:33" ht="12" customHeight="1">
      <c r="D85" s="211" t="s">
        <v>658</v>
      </c>
      <c r="E85" s="212"/>
      <c r="F85" s="213"/>
      <c r="G85" s="213"/>
      <c r="H85" s="214"/>
      <c r="I85" s="217">
        <f>SUM(I81*I84)</f>
        <v>737800</v>
      </c>
      <c r="J85" s="217">
        <f t="shared" ref="J85:AD85" si="43">SUM(J81*J84)</f>
        <v>0</v>
      </c>
      <c r="K85" s="217">
        <f t="shared" si="43"/>
        <v>0</v>
      </c>
      <c r="L85" s="217">
        <f t="shared" si="43"/>
        <v>285600</v>
      </c>
      <c r="M85" s="217">
        <f t="shared" si="43"/>
        <v>271320</v>
      </c>
      <c r="N85" s="217">
        <f t="shared" si="43"/>
        <v>53550</v>
      </c>
      <c r="O85" s="217">
        <f t="shared" si="43"/>
        <v>0</v>
      </c>
      <c r="P85" s="217">
        <f t="shared" si="43"/>
        <v>737800</v>
      </c>
      <c r="Q85" s="217">
        <f t="shared" si="43"/>
        <v>0</v>
      </c>
      <c r="R85" s="217">
        <f t="shared" si="43"/>
        <v>0</v>
      </c>
      <c r="S85" s="217">
        <f t="shared" si="43"/>
        <v>404600</v>
      </c>
      <c r="T85" s="217">
        <f t="shared" si="43"/>
        <v>428400</v>
      </c>
      <c r="U85" s="217">
        <f t="shared" si="43"/>
        <v>71400</v>
      </c>
      <c r="V85" s="217">
        <f t="shared" si="43"/>
        <v>0</v>
      </c>
      <c r="W85" s="217">
        <f t="shared" si="43"/>
        <v>0</v>
      </c>
      <c r="X85" s="217">
        <f t="shared" si="43"/>
        <v>0</v>
      </c>
      <c r="Y85" s="217">
        <f t="shared" si="43"/>
        <v>0</v>
      </c>
      <c r="Z85" s="217">
        <f t="shared" si="43"/>
        <v>0</v>
      </c>
      <c r="AA85" s="217">
        <f t="shared" si="43"/>
        <v>0</v>
      </c>
      <c r="AB85" s="221">
        <f t="shared" si="43"/>
        <v>0</v>
      </c>
      <c r="AC85" s="221">
        <f t="shared" si="43"/>
        <v>0</v>
      </c>
      <c r="AD85" s="217">
        <f t="shared" si="43"/>
        <v>0</v>
      </c>
      <c r="AE85" s="286">
        <f>AE81+AE83</f>
        <v>2990470</v>
      </c>
      <c r="AF85" s="234"/>
      <c r="AG85" s="267"/>
    </row>
    <row r="86" spans="4:33" ht="15">
      <c r="D86" s="224" t="s">
        <v>271</v>
      </c>
      <c r="E86" s="205"/>
      <c r="F86" s="206"/>
      <c r="G86" s="206"/>
      <c r="H86" s="206"/>
      <c r="I86" s="206"/>
      <c r="J86" s="206"/>
      <c r="K86" s="206"/>
      <c r="L86" s="206"/>
      <c r="M86" s="206"/>
      <c r="N86" s="206"/>
      <c r="O86" s="206"/>
      <c r="P86" s="206"/>
      <c r="Q86" s="206"/>
      <c r="R86" s="206"/>
      <c r="S86" s="206"/>
      <c r="T86" s="206"/>
      <c r="U86" s="206"/>
      <c r="V86" s="206"/>
      <c r="W86" s="206"/>
      <c r="X86" s="206"/>
      <c r="Y86" s="206"/>
      <c r="Z86" s="206"/>
      <c r="AA86" s="206"/>
      <c r="AB86" s="206"/>
      <c r="AC86" s="206"/>
      <c r="AD86" s="206"/>
      <c r="AE86" s="206"/>
      <c r="AF86" s="207"/>
      <c r="AG86" s="267"/>
    </row>
    <row r="87" spans="4:33" ht="89.25">
      <c r="D87" s="185" t="s">
        <v>272</v>
      </c>
      <c r="E87" s="225" t="s">
        <v>273</v>
      </c>
      <c r="F87" s="186">
        <v>5</v>
      </c>
      <c r="G87" s="190" t="s">
        <v>274</v>
      </c>
      <c r="H87" s="187"/>
      <c r="I87" s="12">
        <v>3</v>
      </c>
      <c r="J87" s="18"/>
      <c r="K87" s="18"/>
      <c r="L87" s="60">
        <v>1</v>
      </c>
      <c r="M87" s="18">
        <v>5</v>
      </c>
      <c r="N87" s="18"/>
      <c r="O87" s="18"/>
      <c r="P87" s="242">
        <f>I87</f>
        <v>3</v>
      </c>
      <c r="Q87" s="242">
        <f t="shared" ref="Q87:V101" si="44">J87</f>
        <v>0</v>
      </c>
      <c r="R87" s="242">
        <f t="shared" si="44"/>
        <v>0</v>
      </c>
      <c r="S87" s="242">
        <f t="shared" si="44"/>
        <v>1</v>
      </c>
      <c r="T87" s="242">
        <f t="shared" si="44"/>
        <v>5</v>
      </c>
      <c r="U87" s="242">
        <f t="shared" si="44"/>
        <v>0</v>
      </c>
      <c r="V87" s="242">
        <f t="shared" si="44"/>
        <v>0</v>
      </c>
      <c r="W87" s="242"/>
      <c r="X87" s="242"/>
      <c r="Y87" s="242"/>
      <c r="Z87" s="242"/>
      <c r="AA87" s="242"/>
      <c r="AB87" s="242"/>
      <c r="AC87" s="242"/>
      <c r="AD87" s="242"/>
      <c r="AE87" s="241">
        <v>46054</v>
      </c>
      <c r="AF87" s="208">
        <f t="shared" ref="AF87:AF111" si="45">I87+J87+K87+L87+M87+N87+W87+X87+Y87</f>
        <v>9</v>
      </c>
      <c r="AG87" s="267"/>
    </row>
    <row r="88" spans="4:33" ht="25.5">
      <c r="D88" s="185" t="s">
        <v>275</v>
      </c>
      <c r="E88" s="225" t="s">
        <v>117</v>
      </c>
      <c r="F88" s="186">
        <v>1</v>
      </c>
      <c r="G88" s="190" t="s">
        <v>276</v>
      </c>
      <c r="H88" s="187"/>
      <c r="I88" s="12">
        <v>1</v>
      </c>
      <c r="J88" s="18"/>
      <c r="K88" s="12"/>
      <c r="L88" s="58">
        <v>1</v>
      </c>
      <c r="M88" s="12">
        <v>1</v>
      </c>
      <c r="N88" s="18"/>
      <c r="O88" s="12"/>
      <c r="P88" s="242">
        <f t="shared" ref="P88:V111" si="46">I88</f>
        <v>1</v>
      </c>
      <c r="Q88" s="242">
        <f t="shared" si="44"/>
        <v>0</v>
      </c>
      <c r="R88" s="242">
        <f t="shared" si="44"/>
        <v>0</v>
      </c>
      <c r="S88" s="242">
        <f t="shared" si="44"/>
        <v>1</v>
      </c>
      <c r="T88" s="242">
        <f t="shared" si="44"/>
        <v>1</v>
      </c>
      <c r="U88" s="242">
        <f t="shared" si="44"/>
        <v>0</v>
      </c>
      <c r="V88" s="242">
        <f t="shared" si="44"/>
        <v>0</v>
      </c>
      <c r="W88" s="187"/>
      <c r="X88" s="187"/>
      <c r="Y88" s="187"/>
      <c r="Z88" s="187"/>
      <c r="AA88" s="187"/>
      <c r="AB88" s="187"/>
      <c r="AC88" s="187"/>
      <c r="AD88" s="187"/>
      <c r="AE88" s="241">
        <v>46054</v>
      </c>
      <c r="AF88" s="208">
        <f t="shared" si="45"/>
        <v>3</v>
      </c>
      <c r="AG88" s="267"/>
    </row>
    <row r="89" spans="4:33" ht="25.5">
      <c r="D89" s="185" t="s">
        <v>277</v>
      </c>
      <c r="E89" s="225" t="s">
        <v>47</v>
      </c>
      <c r="F89" s="186">
        <v>1</v>
      </c>
      <c r="G89" s="190" t="s">
        <v>278</v>
      </c>
      <c r="H89" s="187"/>
      <c r="I89" s="12">
        <v>2</v>
      </c>
      <c r="J89" s="18"/>
      <c r="K89" s="12"/>
      <c r="L89" s="58">
        <v>2</v>
      </c>
      <c r="M89" s="12"/>
      <c r="N89" s="18"/>
      <c r="O89" s="12"/>
      <c r="P89" s="242">
        <f t="shared" si="46"/>
        <v>2</v>
      </c>
      <c r="Q89" s="242">
        <f t="shared" si="44"/>
        <v>0</v>
      </c>
      <c r="R89" s="242">
        <f t="shared" si="44"/>
        <v>0</v>
      </c>
      <c r="S89" s="242">
        <f t="shared" si="44"/>
        <v>2</v>
      </c>
      <c r="T89" s="242">
        <f t="shared" si="44"/>
        <v>0</v>
      </c>
      <c r="U89" s="242">
        <f t="shared" si="44"/>
        <v>0</v>
      </c>
      <c r="V89" s="242">
        <f t="shared" si="44"/>
        <v>0</v>
      </c>
      <c r="W89" s="187"/>
      <c r="X89" s="187"/>
      <c r="Y89" s="187"/>
      <c r="Z89" s="187"/>
      <c r="AA89" s="187"/>
      <c r="AB89" s="187"/>
      <c r="AC89" s="187"/>
      <c r="AD89" s="187"/>
      <c r="AE89" s="241">
        <v>46054</v>
      </c>
      <c r="AF89" s="208">
        <f t="shared" si="45"/>
        <v>4</v>
      </c>
      <c r="AG89" s="267"/>
    </row>
    <row r="90" spans="4:33" ht="25.5">
      <c r="D90" s="185" t="s">
        <v>277</v>
      </c>
      <c r="E90" s="186" t="s">
        <v>279</v>
      </c>
      <c r="F90" s="186">
        <v>1</v>
      </c>
      <c r="G90" s="189" t="s">
        <v>280</v>
      </c>
      <c r="H90" s="187"/>
      <c r="I90" s="12">
        <v>2</v>
      </c>
      <c r="J90" s="18"/>
      <c r="K90" s="12"/>
      <c r="L90" s="58">
        <v>1</v>
      </c>
      <c r="M90" s="12"/>
      <c r="N90" s="18"/>
      <c r="O90" s="12"/>
      <c r="P90" s="242">
        <f t="shared" si="46"/>
        <v>2</v>
      </c>
      <c r="Q90" s="242">
        <f t="shared" si="44"/>
        <v>0</v>
      </c>
      <c r="R90" s="242">
        <f t="shared" si="44"/>
        <v>0</v>
      </c>
      <c r="S90" s="242">
        <f t="shared" si="44"/>
        <v>1</v>
      </c>
      <c r="T90" s="242">
        <f t="shared" si="44"/>
        <v>0</v>
      </c>
      <c r="U90" s="242">
        <f t="shared" si="44"/>
        <v>0</v>
      </c>
      <c r="V90" s="242">
        <f t="shared" si="44"/>
        <v>0</v>
      </c>
      <c r="W90" s="187"/>
      <c r="X90" s="187"/>
      <c r="Y90" s="187"/>
      <c r="Z90" s="187"/>
      <c r="AA90" s="187"/>
      <c r="AB90" s="187"/>
      <c r="AC90" s="187"/>
      <c r="AD90" s="187"/>
      <c r="AE90" s="241">
        <v>46054</v>
      </c>
      <c r="AF90" s="208">
        <f t="shared" si="45"/>
        <v>3</v>
      </c>
      <c r="AG90" s="267"/>
    </row>
    <row r="91" spans="4:33" ht="38.25">
      <c r="D91" s="185" t="s">
        <v>277</v>
      </c>
      <c r="E91" s="186" t="s">
        <v>181</v>
      </c>
      <c r="F91" s="186">
        <v>1</v>
      </c>
      <c r="G91" s="189" t="s">
        <v>281</v>
      </c>
      <c r="H91" s="187"/>
      <c r="I91" s="12">
        <v>1</v>
      </c>
      <c r="J91" s="18"/>
      <c r="K91" s="12"/>
      <c r="L91" s="58"/>
      <c r="M91" s="12"/>
      <c r="N91" s="18"/>
      <c r="O91" s="54">
        <v>1</v>
      </c>
      <c r="P91" s="242">
        <f t="shared" si="46"/>
        <v>1</v>
      </c>
      <c r="Q91" s="242">
        <f t="shared" si="44"/>
        <v>0</v>
      </c>
      <c r="R91" s="242">
        <f t="shared" si="44"/>
        <v>0</v>
      </c>
      <c r="S91" s="242">
        <f t="shared" si="44"/>
        <v>0</v>
      </c>
      <c r="T91" s="242">
        <f t="shared" si="44"/>
        <v>0</v>
      </c>
      <c r="U91" s="242">
        <f t="shared" si="44"/>
        <v>0</v>
      </c>
      <c r="V91" s="242">
        <f t="shared" si="44"/>
        <v>1</v>
      </c>
      <c r="W91" s="187"/>
      <c r="X91" s="187"/>
      <c r="Y91" s="187"/>
      <c r="Z91" s="187"/>
      <c r="AA91" s="187"/>
      <c r="AB91" s="187"/>
      <c r="AC91" s="187"/>
      <c r="AD91" s="187"/>
      <c r="AE91" s="241">
        <v>46054</v>
      </c>
      <c r="AF91" s="208">
        <f t="shared" si="45"/>
        <v>1</v>
      </c>
      <c r="AG91" s="267"/>
    </row>
    <row r="92" spans="4:33" ht="25.5">
      <c r="D92" s="185" t="s">
        <v>282</v>
      </c>
      <c r="E92" s="186" t="s">
        <v>82</v>
      </c>
      <c r="F92" s="186">
        <v>1</v>
      </c>
      <c r="G92" s="190" t="s">
        <v>283</v>
      </c>
      <c r="H92" s="187"/>
      <c r="I92" s="183"/>
      <c r="J92" s="18"/>
      <c r="K92" s="12"/>
      <c r="L92" s="58"/>
      <c r="M92" s="12">
        <v>3</v>
      </c>
      <c r="N92" s="18"/>
      <c r="O92" s="12"/>
      <c r="P92" s="242">
        <f t="shared" si="46"/>
        <v>0</v>
      </c>
      <c r="Q92" s="242">
        <f t="shared" si="44"/>
        <v>0</v>
      </c>
      <c r="R92" s="242">
        <f t="shared" si="44"/>
        <v>0</v>
      </c>
      <c r="S92" s="242">
        <f t="shared" si="44"/>
        <v>0</v>
      </c>
      <c r="T92" s="242">
        <f t="shared" si="44"/>
        <v>3</v>
      </c>
      <c r="U92" s="242">
        <f t="shared" si="44"/>
        <v>0</v>
      </c>
      <c r="V92" s="242">
        <f t="shared" si="44"/>
        <v>0</v>
      </c>
      <c r="W92" s="187"/>
      <c r="X92" s="187"/>
      <c r="Y92" s="187"/>
      <c r="Z92" s="187"/>
      <c r="AA92" s="187"/>
      <c r="AB92" s="187"/>
      <c r="AC92" s="187"/>
      <c r="AD92" s="187"/>
      <c r="AE92" s="241">
        <v>46054</v>
      </c>
      <c r="AF92" s="208">
        <f t="shared" si="45"/>
        <v>3</v>
      </c>
      <c r="AG92" s="268"/>
    </row>
    <row r="93" spans="4:33" ht="38.25">
      <c r="D93" s="185" t="s">
        <v>284</v>
      </c>
      <c r="E93" s="186" t="s">
        <v>82</v>
      </c>
      <c r="F93" s="186">
        <v>1</v>
      </c>
      <c r="G93" s="190" t="s">
        <v>285</v>
      </c>
      <c r="H93" s="187"/>
      <c r="I93" s="12">
        <v>3</v>
      </c>
      <c r="J93" s="18"/>
      <c r="K93" s="12"/>
      <c r="L93" s="58"/>
      <c r="M93" s="12">
        <v>1</v>
      </c>
      <c r="N93" s="18"/>
      <c r="O93" s="12"/>
      <c r="P93" s="242">
        <f t="shared" si="46"/>
        <v>3</v>
      </c>
      <c r="Q93" s="242">
        <f t="shared" si="44"/>
        <v>0</v>
      </c>
      <c r="R93" s="242">
        <f t="shared" si="44"/>
        <v>0</v>
      </c>
      <c r="S93" s="242">
        <f t="shared" si="44"/>
        <v>0</v>
      </c>
      <c r="T93" s="242">
        <f t="shared" si="44"/>
        <v>1</v>
      </c>
      <c r="U93" s="242">
        <f t="shared" si="44"/>
        <v>0</v>
      </c>
      <c r="V93" s="242">
        <f t="shared" si="44"/>
        <v>0</v>
      </c>
      <c r="W93" s="187"/>
      <c r="X93" s="187"/>
      <c r="Y93" s="187"/>
      <c r="Z93" s="187"/>
      <c r="AA93" s="187"/>
      <c r="AB93" s="187"/>
      <c r="AC93" s="187"/>
      <c r="AD93" s="187"/>
      <c r="AE93" s="241">
        <v>46054</v>
      </c>
      <c r="AF93" s="208">
        <f t="shared" si="45"/>
        <v>4</v>
      </c>
      <c r="AG93" s="268"/>
    </row>
    <row r="94" spans="4:33" ht="63.75">
      <c r="D94" s="185" t="s">
        <v>289</v>
      </c>
      <c r="E94" s="225" t="s">
        <v>290</v>
      </c>
      <c r="F94" s="186">
        <v>4</v>
      </c>
      <c r="G94" s="189" t="s">
        <v>291</v>
      </c>
      <c r="H94" s="187"/>
      <c r="I94" s="12">
        <v>4</v>
      </c>
      <c r="J94" s="12"/>
      <c r="K94" s="12"/>
      <c r="L94" s="58">
        <v>1</v>
      </c>
      <c r="M94" s="12"/>
      <c r="N94" s="12"/>
      <c r="O94" s="12"/>
      <c r="P94" s="242">
        <f t="shared" si="46"/>
        <v>4</v>
      </c>
      <c r="Q94" s="242">
        <f t="shared" si="44"/>
        <v>0</v>
      </c>
      <c r="R94" s="242">
        <f t="shared" si="44"/>
        <v>0</v>
      </c>
      <c r="S94" s="242">
        <f t="shared" si="44"/>
        <v>1</v>
      </c>
      <c r="T94" s="242">
        <f t="shared" si="44"/>
        <v>0</v>
      </c>
      <c r="U94" s="242">
        <f t="shared" si="44"/>
        <v>0</v>
      </c>
      <c r="V94" s="242">
        <f t="shared" si="44"/>
        <v>0</v>
      </c>
      <c r="W94" s="187"/>
      <c r="X94" s="187"/>
      <c r="Y94" s="187"/>
      <c r="Z94" s="187"/>
      <c r="AA94" s="187"/>
      <c r="AB94" s="187"/>
      <c r="AC94" s="187"/>
      <c r="AD94" s="187"/>
      <c r="AE94" s="241">
        <v>46054</v>
      </c>
      <c r="AF94" s="208">
        <f t="shared" si="45"/>
        <v>5</v>
      </c>
      <c r="AG94" s="267"/>
    </row>
    <row r="95" spans="4:33" ht="25.5">
      <c r="D95" s="185" t="s">
        <v>292</v>
      </c>
      <c r="E95" s="186" t="s">
        <v>82</v>
      </c>
      <c r="F95" s="186">
        <v>1</v>
      </c>
      <c r="G95" s="189" t="s">
        <v>293</v>
      </c>
      <c r="H95" s="187"/>
      <c r="I95" s="12">
        <v>2</v>
      </c>
      <c r="J95" s="18"/>
      <c r="K95" s="12"/>
      <c r="L95" s="58"/>
      <c r="M95" s="12">
        <v>2</v>
      </c>
      <c r="N95" s="18"/>
      <c r="O95" s="12"/>
      <c r="P95" s="242">
        <f t="shared" si="46"/>
        <v>2</v>
      </c>
      <c r="Q95" s="242">
        <f t="shared" si="44"/>
        <v>0</v>
      </c>
      <c r="R95" s="242">
        <f t="shared" si="44"/>
        <v>0</v>
      </c>
      <c r="S95" s="242">
        <f t="shared" si="44"/>
        <v>0</v>
      </c>
      <c r="T95" s="242">
        <f t="shared" si="44"/>
        <v>2</v>
      </c>
      <c r="U95" s="242">
        <f t="shared" si="44"/>
        <v>0</v>
      </c>
      <c r="V95" s="242">
        <f t="shared" si="44"/>
        <v>0</v>
      </c>
      <c r="W95" s="187"/>
      <c r="X95" s="187"/>
      <c r="Y95" s="187"/>
      <c r="Z95" s="187"/>
      <c r="AA95" s="187"/>
      <c r="AB95" s="187"/>
      <c r="AC95" s="187"/>
      <c r="AD95" s="187"/>
      <c r="AE95" s="241">
        <v>46054</v>
      </c>
      <c r="AF95" s="208">
        <f t="shared" si="45"/>
        <v>4</v>
      </c>
      <c r="AG95" s="267"/>
    </row>
    <row r="96" spans="4:33" ht="51">
      <c r="D96" s="185" t="s">
        <v>294</v>
      </c>
      <c r="E96" s="225" t="s">
        <v>295</v>
      </c>
      <c r="F96" s="186">
        <v>2</v>
      </c>
      <c r="G96" s="190" t="s">
        <v>296</v>
      </c>
      <c r="H96" s="187"/>
      <c r="I96" s="12">
        <v>4</v>
      </c>
      <c r="J96" s="12"/>
      <c r="K96" s="12"/>
      <c r="L96" s="58">
        <v>2</v>
      </c>
      <c r="M96" s="12"/>
      <c r="N96" s="12"/>
      <c r="O96" s="54">
        <v>1</v>
      </c>
      <c r="P96" s="242">
        <f t="shared" si="46"/>
        <v>4</v>
      </c>
      <c r="Q96" s="242">
        <f t="shared" si="44"/>
        <v>0</v>
      </c>
      <c r="R96" s="242">
        <f t="shared" si="44"/>
        <v>0</v>
      </c>
      <c r="S96" s="242">
        <f t="shared" si="44"/>
        <v>2</v>
      </c>
      <c r="T96" s="242">
        <f t="shared" si="44"/>
        <v>0</v>
      </c>
      <c r="U96" s="242">
        <f t="shared" si="44"/>
        <v>0</v>
      </c>
      <c r="V96" s="242">
        <f t="shared" si="44"/>
        <v>1</v>
      </c>
      <c r="W96" s="187"/>
      <c r="X96" s="187"/>
      <c r="Y96" s="187"/>
      <c r="Z96" s="187"/>
      <c r="AA96" s="187"/>
      <c r="AB96" s="187"/>
      <c r="AC96" s="187"/>
      <c r="AD96" s="187"/>
      <c r="AE96" s="241">
        <v>46054</v>
      </c>
      <c r="AF96" s="208">
        <f t="shared" si="45"/>
        <v>6</v>
      </c>
      <c r="AG96" s="267"/>
    </row>
    <row r="97" spans="4:33" ht="63.75">
      <c r="D97" s="185" t="s">
        <v>297</v>
      </c>
      <c r="E97" s="225" t="s">
        <v>298</v>
      </c>
      <c r="F97" s="186">
        <v>3</v>
      </c>
      <c r="G97" s="190" t="s">
        <v>299</v>
      </c>
      <c r="H97" s="187"/>
      <c r="I97" s="12">
        <v>6</v>
      </c>
      <c r="J97" s="12"/>
      <c r="K97" s="12"/>
      <c r="L97" s="58">
        <v>3</v>
      </c>
      <c r="M97" s="12">
        <v>3</v>
      </c>
      <c r="N97" s="12"/>
      <c r="O97" s="12"/>
      <c r="P97" s="242">
        <f t="shared" si="46"/>
        <v>6</v>
      </c>
      <c r="Q97" s="242">
        <f t="shared" si="44"/>
        <v>0</v>
      </c>
      <c r="R97" s="242">
        <f t="shared" si="44"/>
        <v>0</v>
      </c>
      <c r="S97" s="242">
        <f t="shared" si="44"/>
        <v>3</v>
      </c>
      <c r="T97" s="242">
        <f t="shared" si="44"/>
        <v>3</v>
      </c>
      <c r="U97" s="242">
        <f t="shared" si="44"/>
        <v>0</v>
      </c>
      <c r="V97" s="242">
        <f t="shared" si="44"/>
        <v>0</v>
      </c>
      <c r="W97" s="187"/>
      <c r="X97" s="187"/>
      <c r="Y97" s="187"/>
      <c r="Z97" s="187"/>
      <c r="AA97" s="187"/>
      <c r="AB97" s="187"/>
      <c r="AC97" s="187"/>
      <c r="AD97" s="187"/>
      <c r="AE97" s="241">
        <v>46054</v>
      </c>
      <c r="AF97" s="208">
        <f t="shared" si="45"/>
        <v>12</v>
      </c>
      <c r="AG97" s="267"/>
    </row>
    <row r="98" spans="4:33" ht="25.5">
      <c r="D98" s="185" t="s">
        <v>300</v>
      </c>
      <c r="E98" s="225" t="s">
        <v>47</v>
      </c>
      <c r="F98" s="186">
        <v>1</v>
      </c>
      <c r="G98" s="190" t="s">
        <v>301</v>
      </c>
      <c r="H98" s="187"/>
      <c r="I98" s="12">
        <v>2</v>
      </c>
      <c r="J98" s="18"/>
      <c r="K98" s="12"/>
      <c r="L98" s="58"/>
      <c r="M98" s="12">
        <v>2</v>
      </c>
      <c r="N98" s="18"/>
      <c r="O98" s="12"/>
      <c r="P98" s="242">
        <f t="shared" si="46"/>
        <v>2</v>
      </c>
      <c r="Q98" s="242">
        <f t="shared" si="44"/>
        <v>0</v>
      </c>
      <c r="R98" s="242">
        <f t="shared" si="44"/>
        <v>0</v>
      </c>
      <c r="S98" s="242">
        <f t="shared" si="44"/>
        <v>0</v>
      </c>
      <c r="T98" s="242">
        <f t="shared" si="44"/>
        <v>2</v>
      </c>
      <c r="U98" s="242">
        <f t="shared" si="44"/>
        <v>0</v>
      </c>
      <c r="V98" s="242">
        <f t="shared" si="44"/>
        <v>0</v>
      </c>
      <c r="W98" s="187"/>
      <c r="X98" s="187"/>
      <c r="Y98" s="187"/>
      <c r="Z98" s="187"/>
      <c r="AA98" s="187"/>
      <c r="AB98" s="187"/>
      <c r="AC98" s="187"/>
      <c r="AD98" s="187"/>
      <c r="AE98" s="241">
        <v>46054</v>
      </c>
      <c r="AF98" s="208">
        <f t="shared" si="45"/>
        <v>4</v>
      </c>
      <c r="AG98" s="267"/>
    </row>
    <row r="99" spans="4:33" ht="25.5">
      <c r="D99" s="185" t="s">
        <v>302</v>
      </c>
      <c r="E99" s="186" t="s">
        <v>82</v>
      </c>
      <c r="F99" s="186">
        <v>1</v>
      </c>
      <c r="G99" s="190" t="s">
        <v>303</v>
      </c>
      <c r="H99" s="187"/>
      <c r="I99" s="12">
        <v>2</v>
      </c>
      <c r="J99" s="18"/>
      <c r="K99" s="12"/>
      <c r="L99" s="58">
        <v>1</v>
      </c>
      <c r="M99" s="12">
        <v>1</v>
      </c>
      <c r="N99" s="18"/>
      <c r="O99" s="54">
        <v>1</v>
      </c>
      <c r="P99" s="242">
        <f t="shared" si="46"/>
        <v>2</v>
      </c>
      <c r="Q99" s="242">
        <f t="shared" si="44"/>
        <v>0</v>
      </c>
      <c r="R99" s="242">
        <f t="shared" si="44"/>
        <v>0</v>
      </c>
      <c r="S99" s="242">
        <f t="shared" si="44"/>
        <v>1</v>
      </c>
      <c r="T99" s="242">
        <f t="shared" si="44"/>
        <v>1</v>
      </c>
      <c r="U99" s="242">
        <f t="shared" si="44"/>
        <v>0</v>
      </c>
      <c r="V99" s="242">
        <f t="shared" si="44"/>
        <v>1</v>
      </c>
      <c r="W99" s="187"/>
      <c r="X99" s="187"/>
      <c r="Y99" s="187"/>
      <c r="Z99" s="187"/>
      <c r="AA99" s="187"/>
      <c r="AB99" s="187"/>
      <c r="AC99" s="187"/>
      <c r="AD99" s="187"/>
      <c r="AE99" s="241">
        <v>46054</v>
      </c>
      <c r="AF99" s="208">
        <f t="shared" si="45"/>
        <v>4</v>
      </c>
      <c r="AG99" s="267"/>
    </row>
    <row r="100" spans="4:33" ht="51">
      <c r="D100" s="185" t="s">
        <v>304</v>
      </c>
      <c r="E100" s="186" t="s">
        <v>82</v>
      </c>
      <c r="F100" s="186">
        <v>1</v>
      </c>
      <c r="G100" s="190" t="s">
        <v>305</v>
      </c>
      <c r="H100" s="187"/>
      <c r="I100" s="12">
        <v>2</v>
      </c>
      <c r="J100" s="12"/>
      <c r="K100" s="12"/>
      <c r="L100" s="58"/>
      <c r="M100" s="12"/>
      <c r="N100" s="12"/>
      <c r="O100" s="54">
        <v>1</v>
      </c>
      <c r="P100" s="242">
        <f t="shared" si="46"/>
        <v>2</v>
      </c>
      <c r="Q100" s="242">
        <f t="shared" si="44"/>
        <v>0</v>
      </c>
      <c r="R100" s="242">
        <f t="shared" si="44"/>
        <v>0</v>
      </c>
      <c r="S100" s="242">
        <f t="shared" si="44"/>
        <v>0</v>
      </c>
      <c r="T100" s="242">
        <f t="shared" si="44"/>
        <v>0</v>
      </c>
      <c r="U100" s="242">
        <f t="shared" si="44"/>
        <v>0</v>
      </c>
      <c r="V100" s="242">
        <f t="shared" si="44"/>
        <v>1</v>
      </c>
      <c r="W100" s="187"/>
      <c r="X100" s="187"/>
      <c r="Y100" s="187"/>
      <c r="Z100" s="187"/>
      <c r="AA100" s="187"/>
      <c r="AB100" s="187"/>
      <c r="AC100" s="187"/>
      <c r="AD100" s="187"/>
      <c r="AE100" s="241">
        <v>46054</v>
      </c>
      <c r="AF100" s="208">
        <f t="shared" si="45"/>
        <v>2</v>
      </c>
      <c r="AG100" s="267"/>
    </row>
    <row r="101" spans="4:33" ht="63.75">
      <c r="D101" s="185" t="s">
        <v>306</v>
      </c>
      <c r="E101" s="186" t="s">
        <v>307</v>
      </c>
      <c r="F101" s="186">
        <v>3</v>
      </c>
      <c r="G101" s="190" t="s">
        <v>308</v>
      </c>
      <c r="H101" s="187"/>
      <c r="I101" s="12">
        <v>2</v>
      </c>
      <c r="J101" s="12"/>
      <c r="K101" s="12"/>
      <c r="L101" s="58">
        <v>5</v>
      </c>
      <c r="M101" s="12">
        <v>1</v>
      </c>
      <c r="N101" s="12"/>
      <c r="O101" s="12"/>
      <c r="P101" s="242">
        <f t="shared" si="46"/>
        <v>2</v>
      </c>
      <c r="Q101" s="242">
        <f t="shared" si="44"/>
        <v>0</v>
      </c>
      <c r="R101" s="242">
        <f t="shared" si="44"/>
        <v>0</v>
      </c>
      <c r="S101" s="242">
        <f t="shared" si="44"/>
        <v>5</v>
      </c>
      <c r="T101" s="242">
        <f t="shared" si="44"/>
        <v>1</v>
      </c>
      <c r="U101" s="242">
        <f t="shared" si="44"/>
        <v>0</v>
      </c>
      <c r="V101" s="242">
        <f t="shared" si="44"/>
        <v>0</v>
      </c>
      <c r="W101" s="187"/>
      <c r="X101" s="187"/>
      <c r="Y101" s="187"/>
      <c r="Z101" s="187"/>
      <c r="AA101" s="187"/>
      <c r="AB101" s="187"/>
      <c r="AC101" s="187"/>
      <c r="AD101" s="187"/>
      <c r="AE101" s="241">
        <v>46054</v>
      </c>
      <c r="AF101" s="208">
        <f t="shared" si="45"/>
        <v>8</v>
      </c>
      <c r="AG101" s="267"/>
    </row>
    <row r="102" spans="4:33" ht="25.5">
      <c r="D102" s="185" t="s">
        <v>309</v>
      </c>
      <c r="E102" s="186" t="s">
        <v>117</v>
      </c>
      <c r="F102" s="186">
        <v>1</v>
      </c>
      <c r="G102" s="190" t="s">
        <v>310</v>
      </c>
      <c r="H102" s="187"/>
      <c r="I102" s="12">
        <v>2</v>
      </c>
      <c r="J102" s="12"/>
      <c r="K102" s="12"/>
      <c r="L102" s="58"/>
      <c r="M102" s="12">
        <v>1</v>
      </c>
      <c r="N102" s="12"/>
      <c r="O102" s="12"/>
      <c r="P102" s="242">
        <f t="shared" si="46"/>
        <v>2</v>
      </c>
      <c r="Q102" s="242">
        <f t="shared" si="46"/>
        <v>0</v>
      </c>
      <c r="R102" s="242">
        <f t="shared" si="46"/>
        <v>0</v>
      </c>
      <c r="S102" s="242">
        <f t="shared" si="46"/>
        <v>0</v>
      </c>
      <c r="T102" s="242">
        <f t="shared" si="46"/>
        <v>1</v>
      </c>
      <c r="U102" s="242">
        <f t="shared" si="46"/>
        <v>0</v>
      </c>
      <c r="V102" s="242">
        <f t="shared" si="46"/>
        <v>0</v>
      </c>
      <c r="W102" s="187"/>
      <c r="X102" s="187"/>
      <c r="Y102" s="187"/>
      <c r="Z102" s="187"/>
      <c r="AA102" s="187"/>
      <c r="AB102" s="187"/>
      <c r="AC102" s="187"/>
      <c r="AD102" s="187"/>
      <c r="AE102" s="241">
        <v>46054</v>
      </c>
      <c r="AF102" s="208">
        <f t="shared" si="45"/>
        <v>3</v>
      </c>
      <c r="AG102" s="267"/>
    </row>
    <row r="103" spans="4:33" ht="25.5">
      <c r="D103" s="185" t="s">
        <v>311</v>
      </c>
      <c r="E103" s="186" t="s">
        <v>82</v>
      </c>
      <c r="F103" s="186">
        <v>1</v>
      </c>
      <c r="G103" s="190" t="s">
        <v>312</v>
      </c>
      <c r="H103" s="187"/>
      <c r="I103" s="12"/>
      <c r="J103" s="12"/>
      <c r="K103" s="12"/>
      <c r="L103" s="58">
        <v>2</v>
      </c>
      <c r="M103" s="183"/>
      <c r="N103" s="12"/>
      <c r="O103" s="12"/>
      <c r="P103" s="242">
        <f t="shared" si="46"/>
        <v>0</v>
      </c>
      <c r="Q103" s="242">
        <f t="shared" si="46"/>
        <v>0</v>
      </c>
      <c r="R103" s="242">
        <f t="shared" si="46"/>
        <v>0</v>
      </c>
      <c r="S103" s="242">
        <f t="shared" si="46"/>
        <v>2</v>
      </c>
      <c r="T103" s="242">
        <f t="shared" si="46"/>
        <v>0</v>
      </c>
      <c r="U103" s="242">
        <f t="shared" si="46"/>
        <v>0</v>
      </c>
      <c r="V103" s="242">
        <f t="shared" si="46"/>
        <v>0</v>
      </c>
      <c r="W103" s="187"/>
      <c r="X103" s="187"/>
      <c r="Y103" s="187"/>
      <c r="Z103" s="187"/>
      <c r="AA103" s="187"/>
      <c r="AB103" s="187"/>
      <c r="AC103" s="187"/>
      <c r="AD103" s="187"/>
      <c r="AE103" s="241">
        <v>46054</v>
      </c>
      <c r="AF103" s="208">
        <f t="shared" si="45"/>
        <v>2</v>
      </c>
      <c r="AG103" s="267"/>
    </row>
    <row r="104" spans="4:33" ht="25.5">
      <c r="D104" s="194" t="s">
        <v>313</v>
      </c>
      <c r="E104" s="186" t="s">
        <v>82</v>
      </c>
      <c r="F104" s="186">
        <v>1</v>
      </c>
      <c r="G104" s="190" t="s">
        <v>314</v>
      </c>
      <c r="H104" s="187"/>
      <c r="I104" s="183"/>
      <c r="J104" s="12"/>
      <c r="K104" s="12"/>
      <c r="L104" s="183"/>
      <c r="M104" s="183"/>
      <c r="N104" s="12"/>
      <c r="O104" s="12"/>
      <c r="P104" s="242">
        <f t="shared" si="46"/>
        <v>0</v>
      </c>
      <c r="Q104" s="242">
        <f t="shared" si="46"/>
        <v>0</v>
      </c>
      <c r="R104" s="242">
        <f t="shared" si="46"/>
        <v>0</v>
      </c>
      <c r="S104" s="242">
        <f t="shared" si="46"/>
        <v>0</v>
      </c>
      <c r="T104" s="242">
        <f t="shared" si="46"/>
        <v>0</v>
      </c>
      <c r="U104" s="242">
        <f t="shared" si="46"/>
        <v>0</v>
      </c>
      <c r="V104" s="242">
        <f t="shared" si="46"/>
        <v>0</v>
      </c>
      <c r="W104" s="187"/>
      <c r="X104" s="187"/>
      <c r="Y104" s="187"/>
      <c r="Z104" s="187"/>
      <c r="AA104" s="187"/>
      <c r="AB104" s="187"/>
      <c r="AC104" s="187"/>
      <c r="AD104" s="187"/>
      <c r="AE104" s="241">
        <v>46054</v>
      </c>
      <c r="AF104" s="208">
        <f t="shared" si="45"/>
        <v>0</v>
      </c>
      <c r="AG104" s="267"/>
    </row>
    <row r="105" spans="4:33" ht="38.25">
      <c r="D105" s="185" t="s">
        <v>315</v>
      </c>
      <c r="E105" s="186" t="s">
        <v>82</v>
      </c>
      <c r="F105" s="186">
        <v>1</v>
      </c>
      <c r="G105" s="190" t="s">
        <v>316</v>
      </c>
      <c r="H105" s="187"/>
      <c r="I105" s="183"/>
      <c r="J105" s="12"/>
      <c r="K105" s="12"/>
      <c r="L105" s="58"/>
      <c r="M105" s="12">
        <v>1</v>
      </c>
      <c r="N105" s="12"/>
      <c r="O105" s="12"/>
      <c r="P105" s="242">
        <f t="shared" si="46"/>
        <v>0</v>
      </c>
      <c r="Q105" s="242">
        <f t="shared" si="46"/>
        <v>0</v>
      </c>
      <c r="R105" s="242">
        <f t="shared" si="46"/>
        <v>0</v>
      </c>
      <c r="S105" s="242">
        <f t="shared" si="46"/>
        <v>0</v>
      </c>
      <c r="T105" s="242">
        <f t="shared" si="46"/>
        <v>1</v>
      </c>
      <c r="U105" s="242">
        <f t="shared" si="46"/>
        <v>0</v>
      </c>
      <c r="V105" s="242">
        <f t="shared" si="46"/>
        <v>0</v>
      </c>
      <c r="W105" s="187"/>
      <c r="X105" s="187"/>
      <c r="Y105" s="187"/>
      <c r="Z105" s="187"/>
      <c r="AA105" s="187"/>
      <c r="AB105" s="187"/>
      <c r="AC105" s="187"/>
      <c r="AD105" s="187"/>
      <c r="AE105" s="241">
        <v>46054</v>
      </c>
      <c r="AF105" s="208">
        <f t="shared" si="45"/>
        <v>1</v>
      </c>
      <c r="AG105" s="267"/>
    </row>
    <row r="106" spans="4:33" ht="76.5">
      <c r="D106" s="185" t="s">
        <v>317</v>
      </c>
      <c r="E106" s="225" t="s">
        <v>318</v>
      </c>
      <c r="F106" s="186">
        <v>5</v>
      </c>
      <c r="G106" s="190" t="s">
        <v>319</v>
      </c>
      <c r="H106" s="187"/>
      <c r="I106" s="12">
        <v>2</v>
      </c>
      <c r="J106" s="12"/>
      <c r="K106" s="12"/>
      <c r="L106" s="58">
        <v>7</v>
      </c>
      <c r="M106" s="12">
        <v>3</v>
      </c>
      <c r="N106" s="12"/>
      <c r="O106" s="12"/>
      <c r="P106" s="242">
        <f t="shared" si="46"/>
        <v>2</v>
      </c>
      <c r="Q106" s="242">
        <f t="shared" si="46"/>
        <v>0</v>
      </c>
      <c r="R106" s="242">
        <f t="shared" si="46"/>
        <v>0</v>
      </c>
      <c r="S106" s="242">
        <f t="shared" si="46"/>
        <v>7</v>
      </c>
      <c r="T106" s="242">
        <f t="shared" si="46"/>
        <v>3</v>
      </c>
      <c r="U106" s="242">
        <f t="shared" si="46"/>
        <v>0</v>
      </c>
      <c r="V106" s="242">
        <f t="shared" si="46"/>
        <v>0</v>
      </c>
      <c r="W106" s="187"/>
      <c r="X106" s="187"/>
      <c r="Y106" s="187"/>
      <c r="Z106" s="187"/>
      <c r="AA106" s="187"/>
      <c r="AB106" s="187"/>
      <c r="AC106" s="187"/>
      <c r="AD106" s="187"/>
      <c r="AE106" s="241">
        <v>46054</v>
      </c>
      <c r="AF106" s="208">
        <f t="shared" si="45"/>
        <v>12</v>
      </c>
      <c r="AG106" s="267"/>
    </row>
    <row r="107" spans="4:33" ht="25.5">
      <c r="D107" s="185" t="s">
        <v>320</v>
      </c>
      <c r="E107" s="186" t="s">
        <v>82</v>
      </c>
      <c r="F107" s="186">
        <v>1</v>
      </c>
      <c r="G107" s="190" t="s">
        <v>321</v>
      </c>
      <c r="H107" s="187"/>
      <c r="I107" s="12">
        <v>1</v>
      </c>
      <c r="J107" s="12"/>
      <c r="K107" s="12"/>
      <c r="L107" s="58">
        <v>1</v>
      </c>
      <c r="M107" s="12"/>
      <c r="N107" s="12"/>
      <c r="O107" s="54">
        <v>1</v>
      </c>
      <c r="P107" s="242">
        <f t="shared" si="46"/>
        <v>1</v>
      </c>
      <c r="Q107" s="242">
        <f t="shared" si="46"/>
        <v>0</v>
      </c>
      <c r="R107" s="242">
        <f t="shared" si="46"/>
        <v>0</v>
      </c>
      <c r="S107" s="242">
        <f t="shared" si="46"/>
        <v>1</v>
      </c>
      <c r="T107" s="242">
        <f t="shared" si="46"/>
        <v>0</v>
      </c>
      <c r="U107" s="242">
        <f t="shared" si="46"/>
        <v>0</v>
      </c>
      <c r="V107" s="242">
        <f t="shared" si="46"/>
        <v>1</v>
      </c>
      <c r="W107" s="187"/>
      <c r="X107" s="187"/>
      <c r="Y107" s="187"/>
      <c r="Z107" s="187"/>
      <c r="AA107" s="187"/>
      <c r="AB107" s="187"/>
      <c r="AC107" s="187"/>
      <c r="AD107" s="187"/>
      <c r="AE107" s="241">
        <v>46054</v>
      </c>
      <c r="AF107" s="208">
        <f t="shared" si="45"/>
        <v>2</v>
      </c>
      <c r="AG107" s="267"/>
    </row>
    <row r="108" spans="4:33" ht="38.25">
      <c r="D108" s="185" t="s">
        <v>322</v>
      </c>
      <c r="E108" s="225" t="s">
        <v>323</v>
      </c>
      <c r="F108" s="186">
        <v>3</v>
      </c>
      <c r="G108" s="190" t="s">
        <v>324</v>
      </c>
      <c r="H108" s="187"/>
      <c r="I108" s="12">
        <v>2</v>
      </c>
      <c r="J108" s="12"/>
      <c r="K108" s="12"/>
      <c r="L108" s="58">
        <v>2</v>
      </c>
      <c r="M108" s="12">
        <v>4</v>
      </c>
      <c r="N108" s="12"/>
      <c r="O108" s="12"/>
      <c r="P108" s="242">
        <f t="shared" si="46"/>
        <v>2</v>
      </c>
      <c r="Q108" s="242">
        <f t="shared" si="46"/>
        <v>0</v>
      </c>
      <c r="R108" s="242">
        <f t="shared" si="46"/>
        <v>0</v>
      </c>
      <c r="S108" s="242">
        <f t="shared" si="46"/>
        <v>2</v>
      </c>
      <c r="T108" s="242">
        <f t="shared" si="46"/>
        <v>4</v>
      </c>
      <c r="U108" s="242">
        <f t="shared" si="46"/>
        <v>0</v>
      </c>
      <c r="V108" s="242">
        <f t="shared" si="46"/>
        <v>0</v>
      </c>
      <c r="W108" s="187"/>
      <c r="X108" s="187"/>
      <c r="Y108" s="187"/>
      <c r="Z108" s="187"/>
      <c r="AA108" s="187"/>
      <c r="AB108" s="187"/>
      <c r="AC108" s="187"/>
      <c r="AD108" s="187"/>
      <c r="AE108" s="241">
        <v>46054</v>
      </c>
      <c r="AF108" s="208">
        <f t="shared" si="45"/>
        <v>8</v>
      </c>
      <c r="AG108" s="267"/>
    </row>
    <row r="109" spans="4:33" ht="38.25">
      <c r="D109" s="185" t="s">
        <v>322</v>
      </c>
      <c r="E109" s="186" t="s">
        <v>325</v>
      </c>
      <c r="F109" s="195">
        <v>2</v>
      </c>
      <c r="G109" s="190" t="s">
        <v>326</v>
      </c>
      <c r="H109" s="187"/>
      <c r="I109" s="12">
        <v>1</v>
      </c>
      <c r="J109" s="12"/>
      <c r="K109" s="12"/>
      <c r="L109" s="58"/>
      <c r="M109" s="183"/>
      <c r="N109" s="12"/>
      <c r="O109" s="12"/>
      <c r="P109" s="242">
        <f t="shared" si="46"/>
        <v>1</v>
      </c>
      <c r="Q109" s="242">
        <f t="shared" si="46"/>
        <v>0</v>
      </c>
      <c r="R109" s="242">
        <f t="shared" si="46"/>
        <v>0</v>
      </c>
      <c r="S109" s="242">
        <f t="shared" si="46"/>
        <v>0</v>
      </c>
      <c r="T109" s="242">
        <f t="shared" si="46"/>
        <v>0</v>
      </c>
      <c r="U109" s="242">
        <f t="shared" si="46"/>
        <v>0</v>
      </c>
      <c r="V109" s="242">
        <f t="shared" si="46"/>
        <v>0</v>
      </c>
      <c r="W109" s="187"/>
      <c r="X109" s="187"/>
      <c r="Y109" s="187"/>
      <c r="Z109" s="187"/>
      <c r="AA109" s="187"/>
      <c r="AB109" s="187"/>
      <c r="AC109" s="187"/>
      <c r="AD109" s="187"/>
      <c r="AE109" s="241">
        <v>46054</v>
      </c>
      <c r="AF109" s="208">
        <f t="shared" si="45"/>
        <v>1</v>
      </c>
      <c r="AG109" s="267"/>
    </row>
    <row r="110" spans="4:33" ht="25.5">
      <c r="D110" s="185" t="s">
        <v>327</v>
      </c>
      <c r="E110" s="186" t="s">
        <v>90</v>
      </c>
      <c r="F110" s="186">
        <v>1</v>
      </c>
      <c r="G110" s="190" t="s">
        <v>328</v>
      </c>
      <c r="H110" s="187"/>
      <c r="I110" s="12">
        <v>4</v>
      </c>
      <c r="J110" s="12"/>
      <c r="K110" s="12"/>
      <c r="L110" s="58">
        <v>2</v>
      </c>
      <c r="M110" s="12">
        <v>1</v>
      </c>
      <c r="N110" s="12"/>
      <c r="O110" s="12"/>
      <c r="P110" s="242">
        <f t="shared" si="46"/>
        <v>4</v>
      </c>
      <c r="Q110" s="242">
        <f t="shared" si="46"/>
        <v>0</v>
      </c>
      <c r="R110" s="242">
        <f t="shared" si="46"/>
        <v>0</v>
      </c>
      <c r="S110" s="242">
        <f t="shared" si="46"/>
        <v>2</v>
      </c>
      <c r="T110" s="242">
        <f t="shared" si="46"/>
        <v>1</v>
      </c>
      <c r="U110" s="242">
        <f t="shared" si="46"/>
        <v>0</v>
      </c>
      <c r="V110" s="242">
        <f t="shared" si="46"/>
        <v>0</v>
      </c>
      <c r="W110" s="187"/>
      <c r="X110" s="187"/>
      <c r="Y110" s="187"/>
      <c r="Z110" s="187"/>
      <c r="AA110" s="187"/>
      <c r="AB110" s="187"/>
      <c r="AC110" s="187"/>
      <c r="AD110" s="187"/>
      <c r="AE110" s="241">
        <v>46054</v>
      </c>
      <c r="AF110" s="208">
        <f t="shared" si="45"/>
        <v>7</v>
      </c>
      <c r="AG110" s="267"/>
    </row>
    <row r="111" spans="4:33" ht="63.75">
      <c r="D111" s="185" t="s">
        <v>329</v>
      </c>
      <c r="E111" s="225" t="s">
        <v>330</v>
      </c>
      <c r="F111" s="186">
        <v>4</v>
      </c>
      <c r="G111" s="189" t="s">
        <v>331</v>
      </c>
      <c r="H111" s="187"/>
      <c r="I111" s="12">
        <v>4</v>
      </c>
      <c r="J111" s="12"/>
      <c r="K111" s="12"/>
      <c r="L111" s="58">
        <v>5</v>
      </c>
      <c r="M111" s="12"/>
      <c r="N111" s="12"/>
      <c r="O111" s="12"/>
      <c r="P111" s="242">
        <f t="shared" si="46"/>
        <v>4</v>
      </c>
      <c r="Q111" s="242">
        <f t="shared" si="46"/>
        <v>0</v>
      </c>
      <c r="R111" s="242">
        <f t="shared" si="46"/>
        <v>0</v>
      </c>
      <c r="S111" s="242">
        <f t="shared" si="46"/>
        <v>5</v>
      </c>
      <c r="T111" s="242">
        <f t="shared" si="46"/>
        <v>0</v>
      </c>
      <c r="U111" s="242">
        <f t="shared" si="46"/>
        <v>0</v>
      </c>
      <c r="V111" s="242">
        <f t="shared" si="46"/>
        <v>0</v>
      </c>
      <c r="W111" s="187"/>
      <c r="X111" s="187"/>
      <c r="Y111" s="187"/>
      <c r="Z111" s="187"/>
      <c r="AA111" s="187"/>
      <c r="AB111" s="187"/>
      <c r="AC111" s="187"/>
      <c r="AD111" s="187"/>
      <c r="AE111" s="241">
        <v>46054</v>
      </c>
      <c r="AF111" s="208">
        <f t="shared" si="45"/>
        <v>9</v>
      </c>
      <c r="AG111" s="267"/>
    </row>
    <row r="112" spans="4:33" ht="12" customHeight="1">
      <c r="D112" s="211" t="s">
        <v>654</v>
      </c>
      <c r="E112" s="212"/>
      <c r="F112" s="213"/>
      <c r="G112" s="213"/>
      <c r="H112" s="214"/>
      <c r="I112" s="187">
        <f t="shared" ref="I112:N112" si="47">SUM(I87:I111)</f>
        <v>52</v>
      </c>
      <c r="J112" s="187">
        <f t="shared" si="47"/>
        <v>0</v>
      </c>
      <c r="K112" s="187">
        <f t="shared" si="47"/>
        <v>0</v>
      </c>
      <c r="L112" s="187">
        <f t="shared" si="47"/>
        <v>36</v>
      </c>
      <c r="M112" s="187">
        <f t="shared" si="47"/>
        <v>29</v>
      </c>
      <c r="N112" s="187">
        <f t="shared" si="47"/>
        <v>0</v>
      </c>
      <c r="O112" s="187"/>
      <c r="P112" s="187">
        <f t="shared" ref="P112:AA112" si="48">SUM(P87:P111)</f>
        <v>52</v>
      </c>
      <c r="Q112" s="187">
        <f t="shared" si="48"/>
        <v>0</v>
      </c>
      <c r="R112" s="187">
        <f t="shared" si="48"/>
        <v>0</v>
      </c>
      <c r="S112" s="187">
        <f t="shared" si="48"/>
        <v>36</v>
      </c>
      <c r="T112" s="187">
        <f t="shared" si="48"/>
        <v>29</v>
      </c>
      <c r="U112" s="187">
        <f t="shared" si="48"/>
        <v>0</v>
      </c>
      <c r="V112" s="187">
        <f t="shared" si="48"/>
        <v>5</v>
      </c>
      <c r="W112" s="187">
        <f t="shared" si="48"/>
        <v>0</v>
      </c>
      <c r="X112" s="187">
        <f t="shared" si="48"/>
        <v>0</v>
      </c>
      <c r="Y112" s="187">
        <f t="shared" si="48"/>
        <v>0</v>
      </c>
      <c r="Z112" s="187">
        <f t="shared" si="48"/>
        <v>0</v>
      </c>
      <c r="AA112" s="187">
        <f t="shared" si="48"/>
        <v>0</v>
      </c>
      <c r="AB112" s="187">
        <f t="shared" ref="AB112:AC112" si="49">SUM(AB106:AB111)</f>
        <v>0</v>
      </c>
      <c r="AC112" s="187">
        <f t="shared" si="49"/>
        <v>0</v>
      </c>
      <c r="AD112" s="187">
        <f>SUM(AD87:AD111)</f>
        <v>0</v>
      </c>
      <c r="AE112" s="215">
        <f>I116+J116+K116+L116+M116+N116+P116+Q116+R116+S116+T116+U116+O116+V116</f>
        <v>7943250</v>
      </c>
      <c r="AF112" s="232"/>
      <c r="AG112" s="267"/>
    </row>
    <row r="113" spans="4:34" ht="12" customHeight="1">
      <c r="D113" s="211" t="s">
        <v>655</v>
      </c>
      <c r="E113" s="212"/>
      <c r="F113" s="213"/>
      <c r="G113" s="213"/>
      <c r="H113" s="214"/>
      <c r="I113" s="217">
        <v>20000</v>
      </c>
      <c r="J113" s="217">
        <v>20000</v>
      </c>
      <c r="K113" s="217">
        <v>130000</v>
      </c>
      <c r="L113" s="217">
        <v>15000</v>
      </c>
      <c r="M113" s="217">
        <v>45000</v>
      </c>
      <c r="N113" s="217">
        <v>70000</v>
      </c>
      <c r="O113" s="217"/>
      <c r="P113" s="217">
        <v>20000</v>
      </c>
      <c r="Q113" s="217">
        <v>20000</v>
      </c>
      <c r="R113" s="217">
        <v>80000</v>
      </c>
      <c r="S113" s="217">
        <v>20000</v>
      </c>
      <c r="T113" s="217">
        <v>70000</v>
      </c>
      <c r="U113" s="217">
        <v>70000</v>
      </c>
      <c r="V113" s="217"/>
      <c r="W113" s="217">
        <v>50000</v>
      </c>
      <c r="X113" s="217">
        <v>170000</v>
      </c>
      <c r="Y113" s="217">
        <v>320000</v>
      </c>
      <c r="Z113" s="236">
        <v>13000</v>
      </c>
      <c r="AA113" s="236">
        <v>13000</v>
      </c>
      <c r="AB113" s="217">
        <v>18000</v>
      </c>
      <c r="AC113" s="217"/>
      <c r="AD113" s="236">
        <v>23000</v>
      </c>
      <c r="AE113" s="219"/>
      <c r="AF113" s="233"/>
      <c r="AG113" s="267"/>
    </row>
    <row r="114" spans="4:34">
      <c r="D114" s="211" t="s">
        <v>656</v>
      </c>
      <c r="E114" s="212"/>
      <c r="F114" s="213"/>
      <c r="G114" s="213"/>
      <c r="H114" s="214"/>
      <c r="I114" s="217">
        <f>SUM(I113*19%)</f>
        <v>3800</v>
      </c>
      <c r="J114" s="217">
        <f t="shared" ref="J114:AD114" si="50">SUM(J113*19%)</f>
        <v>3800</v>
      </c>
      <c r="K114" s="217">
        <f t="shared" si="50"/>
        <v>24700</v>
      </c>
      <c r="L114" s="217">
        <f t="shared" si="50"/>
        <v>2850</v>
      </c>
      <c r="M114" s="217">
        <f t="shared" si="50"/>
        <v>8550</v>
      </c>
      <c r="N114" s="217">
        <f t="shared" si="50"/>
        <v>13300</v>
      </c>
      <c r="O114" s="217"/>
      <c r="P114" s="217">
        <f t="shared" ref="P114:V114" si="51">SUM(P113*19%)</f>
        <v>3800</v>
      </c>
      <c r="Q114" s="217">
        <f t="shared" si="51"/>
        <v>3800</v>
      </c>
      <c r="R114" s="217">
        <f t="shared" si="51"/>
        <v>15200</v>
      </c>
      <c r="S114" s="217">
        <f t="shared" si="51"/>
        <v>3800</v>
      </c>
      <c r="T114" s="217">
        <f t="shared" si="51"/>
        <v>13300</v>
      </c>
      <c r="U114" s="217">
        <f t="shared" si="51"/>
        <v>13300</v>
      </c>
      <c r="V114" s="217">
        <f t="shared" si="51"/>
        <v>0</v>
      </c>
      <c r="W114" s="217">
        <f t="shared" si="50"/>
        <v>9500</v>
      </c>
      <c r="X114" s="217">
        <f t="shared" si="50"/>
        <v>32300</v>
      </c>
      <c r="Y114" s="217">
        <f t="shared" si="50"/>
        <v>60800</v>
      </c>
      <c r="Z114" s="217">
        <f t="shared" si="50"/>
        <v>2470</v>
      </c>
      <c r="AA114" s="217">
        <f t="shared" si="50"/>
        <v>2470</v>
      </c>
      <c r="AB114" s="221">
        <f t="shared" si="50"/>
        <v>3420</v>
      </c>
      <c r="AC114" s="221">
        <f t="shared" si="50"/>
        <v>0</v>
      </c>
      <c r="AD114" s="217">
        <f t="shared" si="50"/>
        <v>4370</v>
      </c>
      <c r="AE114" s="285">
        <f>W116+X116+Y116+Z116+AA116+AB116+AD116+AC116</f>
        <v>0</v>
      </c>
      <c r="AF114" s="233"/>
      <c r="AG114" s="267"/>
    </row>
    <row r="115" spans="4:34" ht="12" customHeight="1">
      <c r="D115" s="211" t="s">
        <v>657</v>
      </c>
      <c r="E115" s="212"/>
      <c r="F115" s="213"/>
      <c r="G115" s="213"/>
      <c r="H115" s="214"/>
      <c r="I115" s="217">
        <f>SUM(I113:I114)</f>
        <v>23800</v>
      </c>
      <c r="J115" s="217">
        <f t="shared" ref="J115:AD115" si="52">SUM(J113:J114)</f>
        <v>23800</v>
      </c>
      <c r="K115" s="217">
        <f t="shared" si="52"/>
        <v>154700</v>
      </c>
      <c r="L115" s="217">
        <f t="shared" si="52"/>
        <v>17850</v>
      </c>
      <c r="M115" s="217">
        <f t="shared" si="52"/>
        <v>53550</v>
      </c>
      <c r="N115" s="217">
        <f t="shared" si="52"/>
        <v>83300</v>
      </c>
      <c r="O115" s="217"/>
      <c r="P115" s="217">
        <f t="shared" ref="P115:V115" si="53">SUM(P113:P114)</f>
        <v>23800</v>
      </c>
      <c r="Q115" s="217">
        <f t="shared" si="53"/>
        <v>23800</v>
      </c>
      <c r="R115" s="217">
        <f t="shared" si="53"/>
        <v>95200</v>
      </c>
      <c r="S115" s="217">
        <f t="shared" si="53"/>
        <v>23800</v>
      </c>
      <c r="T115" s="217">
        <f t="shared" si="53"/>
        <v>83300</v>
      </c>
      <c r="U115" s="217">
        <f t="shared" si="53"/>
        <v>83300</v>
      </c>
      <c r="V115" s="217">
        <f t="shared" si="53"/>
        <v>0</v>
      </c>
      <c r="W115" s="217">
        <f t="shared" si="52"/>
        <v>59500</v>
      </c>
      <c r="X115" s="217">
        <f t="shared" si="52"/>
        <v>202300</v>
      </c>
      <c r="Y115" s="217">
        <f t="shared" si="52"/>
        <v>380800</v>
      </c>
      <c r="Z115" s="217">
        <f t="shared" si="52"/>
        <v>15470</v>
      </c>
      <c r="AA115" s="217">
        <f t="shared" si="52"/>
        <v>15470</v>
      </c>
      <c r="AB115" s="221">
        <f t="shared" si="52"/>
        <v>21420</v>
      </c>
      <c r="AC115" s="221">
        <f t="shared" si="52"/>
        <v>0</v>
      </c>
      <c r="AD115" s="217">
        <f t="shared" si="52"/>
        <v>27370</v>
      </c>
      <c r="AE115" s="219"/>
      <c r="AF115" s="233"/>
      <c r="AG115" s="267"/>
    </row>
    <row r="116" spans="4:34" ht="12" customHeight="1">
      <c r="D116" s="211" t="s">
        <v>658</v>
      </c>
      <c r="E116" s="212"/>
      <c r="F116" s="213"/>
      <c r="G116" s="213"/>
      <c r="H116" s="214"/>
      <c r="I116" s="217">
        <f>SUM(I115*I112)</f>
        <v>1237600</v>
      </c>
      <c r="J116" s="217">
        <f t="shared" ref="J116:AD116" si="54">SUM(J115*J112)</f>
        <v>0</v>
      </c>
      <c r="K116" s="217">
        <f t="shared" si="54"/>
        <v>0</v>
      </c>
      <c r="L116" s="217">
        <f t="shared" si="54"/>
        <v>642600</v>
      </c>
      <c r="M116" s="217">
        <f t="shared" si="54"/>
        <v>1552950</v>
      </c>
      <c r="N116" s="217">
        <f t="shared" si="54"/>
        <v>0</v>
      </c>
      <c r="O116" s="217"/>
      <c r="P116" s="217">
        <f t="shared" ref="P116:V116" si="55">SUM(P115*P112)</f>
        <v>1237600</v>
      </c>
      <c r="Q116" s="217">
        <f t="shared" si="55"/>
        <v>0</v>
      </c>
      <c r="R116" s="217">
        <f t="shared" si="55"/>
        <v>0</v>
      </c>
      <c r="S116" s="217">
        <f t="shared" si="55"/>
        <v>856800</v>
      </c>
      <c r="T116" s="217">
        <f t="shared" si="55"/>
        <v>2415700</v>
      </c>
      <c r="U116" s="217">
        <f t="shared" si="55"/>
        <v>0</v>
      </c>
      <c r="V116" s="217">
        <f t="shared" si="55"/>
        <v>0</v>
      </c>
      <c r="W116" s="217">
        <f t="shared" si="54"/>
        <v>0</v>
      </c>
      <c r="X116" s="217">
        <f t="shared" si="54"/>
        <v>0</v>
      </c>
      <c r="Y116" s="217">
        <f t="shared" si="54"/>
        <v>0</v>
      </c>
      <c r="Z116" s="217">
        <f t="shared" si="54"/>
        <v>0</v>
      </c>
      <c r="AA116" s="217">
        <f t="shared" si="54"/>
        <v>0</v>
      </c>
      <c r="AB116" s="221">
        <f t="shared" ref="AB116:AC116" si="56">SUM(AB112*AB115)</f>
        <v>0</v>
      </c>
      <c r="AC116" s="221">
        <f t="shared" si="56"/>
        <v>0</v>
      </c>
      <c r="AD116" s="217">
        <f t="shared" si="54"/>
        <v>0</v>
      </c>
      <c r="AE116" s="286">
        <f>AE112+AE114</f>
        <v>7943250</v>
      </c>
      <c r="AF116" s="234"/>
      <c r="AG116" s="267"/>
    </row>
    <row r="117" spans="4:34" ht="15">
      <c r="D117" s="224" t="s">
        <v>332</v>
      </c>
      <c r="E117" s="205"/>
      <c r="F117" s="206"/>
      <c r="G117" s="206"/>
      <c r="H117" s="206"/>
      <c r="I117" s="206"/>
      <c r="J117" s="206"/>
      <c r="K117" s="206"/>
      <c r="L117" s="206"/>
      <c r="M117" s="206"/>
      <c r="N117" s="206"/>
      <c r="O117" s="206"/>
      <c r="P117" s="206"/>
      <c r="Q117" s="206"/>
      <c r="R117" s="206"/>
      <c r="S117" s="206"/>
      <c r="T117" s="206"/>
      <c r="U117" s="206"/>
      <c r="V117" s="206"/>
      <c r="W117" s="206"/>
      <c r="X117" s="206"/>
      <c r="Y117" s="206"/>
      <c r="Z117" s="206"/>
      <c r="AA117" s="206"/>
      <c r="AB117" s="206"/>
      <c r="AC117" s="206"/>
      <c r="AD117" s="206"/>
      <c r="AE117" s="206"/>
      <c r="AF117" s="207"/>
      <c r="AG117" s="267"/>
    </row>
    <row r="118" spans="4:34" ht="89.25">
      <c r="D118" s="185" t="s">
        <v>333</v>
      </c>
      <c r="E118" s="225" t="s">
        <v>336</v>
      </c>
      <c r="F118" s="186">
        <v>4</v>
      </c>
      <c r="G118" s="190" t="s">
        <v>337</v>
      </c>
      <c r="H118" s="187"/>
      <c r="I118" s="6">
        <v>2</v>
      </c>
      <c r="J118" s="8"/>
      <c r="K118" s="8"/>
      <c r="L118" s="57"/>
      <c r="M118" s="179"/>
      <c r="N118" s="8"/>
      <c r="O118" s="8"/>
      <c r="P118" s="208">
        <f t="shared" ref="P118:P120" si="57">I118</f>
        <v>2</v>
      </c>
      <c r="Q118" s="208">
        <f t="shared" ref="Q118:V120" si="58">J118</f>
        <v>0</v>
      </c>
      <c r="R118" s="208">
        <f t="shared" si="58"/>
        <v>0</v>
      </c>
      <c r="S118" s="208">
        <f t="shared" si="58"/>
        <v>0</v>
      </c>
      <c r="T118" s="208">
        <f t="shared" si="58"/>
        <v>0</v>
      </c>
      <c r="U118" s="208">
        <f t="shared" si="58"/>
        <v>0</v>
      </c>
      <c r="V118" s="208">
        <f t="shared" si="58"/>
        <v>0</v>
      </c>
      <c r="W118" s="208"/>
      <c r="X118" s="208"/>
      <c r="Y118" s="208"/>
      <c r="Z118" s="208"/>
      <c r="AA118" s="208"/>
      <c r="AB118" s="208"/>
      <c r="AC118" s="208"/>
      <c r="AD118" s="208"/>
      <c r="AE118" s="210">
        <v>46054</v>
      </c>
      <c r="AF118" s="208">
        <f t="shared" ref="AF118:AF120" si="59">I118+J118+K118+L118+M118+N118+W118+X118+Y118</f>
        <v>2</v>
      </c>
      <c r="AG118" s="268"/>
    </row>
    <row r="119" spans="4:34" ht="38.25">
      <c r="D119" s="185" t="s">
        <v>333</v>
      </c>
      <c r="E119" s="225" t="s">
        <v>58</v>
      </c>
      <c r="F119" s="186"/>
      <c r="G119" s="190" t="s">
        <v>340</v>
      </c>
      <c r="H119" s="187"/>
      <c r="I119" s="6"/>
      <c r="J119" s="8"/>
      <c r="K119" s="8"/>
      <c r="L119" s="179"/>
      <c r="M119" s="8"/>
      <c r="N119" s="8"/>
      <c r="O119" s="8"/>
      <c r="P119" s="208">
        <f t="shared" si="57"/>
        <v>0</v>
      </c>
      <c r="Q119" s="208">
        <f t="shared" si="58"/>
        <v>0</v>
      </c>
      <c r="R119" s="208">
        <f t="shared" si="58"/>
        <v>0</v>
      </c>
      <c r="S119" s="208">
        <f t="shared" si="58"/>
        <v>0</v>
      </c>
      <c r="T119" s="208">
        <f t="shared" si="58"/>
        <v>0</v>
      </c>
      <c r="U119" s="208">
        <f t="shared" si="58"/>
        <v>0</v>
      </c>
      <c r="V119" s="208">
        <f t="shared" si="58"/>
        <v>0</v>
      </c>
      <c r="W119" s="187"/>
      <c r="X119" s="187"/>
      <c r="Y119" s="187"/>
      <c r="Z119" s="187"/>
      <c r="AA119" s="187"/>
      <c r="AB119" s="187"/>
      <c r="AC119" s="187"/>
      <c r="AD119" s="187"/>
      <c r="AE119" s="291"/>
      <c r="AF119" s="208">
        <f t="shared" si="59"/>
        <v>0</v>
      </c>
      <c r="AG119" s="268"/>
    </row>
    <row r="120" spans="4:34" ht="38.25">
      <c r="D120" s="185" t="s">
        <v>333</v>
      </c>
      <c r="E120" s="225" t="s">
        <v>58</v>
      </c>
      <c r="F120" s="186"/>
      <c r="G120" s="190" t="s">
        <v>341</v>
      </c>
      <c r="H120" s="187"/>
      <c r="I120" s="6"/>
      <c r="J120" s="8"/>
      <c r="K120" s="8"/>
      <c r="L120" s="179"/>
      <c r="M120" s="8"/>
      <c r="N120" s="8"/>
      <c r="O120" s="8"/>
      <c r="P120" s="208">
        <f t="shared" si="57"/>
        <v>0</v>
      </c>
      <c r="Q120" s="208">
        <f t="shared" si="58"/>
        <v>0</v>
      </c>
      <c r="R120" s="208">
        <f t="shared" si="58"/>
        <v>0</v>
      </c>
      <c r="S120" s="208">
        <f t="shared" si="58"/>
        <v>0</v>
      </c>
      <c r="T120" s="208">
        <f t="shared" si="58"/>
        <v>0</v>
      </c>
      <c r="U120" s="208">
        <f t="shared" si="58"/>
        <v>0</v>
      </c>
      <c r="V120" s="208">
        <f t="shared" si="58"/>
        <v>0</v>
      </c>
      <c r="W120" s="208"/>
      <c r="X120" s="208"/>
      <c r="Y120" s="208"/>
      <c r="Z120" s="208"/>
      <c r="AA120" s="208"/>
      <c r="AB120" s="208"/>
      <c r="AC120" s="208"/>
      <c r="AD120" s="208"/>
      <c r="AE120" s="291"/>
      <c r="AF120" s="208">
        <f t="shared" si="59"/>
        <v>0</v>
      </c>
      <c r="AG120" s="268"/>
    </row>
    <row r="121" spans="4:34" ht="12" customHeight="1">
      <c r="D121" s="211" t="s">
        <v>654</v>
      </c>
      <c r="E121" s="212"/>
      <c r="F121" s="213"/>
      <c r="G121" s="213"/>
      <c r="H121" s="214"/>
      <c r="I121" s="187">
        <f t="shared" ref="I121:AA121" si="60">SUM(I118:I120)</f>
        <v>2</v>
      </c>
      <c r="J121" s="187">
        <f t="shared" si="60"/>
        <v>0</v>
      </c>
      <c r="K121" s="187">
        <f t="shared" si="60"/>
        <v>0</v>
      </c>
      <c r="L121" s="187">
        <f t="shared" si="60"/>
        <v>0</v>
      </c>
      <c r="M121" s="187">
        <f t="shared" si="60"/>
        <v>0</v>
      </c>
      <c r="N121" s="187">
        <f t="shared" si="60"/>
        <v>0</v>
      </c>
      <c r="O121" s="187">
        <f t="shared" si="60"/>
        <v>0</v>
      </c>
      <c r="P121" s="187">
        <f t="shared" si="60"/>
        <v>2</v>
      </c>
      <c r="Q121" s="187">
        <f t="shared" si="60"/>
        <v>0</v>
      </c>
      <c r="R121" s="187">
        <f t="shared" si="60"/>
        <v>0</v>
      </c>
      <c r="S121" s="187">
        <f t="shared" si="60"/>
        <v>0</v>
      </c>
      <c r="T121" s="187">
        <f t="shared" si="60"/>
        <v>0</v>
      </c>
      <c r="U121" s="187">
        <f t="shared" si="60"/>
        <v>0</v>
      </c>
      <c r="V121" s="187">
        <f t="shared" si="60"/>
        <v>0</v>
      </c>
      <c r="W121" s="187">
        <f t="shared" si="60"/>
        <v>0</v>
      </c>
      <c r="X121" s="187">
        <f t="shared" si="60"/>
        <v>0</v>
      </c>
      <c r="Y121" s="187">
        <f t="shared" si="60"/>
        <v>0</v>
      </c>
      <c r="Z121" s="187">
        <f t="shared" si="60"/>
        <v>0</v>
      </c>
      <c r="AA121" s="187">
        <f t="shared" si="60"/>
        <v>0</v>
      </c>
      <c r="AB121" s="187">
        <f t="shared" ref="AB121:AC121" si="61">SUM(AB118:AB120)</f>
        <v>0</v>
      </c>
      <c r="AC121" s="187">
        <f t="shared" si="61"/>
        <v>0</v>
      </c>
      <c r="AD121" s="187">
        <f>SUM(AD118:AD120)</f>
        <v>0</v>
      </c>
      <c r="AE121" s="215">
        <f>I125+J125+K125+L125+M125+N125+P125+Q125+R125+S125+T125+U125+O125+V125</f>
        <v>83300</v>
      </c>
      <c r="AF121" s="246"/>
      <c r="AG121" s="267"/>
    </row>
    <row r="122" spans="4:34" ht="12" customHeight="1">
      <c r="D122" s="211" t="s">
        <v>655</v>
      </c>
      <c r="E122" s="212"/>
      <c r="F122" s="213"/>
      <c r="G122" s="213"/>
      <c r="H122" s="214"/>
      <c r="I122" s="217">
        <v>20000</v>
      </c>
      <c r="J122" s="218">
        <v>20000</v>
      </c>
      <c r="K122" s="217">
        <v>110000</v>
      </c>
      <c r="L122" s="217">
        <v>12000</v>
      </c>
      <c r="M122" s="217">
        <v>40000</v>
      </c>
      <c r="N122" s="218">
        <v>50000</v>
      </c>
      <c r="O122" s="218"/>
      <c r="P122" s="218">
        <v>15000</v>
      </c>
      <c r="Q122" s="218">
        <v>15000</v>
      </c>
      <c r="R122" s="218">
        <v>90000</v>
      </c>
      <c r="S122" s="218">
        <v>20000</v>
      </c>
      <c r="T122" s="218">
        <v>55000</v>
      </c>
      <c r="U122" s="218">
        <v>55000</v>
      </c>
      <c r="V122" s="218"/>
      <c r="W122" s="217">
        <v>48000</v>
      </c>
      <c r="X122" s="217">
        <v>115000</v>
      </c>
      <c r="Y122" s="217">
        <v>290000</v>
      </c>
      <c r="Z122" s="236">
        <v>13000</v>
      </c>
      <c r="AA122" s="236">
        <v>13000</v>
      </c>
      <c r="AB122" s="217">
        <v>18000</v>
      </c>
      <c r="AC122" s="217"/>
      <c r="AD122" s="236">
        <v>23000</v>
      </c>
      <c r="AE122" s="219"/>
      <c r="AF122" s="247"/>
      <c r="AG122" s="267"/>
    </row>
    <row r="123" spans="4:34">
      <c r="D123" s="211" t="s">
        <v>656</v>
      </c>
      <c r="E123" s="212"/>
      <c r="F123" s="213"/>
      <c r="G123" s="213"/>
      <c r="H123" s="214"/>
      <c r="I123" s="217">
        <f>SUM(I122*19%)</f>
        <v>3800</v>
      </c>
      <c r="J123" s="217">
        <f t="shared" ref="J123:AD123" si="62">SUM(J122*19%)</f>
        <v>3800</v>
      </c>
      <c r="K123" s="217">
        <f t="shared" si="62"/>
        <v>20900</v>
      </c>
      <c r="L123" s="217">
        <f t="shared" si="62"/>
        <v>2280</v>
      </c>
      <c r="M123" s="217">
        <f t="shared" si="62"/>
        <v>7600</v>
      </c>
      <c r="N123" s="217">
        <f t="shared" si="62"/>
        <v>9500</v>
      </c>
      <c r="O123" s="217">
        <f t="shared" si="62"/>
        <v>0</v>
      </c>
      <c r="P123" s="217">
        <f t="shared" si="62"/>
        <v>2850</v>
      </c>
      <c r="Q123" s="217">
        <f t="shared" si="62"/>
        <v>2850</v>
      </c>
      <c r="R123" s="217">
        <f t="shared" si="62"/>
        <v>17100</v>
      </c>
      <c r="S123" s="217">
        <f t="shared" si="62"/>
        <v>3800</v>
      </c>
      <c r="T123" s="217">
        <f t="shared" si="62"/>
        <v>10450</v>
      </c>
      <c r="U123" s="217">
        <f t="shared" si="62"/>
        <v>10450</v>
      </c>
      <c r="V123" s="217">
        <f t="shared" si="62"/>
        <v>0</v>
      </c>
      <c r="W123" s="217">
        <f t="shared" si="62"/>
        <v>9120</v>
      </c>
      <c r="X123" s="217">
        <f t="shared" si="62"/>
        <v>21850</v>
      </c>
      <c r="Y123" s="217">
        <f t="shared" si="62"/>
        <v>55100</v>
      </c>
      <c r="Z123" s="217">
        <f t="shared" si="62"/>
        <v>2470</v>
      </c>
      <c r="AA123" s="217">
        <f t="shared" si="62"/>
        <v>2470</v>
      </c>
      <c r="AB123" s="221">
        <f t="shared" si="62"/>
        <v>3420</v>
      </c>
      <c r="AC123" s="221">
        <f t="shared" si="62"/>
        <v>0</v>
      </c>
      <c r="AD123" s="217">
        <f t="shared" si="62"/>
        <v>4370</v>
      </c>
      <c r="AE123" s="285">
        <f>W125+X125+Y125+Z125+AA125+AB125+AC125+AD125</f>
        <v>0</v>
      </c>
      <c r="AF123" s="247"/>
      <c r="AG123" s="267"/>
    </row>
    <row r="124" spans="4:34" ht="12" customHeight="1">
      <c r="D124" s="211" t="s">
        <v>657</v>
      </c>
      <c r="E124" s="212"/>
      <c r="F124" s="213"/>
      <c r="G124" s="213"/>
      <c r="H124" s="214"/>
      <c r="I124" s="217">
        <f>SUM(I122:I123)</f>
        <v>23800</v>
      </c>
      <c r="J124" s="217">
        <f t="shared" ref="J124:AD124" si="63">SUM(J122:J123)</f>
        <v>23800</v>
      </c>
      <c r="K124" s="217">
        <f t="shared" si="63"/>
        <v>130900</v>
      </c>
      <c r="L124" s="217">
        <f t="shared" si="63"/>
        <v>14280</v>
      </c>
      <c r="M124" s="217">
        <f t="shared" si="63"/>
        <v>47600</v>
      </c>
      <c r="N124" s="217">
        <f t="shared" si="63"/>
        <v>59500</v>
      </c>
      <c r="O124" s="217">
        <f t="shared" si="63"/>
        <v>0</v>
      </c>
      <c r="P124" s="217">
        <f t="shared" si="63"/>
        <v>17850</v>
      </c>
      <c r="Q124" s="217">
        <f t="shared" si="63"/>
        <v>17850</v>
      </c>
      <c r="R124" s="217">
        <f t="shared" si="63"/>
        <v>107100</v>
      </c>
      <c r="S124" s="217">
        <f t="shared" si="63"/>
        <v>23800</v>
      </c>
      <c r="T124" s="217">
        <f t="shared" si="63"/>
        <v>65450</v>
      </c>
      <c r="U124" s="217">
        <f t="shared" si="63"/>
        <v>65450</v>
      </c>
      <c r="V124" s="217">
        <f t="shared" si="63"/>
        <v>0</v>
      </c>
      <c r="W124" s="217">
        <f t="shared" si="63"/>
        <v>57120</v>
      </c>
      <c r="X124" s="217">
        <f t="shared" si="63"/>
        <v>136850</v>
      </c>
      <c r="Y124" s="217">
        <f t="shared" si="63"/>
        <v>345100</v>
      </c>
      <c r="Z124" s="217">
        <f t="shared" si="63"/>
        <v>15470</v>
      </c>
      <c r="AA124" s="217">
        <f t="shared" si="63"/>
        <v>15470</v>
      </c>
      <c r="AB124" s="221">
        <f t="shared" si="63"/>
        <v>21420</v>
      </c>
      <c r="AC124" s="221">
        <f t="shared" si="63"/>
        <v>0</v>
      </c>
      <c r="AD124" s="217">
        <f t="shared" si="63"/>
        <v>27370</v>
      </c>
      <c r="AE124" s="219"/>
      <c r="AF124" s="247"/>
      <c r="AG124" s="267"/>
    </row>
    <row r="125" spans="4:34" ht="12" customHeight="1">
      <c r="D125" s="211" t="s">
        <v>658</v>
      </c>
      <c r="E125" s="212"/>
      <c r="F125" s="213"/>
      <c r="G125" s="213"/>
      <c r="H125" s="214"/>
      <c r="I125" s="217">
        <f>SUM(I121*I124)</f>
        <v>47600</v>
      </c>
      <c r="J125" s="217">
        <f t="shared" ref="J125:AD125" si="64">SUM(J121*J124)</f>
        <v>0</v>
      </c>
      <c r="K125" s="217">
        <f t="shared" si="64"/>
        <v>0</v>
      </c>
      <c r="L125" s="217">
        <f t="shared" si="64"/>
        <v>0</v>
      </c>
      <c r="M125" s="217">
        <f t="shared" si="64"/>
        <v>0</v>
      </c>
      <c r="N125" s="217">
        <f t="shared" si="64"/>
        <v>0</v>
      </c>
      <c r="O125" s="217">
        <f t="shared" si="64"/>
        <v>0</v>
      </c>
      <c r="P125" s="217">
        <f t="shared" si="64"/>
        <v>35700</v>
      </c>
      <c r="Q125" s="217">
        <f t="shared" si="64"/>
        <v>0</v>
      </c>
      <c r="R125" s="217">
        <f t="shared" si="64"/>
        <v>0</v>
      </c>
      <c r="S125" s="217">
        <f t="shared" si="64"/>
        <v>0</v>
      </c>
      <c r="T125" s="217">
        <f t="shared" si="64"/>
        <v>0</v>
      </c>
      <c r="U125" s="217">
        <f t="shared" si="64"/>
        <v>0</v>
      </c>
      <c r="V125" s="217">
        <f t="shared" si="64"/>
        <v>0</v>
      </c>
      <c r="W125" s="217">
        <f t="shared" si="64"/>
        <v>0</v>
      </c>
      <c r="X125" s="217">
        <f t="shared" si="64"/>
        <v>0</v>
      </c>
      <c r="Y125" s="217">
        <f t="shared" si="64"/>
        <v>0</v>
      </c>
      <c r="Z125" s="217">
        <f t="shared" si="64"/>
        <v>0</v>
      </c>
      <c r="AA125" s="217">
        <f t="shared" si="64"/>
        <v>0</v>
      </c>
      <c r="AB125" s="221">
        <f t="shared" si="64"/>
        <v>0</v>
      </c>
      <c r="AC125" s="221">
        <f t="shared" si="64"/>
        <v>0</v>
      </c>
      <c r="AD125" s="217">
        <f t="shared" si="64"/>
        <v>0</v>
      </c>
      <c r="AE125" s="286">
        <f>AE121+AE123</f>
        <v>83300</v>
      </c>
      <c r="AF125" s="248"/>
      <c r="AG125" s="267"/>
    </row>
    <row r="126" spans="4:34" ht="12" customHeight="1">
      <c r="D126" s="249" t="s">
        <v>367</v>
      </c>
      <c r="E126" s="205"/>
      <c r="F126" s="206"/>
      <c r="G126" s="206"/>
      <c r="H126" s="206"/>
      <c r="I126" s="206"/>
      <c r="J126" s="206"/>
      <c r="K126" s="206"/>
      <c r="L126" s="206"/>
      <c r="M126" s="206"/>
      <c r="N126" s="206"/>
      <c r="O126" s="206"/>
      <c r="P126" s="206"/>
      <c r="Q126" s="206"/>
      <c r="R126" s="206"/>
      <c r="S126" s="206"/>
      <c r="T126" s="206"/>
      <c r="U126" s="206"/>
      <c r="V126" s="206"/>
      <c r="W126" s="206"/>
      <c r="X126" s="206"/>
      <c r="Y126" s="206"/>
      <c r="Z126" s="206"/>
      <c r="AA126" s="206"/>
      <c r="AB126" s="206"/>
      <c r="AC126" s="206"/>
      <c r="AD126" s="206"/>
      <c r="AE126" s="206"/>
      <c r="AF126" s="207"/>
      <c r="AG126" s="267"/>
    </row>
    <row r="127" spans="4:34" ht="76.5">
      <c r="D127" s="196" t="s">
        <v>380</v>
      </c>
      <c r="E127" s="197" t="s">
        <v>381</v>
      </c>
      <c r="F127" s="255">
        <v>2</v>
      </c>
      <c r="G127" s="197" t="s">
        <v>382</v>
      </c>
      <c r="H127" s="187"/>
      <c r="I127" s="6">
        <v>1</v>
      </c>
      <c r="J127" s="6"/>
      <c r="K127" s="6"/>
      <c r="L127" s="57">
        <v>2</v>
      </c>
      <c r="M127" s="6">
        <v>1</v>
      </c>
      <c r="N127" s="6"/>
      <c r="O127" s="6"/>
      <c r="P127" s="187">
        <f t="shared" ref="P127:V136" si="65">I127</f>
        <v>1</v>
      </c>
      <c r="Q127" s="187">
        <f t="shared" ref="Q127:V130" si="66">J127</f>
        <v>0</v>
      </c>
      <c r="R127" s="187">
        <f t="shared" si="66"/>
        <v>0</v>
      </c>
      <c r="S127" s="187">
        <f t="shared" si="66"/>
        <v>2</v>
      </c>
      <c r="T127" s="187">
        <f t="shared" si="66"/>
        <v>1</v>
      </c>
      <c r="U127" s="187">
        <f t="shared" si="66"/>
        <v>0</v>
      </c>
      <c r="V127" s="187">
        <f t="shared" si="66"/>
        <v>0</v>
      </c>
      <c r="W127" s="208"/>
      <c r="X127" s="208"/>
      <c r="Y127" s="208"/>
      <c r="Z127" s="208"/>
      <c r="AA127" s="208"/>
      <c r="AB127" s="208"/>
      <c r="AC127" s="208"/>
      <c r="AD127" s="208"/>
      <c r="AE127" s="210">
        <v>46054</v>
      </c>
      <c r="AF127" s="208">
        <f t="shared" ref="AF127:AF136" si="67">I127+J127+K127+L127+M127+N127+W127+X127+Y127</f>
        <v>4</v>
      </c>
      <c r="AG127" s="268"/>
      <c r="AH127" s="252"/>
    </row>
    <row r="128" spans="4:34" ht="63.75">
      <c r="D128" s="196" t="s">
        <v>380</v>
      </c>
      <c r="E128" s="196" t="s">
        <v>668</v>
      </c>
      <c r="F128" s="196">
        <v>1</v>
      </c>
      <c r="G128" s="196" t="s">
        <v>389</v>
      </c>
      <c r="H128" s="187"/>
      <c r="I128" s="6"/>
      <c r="J128" s="6"/>
      <c r="K128" s="6"/>
      <c r="L128" s="57">
        <v>1</v>
      </c>
      <c r="M128" s="6">
        <v>1</v>
      </c>
      <c r="N128" s="6"/>
      <c r="O128" s="8"/>
      <c r="P128" s="187">
        <f t="shared" si="65"/>
        <v>0</v>
      </c>
      <c r="Q128" s="187">
        <f t="shared" si="66"/>
        <v>0</v>
      </c>
      <c r="R128" s="187">
        <f t="shared" si="66"/>
        <v>0</v>
      </c>
      <c r="S128" s="187">
        <f t="shared" si="66"/>
        <v>1</v>
      </c>
      <c r="T128" s="187">
        <f t="shared" si="66"/>
        <v>1</v>
      </c>
      <c r="U128" s="187">
        <f t="shared" si="66"/>
        <v>0</v>
      </c>
      <c r="V128" s="187">
        <f t="shared" si="66"/>
        <v>0</v>
      </c>
      <c r="W128" s="187"/>
      <c r="X128" s="187"/>
      <c r="Y128" s="187"/>
      <c r="Z128" s="187"/>
      <c r="AA128" s="187"/>
      <c r="AB128" s="187"/>
      <c r="AC128" s="187"/>
      <c r="AD128" s="187"/>
      <c r="AE128" s="210">
        <v>46023</v>
      </c>
      <c r="AF128" s="208">
        <f t="shared" si="67"/>
        <v>2</v>
      </c>
      <c r="AG128" s="268"/>
      <c r="AH128" s="252"/>
    </row>
    <row r="129" spans="4:34" ht="63.75">
      <c r="D129" s="196" t="s">
        <v>390</v>
      </c>
      <c r="E129" s="197" t="s">
        <v>391</v>
      </c>
      <c r="F129" s="196">
        <v>4</v>
      </c>
      <c r="G129" s="197" t="s">
        <v>392</v>
      </c>
      <c r="H129" s="187"/>
      <c r="I129" s="12">
        <v>2</v>
      </c>
      <c r="J129" s="12"/>
      <c r="K129" s="12"/>
      <c r="L129" s="58"/>
      <c r="M129" s="12">
        <v>1</v>
      </c>
      <c r="N129" s="12"/>
      <c r="O129" s="12"/>
      <c r="P129" s="187">
        <f t="shared" si="65"/>
        <v>2</v>
      </c>
      <c r="Q129" s="187">
        <f t="shared" si="66"/>
        <v>0</v>
      </c>
      <c r="R129" s="187">
        <f t="shared" si="66"/>
        <v>0</v>
      </c>
      <c r="S129" s="187">
        <f t="shared" si="66"/>
        <v>0</v>
      </c>
      <c r="T129" s="187">
        <f t="shared" si="66"/>
        <v>1</v>
      </c>
      <c r="U129" s="187">
        <f t="shared" si="66"/>
        <v>0</v>
      </c>
      <c r="V129" s="187">
        <f t="shared" si="66"/>
        <v>0</v>
      </c>
      <c r="W129" s="187"/>
      <c r="X129" s="187"/>
      <c r="Y129" s="187"/>
      <c r="Z129" s="187"/>
      <c r="AA129" s="187"/>
      <c r="AB129" s="187"/>
      <c r="AC129" s="187"/>
      <c r="AD129" s="187"/>
      <c r="AE129" s="210">
        <v>46054</v>
      </c>
      <c r="AF129" s="208">
        <f t="shared" si="67"/>
        <v>3</v>
      </c>
      <c r="AG129" s="268"/>
      <c r="AH129" s="252"/>
    </row>
    <row r="130" spans="4:34" ht="41.25" customHeight="1">
      <c r="D130" s="250" t="s">
        <v>390</v>
      </c>
      <c r="E130" s="197" t="s">
        <v>393</v>
      </c>
      <c r="F130" s="196">
        <v>2</v>
      </c>
      <c r="G130" s="197" t="s">
        <v>394</v>
      </c>
      <c r="H130" s="187"/>
      <c r="I130" s="6">
        <v>3</v>
      </c>
      <c r="J130" s="6"/>
      <c r="K130" s="6"/>
      <c r="L130" s="57">
        <v>2</v>
      </c>
      <c r="M130" s="6">
        <v>2</v>
      </c>
      <c r="N130" s="6"/>
      <c r="O130" s="6"/>
      <c r="P130" s="187">
        <f t="shared" si="65"/>
        <v>3</v>
      </c>
      <c r="Q130" s="187">
        <f t="shared" si="66"/>
        <v>0</v>
      </c>
      <c r="R130" s="187">
        <f t="shared" si="66"/>
        <v>0</v>
      </c>
      <c r="S130" s="187">
        <f t="shared" si="66"/>
        <v>2</v>
      </c>
      <c r="T130" s="187">
        <f t="shared" si="66"/>
        <v>2</v>
      </c>
      <c r="U130" s="187">
        <f t="shared" si="66"/>
        <v>0</v>
      </c>
      <c r="V130" s="187">
        <f t="shared" si="66"/>
        <v>0</v>
      </c>
      <c r="W130" s="187"/>
      <c r="X130" s="187"/>
      <c r="Y130" s="187"/>
      <c r="Z130" s="187"/>
      <c r="AA130" s="187"/>
      <c r="AB130" s="187"/>
      <c r="AC130" s="187"/>
      <c r="AD130" s="187"/>
      <c r="AE130" s="210">
        <v>46054</v>
      </c>
      <c r="AF130" s="208">
        <f t="shared" si="67"/>
        <v>7</v>
      </c>
      <c r="AG130" s="268"/>
      <c r="AH130" s="252"/>
    </row>
    <row r="131" spans="4:34" ht="76.5">
      <c r="D131" s="196" t="s">
        <v>409</v>
      </c>
      <c r="E131" s="196" t="s">
        <v>414</v>
      </c>
      <c r="F131" s="196">
        <v>1</v>
      </c>
      <c r="G131" s="196" t="s">
        <v>415</v>
      </c>
      <c r="H131" s="187"/>
      <c r="I131" s="6">
        <v>1</v>
      </c>
      <c r="J131" s="6"/>
      <c r="K131" s="6"/>
      <c r="L131" s="57">
        <v>1</v>
      </c>
      <c r="M131" s="6"/>
      <c r="N131" s="6"/>
      <c r="O131" s="6"/>
      <c r="P131" s="187">
        <f t="shared" si="65"/>
        <v>1</v>
      </c>
      <c r="Q131" s="187">
        <f t="shared" si="65"/>
        <v>0</v>
      </c>
      <c r="R131" s="187">
        <f t="shared" si="65"/>
        <v>0</v>
      </c>
      <c r="S131" s="187">
        <f t="shared" si="65"/>
        <v>1</v>
      </c>
      <c r="T131" s="187">
        <f t="shared" si="65"/>
        <v>0</v>
      </c>
      <c r="U131" s="187">
        <f t="shared" si="65"/>
        <v>0</v>
      </c>
      <c r="V131" s="187">
        <f t="shared" si="65"/>
        <v>0</v>
      </c>
      <c r="W131" s="187"/>
      <c r="X131" s="187"/>
      <c r="Y131" s="187"/>
      <c r="Z131" s="187"/>
      <c r="AA131" s="187"/>
      <c r="AB131" s="187"/>
      <c r="AC131" s="187"/>
      <c r="AD131" s="187"/>
      <c r="AE131" s="210">
        <v>46023</v>
      </c>
      <c r="AF131" s="208">
        <f t="shared" si="67"/>
        <v>2</v>
      </c>
      <c r="AG131" s="268"/>
      <c r="AH131" s="252"/>
    </row>
    <row r="132" spans="4:34" ht="76.5">
      <c r="D132" s="250" t="s">
        <v>409</v>
      </c>
      <c r="E132" s="196" t="s">
        <v>416</v>
      </c>
      <c r="F132" s="196">
        <v>1</v>
      </c>
      <c r="G132" s="196" t="s">
        <v>417</v>
      </c>
      <c r="H132" s="187"/>
      <c r="I132" s="6">
        <v>1</v>
      </c>
      <c r="J132" s="6"/>
      <c r="K132" s="6"/>
      <c r="L132" s="57"/>
      <c r="M132" s="6">
        <v>1</v>
      </c>
      <c r="N132" s="6"/>
      <c r="O132" s="6"/>
      <c r="P132" s="187">
        <f t="shared" si="65"/>
        <v>1</v>
      </c>
      <c r="Q132" s="187">
        <f t="shared" si="65"/>
        <v>0</v>
      </c>
      <c r="R132" s="187">
        <f t="shared" si="65"/>
        <v>0</v>
      </c>
      <c r="S132" s="187">
        <f t="shared" si="65"/>
        <v>0</v>
      </c>
      <c r="T132" s="187">
        <f t="shared" si="65"/>
        <v>1</v>
      </c>
      <c r="U132" s="187">
        <f t="shared" si="65"/>
        <v>0</v>
      </c>
      <c r="V132" s="187">
        <f t="shared" si="65"/>
        <v>0</v>
      </c>
      <c r="W132" s="187"/>
      <c r="X132" s="187"/>
      <c r="Y132" s="187"/>
      <c r="Z132" s="187"/>
      <c r="AA132" s="187"/>
      <c r="AB132" s="187"/>
      <c r="AC132" s="187"/>
      <c r="AD132" s="187"/>
      <c r="AE132" s="210">
        <v>46054</v>
      </c>
      <c r="AF132" s="208">
        <f t="shared" si="67"/>
        <v>2</v>
      </c>
      <c r="AG132" s="269"/>
      <c r="AH132" s="252"/>
    </row>
    <row r="133" spans="4:34" ht="63.75">
      <c r="D133" s="250" t="s">
        <v>409</v>
      </c>
      <c r="E133" s="196" t="s">
        <v>418</v>
      </c>
      <c r="F133" s="196">
        <v>1</v>
      </c>
      <c r="G133" s="196" t="s">
        <v>419</v>
      </c>
      <c r="H133" s="187"/>
      <c r="I133" s="12"/>
      <c r="J133" s="18"/>
      <c r="K133" s="12"/>
      <c r="L133" s="58"/>
      <c r="M133" s="12">
        <v>1</v>
      </c>
      <c r="N133" s="18"/>
      <c r="O133" s="12"/>
      <c r="P133" s="187">
        <f t="shared" si="65"/>
        <v>0</v>
      </c>
      <c r="Q133" s="187">
        <f t="shared" si="65"/>
        <v>0</v>
      </c>
      <c r="R133" s="187">
        <f t="shared" si="65"/>
        <v>0</v>
      </c>
      <c r="S133" s="187">
        <f t="shared" si="65"/>
        <v>0</v>
      </c>
      <c r="T133" s="187">
        <f t="shared" si="65"/>
        <v>1</v>
      </c>
      <c r="U133" s="187">
        <f t="shared" si="65"/>
        <v>0</v>
      </c>
      <c r="V133" s="187">
        <f t="shared" si="65"/>
        <v>0</v>
      </c>
      <c r="W133" s="187"/>
      <c r="X133" s="187"/>
      <c r="Y133" s="187"/>
      <c r="Z133" s="187"/>
      <c r="AA133" s="187"/>
      <c r="AB133" s="187"/>
      <c r="AC133" s="187"/>
      <c r="AD133" s="187"/>
      <c r="AE133" s="210">
        <v>46054</v>
      </c>
      <c r="AF133" s="208">
        <f t="shared" si="67"/>
        <v>1</v>
      </c>
      <c r="AG133" s="268"/>
      <c r="AH133" s="252"/>
    </row>
    <row r="134" spans="4:34" ht="63.75">
      <c r="D134" s="250" t="s">
        <v>409</v>
      </c>
      <c r="E134" s="196" t="s">
        <v>420</v>
      </c>
      <c r="F134" s="196">
        <v>1</v>
      </c>
      <c r="G134" s="196" t="s">
        <v>421</v>
      </c>
      <c r="H134" s="187"/>
      <c r="I134" s="12">
        <v>1</v>
      </c>
      <c r="J134" s="18"/>
      <c r="K134" s="18"/>
      <c r="L134" s="58">
        <v>1</v>
      </c>
      <c r="M134" s="18"/>
      <c r="N134" s="18"/>
      <c r="O134" s="18"/>
      <c r="P134" s="187">
        <f t="shared" si="65"/>
        <v>1</v>
      </c>
      <c r="Q134" s="187">
        <f t="shared" si="65"/>
        <v>0</v>
      </c>
      <c r="R134" s="187">
        <f t="shared" si="65"/>
        <v>0</v>
      </c>
      <c r="S134" s="187">
        <f t="shared" si="65"/>
        <v>1</v>
      </c>
      <c r="T134" s="187">
        <f t="shared" si="65"/>
        <v>0</v>
      </c>
      <c r="U134" s="187">
        <f t="shared" si="65"/>
        <v>0</v>
      </c>
      <c r="V134" s="187">
        <f t="shared" si="65"/>
        <v>0</v>
      </c>
      <c r="W134" s="187"/>
      <c r="X134" s="187"/>
      <c r="Y134" s="187"/>
      <c r="Z134" s="187"/>
      <c r="AA134" s="187"/>
      <c r="AB134" s="187"/>
      <c r="AC134" s="187"/>
      <c r="AD134" s="187"/>
      <c r="AE134" s="210">
        <v>46054</v>
      </c>
      <c r="AF134" s="208">
        <f t="shared" si="67"/>
        <v>2</v>
      </c>
      <c r="AG134" s="268"/>
      <c r="AH134" s="252"/>
    </row>
    <row r="135" spans="4:34" ht="114.75">
      <c r="D135" s="250" t="s">
        <v>448</v>
      </c>
      <c r="E135" s="196" t="s">
        <v>449</v>
      </c>
      <c r="F135" s="196">
        <v>6</v>
      </c>
      <c r="G135" s="196" t="s">
        <v>450</v>
      </c>
      <c r="H135" s="187"/>
      <c r="I135" s="12">
        <v>3</v>
      </c>
      <c r="J135" s="12"/>
      <c r="K135" s="12"/>
      <c r="L135" s="58">
        <v>1</v>
      </c>
      <c r="M135" s="12">
        <v>2</v>
      </c>
      <c r="N135" s="12"/>
      <c r="O135" s="18"/>
      <c r="P135" s="187">
        <f t="shared" si="65"/>
        <v>3</v>
      </c>
      <c r="Q135" s="187">
        <f t="shared" si="65"/>
        <v>0</v>
      </c>
      <c r="R135" s="187">
        <f t="shared" si="65"/>
        <v>0</v>
      </c>
      <c r="S135" s="187">
        <f t="shared" si="65"/>
        <v>1</v>
      </c>
      <c r="T135" s="187">
        <f t="shared" si="65"/>
        <v>2</v>
      </c>
      <c r="U135" s="187">
        <f t="shared" si="65"/>
        <v>0</v>
      </c>
      <c r="V135" s="187">
        <f t="shared" si="65"/>
        <v>0</v>
      </c>
      <c r="W135" s="187"/>
      <c r="X135" s="187"/>
      <c r="Y135" s="187"/>
      <c r="Z135" s="187"/>
      <c r="AA135" s="187"/>
      <c r="AB135" s="187"/>
      <c r="AC135" s="187"/>
      <c r="AD135" s="187"/>
      <c r="AE135" s="210">
        <v>46054</v>
      </c>
      <c r="AF135" s="208">
        <f t="shared" si="67"/>
        <v>6</v>
      </c>
      <c r="AG135" s="268"/>
      <c r="AH135" s="252"/>
    </row>
    <row r="136" spans="4:34" ht="63.75">
      <c r="D136" s="250" t="s">
        <v>451</v>
      </c>
      <c r="E136" s="197" t="s">
        <v>452</v>
      </c>
      <c r="F136" s="196">
        <v>4</v>
      </c>
      <c r="G136" s="197" t="s">
        <v>453</v>
      </c>
      <c r="H136" s="187"/>
      <c r="I136" s="6">
        <v>1</v>
      </c>
      <c r="J136" s="6"/>
      <c r="K136" s="6"/>
      <c r="L136" s="57">
        <v>6</v>
      </c>
      <c r="M136" s="6">
        <v>4</v>
      </c>
      <c r="N136" s="6"/>
      <c r="O136" s="6"/>
      <c r="P136" s="187">
        <f t="shared" si="65"/>
        <v>1</v>
      </c>
      <c r="Q136" s="187">
        <f t="shared" si="65"/>
        <v>0</v>
      </c>
      <c r="R136" s="187">
        <f t="shared" si="65"/>
        <v>0</v>
      </c>
      <c r="S136" s="187">
        <f t="shared" si="65"/>
        <v>6</v>
      </c>
      <c r="T136" s="187">
        <f t="shared" si="65"/>
        <v>4</v>
      </c>
      <c r="U136" s="187">
        <f t="shared" si="65"/>
        <v>0</v>
      </c>
      <c r="V136" s="187">
        <f t="shared" si="65"/>
        <v>0</v>
      </c>
      <c r="W136" s="187"/>
      <c r="X136" s="187"/>
      <c r="Y136" s="187"/>
      <c r="Z136" s="187"/>
      <c r="AA136" s="187"/>
      <c r="AB136" s="187"/>
      <c r="AC136" s="187"/>
      <c r="AD136" s="187"/>
      <c r="AE136" s="210">
        <v>46054</v>
      </c>
      <c r="AF136" s="208">
        <f t="shared" si="67"/>
        <v>11</v>
      </c>
      <c r="AG136" s="268"/>
      <c r="AH136" s="252"/>
    </row>
    <row r="137" spans="4:34" ht="28.5" customHeight="1">
      <c r="D137" s="250"/>
      <c r="E137" s="289"/>
      <c r="F137" s="289"/>
      <c r="G137" s="288"/>
      <c r="H137" s="187"/>
      <c r="I137" s="187"/>
      <c r="J137" s="187"/>
      <c r="K137" s="187"/>
      <c r="L137" s="188"/>
      <c r="M137" s="187"/>
      <c r="N137" s="187"/>
      <c r="O137" s="187"/>
      <c r="P137" s="187"/>
      <c r="Q137" s="187"/>
      <c r="R137" s="187"/>
      <c r="S137" s="187"/>
      <c r="T137" s="187"/>
      <c r="U137" s="187"/>
      <c r="V137" s="187"/>
      <c r="W137" s="187"/>
      <c r="X137" s="187"/>
      <c r="Y137" s="187"/>
      <c r="Z137" s="187"/>
      <c r="AA137" s="187"/>
      <c r="AB137" s="187"/>
      <c r="AC137" s="187"/>
      <c r="AD137" s="187"/>
      <c r="AE137" s="210"/>
      <c r="AF137" s="208"/>
      <c r="AG137" s="267"/>
      <c r="AH137" s="252"/>
    </row>
    <row r="138" spans="4:34" ht="12" customHeight="1">
      <c r="D138" s="211" t="s">
        <v>654</v>
      </c>
      <c r="E138" s="212"/>
      <c r="F138" s="213"/>
      <c r="G138" s="213"/>
      <c r="H138" s="214"/>
      <c r="I138" s="242">
        <f t="shared" ref="I138:AD138" si="68">SUM(I127:I137)</f>
        <v>13</v>
      </c>
      <c r="J138" s="242">
        <f t="shared" si="68"/>
        <v>0</v>
      </c>
      <c r="K138" s="242">
        <f t="shared" si="68"/>
        <v>0</v>
      </c>
      <c r="L138" s="242">
        <f t="shared" si="68"/>
        <v>14</v>
      </c>
      <c r="M138" s="242">
        <f t="shared" si="68"/>
        <v>13</v>
      </c>
      <c r="N138" s="242">
        <f t="shared" si="68"/>
        <v>0</v>
      </c>
      <c r="O138" s="242">
        <f t="shared" si="68"/>
        <v>0</v>
      </c>
      <c r="P138" s="242">
        <f t="shared" si="68"/>
        <v>13</v>
      </c>
      <c r="Q138" s="242">
        <f t="shared" si="68"/>
        <v>0</v>
      </c>
      <c r="R138" s="242">
        <f t="shared" si="68"/>
        <v>0</v>
      </c>
      <c r="S138" s="242">
        <f t="shared" si="68"/>
        <v>14</v>
      </c>
      <c r="T138" s="242">
        <f t="shared" si="68"/>
        <v>13</v>
      </c>
      <c r="U138" s="242">
        <f t="shared" si="68"/>
        <v>0</v>
      </c>
      <c r="V138" s="242">
        <f t="shared" si="68"/>
        <v>0</v>
      </c>
      <c r="W138" s="242">
        <f t="shared" si="68"/>
        <v>0</v>
      </c>
      <c r="X138" s="242">
        <f t="shared" si="68"/>
        <v>0</v>
      </c>
      <c r="Y138" s="242">
        <f t="shared" si="68"/>
        <v>0</v>
      </c>
      <c r="Z138" s="242">
        <f t="shared" si="68"/>
        <v>0</v>
      </c>
      <c r="AA138" s="242">
        <f t="shared" si="68"/>
        <v>0</v>
      </c>
      <c r="AB138" s="242">
        <f t="shared" si="68"/>
        <v>0</v>
      </c>
      <c r="AC138" s="242">
        <f t="shared" si="68"/>
        <v>0</v>
      </c>
      <c r="AD138" s="242">
        <f t="shared" si="68"/>
        <v>0</v>
      </c>
      <c r="AE138" s="215">
        <f>I142+J142+K142+L142+M142+N142+P142+Q142+R142+S142+T142+U142+O142+V142</f>
        <v>2408560</v>
      </c>
      <c r="AF138" s="246"/>
      <c r="AG138" s="267"/>
    </row>
    <row r="139" spans="4:34" ht="12" customHeight="1">
      <c r="D139" s="211" t="s">
        <v>655</v>
      </c>
      <c r="E139" s="212"/>
      <c r="F139" s="213"/>
      <c r="G139" s="213"/>
      <c r="H139" s="214"/>
      <c r="I139" s="236">
        <v>20000</v>
      </c>
      <c r="J139" s="236">
        <v>30000</v>
      </c>
      <c r="K139" s="236">
        <v>97000</v>
      </c>
      <c r="L139" s="236">
        <v>12000</v>
      </c>
      <c r="M139" s="236">
        <v>37000</v>
      </c>
      <c r="N139" s="236">
        <v>55000</v>
      </c>
      <c r="O139" s="236"/>
      <c r="P139" s="236">
        <v>20000</v>
      </c>
      <c r="Q139" s="236">
        <v>20000</v>
      </c>
      <c r="R139" s="236">
        <v>90000</v>
      </c>
      <c r="S139" s="236">
        <v>10000</v>
      </c>
      <c r="T139" s="236">
        <v>55000</v>
      </c>
      <c r="U139" s="236">
        <v>70000</v>
      </c>
      <c r="V139" s="236"/>
      <c r="W139" s="236">
        <v>60000</v>
      </c>
      <c r="X139" s="236">
        <v>120000</v>
      </c>
      <c r="Y139" s="236">
        <v>330000</v>
      </c>
      <c r="Z139" s="236">
        <v>13000</v>
      </c>
      <c r="AA139" s="217">
        <v>13000</v>
      </c>
      <c r="AB139" s="217">
        <v>18000</v>
      </c>
      <c r="AC139" s="217"/>
      <c r="AD139" s="236">
        <v>23000</v>
      </c>
      <c r="AE139" s="219"/>
      <c r="AF139" s="247"/>
      <c r="AG139" s="267"/>
    </row>
    <row r="140" spans="4:34">
      <c r="D140" s="211" t="s">
        <v>656</v>
      </c>
      <c r="E140" s="212"/>
      <c r="F140" s="213"/>
      <c r="G140" s="213"/>
      <c r="H140" s="214"/>
      <c r="I140" s="236">
        <f>SUM(I139*19%)</f>
        <v>3800</v>
      </c>
      <c r="J140" s="236">
        <f t="shared" ref="J140:AD140" si="69">SUM(J139*19%)</f>
        <v>5700</v>
      </c>
      <c r="K140" s="236">
        <f t="shared" si="69"/>
        <v>18430</v>
      </c>
      <c r="L140" s="236">
        <f t="shared" si="69"/>
        <v>2280</v>
      </c>
      <c r="M140" s="236">
        <f t="shared" si="69"/>
        <v>7030</v>
      </c>
      <c r="N140" s="236">
        <f t="shared" si="69"/>
        <v>10450</v>
      </c>
      <c r="O140" s="236">
        <f t="shared" si="69"/>
        <v>0</v>
      </c>
      <c r="P140" s="236">
        <f t="shared" si="69"/>
        <v>3800</v>
      </c>
      <c r="Q140" s="236">
        <f t="shared" si="69"/>
        <v>3800</v>
      </c>
      <c r="R140" s="236">
        <f t="shared" si="69"/>
        <v>17100</v>
      </c>
      <c r="S140" s="236">
        <f t="shared" si="69"/>
        <v>1900</v>
      </c>
      <c r="T140" s="236">
        <f t="shared" si="69"/>
        <v>10450</v>
      </c>
      <c r="U140" s="236">
        <f t="shared" si="69"/>
        <v>13300</v>
      </c>
      <c r="V140" s="236">
        <f t="shared" si="69"/>
        <v>0</v>
      </c>
      <c r="W140" s="236">
        <f t="shared" si="69"/>
        <v>11400</v>
      </c>
      <c r="X140" s="236">
        <f t="shared" si="69"/>
        <v>22800</v>
      </c>
      <c r="Y140" s="236">
        <f t="shared" si="69"/>
        <v>62700</v>
      </c>
      <c r="Z140" s="236">
        <f t="shared" si="69"/>
        <v>2470</v>
      </c>
      <c r="AA140" s="221">
        <f t="shared" si="69"/>
        <v>2470</v>
      </c>
      <c r="AB140" s="221">
        <f t="shared" si="69"/>
        <v>3420</v>
      </c>
      <c r="AC140" s="221">
        <f t="shared" si="69"/>
        <v>0</v>
      </c>
      <c r="AD140" s="236">
        <f t="shared" si="69"/>
        <v>4370</v>
      </c>
      <c r="AE140" s="285">
        <f>W142+X142+Y142+Z142+AD142+AA142+AB142+AC142</f>
        <v>0</v>
      </c>
      <c r="AF140" s="247"/>
      <c r="AG140" s="267"/>
    </row>
    <row r="141" spans="4:34" ht="12" customHeight="1">
      <c r="D141" s="211" t="s">
        <v>657</v>
      </c>
      <c r="E141" s="212"/>
      <c r="F141" s="213"/>
      <c r="G141" s="213"/>
      <c r="H141" s="214"/>
      <c r="I141" s="236">
        <f>SUM(I139:I140)</f>
        <v>23800</v>
      </c>
      <c r="J141" s="236">
        <f t="shared" ref="J141:AD141" si="70">SUM(J139:J140)</f>
        <v>35700</v>
      </c>
      <c r="K141" s="236">
        <f t="shared" si="70"/>
        <v>115430</v>
      </c>
      <c r="L141" s="236">
        <f t="shared" si="70"/>
        <v>14280</v>
      </c>
      <c r="M141" s="236">
        <f t="shared" si="70"/>
        <v>44030</v>
      </c>
      <c r="N141" s="236">
        <f t="shared" si="70"/>
        <v>65450</v>
      </c>
      <c r="O141" s="236">
        <f t="shared" si="70"/>
        <v>0</v>
      </c>
      <c r="P141" s="236">
        <f t="shared" si="70"/>
        <v>23800</v>
      </c>
      <c r="Q141" s="236">
        <f t="shared" si="70"/>
        <v>23800</v>
      </c>
      <c r="R141" s="236">
        <f t="shared" si="70"/>
        <v>107100</v>
      </c>
      <c r="S141" s="236">
        <f t="shared" si="70"/>
        <v>11900</v>
      </c>
      <c r="T141" s="236">
        <f t="shared" si="70"/>
        <v>65450</v>
      </c>
      <c r="U141" s="236">
        <f t="shared" si="70"/>
        <v>83300</v>
      </c>
      <c r="V141" s="236">
        <f t="shared" si="70"/>
        <v>0</v>
      </c>
      <c r="W141" s="236">
        <f t="shared" si="70"/>
        <v>71400</v>
      </c>
      <c r="X141" s="236">
        <f t="shared" si="70"/>
        <v>142800</v>
      </c>
      <c r="Y141" s="236">
        <f t="shared" si="70"/>
        <v>392700</v>
      </c>
      <c r="Z141" s="236">
        <f t="shared" si="70"/>
        <v>15470</v>
      </c>
      <c r="AA141" s="221">
        <f t="shared" si="70"/>
        <v>15470</v>
      </c>
      <c r="AB141" s="221">
        <f t="shared" si="70"/>
        <v>21420</v>
      </c>
      <c r="AC141" s="221">
        <f t="shared" si="70"/>
        <v>0</v>
      </c>
      <c r="AD141" s="236">
        <f t="shared" si="70"/>
        <v>27370</v>
      </c>
      <c r="AE141" s="219"/>
      <c r="AF141" s="247"/>
      <c r="AG141" s="267"/>
    </row>
    <row r="142" spans="4:34" ht="12" customHeight="1">
      <c r="D142" s="211" t="s">
        <v>658</v>
      </c>
      <c r="E142" s="212"/>
      <c r="F142" s="213"/>
      <c r="G142" s="213"/>
      <c r="H142" s="214"/>
      <c r="I142" s="236">
        <f>SUM(I138*I141)</f>
        <v>309400</v>
      </c>
      <c r="J142" s="236">
        <f t="shared" ref="J142:AD142" si="71">SUM(J138*J141)</f>
        <v>0</v>
      </c>
      <c r="K142" s="236">
        <f t="shared" si="71"/>
        <v>0</v>
      </c>
      <c r="L142" s="236">
        <f t="shared" si="71"/>
        <v>199920</v>
      </c>
      <c r="M142" s="236">
        <f t="shared" si="71"/>
        <v>572390</v>
      </c>
      <c r="N142" s="236">
        <f t="shared" si="71"/>
        <v>0</v>
      </c>
      <c r="O142" s="236">
        <f t="shared" si="71"/>
        <v>0</v>
      </c>
      <c r="P142" s="236">
        <f t="shared" si="71"/>
        <v>309400</v>
      </c>
      <c r="Q142" s="236">
        <f t="shared" si="71"/>
        <v>0</v>
      </c>
      <c r="R142" s="236">
        <f t="shared" si="71"/>
        <v>0</v>
      </c>
      <c r="S142" s="236">
        <f t="shared" si="71"/>
        <v>166600</v>
      </c>
      <c r="T142" s="236">
        <f t="shared" si="71"/>
        <v>850850</v>
      </c>
      <c r="U142" s="236">
        <f t="shared" si="71"/>
        <v>0</v>
      </c>
      <c r="V142" s="236">
        <f t="shared" si="71"/>
        <v>0</v>
      </c>
      <c r="W142" s="236">
        <f t="shared" si="71"/>
        <v>0</v>
      </c>
      <c r="X142" s="236">
        <f t="shared" si="71"/>
        <v>0</v>
      </c>
      <c r="Y142" s="236">
        <f t="shared" si="71"/>
        <v>0</v>
      </c>
      <c r="Z142" s="236">
        <f t="shared" si="71"/>
        <v>0</v>
      </c>
      <c r="AA142" s="221">
        <f t="shared" si="71"/>
        <v>0</v>
      </c>
      <c r="AB142" s="221">
        <f t="shared" si="71"/>
        <v>0</v>
      </c>
      <c r="AC142" s="221">
        <f t="shared" si="71"/>
        <v>0</v>
      </c>
      <c r="AD142" s="236">
        <f t="shared" si="71"/>
        <v>0</v>
      </c>
      <c r="AE142" s="286">
        <f>AE138+AE140</f>
        <v>2408560</v>
      </c>
      <c r="AF142" s="248"/>
      <c r="AG142" s="267"/>
    </row>
    <row r="144" spans="4:34" ht="15">
      <c r="D144" s="261" t="s">
        <v>664</v>
      </c>
      <c r="E144" s="262"/>
      <c r="F144" s="261"/>
      <c r="G144" s="261"/>
      <c r="H144" s="261"/>
      <c r="I144" s="261"/>
      <c r="J144" s="261"/>
      <c r="K144" s="261"/>
      <c r="L144" s="634">
        <f>SUM(AE138+AE121+AE112+AE81+AE57+AE29+AE22+AE12+AE5+AE140+AE123+AE114+AE83+AE59+AE31+AE24+AE14+AE7)</f>
        <v>18481520</v>
      </c>
      <c r="M144" s="635"/>
      <c r="N144" s="263"/>
      <c r="O144" s="634">
        <f>(L144*19%)+L144</f>
        <v>21993008.800000001</v>
      </c>
      <c r="P144" s="636"/>
      <c r="Q144" s="635"/>
      <c r="R144" s="263"/>
      <c r="S144" s="263"/>
      <c r="T144" s="263"/>
      <c r="U144" s="263"/>
      <c r="V144" s="263"/>
      <c r="W144" s="263"/>
      <c r="X144" s="263"/>
      <c r="Y144" s="263"/>
      <c r="Z144" s="263"/>
      <c r="AA144" s="263"/>
      <c r="AB144" s="263"/>
      <c r="AC144" s="263"/>
      <c r="AD144" s="263"/>
      <c r="AE144" s="263"/>
      <c r="AF144" s="263"/>
    </row>
    <row r="145" spans="4:34" ht="15">
      <c r="D145" s="261" t="s">
        <v>666</v>
      </c>
      <c r="E145" s="262" t="s">
        <v>667</v>
      </c>
      <c r="F145" s="261"/>
      <c r="G145" s="261"/>
      <c r="H145" s="261"/>
      <c r="I145" s="261"/>
      <c r="J145" s="261"/>
      <c r="K145" s="261"/>
      <c r="L145" s="634">
        <f>AE5+AE12+AE22+AE29+AE57+AE81+AE112+AE121+AE138</f>
        <v>18481520</v>
      </c>
      <c r="M145" s="635"/>
      <c r="N145" s="263"/>
      <c r="O145" s="634">
        <f>(L145*19%)+L145</f>
        <v>21993008.800000001</v>
      </c>
      <c r="P145" s="636"/>
      <c r="Q145" s="635"/>
      <c r="R145" s="263"/>
      <c r="S145" s="263"/>
      <c r="T145" s="263"/>
      <c r="U145" s="263"/>
      <c r="V145" s="263"/>
      <c r="W145" s="263"/>
      <c r="X145" s="263"/>
      <c r="Y145" s="263"/>
      <c r="Z145" s="263"/>
      <c r="AA145" s="263"/>
      <c r="AB145" s="263"/>
      <c r="AC145" s="263"/>
      <c r="AD145" s="263"/>
      <c r="AE145" s="263"/>
      <c r="AF145" s="263"/>
    </row>
    <row r="146" spans="4:34" ht="15">
      <c r="D146" s="261" t="s">
        <v>666</v>
      </c>
      <c r="E146" s="262" t="s">
        <v>669</v>
      </c>
      <c r="F146" s="261"/>
      <c r="G146" s="261"/>
      <c r="H146" s="261"/>
      <c r="I146" s="261"/>
      <c r="J146" s="261"/>
      <c r="K146" s="261"/>
      <c r="L146" s="634">
        <f>AE7+AE14+AE24+AE31+AE59+AE83+AE114+AE123+AE140</f>
        <v>0</v>
      </c>
      <c r="M146" s="635"/>
      <c r="N146" s="263"/>
      <c r="O146" s="634">
        <f>(L146*19%)+L146</f>
        <v>0</v>
      </c>
      <c r="P146" s="636"/>
      <c r="Q146" s="635"/>
      <c r="R146" s="263"/>
      <c r="S146" s="263"/>
      <c r="T146" s="263"/>
      <c r="U146" s="263"/>
      <c r="V146" s="263"/>
      <c r="W146" s="263"/>
      <c r="X146" s="263"/>
      <c r="Y146" s="263"/>
      <c r="Z146" s="263"/>
      <c r="AA146" s="263"/>
      <c r="AB146" s="263"/>
      <c r="AC146" s="263"/>
      <c r="AD146" s="263"/>
      <c r="AE146" s="263"/>
      <c r="AF146" s="263"/>
    </row>
    <row r="147" spans="4:34" ht="15">
      <c r="D147" s="276" t="s">
        <v>670</v>
      </c>
      <c r="E147" s="277" t="s">
        <v>671</v>
      </c>
      <c r="F147" s="276"/>
      <c r="G147" s="276"/>
      <c r="H147" s="276"/>
      <c r="I147" s="276"/>
      <c r="J147" s="276"/>
      <c r="K147" s="276"/>
      <c r="L147" s="630"/>
      <c r="M147" s="631"/>
      <c r="N147" s="278"/>
      <c r="O147" s="278"/>
      <c r="P147" s="278"/>
      <c r="Q147" s="278"/>
      <c r="R147" s="278"/>
      <c r="S147" s="278"/>
      <c r="T147" s="278"/>
      <c r="U147" s="278"/>
      <c r="V147" s="278"/>
      <c r="W147" s="278"/>
      <c r="X147" s="278"/>
      <c r="Y147" s="278"/>
      <c r="Z147" s="278"/>
      <c r="AA147" s="278"/>
      <c r="AB147" s="278"/>
      <c r="AC147" s="278"/>
      <c r="AD147" s="278"/>
      <c r="AE147" s="278"/>
      <c r="AF147" s="278"/>
    </row>
    <row r="148" spans="4:34" ht="15">
      <c r="D148" s="276" t="s">
        <v>670</v>
      </c>
      <c r="E148" s="277" t="s">
        <v>672</v>
      </c>
      <c r="F148" s="276"/>
      <c r="G148" s="276"/>
      <c r="H148" s="276"/>
      <c r="I148" s="276"/>
      <c r="J148" s="276"/>
      <c r="K148" s="276"/>
      <c r="L148" s="630"/>
      <c r="M148" s="631"/>
      <c r="N148" s="278"/>
      <c r="O148" s="278"/>
      <c r="P148" s="278"/>
      <c r="Q148" s="278"/>
      <c r="R148" s="278"/>
      <c r="S148" s="278"/>
      <c r="T148" s="278"/>
      <c r="U148" s="278"/>
      <c r="V148" s="278"/>
      <c r="W148" s="278"/>
      <c r="X148" s="278"/>
      <c r="Y148" s="278"/>
      <c r="Z148" s="278"/>
      <c r="AA148" s="278"/>
      <c r="AB148" s="278"/>
      <c r="AC148" s="278"/>
      <c r="AD148" s="278"/>
      <c r="AE148" s="278"/>
      <c r="AF148" s="278"/>
    </row>
    <row r="149" spans="4:34" ht="15">
      <c r="D149" s="273" t="s">
        <v>673</v>
      </c>
      <c r="E149" s="274"/>
      <c r="F149" s="273"/>
      <c r="G149" s="273"/>
      <c r="H149" s="273"/>
      <c r="I149" s="273"/>
      <c r="J149" s="273"/>
      <c r="K149" s="273"/>
      <c r="L149" s="632">
        <f>SUM(L147:L148)</f>
        <v>0</v>
      </c>
      <c r="M149" s="633"/>
      <c r="N149" s="275"/>
      <c r="O149" s="275"/>
      <c r="P149" s="275"/>
      <c r="Q149" s="275"/>
      <c r="R149" s="275"/>
      <c r="S149" s="275"/>
      <c r="T149" s="275"/>
      <c r="U149" s="275"/>
      <c r="V149" s="275"/>
      <c r="W149" s="275"/>
      <c r="X149" s="275"/>
      <c r="Y149" s="275"/>
      <c r="Z149" s="275"/>
      <c r="AA149" s="275"/>
      <c r="AB149" s="275"/>
      <c r="AC149" s="275"/>
      <c r="AD149" s="275"/>
      <c r="AE149" s="275"/>
      <c r="AF149" s="275"/>
    </row>
    <row r="150" spans="4:34" ht="15">
      <c r="D150" s="273" t="s">
        <v>674</v>
      </c>
      <c r="E150" s="274" t="s">
        <v>671</v>
      </c>
      <c r="F150" s="273"/>
      <c r="G150" s="273"/>
      <c r="H150" s="273"/>
      <c r="I150" s="273"/>
      <c r="J150" s="273"/>
      <c r="K150" s="273"/>
      <c r="L150" s="632">
        <f>L147-L145</f>
        <v>-18481520</v>
      </c>
      <c r="M150" s="633"/>
      <c r="N150" s="275"/>
      <c r="O150" s="275"/>
      <c r="P150" s="275"/>
      <c r="Q150" s="275"/>
      <c r="R150" s="275"/>
      <c r="S150" s="275"/>
      <c r="T150" s="275"/>
      <c r="U150" s="275"/>
      <c r="V150" s="275"/>
      <c r="W150" s="275"/>
      <c r="X150" s="275"/>
      <c r="Y150" s="275"/>
      <c r="Z150" s="275"/>
      <c r="AA150" s="275"/>
      <c r="AB150" s="275"/>
      <c r="AC150" s="275"/>
      <c r="AD150" s="275"/>
      <c r="AE150" s="275"/>
      <c r="AF150" s="275"/>
    </row>
    <row r="151" spans="4:34" ht="15">
      <c r="D151" s="273" t="s">
        <v>674</v>
      </c>
      <c r="E151" s="274" t="s">
        <v>672</v>
      </c>
      <c r="F151" s="273"/>
      <c r="G151" s="273"/>
      <c r="H151" s="273"/>
      <c r="I151" s="273"/>
      <c r="J151" s="273"/>
      <c r="K151" s="273"/>
      <c r="L151" s="632">
        <f>L148-L146</f>
        <v>0</v>
      </c>
      <c r="M151" s="633"/>
      <c r="N151" s="275"/>
      <c r="O151" s="275"/>
      <c r="P151" s="275"/>
      <c r="Q151" s="275"/>
      <c r="R151" s="275"/>
      <c r="S151" s="275"/>
      <c r="T151" s="275"/>
      <c r="U151" s="275"/>
      <c r="V151" s="275"/>
      <c r="W151" s="275"/>
      <c r="X151" s="275"/>
      <c r="Y151" s="275"/>
      <c r="Z151" s="275"/>
      <c r="AA151" s="275"/>
      <c r="AB151" s="275"/>
      <c r="AC151" s="275"/>
      <c r="AD151" s="275"/>
      <c r="AE151" s="275"/>
      <c r="AF151" s="275"/>
    </row>
    <row r="152" spans="4:34" ht="18" customHeight="1">
      <c r="D152" s="279" t="s">
        <v>675</v>
      </c>
      <c r="E152" s="280"/>
      <c r="F152" s="279"/>
      <c r="G152" s="279"/>
      <c r="H152" s="279"/>
      <c r="I152" s="279"/>
      <c r="J152" s="279"/>
      <c r="K152" s="279"/>
      <c r="L152" s="281" t="e">
        <f>L144/L149</f>
        <v>#DIV/0!</v>
      </c>
      <c r="M152" s="282"/>
      <c r="N152" s="282"/>
      <c r="O152" s="282"/>
      <c r="P152" s="282"/>
      <c r="Q152" s="282"/>
      <c r="R152" s="282"/>
      <c r="S152" s="282"/>
      <c r="T152" s="282"/>
      <c r="U152" s="282"/>
      <c r="V152" s="282"/>
      <c r="W152" s="282"/>
      <c r="X152" s="282"/>
      <c r="Y152" s="282"/>
      <c r="Z152" s="282"/>
      <c r="AA152" s="282"/>
      <c r="AB152" s="282"/>
      <c r="AC152" s="282"/>
      <c r="AD152" s="282"/>
      <c r="AE152" s="282"/>
      <c r="AF152" s="282"/>
      <c r="AG152" s="271"/>
      <c r="AH152" s="203" t="s">
        <v>676</v>
      </c>
    </row>
    <row r="153" spans="4:34" ht="20.25" customHeight="1">
      <c r="D153" s="279" t="s">
        <v>677</v>
      </c>
      <c r="E153" s="280"/>
      <c r="F153" s="279"/>
      <c r="G153" s="279"/>
      <c r="H153" s="279"/>
      <c r="I153" s="279"/>
      <c r="J153" s="279"/>
      <c r="K153" s="279"/>
      <c r="L153" s="281" t="e">
        <f>(L145)/L147</f>
        <v>#DIV/0!</v>
      </c>
      <c r="M153" s="282"/>
      <c r="N153" s="282"/>
      <c r="O153" s="282"/>
      <c r="P153" s="282"/>
      <c r="Q153" s="282"/>
      <c r="R153" s="282"/>
      <c r="S153" s="282"/>
      <c r="T153" s="282"/>
      <c r="U153" s="282"/>
      <c r="V153" s="282"/>
      <c r="W153" s="282"/>
      <c r="X153" s="282"/>
      <c r="Y153" s="282"/>
      <c r="Z153" s="282"/>
      <c r="AA153" s="282"/>
      <c r="AB153" s="282"/>
      <c r="AC153" s="282"/>
      <c r="AD153" s="282"/>
      <c r="AE153" s="282"/>
      <c r="AF153" s="282"/>
    </row>
    <row r="154" spans="4:34" ht="20.25" customHeight="1">
      <c r="D154" s="279" t="s">
        <v>678</v>
      </c>
      <c r="E154" s="280"/>
      <c r="F154" s="279"/>
      <c r="G154" s="279"/>
      <c r="H154" s="279"/>
      <c r="I154" s="279"/>
      <c r="J154" s="279"/>
      <c r="K154" s="279"/>
      <c r="L154" s="281" t="e">
        <f>(L146)/L148</f>
        <v>#DIV/0!</v>
      </c>
      <c r="M154" s="282"/>
      <c r="N154" s="282"/>
      <c r="O154" s="282"/>
      <c r="P154" s="282"/>
      <c r="Q154" s="282"/>
      <c r="R154" s="282"/>
      <c r="S154" s="282"/>
      <c r="T154" s="282"/>
      <c r="U154" s="282"/>
      <c r="V154" s="282"/>
      <c r="W154" s="282"/>
      <c r="X154" s="282"/>
      <c r="Y154" s="282"/>
      <c r="Z154" s="282"/>
      <c r="AA154" s="282"/>
      <c r="AB154" s="282"/>
      <c r="AC154" s="282"/>
      <c r="AD154" s="282"/>
      <c r="AE154" s="282"/>
      <c r="AF154" s="282"/>
    </row>
  </sheetData>
  <autoFilter ref="A2:AH2" xr:uid="{00000000-0009-0000-0000-000000000000}"/>
  <mergeCells count="11">
    <mergeCell ref="L144:M144"/>
    <mergeCell ref="O144:Q144"/>
    <mergeCell ref="L145:M145"/>
    <mergeCell ref="O145:Q145"/>
    <mergeCell ref="L146:M146"/>
    <mergeCell ref="O146:Q146"/>
    <mergeCell ref="L147:M147"/>
    <mergeCell ref="L148:M148"/>
    <mergeCell ref="L149:M149"/>
    <mergeCell ref="L150:M150"/>
    <mergeCell ref="L151:M15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AE1A8-62B6-472D-AD08-2F1FE9EB6C76}">
  <sheetPr>
    <tabColor rgb="FFFF0000"/>
    <pageSetUpPr fitToPage="1"/>
  </sheetPr>
  <dimension ref="B1:AH130"/>
  <sheetViews>
    <sheetView showGridLines="0" zoomScale="70" zoomScaleNormal="70" workbookViewId="0">
      <pane ySplit="2" topLeftCell="A3" activePane="bottomLeft" state="frozen"/>
      <selection pane="bottomLeft" activeCell="AL73" sqref="AL73"/>
      <selection activeCell="E276" sqref="E276"/>
    </sheetView>
  </sheetViews>
  <sheetFormatPr defaultColWidth="9.140625" defaultRowHeight="12"/>
  <cols>
    <col min="1" max="1" width="3.28515625" style="327" customWidth="1"/>
    <col min="2" max="2" width="3.28515625" style="327" hidden="1" customWidth="1"/>
    <col min="3" max="3" width="3.7109375" style="327" hidden="1" customWidth="1"/>
    <col min="4" max="4" width="18.140625" style="327" customWidth="1"/>
    <col min="5" max="5" width="24" style="326" hidden="1" customWidth="1"/>
    <col min="6" max="6" width="4.28515625" style="327" hidden="1" customWidth="1"/>
    <col min="7" max="7" width="17.28515625" style="327" hidden="1" customWidth="1"/>
    <col min="8" max="8" width="11.7109375" style="327" hidden="1" customWidth="1"/>
    <col min="9" max="9" width="10.140625" style="327" customWidth="1"/>
    <col min="10" max="10" width="11.7109375" style="327" hidden="1" customWidth="1"/>
    <col min="11" max="11" width="11" style="327" customWidth="1"/>
    <col min="12" max="12" width="12.42578125" style="327" customWidth="1"/>
    <col min="13" max="13" width="13.7109375" style="327" customWidth="1"/>
    <col min="14" max="14" width="12.5703125" style="327" customWidth="1"/>
    <col min="15" max="15" width="10.140625" style="327" customWidth="1"/>
    <col min="16" max="16" width="11.7109375" style="327" customWidth="1"/>
    <col min="17" max="18" width="10.28515625" style="327" customWidth="1"/>
    <col min="19" max="19" width="11.85546875" style="327" customWidth="1"/>
    <col min="20" max="20" width="12.5703125" style="327" customWidth="1"/>
    <col min="21" max="21" width="11.5703125" style="327" customWidth="1"/>
    <col min="22" max="22" width="10.28515625" style="327" customWidth="1"/>
    <col min="23" max="23" width="10.7109375" style="327" hidden="1" customWidth="1"/>
    <col min="24" max="24" width="11.7109375" style="327" hidden="1" customWidth="1"/>
    <col min="25" max="25" width="11.85546875" style="327" hidden="1" customWidth="1"/>
    <col min="26" max="29" width="9.5703125" style="327" hidden="1" customWidth="1"/>
    <col min="30" max="30" width="11" style="327" hidden="1" customWidth="1"/>
    <col min="31" max="31" width="15.28515625" style="327" customWidth="1"/>
    <col min="32" max="32" width="7.5703125" style="327" hidden="1" customWidth="1"/>
    <col min="33" max="33" width="11.28515625" style="331" hidden="1" customWidth="1"/>
    <col min="34" max="16384" width="9.140625" style="327"/>
  </cols>
  <sheetData>
    <row r="1" spans="4:33">
      <c r="I1" s="624" t="s">
        <v>22</v>
      </c>
      <c r="J1" s="625"/>
      <c r="K1" s="625"/>
      <c r="L1" s="625"/>
      <c r="M1" s="625"/>
      <c r="N1" s="625"/>
      <c r="O1" s="625"/>
      <c r="P1" s="626" t="s">
        <v>23</v>
      </c>
      <c r="Q1" s="626"/>
      <c r="R1" s="626"/>
      <c r="S1" s="626"/>
      <c r="T1" s="626"/>
      <c r="U1" s="626"/>
      <c r="V1" s="627"/>
      <c r="W1" s="329" t="s">
        <v>24</v>
      </c>
      <c r="X1" s="329"/>
      <c r="Y1" s="329"/>
      <c r="Z1" s="330"/>
      <c r="AA1" s="330"/>
      <c r="AB1" s="330"/>
      <c r="AC1" s="330"/>
      <c r="AD1" s="330"/>
    </row>
    <row r="2" spans="4:33" ht="48">
      <c r="D2" s="328" t="s">
        <v>25</v>
      </c>
      <c r="E2" s="332" t="s">
        <v>26</v>
      </c>
      <c r="F2" s="328" t="s">
        <v>27</v>
      </c>
      <c r="G2" s="328" t="s">
        <v>28</v>
      </c>
      <c r="H2" s="328" t="s">
        <v>650</v>
      </c>
      <c r="I2" s="328" t="s">
        <v>29</v>
      </c>
      <c r="J2" s="328" t="s">
        <v>30</v>
      </c>
      <c r="K2" s="328" t="s">
        <v>31</v>
      </c>
      <c r="L2" s="328" t="s">
        <v>32</v>
      </c>
      <c r="M2" s="328" t="s">
        <v>33</v>
      </c>
      <c r="N2" s="328" t="s">
        <v>34</v>
      </c>
      <c r="O2" s="328" t="s">
        <v>35</v>
      </c>
      <c r="P2" s="333" t="s">
        <v>29</v>
      </c>
      <c r="Q2" s="333" t="s">
        <v>30</v>
      </c>
      <c r="R2" s="333" t="s">
        <v>31</v>
      </c>
      <c r="S2" s="333" t="s">
        <v>32</v>
      </c>
      <c r="T2" s="333" t="s">
        <v>33</v>
      </c>
      <c r="U2" s="333" t="s">
        <v>34</v>
      </c>
      <c r="V2" s="333" t="s">
        <v>36</v>
      </c>
      <c r="W2" s="329" t="s">
        <v>29</v>
      </c>
      <c r="X2" s="329" t="s">
        <v>32</v>
      </c>
      <c r="Y2" s="329" t="s">
        <v>33</v>
      </c>
      <c r="Z2" s="330" t="s">
        <v>37</v>
      </c>
      <c r="AA2" s="330" t="s">
        <v>38</v>
      </c>
      <c r="AB2" s="330" t="s">
        <v>39</v>
      </c>
      <c r="AC2" s="330" t="s">
        <v>651</v>
      </c>
      <c r="AD2" s="330" t="s">
        <v>652</v>
      </c>
      <c r="AE2" s="328" t="s">
        <v>653</v>
      </c>
      <c r="AF2" s="328" t="s">
        <v>43</v>
      </c>
      <c r="AG2" s="334" t="s">
        <v>44</v>
      </c>
    </row>
    <row r="3" spans="4:33" ht="34.5" customHeight="1">
      <c r="D3" s="335" t="s">
        <v>45</v>
      </c>
      <c r="E3" s="362"/>
      <c r="F3" s="336"/>
      <c r="G3" s="336"/>
      <c r="H3" s="336"/>
      <c r="I3" s="336"/>
      <c r="J3" s="336"/>
      <c r="K3" s="336"/>
      <c r="L3" s="336"/>
      <c r="M3" s="336"/>
      <c r="N3" s="336"/>
      <c r="O3" s="336"/>
      <c r="P3" s="336"/>
      <c r="Q3" s="336"/>
      <c r="R3" s="336"/>
      <c r="S3" s="336"/>
      <c r="T3" s="336"/>
      <c r="U3" s="336"/>
      <c r="V3" s="336"/>
      <c r="W3" s="336"/>
      <c r="X3" s="336"/>
      <c r="Y3" s="336"/>
      <c r="Z3" s="336"/>
      <c r="AA3" s="336"/>
      <c r="AB3" s="336"/>
      <c r="AC3" s="336"/>
      <c r="AD3" s="336"/>
      <c r="AE3" s="336"/>
      <c r="AF3" s="337"/>
      <c r="AG3" s="338"/>
    </row>
    <row r="4" spans="4:33" ht="48" hidden="1">
      <c r="D4" s="394" t="s">
        <v>60</v>
      </c>
      <c r="E4" s="395" t="s">
        <v>61</v>
      </c>
      <c r="F4" s="396">
        <v>3</v>
      </c>
      <c r="G4" s="395" t="s">
        <v>62</v>
      </c>
      <c r="H4" s="343"/>
      <c r="I4" s="343">
        <v>5</v>
      </c>
      <c r="J4" s="340"/>
      <c r="K4" s="340"/>
      <c r="L4" s="397">
        <v>2</v>
      </c>
      <c r="M4" s="340"/>
      <c r="N4" s="340"/>
      <c r="O4" s="340"/>
      <c r="P4" s="340">
        <f t="shared" ref="P4:V6" si="0">I4</f>
        <v>5</v>
      </c>
      <c r="Q4" s="340">
        <f t="shared" si="0"/>
        <v>0</v>
      </c>
      <c r="R4" s="340">
        <f t="shared" si="0"/>
        <v>0</v>
      </c>
      <c r="S4" s="340">
        <f t="shared" si="0"/>
        <v>2</v>
      </c>
      <c r="T4" s="340">
        <f t="shared" si="0"/>
        <v>0</v>
      </c>
      <c r="U4" s="340">
        <f t="shared" si="0"/>
        <v>0</v>
      </c>
      <c r="V4" s="340">
        <f t="shared" si="0"/>
        <v>0</v>
      </c>
      <c r="W4" s="340"/>
      <c r="X4" s="340"/>
      <c r="Y4" s="340"/>
      <c r="Z4" s="340"/>
      <c r="AA4" s="340"/>
      <c r="AB4" s="340"/>
      <c r="AC4" s="340"/>
      <c r="AD4" s="340"/>
      <c r="AE4" s="341">
        <v>45962</v>
      </c>
      <c r="AF4" s="340">
        <f t="shared" ref="AF4:AF6" si="1">I4+J4+K4+L4+M4+N4+W4+X4+Y4</f>
        <v>7</v>
      </c>
      <c r="AG4" s="342"/>
    </row>
    <row r="5" spans="4:33" ht="36" hidden="1">
      <c r="D5" s="394" t="s">
        <v>63</v>
      </c>
      <c r="E5" s="398" t="s">
        <v>47</v>
      </c>
      <c r="F5" s="396">
        <v>1</v>
      </c>
      <c r="G5" s="395" t="s">
        <v>64</v>
      </c>
      <c r="H5" s="343"/>
      <c r="I5" s="399">
        <v>1</v>
      </c>
      <c r="J5" s="400"/>
      <c r="K5" s="399"/>
      <c r="L5" s="401"/>
      <c r="M5" s="399">
        <v>1</v>
      </c>
      <c r="N5" s="400"/>
      <c r="O5" s="399"/>
      <c r="P5" s="340">
        <f t="shared" si="0"/>
        <v>1</v>
      </c>
      <c r="Q5" s="340">
        <f t="shared" si="0"/>
        <v>0</v>
      </c>
      <c r="R5" s="340">
        <f t="shared" si="0"/>
        <v>0</v>
      </c>
      <c r="S5" s="340">
        <f t="shared" si="0"/>
        <v>0</v>
      </c>
      <c r="T5" s="340">
        <f t="shared" si="0"/>
        <v>1</v>
      </c>
      <c r="U5" s="340">
        <f t="shared" si="0"/>
        <v>0</v>
      </c>
      <c r="V5" s="340">
        <f t="shared" si="0"/>
        <v>0</v>
      </c>
      <c r="W5" s="340"/>
      <c r="X5" s="340"/>
      <c r="Y5" s="340"/>
      <c r="Z5" s="340"/>
      <c r="AA5" s="340"/>
      <c r="AB5" s="340"/>
      <c r="AC5" s="340"/>
      <c r="AD5" s="340"/>
      <c r="AE5" s="341">
        <v>45962</v>
      </c>
      <c r="AF5" s="340">
        <f t="shared" si="1"/>
        <v>2</v>
      </c>
      <c r="AG5" s="342"/>
    </row>
    <row r="6" spans="4:33" ht="24" hidden="1">
      <c r="D6" s="394" t="s">
        <v>67</v>
      </c>
      <c r="E6" s="398" t="s">
        <v>47</v>
      </c>
      <c r="F6" s="396">
        <v>1</v>
      </c>
      <c r="G6" s="395" t="s">
        <v>68</v>
      </c>
      <c r="H6" s="343"/>
      <c r="I6" s="399">
        <v>1</v>
      </c>
      <c r="J6" s="400"/>
      <c r="K6" s="399"/>
      <c r="L6" s="401"/>
      <c r="M6" s="399">
        <v>1</v>
      </c>
      <c r="N6" s="400"/>
      <c r="O6" s="399"/>
      <c r="P6" s="340">
        <f t="shared" si="0"/>
        <v>1</v>
      </c>
      <c r="Q6" s="340">
        <f t="shared" si="0"/>
        <v>0</v>
      </c>
      <c r="R6" s="340">
        <f t="shared" si="0"/>
        <v>0</v>
      </c>
      <c r="S6" s="340">
        <f t="shared" si="0"/>
        <v>0</v>
      </c>
      <c r="T6" s="340">
        <f t="shared" si="0"/>
        <v>1</v>
      </c>
      <c r="U6" s="340">
        <f t="shared" si="0"/>
        <v>0</v>
      </c>
      <c r="V6" s="340">
        <f t="shared" si="0"/>
        <v>0</v>
      </c>
      <c r="W6" s="343"/>
      <c r="X6" s="343"/>
      <c r="Y6" s="343"/>
      <c r="Z6" s="343"/>
      <c r="AA6" s="343"/>
      <c r="AB6" s="343"/>
      <c r="AC6" s="343"/>
      <c r="AD6" s="343"/>
      <c r="AE6" s="341">
        <v>45962</v>
      </c>
      <c r="AF6" s="340">
        <f t="shared" si="1"/>
        <v>2</v>
      </c>
      <c r="AG6" s="342"/>
    </row>
    <row r="7" spans="4:33" ht="12" customHeight="1">
      <c r="D7" s="350" t="s">
        <v>654</v>
      </c>
      <c r="E7" s="351"/>
      <c r="F7" s="352"/>
      <c r="G7" s="352"/>
      <c r="H7" s="353"/>
      <c r="I7" s="343">
        <f t="shared" ref="I7:AD7" si="2">SUM(I4:I6)</f>
        <v>7</v>
      </c>
      <c r="J7" s="343">
        <f t="shared" si="2"/>
        <v>0</v>
      </c>
      <c r="K7" s="343">
        <f t="shared" si="2"/>
        <v>0</v>
      </c>
      <c r="L7" s="343">
        <f t="shared" si="2"/>
        <v>2</v>
      </c>
      <c r="M7" s="343">
        <f t="shared" si="2"/>
        <v>2</v>
      </c>
      <c r="N7" s="343">
        <f t="shared" si="2"/>
        <v>0</v>
      </c>
      <c r="O7" s="343">
        <f t="shared" si="2"/>
        <v>0</v>
      </c>
      <c r="P7" s="343">
        <f t="shared" si="2"/>
        <v>7</v>
      </c>
      <c r="Q7" s="343">
        <f t="shared" si="2"/>
        <v>0</v>
      </c>
      <c r="R7" s="343">
        <f t="shared" si="2"/>
        <v>0</v>
      </c>
      <c r="S7" s="343">
        <f t="shared" si="2"/>
        <v>2</v>
      </c>
      <c r="T7" s="343">
        <f t="shared" si="2"/>
        <v>2</v>
      </c>
      <c r="U7" s="343">
        <f t="shared" si="2"/>
        <v>0</v>
      </c>
      <c r="V7" s="343">
        <f t="shared" si="2"/>
        <v>0</v>
      </c>
      <c r="W7" s="343">
        <f t="shared" si="2"/>
        <v>0</v>
      </c>
      <c r="X7" s="343">
        <f t="shared" si="2"/>
        <v>0</v>
      </c>
      <c r="Y7" s="343">
        <f t="shared" si="2"/>
        <v>0</v>
      </c>
      <c r="Z7" s="343">
        <f t="shared" si="2"/>
        <v>0</v>
      </c>
      <c r="AA7" s="343">
        <f t="shared" si="2"/>
        <v>0</v>
      </c>
      <c r="AB7" s="343">
        <f t="shared" si="2"/>
        <v>0</v>
      </c>
      <c r="AC7" s="343">
        <f t="shared" si="2"/>
        <v>0</v>
      </c>
      <c r="AD7" s="343">
        <f t="shared" si="2"/>
        <v>0</v>
      </c>
      <c r="AE7" s="348">
        <f>I11+J11+K11+L11+M11+N11+P11+Q11+R11+S11+T11+U11+V11+O11</f>
        <v>666400</v>
      </c>
      <c r="AF7" s="349"/>
      <c r="AG7" s="338"/>
    </row>
    <row r="8" spans="4:33" ht="12" customHeight="1">
      <c r="D8" s="350" t="s">
        <v>655</v>
      </c>
      <c r="E8" s="351"/>
      <c r="F8" s="352"/>
      <c r="G8" s="352"/>
      <c r="H8" s="353"/>
      <c r="I8" s="354">
        <v>20000</v>
      </c>
      <c r="J8" s="355">
        <v>20000</v>
      </c>
      <c r="K8" s="354">
        <v>105000</v>
      </c>
      <c r="L8" s="354">
        <v>10000</v>
      </c>
      <c r="M8" s="354">
        <v>40000</v>
      </c>
      <c r="N8" s="355">
        <v>50000</v>
      </c>
      <c r="O8" s="355"/>
      <c r="P8" s="355">
        <v>20000</v>
      </c>
      <c r="Q8" s="355">
        <v>20000</v>
      </c>
      <c r="R8" s="355">
        <v>80000</v>
      </c>
      <c r="S8" s="355">
        <v>20000</v>
      </c>
      <c r="T8" s="355">
        <v>70000</v>
      </c>
      <c r="U8" s="355">
        <v>70000</v>
      </c>
      <c r="V8" s="355"/>
      <c r="W8" s="354">
        <v>50000</v>
      </c>
      <c r="X8" s="354">
        <v>115000</v>
      </c>
      <c r="Y8" s="354">
        <v>305000</v>
      </c>
      <c r="Z8" s="354">
        <v>13000</v>
      </c>
      <c r="AA8" s="354">
        <v>13000</v>
      </c>
      <c r="AB8" s="354">
        <v>18000</v>
      </c>
      <c r="AC8" s="354">
        <v>13000</v>
      </c>
      <c r="AD8" s="354">
        <v>10000</v>
      </c>
      <c r="AE8" s="356"/>
      <c r="AF8" s="357"/>
      <c r="AG8" s="338"/>
    </row>
    <row r="9" spans="4:33">
      <c r="D9" s="350" t="s">
        <v>656</v>
      </c>
      <c r="E9" s="351"/>
      <c r="F9" s="352"/>
      <c r="G9" s="352"/>
      <c r="H9" s="353"/>
      <c r="I9" s="354">
        <f>SUM(I8*19%)</f>
        <v>3800</v>
      </c>
      <c r="J9" s="354">
        <f t="shared" ref="J9:V9" si="3">SUM(J8*19%)</f>
        <v>3800</v>
      </c>
      <c r="K9" s="354">
        <f t="shared" si="3"/>
        <v>19950</v>
      </c>
      <c r="L9" s="354">
        <f t="shared" si="3"/>
        <v>1900</v>
      </c>
      <c r="M9" s="354">
        <f t="shared" si="3"/>
        <v>7600</v>
      </c>
      <c r="N9" s="354">
        <f t="shared" si="3"/>
        <v>9500</v>
      </c>
      <c r="O9" s="354">
        <f t="shared" si="3"/>
        <v>0</v>
      </c>
      <c r="P9" s="354">
        <f t="shared" si="3"/>
        <v>3800</v>
      </c>
      <c r="Q9" s="354">
        <f t="shared" si="3"/>
        <v>3800</v>
      </c>
      <c r="R9" s="354">
        <f t="shared" si="3"/>
        <v>15200</v>
      </c>
      <c r="S9" s="354">
        <f t="shared" si="3"/>
        <v>3800</v>
      </c>
      <c r="T9" s="354">
        <f t="shared" si="3"/>
        <v>13300</v>
      </c>
      <c r="U9" s="354">
        <f t="shared" si="3"/>
        <v>13300</v>
      </c>
      <c r="V9" s="354">
        <f t="shared" si="3"/>
        <v>0</v>
      </c>
      <c r="W9" s="358"/>
      <c r="X9" s="358"/>
      <c r="Y9" s="358"/>
      <c r="Z9" s="358"/>
      <c r="AA9" s="358"/>
      <c r="AB9" s="358"/>
      <c r="AC9" s="358"/>
      <c r="AD9" s="358"/>
      <c r="AE9" s="359">
        <f>W11+X11+Y11+Z11+AD11+AB11+AC11+AA11</f>
        <v>0</v>
      </c>
      <c r="AF9" s="357"/>
      <c r="AG9" s="338"/>
    </row>
    <row r="10" spans="4:33" ht="12" customHeight="1">
      <c r="D10" s="350" t="s">
        <v>657</v>
      </c>
      <c r="E10" s="351"/>
      <c r="F10" s="352"/>
      <c r="G10" s="352"/>
      <c r="H10" s="353"/>
      <c r="I10" s="358">
        <f>SUM(I8:I9)</f>
        <v>23800</v>
      </c>
      <c r="J10" s="358">
        <f t="shared" ref="J10:AD10" si="4">SUM(J8:J9)</f>
        <v>23800</v>
      </c>
      <c r="K10" s="358">
        <f t="shared" si="4"/>
        <v>124950</v>
      </c>
      <c r="L10" s="358">
        <f t="shared" si="4"/>
        <v>11900</v>
      </c>
      <c r="M10" s="358">
        <f t="shared" si="4"/>
        <v>47600</v>
      </c>
      <c r="N10" s="358">
        <f t="shared" si="4"/>
        <v>59500</v>
      </c>
      <c r="O10" s="358">
        <f t="shared" si="4"/>
        <v>0</v>
      </c>
      <c r="P10" s="358">
        <f t="shared" si="4"/>
        <v>23800</v>
      </c>
      <c r="Q10" s="358">
        <f t="shared" si="4"/>
        <v>23800</v>
      </c>
      <c r="R10" s="358">
        <f t="shared" si="4"/>
        <v>95200</v>
      </c>
      <c r="S10" s="358">
        <f t="shared" si="4"/>
        <v>23800</v>
      </c>
      <c r="T10" s="358">
        <f t="shared" si="4"/>
        <v>83300</v>
      </c>
      <c r="U10" s="358">
        <f t="shared" si="4"/>
        <v>83300</v>
      </c>
      <c r="V10" s="358">
        <f t="shared" si="4"/>
        <v>0</v>
      </c>
      <c r="W10" s="358">
        <f t="shared" si="4"/>
        <v>50000</v>
      </c>
      <c r="X10" s="358">
        <f t="shared" si="4"/>
        <v>115000</v>
      </c>
      <c r="Y10" s="358">
        <f t="shared" si="4"/>
        <v>305000</v>
      </c>
      <c r="Z10" s="358">
        <f t="shared" si="4"/>
        <v>13000</v>
      </c>
      <c r="AA10" s="358">
        <f t="shared" si="4"/>
        <v>13000</v>
      </c>
      <c r="AB10" s="358">
        <f t="shared" si="4"/>
        <v>18000</v>
      </c>
      <c r="AC10" s="358">
        <f t="shared" si="4"/>
        <v>13000</v>
      </c>
      <c r="AD10" s="358">
        <f t="shared" si="4"/>
        <v>10000</v>
      </c>
      <c r="AE10" s="356"/>
      <c r="AF10" s="357"/>
      <c r="AG10" s="338"/>
    </row>
    <row r="11" spans="4:33" ht="12" customHeight="1">
      <c r="D11" s="350" t="s">
        <v>658</v>
      </c>
      <c r="E11" s="351"/>
      <c r="F11" s="352"/>
      <c r="G11" s="352"/>
      <c r="H11" s="353"/>
      <c r="I11" s="358">
        <f>SUM(I7*I10)</f>
        <v>166600</v>
      </c>
      <c r="J11" s="358">
        <f t="shared" ref="J11:AD11" si="5">SUM(J7*J10)</f>
        <v>0</v>
      </c>
      <c r="K11" s="358">
        <f t="shared" si="5"/>
        <v>0</v>
      </c>
      <c r="L11" s="358">
        <f t="shared" si="5"/>
        <v>23800</v>
      </c>
      <c r="M11" s="358">
        <f t="shared" si="5"/>
        <v>95200</v>
      </c>
      <c r="N11" s="358">
        <f t="shared" si="5"/>
        <v>0</v>
      </c>
      <c r="O11" s="358">
        <f t="shared" si="5"/>
        <v>0</v>
      </c>
      <c r="P11" s="358">
        <f t="shared" si="5"/>
        <v>166600</v>
      </c>
      <c r="Q11" s="358">
        <f t="shared" si="5"/>
        <v>0</v>
      </c>
      <c r="R11" s="358">
        <f t="shared" si="5"/>
        <v>0</v>
      </c>
      <c r="S11" s="358">
        <f t="shared" si="5"/>
        <v>47600</v>
      </c>
      <c r="T11" s="358">
        <f t="shared" si="5"/>
        <v>166600</v>
      </c>
      <c r="U11" s="358">
        <f t="shared" si="5"/>
        <v>0</v>
      </c>
      <c r="V11" s="358">
        <f t="shared" si="5"/>
        <v>0</v>
      </c>
      <c r="W11" s="358">
        <f t="shared" si="5"/>
        <v>0</v>
      </c>
      <c r="X11" s="358">
        <f t="shared" si="5"/>
        <v>0</v>
      </c>
      <c r="Y11" s="358">
        <f t="shared" si="5"/>
        <v>0</v>
      </c>
      <c r="Z11" s="358">
        <f t="shared" si="5"/>
        <v>0</v>
      </c>
      <c r="AA11" s="358">
        <f t="shared" si="5"/>
        <v>0</v>
      </c>
      <c r="AB11" s="358">
        <f t="shared" si="5"/>
        <v>0</v>
      </c>
      <c r="AC11" s="358">
        <f t="shared" si="5"/>
        <v>0</v>
      </c>
      <c r="AD11" s="358">
        <f t="shared" si="5"/>
        <v>0</v>
      </c>
      <c r="AE11" s="360">
        <f>AE7+AE9</f>
        <v>666400</v>
      </c>
      <c r="AF11" s="361"/>
      <c r="AG11" s="338"/>
    </row>
    <row r="12" spans="4:33" ht="29.25" customHeight="1">
      <c r="D12" s="335" t="s">
        <v>69</v>
      </c>
      <c r="E12" s="362"/>
      <c r="F12" s="336"/>
      <c r="G12" s="336"/>
      <c r="H12" s="336"/>
      <c r="I12" s="336"/>
      <c r="J12" s="336"/>
      <c r="K12" s="336"/>
      <c r="L12" s="336"/>
      <c r="M12" s="336"/>
      <c r="N12" s="336"/>
      <c r="O12" s="336"/>
      <c r="P12" s="336"/>
      <c r="Q12" s="336"/>
      <c r="R12" s="336"/>
      <c r="S12" s="336"/>
      <c r="T12" s="336"/>
      <c r="U12" s="336"/>
      <c r="V12" s="336"/>
      <c r="W12" s="336"/>
      <c r="X12" s="336"/>
      <c r="Y12" s="336"/>
      <c r="Z12" s="336"/>
      <c r="AA12" s="336"/>
      <c r="AB12" s="336"/>
      <c r="AC12" s="336"/>
      <c r="AD12" s="336"/>
      <c r="AE12" s="336"/>
      <c r="AF12" s="337"/>
      <c r="AG12" s="338"/>
    </row>
    <row r="13" spans="4:33" ht="24" hidden="1">
      <c r="D13" s="394" t="s">
        <v>72</v>
      </c>
      <c r="E13" s="396" t="s">
        <v>47</v>
      </c>
      <c r="F13" s="396">
        <v>1</v>
      </c>
      <c r="G13" s="395" t="s">
        <v>73</v>
      </c>
      <c r="H13" s="343"/>
      <c r="I13" s="399">
        <v>1</v>
      </c>
      <c r="J13" s="400"/>
      <c r="K13" s="399"/>
      <c r="L13" s="401">
        <v>1</v>
      </c>
      <c r="M13" s="399"/>
      <c r="N13" s="400"/>
      <c r="O13" s="399"/>
      <c r="P13" s="340">
        <f t="shared" ref="P13:P20" si="6">I13</f>
        <v>1</v>
      </c>
      <c r="Q13" s="340">
        <f t="shared" ref="Q13:V20" si="7">J13</f>
        <v>0</v>
      </c>
      <c r="R13" s="340">
        <f t="shared" si="7"/>
        <v>0</v>
      </c>
      <c r="S13" s="340">
        <f t="shared" si="7"/>
        <v>1</v>
      </c>
      <c r="T13" s="340">
        <f t="shared" si="7"/>
        <v>0</v>
      </c>
      <c r="U13" s="340">
        <f t="shared" si="7"/>
        <v>0</v>
      </c>
      <c r="V13" s="340">
        <f t="shared" si="7"/>
        <v>0</v>
      </c>
      <c r="W13" s="343"/>
      <c r="X13" s="343"/>
      <c r="Y13" s="343"/>
      <c r="Z13" s="343"/>
      <c r="AA13" s="343"/>
      <c r="AB13" s="343"/>
      <c r="AC13" s="343"/>
      <c r="AD13" s="343"/>
      <c r="AE13" s="341">
        <v>45962</v>
      </c>
      <c r="AF13" s="340">
        <f t="shared" ref="AF13:AF20" si="8">I13+J13+K13+L13+M13+N13+W13+X13+Y13</f>
        <v>2</v>
      </c>
      <c r="AG13" s="342"/>
    </row>
    <row r="14" spans="4:33" ht="48" hidden="1">
      <c r="D14" s="394" t="s">
        <v>74</v>
      </c>
      <c r="E14" s="396" t="s">
        <v>75</v>
      </c>
      <c r="F14" s="396">
        <v>4</v>
      </c>
      <c r="G14" s="395" t="s">
        <v>76</v>
      </c>
      <c r="H14" s="343"/>
      <c r="I14" s="399">
        <v>3</v>
      </c>
      <c r="J14" s="400"/>
      <c r="K14" s="400"/>
      <c r="L14" s="402">
        <v>2</v>
      </c>
      <c r="M14" s="400">
        <v>1</v>
      </c>
      <c r="N14" s="400"/>
      <c r="O14" s="400"/>
      <c r="P14" s="340">
        <f t="shared" si="6"/>
        <v>3</v>
      </c>
      <c r="Q14" s="340">
        <f t="shared" si="7"/>
        <v>0</v>
      </c>
      <c r="R14" s="340">
        <f t="shared" si="7"/>
        <v>0</v>
      </c>
      <c r="S14" s="340">
        <f t="shared" si="7"/>
        <v>2</v>
      </c>
      <c r="T14" s="340">
        <f t="shared" si="7"/>
        <v>1</v>
      </c>
      <c r="U14" s="340">
        <f t="shared" si="7"/>
        <v>0</v>
      </c>
      <c r="V14" s="340">
        <f t="shared" si="7"/>
        <v>0</v>
      </c>
      <c r="W14" s="340"/>
      <c r="X14" s="340"/>
      <c r="Y14" s="340"/>
      <c r="Z14" s="340"/>
      <c r="AA14" s="340"/>
      <c r="AB14" s="340"/>
      <c r="AC14" s="340"/>
      <c r="AD14" s="340"/>
      <c r="AE14" s="341">
        <v>45962</v>
      </c>
      <c r="AF14" s="340">
        <f t="shared" si="8"/>
        <v>6</v>
      </c>
      <c r="AG14" s="342"/>
    </row>
    <row r="15" spans="4:33" ht="36" hidden="1">
      <c r="D15" s="394" t="s">
        <v>74</v>
      </c>
      <c r="E15" s="403" t="s">
        <v>77</v>
      </c>
      <c r="F15" s="396">
        <v>2</v>
      </c>
      <c r="G15" s="395" t="s">
        <v>78</v>
      </c>
      <c r="H15" s="343"/>
      <c r="I15" s="399">
        <v>3</v>
      </c>
      <c r="J15" s="400"/>
      <c r="K15" s="400"/>
      <c r="L15" s="402">
        <v>2</v>
      </c>
      <c r="M15" s="400">
        <v>2</v>
      </c>
      <c r="N15" s="400"/>
      <c r="O15" s="400"/>
      <c r="P15" s="340">
        <f t="shared" si="6"/>
        <v>3</v>
      </c>
      <c r="Q15" s="340">
        <f t="shared" si="7"/>
        <v>0</v>
      </c>
      <c r="R15" s="340">
        <f t="shared" si="7"/>
        <v>0</v>
      </c>
      <c r="S15" s="340">
        <f t="shared" si="7"/>
        <v>2</v>
      </c>
      <c r="T15" s="340">
        <f t="shared" si="7"/>
        <v>2</v>
      </c>
      <c r="U15" s="340">
        <f t="shared" si="7"/>
        <v>0</v>
      </c>
      <c r="V15" s="340">
        <f t="shared" si="7"/>
        <v>0</v>
      </c>
      <c r="W15" s="340"/>
      <c r="X15" s="340"/>
      <c r="Y15" s="340"/>
      <c r="Z15" s="340"/>
      <c r="AA15" s="340"/>
      <c r="AB15" s="340"/>
      <c r="AC15" s="340"/>
      <c r="AD15" s="340"/>
      <c r="AE15" s="341">
        <v>45962</v>
      </c>
      <c r="AF15" s="340">
        <f t="shared" si="8"/>
        <v>7</v>
      </c>
      <c r="AG15" s="342"/>
    </row>
    <row r="16" spans="4:33" ht="24" hidden="1">
      <c r="D16" s="394" t="s">
        <v>74</v>
      </c>
      <c r="E16" s="403" t="s">
        <v>79</v>
      </c>
      <c r="F16" s="396"/>
      <c r="G16" s="395" t="s">
        <v>80</v>
      </c>
      <c r="H16" s="343"/>
      <c r="I16" s="399"/>
      <c r="J16" s="400"/>
      <c r="K16" s="400"/>
      <c r="L16" s="402">
        <v>2</v>
      </c>
      <c r="M16" s="400"/>
      <c r="N16" s="400"/>
      <c r="O16" s="400"/>
      <c r="P16" s="340">
        <f t="shared" si="6"/>
        <v>0</v>
      </c>
      <c r="Q16" s="340">
        <f t="shared" si="7"/>
        <v>0</v>
      </c>
      <c r="R16" s="340">
        <f t="shared" si="7"/>
        <v>0</v>
      </c>
      <c r="S16" s="340">
        <f t="shared" si="7"/>
        <v>2</v>
      </c>
      <c r="T16" s="340">
        <f t="shared" si="7"/>
        <v>0</v>
      </c>
      <c r="U16" s="340">
        <f t="shared" si="7"/>
        <v>0</v>
      </c>
      <c r="V16" s="340">
        <f t="shared" si="7"/>
        <v>0</v>
      </c>
      <c r="W16" s="340"/>
      <c r="X16" s="340"/>
      <c r="Y16" s="340"/>
      <c r="Z16" s="340"/>
      <c r="AA16" s="340"/>
      <c r="AB16" s="340"/>
      <c r="AC16" s="340"/>
      <c r="AD16" s="340"/>
      <c r="AE16" s="341">
        <v>45962</v>
      </c>
      <c r="AF16" s="340">
        <f t="shared" si="8"/>
        <v>2</v>
      </c>
      <c r="AG16" s="342"/>
    </row>
    <row r="17" spans="4:33" ht="24" hidden="1">
      <c r="D17" s="394" t="s">
        <v>81</v>
      </c>
      <c r="E17" s="396" t="s">
        <v>82</v>
      </c>
      <c r="F17" s="396">
        <v>1</v>
      </c>
      <c r="G17" s="395" t="s">
        <v>83</v>
      </c>
      <c r="H17" s="343"/>
      <c r="I17" s="396">
        <v>1</v>
      </c>
      <c r="J17" s="400"/>
      <c r="K17" s="396"/>
      <c r="L17" s="368">
        <v>1</v>
      </c>
      <c r="M17" s="399"/>
      <c r="N17" s="400"/>
      <c r="O17" s="396"/>
      <c r="P17" s="340">
        <f t="shared" si="6"/>
        <v>1</v>
      </c>
      <c r="Q17" s="340">
        <f t="shared" si="7"/>
        <v>0</v>
      </c>
      <c r="R17" s="340">
        <f t="shared" si="7"/>
        <v>0</v>
      </c>
      <c r="S17" s="340">
        <f t="shared" si="7"/>
        <v>1</v>
      </c>
      <c r="T17" s="340">
        <f t="shared" si="7"/>
        <v>0</v>
      </c>
      <c r="U17" s="340">
        <f t="shared" si="7"/>
        <v>0</v>
      </c>
      <c r="V17" s="340">
        <f t="shared" si="7"/>
        <v>0</v>
      </c>
      <c r="W17" s="340"/>
      <c r="X17" s="340"/>
      <c r="Y17" s="340"/>
      <c r="Z17" s="340"/>
      <c r="AA17" s="340"/>
      <c r="AB17" s="340"/>
      <c r="AC17" s="340"/>
      <c r="AD17" s="340"/>
      <c r="AE17" s="341">
        <v>45962</v>
      </c>
      <c r="AF17" s="340">
        <f t="shared" si="8"/>
        <v>2</v>
      </c>
      <c r="AG17" s="342"/>
    </row>
    <row r="18" spans="4:33" ht="24" hidden="1">
      <c r="D18" s="394" t="s">
        <v>84</v>
      </c>
      <c r="E18" s="396" t="s">
        <v>47</v>
      </c>
      <c r="F18" s="396">
        <v>1</v>
      </c>
      <c r="G18" s="395" t="s">
        <v>85</v>
      </c>
      <c r="H18" s="343"/>
      <c r="I18" s="399">
        <v>1</v>
      </c>
      <c r="J18" s="400"/>
      <c r="K18" s="399"/>
      <c r="L18" s="401"/>
      <c r="M18" s="399">
        <v>2</v>
      </c>
      <c r="N18" s="400"/>
      <c r="O18" s="399"/>
      <c r="P18" s="340">
        <f t="shared" si="6"/>
        <v>1</v>
      </c>
      <c r="Q18" s="340">
        <f t="shared" si="7"/>
        <v>0</v>
      </c>
      <c r="R18" s="340">
        <f t="shared" si="7"/>
        <v>0</v>
      </c>
      <c r="S18" s="340">
        <f t="shared" si="7"/>
        <v>0</v>
      </c>
      <c r="T18" s="340">
        <f t="shared" si="7"/>
        <v>2</v>
      </c>
      <c r="U18" s="340">
        <f t="shared" si="7"/>
        <v>0</v>
      </c>
      <c r="V18" s="340">
        <f t="shared" si="7"/>
        <v>0</v>
      </c>
      <c r="W18" s="340"/>
      <c r="X18" s="340"/>
      <c r="Y18" s="340"/>
      <c r="Z18" s="340"/>
      <c r="AA18" s="340"/>
      <c r="AB18" s="340"/>
      <c r="AC18" s="340"/>
      <c r="AD18" s="340"/>
      <c r="AE18" s="341">
        <v>45962</v>
      </c>
      <c r="AF18" s="340">
        <f t="shared" si="8"/>
        <v>3</v>
      </c>
      <c r="AG18" s="342"/>
    </row>
    <row r="19" spans="4:33" ht="36" hidden="1">
      <c r="D19" s="394" t="s">
        <v>659</v>
      </c>
      <c r="E19" s="403" t="s">
        <v>87</v>
      </c>
      <c r="F19" s="396">
        <v>2</v>
      </c>
      <c r="G19" s="395" t="s">
        <v>88</v>
      </c>
      <c r="H19" s="343"/>
      <c r="I19" s="399">
        <v>2</v>
      </c>
      <c r="J19" s="400"/>
      <c r="K19" s="399"/>
      <c r="L19" s="401"/>
      <c r="M19" s="399"/>
      <c r="N19" s="400"/>
      <c r="O19" s="399"/>
      <c r="P19" s="340">
        <f t="shared" si="6"/>
        <v>2</v>
      </c>
      <c r="Q19" s="340">
        <f t="shared" si="7"/>
        <v>0</v>
      </c>
      <c r="R19" s="340">
        <f t="shared" si="7"/>
        <v>0</v>
      </c>
      <c r="S19" s="340">
        <f t="shared" si="7"/>
        <v>0</v>
      </c>
      <c r="T19" s="340">
        <f t="shared" si="7"/>
        <v>0</v>
      </c>
      <c r="U19" s="340">
        <f t="shared" si="7"/>
        <v>0</v>
      </c>
      <c r="V19" s="340">
        <f t="shared" si="7"/>
        <v>0</v>
      </c>
      <c r="W19" s="340"/>
      <c r="X19" s="340"/>
      <c r="Y19" s="340"/>
      <c r="Z19" s="340"/>
      <c r="AA19" s="340"/>
      <c r="AB19" s="340"/>
      <c r="AC19" s="340"/>
      <c r="AD19" s="340"/>
      <c r="AE19" s="341">
        <v>45962</v>
      </c>
      <c r="AF19" s="340">
        <f t="shared" si="8"/>
        <v>2</v>
      </c>
      <c r="AG19" s="342"/>
    </row>
    <row r="20" spans="4:33" ht="24" hidden="1">
      <c r="D20" s="394" t="s">
        <v>89</v>
      </c>
      <c r="E20" s="396" t="s">
        <v>90</v>
      </c>
      <c r="F20" s="396">
        <v>1</v>
      </c>
      <c r="G20" s="404" t="s">
        <v>91</v>
      </c>
      <c r="H20" s="343"/>
      <c r="I20" s="399">
        <v>1</v>
      </c>
      <c r="J20" s="400"/>
      <c r="K20" s="399"/>
      <c r="L20" s="401"/>
      <c r="M20" s="399">
        <v>1</v>
      </c>
      <c r="N20" s="400"/>
      <c r="O20" s="399"/>
      <c r="P20" s="340">
        <f t="shared" si="6"/>
        <v>1</v>
      </c>
      <c r="Q20" s="340">
        <f t="shared" si="7"/>
        <v>0</v>
      </c>
      <c r="R20" s="340">
        <f t="shared" si="7"/>
        <v>0</v>
      </c>
      <c r="S20" s="340">
        <f t="shared" si="7"/>
        <v>0</v>
      </c>
      <c r="T20" s="340">
        <f t="shared" si="7"/>
        <v>1</v>
      </c>
      <c r="U20" s="340">
        <f t="shared" si="7"/>
        <v>0</v>
      </c>
      <c r="V20" s="340">
        <f t="shared" si="7"/>
        <v>0</v>
      </c>
      <c r="W20" s="343"/>
      <c r="X20" s="343"/>
      <c r="Y20" s="343"/>
      <c r="Z20" s="343"/>
      <c r="AA20" s="343"/>
      <c r="AB20" s="343"/>
      <c r="AC20" s="343"/>
      <c r="AD20" s="343"/>
      <c r="AE20" s="341">
        <v>45962</v>
      </c>
      <c r="AF20" s="340">
        <f t="shared" si="8"/>
        <v>2</v>
      </c>
      <c r="AG20" s="342"/>
    </row>
    <row r="21" spans="4:33" s="385" customFormat="1" ht="24.75" customHeight="1">
      <c r="D21" s="344" t="s">
        <v>660</v>
      </c>
      <c r="E21" s="345"/>
      <c r="F21" s="346"/>
      <c r="G21" s="346"/>
      <c r="H21" s="347"/>
      <c r="I21" s="339">
        <f t="shared" ref="I21:AA21" si="9">SUM(I13:I20)</f>
        <v>12</v>
      </c>
      <c r="J21" s="339">
        <f t="shared" si="9"/>
        <v>0</v>
      </c>
      <c r="K21" s="339">
        <f t="shared" si="9"/>
        <v>0</v>
      </c>
      <c r="L21" s="339">
        <f t="shared" si="9"/>
        <v>8</v>
      </c>
      <c r="M21" s="339">
        <f t="shared" si="9"/>
        <v>6</v>
      </c>
      <c r="N21" s="339">
        <f t="shared" si="9"/>
        <v>0</v>
      </c>
      <c r="O21" s="339">
        <f t="shared" si="9"/>
        <v>0</v>
      </c>
      <c r="P21" s="339">
        <f t="shared" si="9"/>
        <v>12</v>
      </c>
      <c r="Q21" s="339">
        <f t="shared" si="9"/>
        <v>0</v>
      </c>
      <c r="R21" s="339">
        <f t="shared" si="9"/>
        <v>0</v>
      </c>
      <c r="S21" s="339">
        <f t="shared" si="9"/>
        <v>8</v>
      </c>
      <c r="T21" s="339">
        <f t="shared" si="9"/>
        <v>6</v>
      </c>
      <c r="U21" s="339">
        <f t="shared" si="9"/>
        <v>0</v>
      </c>
      <c r="V21" s="339">
        <f t="shared" si="9"/>
        <v>0</v>
      </c>
      <c r="W21" s="339">
        <f t="shared" si="9"/>
        <v>0</v>
      </c>
      <c r="X21" s="339">
        <f t="shared" si="9"/>
        <v>0</v>
      </c>
      <c r="Y21" s="339">
        <f t="shared" si="9"/>
        <v>0</v>
      </c>
      <c r="Z21" s="339">
        <f t="shared" si="9"/>
        <v>0</v>
      </c>
      <c r="AA21" s="339">
        <f t="shared" si="9"/>
        <v>0</v>
      </c>
      <c r="AB21" s="339">
        <f t="shared" ref="AB21:AC21" si="10">SUM(AB15:AB20)</f>
        <v>0</v>
      </c>
      <c r="AC21" s="339">
        <f t="shared" si="10"/>
        <v>0</v>
      </c>
      <c r="AD21" s="339">
        <f>SUM(AD13:AD20)</f>
        <v>0</v>
      </c>
      <c r="AE21" s="387">
        <f>I25+J25+K25+L25+M25+N25+P25+Q25+R25+S25+T25+U25</f>
        <v>1589840</v>
      </c>
      <c r="AF21" s="388"/>
      <c r="AG21" s="386"/>
    </row>
    <row r="22" spans="4:33" ht="12" customHeight="1">
      <c r="D22" s="350" t="s">
        <v>655</v>
      </c>
      <c r="E22" s="351"/>
      <c r="F22" s="352"/>
      <c r="G22" s="352"/>
      <c r="H22" s="353"/>
      <c r="I22" s="354">
        <v>20000</v>
      </c>
      <c r="J22" s="355">
        <v>20000</v>
      </c>
      <c r="K22" s="354">
        <v>95000</v>
      </c>
      <c r="L22" s="354">
        <v>12000</v>
      </c>
      <c r="M22" s="354">
        <v>50000</v>
      </c>
      <c r="N22" s="355">
        <v>60000</v>
      </c>
      <c r="O22" s="355"/>
      <c r="P22" s="355">
        <v>20000</v>
      </c>
      <c r="Q22" s="355">
        <v>20000</v>
      </c>
      <c r="R22" s="355">
        <v>95000</v>
      </c>
      <c r="S22" s="355">
        <v>20000</v>
      </c>
      <c r="T22" s="355">
        <v>50000</v>
      </c>
      <c r="U22" s="355">
        <v>50000</v>
      </c>
      <c r="V22" s="355"/>
      <c r="W22" s="354">
        <v>60000</v>
      </c>
      <c r="X22" s="354">
        <v>110000</v>
      </c>
      <c r="Y22" s="354">
        <v>300000</v>
      </c>
      <c r="Z22" s="354">
        <v>13000</v>
      </c>
      <c r="AA22" s="354">
        <v>13000</v>
      </c>
      <c r="AB22" s="354">
        <v>18000</v>
      </c>
      <c r="AC22" s="354"/>
      <c r="AD22" s="354">
        <v>23000</v>
      </c>
      <c r="AE22" s="356"/>
      <c r="AF22" s="363"/>
      <c r="AG22" s="338"/>
    </row>
    <row r="23" spans="4:33">
      <c r="D23" s="350" t="s">
        <v>656</v>
      </c>
      <c r="E23" s="351"/>
      <c r="F23" s="352"/>
      <c r="G23" s="352"/>
      <c r="H23" s="353"/>
      <c r="I23" s="354">
        <f>SUM(I22*19%)</f>
        <v>3800</v>
      </c>
      <c r="J23" s="354">
        <f t="shared" ref="J23:V23" si="11">SUM(J22*19%)</f>
        <v>3800</v>
      </c>
      <c r="K23" s="354">
        <f t="shared" si="11"/>
        <v>18050</v>
      </c>
      <c r="L23" s="354">
        <f t="shared" si="11"/>
        <v>2280</v>
      </c>
      <c r="M23" s="354">
        <f t="shared" si="11"/>
        <v>9500</v>
      </c>
      <c r="N23" s="354">
        <f t="shared" si="11"/>
        <v>11400</v>
      </c>
      <c r="O23" s="354">
        <f t="shared" si="11"/>
        <v>0</v>
      </c>
      <c r="P23" s="354">
        <f t="shared" si="11"/>
        <v>3800</v>
      </c>
      <c r="Q23" s="354">
        <f t="shared" si="11"/>
        <v>3800</v>
      </c>
      <c r="R23" s="354">
        <f t="shared" si="11"/>
        <v>18050</v>
      </c>
      <c r="S23" s="354">
        <f t="shared" si="11"/>
        <v>3800</v>
      </c>
      <c r="T23" s="354">
        <f t="shared" si="11"/>
        <v>9500</v>
      </c>
      <c r="U23" s="354">
        <f t="shared" si="11"/>
        <v>9500</v>
      </c>
      <c r="V23" s="354">
        <f t="shared" si="11"/>
        <v>0</v>
      </c>
      <c r="W23" s="354"/>
      <c r="X23" s="354"/>
      <c r="Y23" s="354"/>
      <c r="Z23" s="354"/>
      <c r="AA23" s="354"/>
      <c r="AB23" s="358"/>
      <c r="AC23" s="358"/>
      <c r="AD23" s="354"/>
      <c r="AE23" s="359">
        <f>W25+X25+Y25+Z25+AD25+AB25+AA25+AC25</f>
        <v>0</v>
      </c>
      <c r="AF23" s="363"/>
      <c r="AG23" s="338"/>
    </row>
    <row r="24" spans="4:33" ht="12" customHeight="1">
      <c r="D24" s="350" t="s">
        <v>657</v>
      </c>
      <c r="E24" s="351"/>
      <c r="F24" s="352"/>
      <c r="G24" s="352"/>
      <c r="H24" s="353"/>
      <c r="I24" s="354">
        <f>SUM(I22:I23)</f>
        <v>23800</v>
      </c>
      <c r="J24" s="354">
        <f t="shared" ref="J24:AD24" si="12">SUM(J22:J23)</f>
        <v>23800</v>
      </c>
      <c r="K24" s="354">
        <f t="shared" si="12"/>
        <v>113050</v>
      </c>
      <c r="L24" s="354">
        <f t="shared" si="12"/>
        <v>14280</v>
      </c>
      <c r="M24" s="354">
        <f t="shared" si="12"/>
        <v>59500</v>
      </c>
      <c r="N24" s="354">
        <f t="shared" si="12"/>
        <v>71400</v>
      </c>
      <c r="O24" s="354">
        <f t="shared" si="12"/>
        <v>0</v>
      </c>
      <c r="P24" s="354">
        <f t="shared" si="12"/>
        <v>23800</v>
      </c>
      <c r="Q24" s="354">
        <f t="shared" si="12"/>
        <v>23800</v>
      </c>
      <c r="R24" s="354">
        <f t="shared" si="12"/>
        <v>113050</v>
      </c>
      <c r="S24" s="354">
        <f t="shared" si="12"/>
        <v>23800</v>
      </c>
      <c r="T24" s="354">
        <f t="shared" si="12"/>
        <v>59500</v>
      </c>
      <c r="U24" s="354">
        <f t="shared" si="12"/>
        <v>59500</v>
      </c>
      <c r="V24" s="354">
        <f t="shared" si="12"/>
        <v>0</v>
      </c>
      <c r="W24" s="354">
        <f t="shared" si="12"/>
        <v>60000</v>
      </c>
      <c r="X24" s="354">
        <f t="shared" si="12"/>
        <v>110000</v>
      </c>
      <c r="Y24" s="354">
        <f t="shared" si="12"/>
        <v>300000</v>
      </c>
      <c r="Z24" s="354">
        <f t="shared" si="12"/>
        <v>13000</v>
      </c>
      <c r="AA24" s="354">
        <f t="shared" si="12"/>
        <v>13000</v>
      </c>
      <c r="AB24" s="358">
        <f t="shared" si="12"/>
        <v>18000</v>
      </c>
      <c r="AC24" s="358">
        <f t="shared" si="12"/>
        <v>0</v>
      </c>
      <c r="AD24" s="354">
        <f t="shared" si="12"/>
        <v>23000</v>
      </c>
      <c r="AE24" s="356"/>
      <c r="AF24" s="363"/>
      <c r="AG24" s="338"/>
    </row>
    <row r="25" spans="4:33" ht="12" customHeight="1">
      <c r="D25" s="350" t="s">
        <v>658</v>
      </c>
      <c r="E25" s="351"/>
      <c r="F25" s="352"/>
      <c r="G25" s="352"/>
      <c r="H25" s="353"/>
      <c r="I25" s="354">
        <f>SUM(I24*I21)</f>
        <v>285600</v>
      </c>
      <c r="J25" s="354">
        <f t="shared" ref="J25:AD25" si="13">SUM(J24*J21)</f>
        <v>0</v>
      </c>
      <c r="K25" s="354">
        <f t="shared" si="13"/>
        <v>0</v>
      </c>
      <c r="L25" s="354">
        <f t="shared" si="13"/>
        <v>114240</v>
      </c>
      <c r="M25" s="354">
        <f t="shared" si="13"/>
        <v>357000</v>
      </c>
      <c r="N25" s="354">
        <f t="shared" si="13"/>
        <v>0</v>
      </c>
      <c r="O25" s="354">
        <f t="shared" si="13"/>
        <v>0</v>
      </c>
      <c r="P25" s="354">
        <f t="shared" si="13"/>
        <v>285600</v>
      </c>
      <c r="Q25" s="354">
        <f t="shared" si="13"/>
        <v>0</v>
      </c>
      <c r="R25" s="354">
        <f t="shared" si="13"/>
        <v>0</v>
      </c>
      <c r="S25" s="354">
        <f t="shared" si="13"/>
        <v>190400</v>
      </c>
      <c r="T25" s="354">
        <f t="shared" si="13"/>
        <v>357000</v>
      </c>
      <c r="U25" s="354">
        <f t="shared" si="13"/>
        <v>0</v>
      </c>
      <c r="V25" s="354">
        <f t="shared" si="13"/>
        <v>0</v>
      </c>
      <c r="W25" s="354">
        <f t="shared" si="13"/>
        <v>0</v>
      </c>
      <c r="X25" s="354">
        <f t="shared" si="13"/>
        <v>0</v>
      </c>
      <c r="Y25" s="354">
        <f t="shared" si="13"/>
        <v>0</v>
      </c>
      <c r="Z25" s="354">
        <f t="shared" si="13"/>
        <v>0</v>
      </c>
      <c r="AA25" s="354">
        <f t="shared" si="13"/>
        <v>0</v>
      </c>
      <c r="AB25" s="358">
        <f t="shared" ref="AB25:AC25" si="14">SUM(AB21*AB24)</f>
        <v>0</v>
      </c>
      <c r="AC25" s="358">
        <f t="shared" si="14"/>
        <v>0</v>
      </c>
      <c r="AD25" s="354">
        <f t="shared" si="13"/>
        <v>0</v>
      </c>
      <c r="AE25" s="360">
        <f>AE21+AE23</f>
        <v>1589840</v>
      </c>
      <c r="AF25" s="364"/>
      <c r="AG25" s="338"/>
    </row>
    <row r="26" spans="4:33" ht="30.75" customHeight="1">
      <c r="D26" s="335" t="s">
        <v>92</v>
      </c>
      <c r="E26" s="362"/>
      <c r="F26" s="336"/>
      <c r="G26" s="336"/>
      <c r="H26" s="336"/>
      <c r="I26" s="336"/>
      <c r="J26" s="336"/>
      <c r="K26" s="336"/>
      <c r="L26" s="336"/>
      <c r="M26" s="336"/>
      <c r="N26" s="336"/>
      <c r="O26" s="336"/>
      <c r="P26" s="336"/>
      <c r="Q26" s="336"/>
      <c r="R26" s="336"/>
      <c r="S26" s="336"/>
      <c r="T26" s="336"/>
      <c r="U26" s="336"/>
      <c r="V26" s="336"/>
      <c r="W26" s="336"/>
      <c r="X26" s="336"/>
      <c r="Y26" s="336"/>
      <c r="Z26" s="336"/>
      <c r="AA26" s="336"/>
      <c r="AB26" s="336"/>
      <c r="AC26" s="336"/>
      <c r="AD26" s="336"/>
      <c r="AE26" s="336"/>
      <c r="AF26" s="337"/>
      <c r="AG26" s="338"/>
    </row>
    <row r="27" spans="4:33" ht="36" hidden="1">
      <c r="D27" s="394" t="s">
        <v>93</v>
      </c>
      <c r="E27" s="403" t="s">
        <v>94</v>
      </c>
      <c r="F27" s="396">
        <v>2</v>
      </c>
      <c r="G27" s="395" t="s">
        <v>95</v>
      </c>
      <c r="H27" s="343"/>
      <c r="I27" s="399">
        <v>2</v>
      </c>
      <c r="J27" s="400"/>
      <c r="K27" s="400"/>
      <c r="L27" s="402">
        <v>2</v>
      </c>
      <c r="M27" s="400">
        <v>1</v>
      </c>
      <c r="N27" s="400"/>
      <c r="O27" s="405">
        <v>1</v>
      </c>
      <c r="P27" s="340">
        <f>I27</f>
        <v>2</v>
      </c>
      <c r="Q27" s="340">
        <f t="shared" ref="Q27:V34" si="15">J27</f>
        <v>0</v>
      </c>
      <c r="R27" s="340">
        <f t="shared" si="15"/>
        <v>0</v>
      </c>
      <c r="S27" s="340">
        <f t="shared" si="15"/>
        <v>2</v>
      </c>
      <c r="T27" s="340">
        <f t="shared" si="15"/>
        <v>1</v>
      </c>
      <c r="U27" s="340">
        <f t="shared" si="15"/>
        <v>0</v>
      </c>
      <c r="V27" s="340">
        <f t="shared" si="15"/>
        <v>1</v>
      </c>
      <c r="W27" s="340"/>
      <c r="X27" s="340"/>
      <c r="Y27" s="340"/>
      <c r="Z27" s="340"/>
      <c r="AA27" s="340"/>
      <c r="AB27" s="340"/>
      <c r="AC27" s="340"/>
      <c r="AD27" s="340"/>
      <c r="AE27" s="341">
        <v>45962</v>
      </c>
      <c r="AF27" s="340">
        <f t="shared" ref="AF27:AF34" si="16">I27+J27+K27+L27+M27+N27+W27+X27+Y27</f>
        <v>5</v>
      </c>
      <c r="AG27" s="342"/>
    </row>
    <row r="28" spans="4:33" ht="60" hidden="1">
      <c r="D28" s="394" t="s">
        <v>96</v>
      </c>
      <c r="E28" s="396" t="s">
        <v>97</v>
      </c>
      <c r="F28" s="396">
        <v>3</v>
      </c>
      <c r="G28" s="395" t="s">
        <v>98</v>
      </c>
      <c r="H28" s="343"/>
      <c r="I28" s="399">
        <v>5</v>
      </c>
      <c r="J28" s="400"/>
      <c r="K28" s="400"/>
      <c r="L28" s="401"/>
      <c r="M28" s="400">
        <v>1</v>
      </c>
      <c r="N28" s="400"/>
      <c r="O28" s="400"/>
      <c r="P28" s="340">
        <f t="shared" ref="P28:P34" si="17">I28</f>
        <v>5</v>
      </c>
      <c r="Q28" s="340">
        <f t="shared" si="15"/>
        <v>0</v>
      </c>
      <c r="R28" s="340">
        <f t="shared" si="15"/>
        <v>0</v>
      </c>
      <c r="S28" s="340">
        <f t="shared" si="15"/>
        <v>0</v>
      </c>
      <c r="T28" s="340">
        <f t="shared" si="15"/>
        <v>1</v>
      </c>
      <c r="U28" s="340">
        <f t="shared" si="15"/>
        <v>0</v>
      </c>
      <c r="V28" s="340">
        <f t="shared" si="15"/>
        <v>0</v>
      </c>
      <c r="W28" s="340"/>
      <c r="X28" s="340"/>
      <c r="Y28" s="340"/>
      <c r="Z28" s="340"/>
      <c r="AA28" s="340"/>
      <c r="AB28" s="340"/>
      <c r="AC28" s="340"/>
      <c r="AD28" s="340"/>
      <c r="AE28" s="341">
        <v>45962</v>
      </c>
      <c r="AF28" s="340">
        <f t="shared" si="16"/>
        <v>6</v>
      </c>
      <c r="AG28" s="342"/>
    </row>
    <row r="29" spans="4:33" ht="24" hidden="1">
      <c r="D29" s="394" t="s">
        <v>101</v>
      </c>
      <c r="E29" s="396" t="s">
        <v>82</v>
      </c>
      <c r="F29" s="396">
        <v>1</v>
      </c>
      <c r="G29" s="395" t="s">
        <v>102</v>
      </c>
      <c r="H29" s="343"/>
      <c r="I29" s="399">
        <v>1</v>
      </c>
      <c r="J29" s="399"/>
      <c r="K29" s="399"/>
      <c r="L29" s="401">
        <v>1</v>
      </c>
      <c r="M29" s="399"/>
      <c r="N29" s="399"/>
      <c r="O29" s="399"/>
      <c r="P29" s="340">
        <f t="shared" si="17"/>
        <v>1</v>
      </c>
      <c r="Q29" s="340">
        <f t="shared" si="15"/>
        <v>0</v>
      </c>
      <c r="R29" s="340">
        <f t="shared" si="15"/>
        <v>0</v>
      </c>
      <c r="S29" s="340">
        <f t="shared" si="15"/>
        <v>1</v>
      </c>
      <c r="T29" s="340">
        <f t="shared" si="15"/>
        <v>0</v>
      </c>
      <c r="U29" s="340">
        <f t="shared" si="15"/>
        <v>0</v>
      </c>
      <c r="V29" s="340">
        <f t="shared" si="15"/>
        <v>0</v>
      </c>
      <c r="W29" s="340"/>
      <c r="X29" s="340"/>
      <c r="Y29" s="340"/>
      <c r="Z29" s="340"/>
      <c r="AA29" s="340"/>
      <c r="AB29" s="340"/>
      <c r="AC29" s="340"/>
      <c r="AD29" s="340"/>
      <c r="AE29" s="341"/>
      <c r="AF29" s="340">
        <f t="shared" si="16"/>
        <v>2</v>
      </c>
      <c r="AG29" s="338"/>
    </row>
    <row r="30" spans="4:33" ht="60" hidden="1">
      <c r="D30" s="394" t="s">
        <v>103</v>
      </c>
      <c r="E30" s="396" t="s">
        <v>104</v>
      </c>
      <c r="F30" s="396">
        <v>3</v>
      </c>
      <c r="G30" s="395" t="s">
        <v>105</v>
      </c>
      <c r="H30" s="343"/>
      <c r="I30" s="399">
        <v>4</v>
      </c>
      <c r="J30" s="400"/>
      <c r="K30" s="400"/>
      <c r="L30" s="402">
        <v>2</v>
      </c>
      <c r="M30" s="400">
        <v>1</v>
      </c>
      <c r="N30" s="400"/>
      <c r="O30" s="400"/>
      <c r="P30" s="340">
        <f t="shared" si="17"/>
        <v>4</v>
      </c>
      <c r="Q30" s="340">
        <f t="shared" si="15"/>
        <v>0</v>
      </c>
      <c r="R30" s="340">
        <f t="shared" si="15"/>
        <v>0</v>
      </c>
      <c r="S30" s="340">
        <f t="shared" si="15"/>
        <v>2</v>
      </c>
      <c r="T30" s="340">
        <f t="shared" si="15"/>
        <v>1</v>
      </c>
      <c r="U30" s="340">
        <f t="shared" si="15"/>
        <v>0</v>
      </c>
      <c r="V30" s="340">
        <f t="shared" si="15"/>
        <v>0</v>
      </c>
      <c r="W30" s="343"/>
      <c r="X30" s="343"/>
      <c r="Y30" s="343"/>
      <c r="Z30" s="343"/>
      <c r="AA30" s="343"/>
      <c r="AB30" s="343"/>
      <c r="AC30" s="343"/>
      <c r="AD30" s="343"/>
      <c r="AE30" s="341">
        <v>45962</v>
      </c>
      <c r="AF30" s="340">
        <f t="shared" si="16"/>
        <v>7</v>
      </c>
      <c r="AG30" s="342"/>
    </row>
    <row r="31" spans="4:33" ht="24" hidden="1">
      <c r="D31" s="394" t="s">
        <v>106</v>
      </c>
      <c r="E31" s="396" t="s">
        <v>82</v>
      </c>
      <c r="F31" s="396">
        <v>1</v>
      </c>
      <c r="G31" s="395" t="s">
        <v>107</v>
      </c>
      <c r="H31" s="343"/>
      <c r="I31" s="399">
        <v>2</v>
      </c>
      <c r="J31" s="400"/>
      <c r="K31" s="400"/>
      <c r="L31" s="402">
        <v>1</v>
      </c>
      <c r="M31" s="400"/>
      <c r="N31" s="400"/>
      <c r="O31" s="405">
        <v>1</v>
      </c>
      <c r="P31" s="340">
        <f t="shared" si="17"/>
        <v>2</v>
      </c>
      <c r="Q31" s="340">
        <f t="shared" si="15"/>
        <v>0</v>
      </c>
      <c r="R31" s="340">
        <f t="shared" si="15"/>
        <v>0</v>
      </c>
      <c r="S31" s="340">
        <f t="shared" si="15"/>
        <v>1</v>
      </c>
      <c r="T31" s="340">
        <f t="shared" si="15"/>
        <v>0</v>
      </c>
      <c r="U31" s="340">
        <f t="shared" si="15"/>
        <v>0</v>
      </c>
      <c r="V31" s="340">
        <f t="shared" si="15"/>
        <v>1</v>
      </c>
      <c r="W31" s="340"/>
      <c r="X31" s="340"/>
      <c r="Y31" s="340"/>
      <c r="Z31" s="340"/>
      <c r="AA31" s="340"/>
      <c r="AB31" s="340"/>
      <c r="AC31" s="340"/>
      <c r="AD31" s="340"/>
      <c r="AE31" s="341">
        <v>45962</v>
      </c>
      <c r="AF31" s="340">
        <f t="shared" si="16"/>
        <v>3</v>
      </c>
      <c r="AG31" s="342"/>
    </row>
    <row r="32" spans="4:33" ht="24" hidden="1">
      <c r="D32" s="394" t="s">
        <v>114</v>
      </c>
      <c r="E32" s="396" t="s">
        <v>90</v>
      </c>
      <c r="F32" s="396">
        <v>1</v>
      </c>
      <c r="G32" s="395" t="s">
        <v>115</v>
      </c>
      <c r="H32" s="343"/>
      <c r="I32" s="399">
        <v>4</v>
      </c>
      <c r="J32" s="400"/>
      <c r="K32" s="400"/>
      <c r="L32" s="402"/>
      <c r="M32" s="400">
        <v>1</v>
      </c>
      <c r="N32" s="400"/>
      <c r="O32" s="400"/>
      <c r="P32" s="340">
        <f t="shared" si="17"/>
        <v>4</v>
      </c>
      <c r="Q32" s="340">
        <f t="shared" si="15"/>
        <v>0</v>
      </c>
      <c r="R32" s="340">
        <f t="shared" si="15"/>
        <v>0</v>
      </c>
      <c r="S32" s="340">
        <f t="shared" si="15"/>
        <v>0</v>
      </c>
      <c r="T32" s="340">
        <f t="shared" si="15"/>
        <v>1</v>
      </c>
      <c r="U32" s="340">
        <f t="shared" si="15"/>
        <v>0</v>
      </c>
      <c r="V32" s="340">
        <f t="shared" si="15"/>
        <v>0</v>
      </c>
      <c r="W32" s="340"/>
      <c r="X32" s="340"/>
      <c r="Y32" s="340"/>
      <c r="Z32" s="340"/>
      <c r="AA32" s="340"/>
      <c r="AB32" s="340"/>
      <c r="AC32" s="340"/>
      <c r="AD32" s="340"/>
      <c r="AE32" s="341">
        <v>45962</v>
      </c>
      <c r="AF32" s="340">
        <f t="shared" si="16"/>
        <v>5</v>
      </c>
      <c r="AG32" s="338"/>
    </row>
    <row r="33" spans="4:33" ht="24" hidden="1">
      <c r="D33" s="394" t="s">
        <v>116</v>
      </c>
      <c r="E33" s="396" t="s">
        <v>117</v>
      </c>
      <c r="F33" s="396">
        <v>1</v>
      </c>
      <c r="G33" s="395" t="s">
        <v>118</v>
      </c>
      <c r="H33" s="343"/>
      <c r="I33" s="399">
        <v>2</v>
      </c>
      <c r="J33" s="400"/>
      <c r="K33" s="400"/>
      <c r="L33" s="402"/>
      <c r="M33" s="400"/>
      <c r="N33" s="400"/>
      <c r="O33" s="400"/>
      <c r="P33" s="340">
        <f t="shared" si="17"/>
        <v>2</v>
      </c>
      <c r="Q33" s="340">
        <f t="shared" si="15"/>
        <v>0</v>
      </c>
      <c r="R33" s="340">
        <f t="shared" si="15"/>
        <v>0</v>
      </c>
      <c r="S33" s="340">
        <f t="shared" si="15"/>
        <v>0</v>
      </c>
      <c r="T33" s="340">
        <f t="shared" si="15"/>
        <v>0</v>
      </c>
      <c r="U33" s="340">
        <f t="shared" si="15"/>
        <v>0</v>
      </c>
      <c r="V33" s="340">
        <f t="shared" si="15"/>
        <v>0</v>
      </c>
      <c r="W33" s="340"/>
      <c r="X33" s="340"/>
      <c r="Y33" s="340"/>
      <c r="Z33" s="340"/>
      <c r="AA33" s="340"/>
      <c r="AB33" s="340"/>
      <c r="AC33" s="340"/>
      <c r="AD33" s="340"/>
      <c r="AE33" s="341">
        <v>45962</v>
      </c>
      <c r="AF33" s="340">
        <f t="shared" si="16"/>
        <v>2</v>
      </c>
      <c r="AG33" s="338"/>
    </row>
    <row r="34" spans="4:33" ht="24" hidden="1">
      <c r="D34" s="394" t="s">
        <v>119</v>
      </c>
      <c r="E34" s="396" t="s">
        <v>117</v>
      </c>
      <c r="F34" s="396">
        <v>1</v>
      </c>
      <c r="G34" s="395" t="s">
        <v>120</v>
      </c>
      <c r="H34" s="343"/>
      <c r="I34" s="400"/>
      <c r="J34" s="400"/>
      <c r="K34" s="399"/>
      <c r="L34" s="401"/>
      <c r="M34" s="399">
        <v>1</v>
      </c>
      <c r="N34" s="400"/>
      <c r="O34" s="406">
        <v>1</v>
      </c>
      <c r="P34" s="340">
        <f t="shared" si="17"/>
        <v>0</v>
      </c>
      <c r="Q34" s="340">
        <f t="shared" si="15"/>
        <v>0</v>
      </c>
      <c r="R34" s="340">
        <f t="shared" si="15"/>
        <v>0</v>
      </c>
      <c r="S34" s="340">
        <f t="shared" si="15"/>
        <v>0</v>
      </c>
      <c r="T34" s="340">
        <f t="shared" si="15"/>
        <v>1</v>
      </c>
      <c r="U34" s="340">
        <f t="shared" si="15"/>
        <v>0</v>
      </c>
      <c r="V34" s="340">
        <f t="shared" si="15"/>
        <v>1</v>
      </c>
      <c r="W34" s="340"/>
      <c r="X34" s="340"/>
      <c r="Y34" s="340"/>
      <c r="Z34" s="340"/>
      <c r="AA34" s="340"/>
      <c r="AB34" s="340"/>
      <c r="AC34" s="340"/>
      <c r="AD34" s="340"/>
      <c r="AE34" s="341">
        <v>45962</v>
      </c>
      <c r="AF34" s="340">
        <f t="shared" si="16"/>
        <v>1</v>
      </c>
      <c r="AG34" s="338"/>
    </row>
    <row r="35" spans="4:33" s="385" customFormat="1" ht="20.25" customHeight="1">
      <c r="D35" s="344" t="s">
        <v>660</v>
      </c>
      <c r="E35" s="345"/>
      <c r="F35" s="346"/>
      <c r="G35" s="346"/>
      <c r="H35" s="347"/>
      <c r="I35" s="339">
        <f t="shared" ref="I35:N35" si="18">SUM(I27:I34)</f>
        <v>20</v>
      </c>
      <c r="J35" s="339">
        <f t="shared" si="18"/>
        <v>0</v>
      </c>
      <c r="K35" s="339">
        <f t="shared" si="18"/>
        <v>0</v>
      </c>
      <c r="L35" s="339">
        <f t="shared" si="18"/>
        <v>6</v>
      </c>
      <c r="M35" s="339">
        <f t="shared" si="18"/>
        <v>5</v>
      </c>
      <c r="N35" s="339">
        <f t="shared" si="18"/>
        <v>0</v>
      </c>
      <c r="O35" s="339"/>
      <c r="P35" s="339">
        <f t="shared" ref="P35:AA35" si="19">SUM(P27:P34)</f>
        <v>20</v>
      </c>
      <c r="Q35" s="339">
        <f t="shared" si="19"/>
        <v>0</v>
      </c>
      <c r="R35" s="339">
        <f t="shared" si="19"/>
        <v>0</v>
      </c>
      <c r="S35" s="339">
        <f t="shared" si="19"/>
        <v>6</v>
      </c>
      <c r="T35" s="339">
        <f t="shared" si="19"/>
        <v>5</v>
      </c>
      <c r="U35" s="339">
        <f t="shared" si="19"/>
        <v>0</v>
      </c>
      <c r="V35" s="339">
        <f t="shared" si="19"/>
        <v>3</v>
      </c>
      <c r="W35" s="339">
        <f t="shared" si="19"/>
        <v>0</v>
      </c>
      <c r="X35" s="339">
        <f t="shared" si="19"/>
        <v>0</v>
      </c>
      <c r="Y35" s="339">
        <f t="shared" si="19"/>
        <v>0</v>
      </c>
      <c r="Z35" s="339">
        <f t="shared" si="19"/>
        <v>0</v>
      </c>
      <c r="AA35" s="339">
        <f t="shared" si="19"/>
        <v>0</v>
      </c>
      <c r="AB35" s="339">
        <f>SUM(AB32:AB34)</f>
        <v>0</v>
      </c>
      <c r="AC35" s="339">
        <f>SUM(AC32:AC34)</f>
        <v>0</v>
      </c>
      <c r="AD35" s="339">
        <f>SUM(AD27:AD34)</f>
        <v>0</v>
      </c>
      <c r="AE35" s="387">
        <f>I39+J39+K39+L39+M39+N39+P39+Q39+R39+S39+T39+U39+V39+O39</f>
        <v>1832600</v>
      </c>
      <c r="AF35" s="389"/>
      <c r="AG35" s="386"/>
    </row>
    <row r="36" spans="4:33" ht="12" customHeight="1">
      <c r="D36" s="350" t="s">
        <v>655</v>
      </c>
      <c r="E36" s="351"/>
      <c r="F36" s="352"/>
      <c r="G36" s="352"/>
      <c r="H36" s="353"/>
      <c r="I36" s="354">
        <v>20000</v>
      </c>
      <c r="J36" s="355">
        <v>20000</v>
      </c>
      <c r="K36" s="354">
        <v>90000</v>
      </c>
      <c r="L36" s="354">
        <v>20000</v>
      </c>
      <c r="M36" s="354">
        <v>50000</v>
      </c>
      <c r="N36" s="355">
        <v>50000</v>
      </c>
      <c r="O36" s="355"/>
      <c r="P36" s="355">
        <v>20000</v>
      </c>
      <c r="Q36" s="355">
        <v>20000</v>
      </c>
      <c r="R36" s="355">
        <v>65000</v>
      </c>
      <c r="S36" s="355">
        <v>20000</v>
      </c>
      <c r="T36" s="355">
        <v>50000</v>
      </c>
      <c r="U36" s="355">
        <v>50000</v>
      </c>
      <c r="V36" s="355"/>
      <c r="W36" s="354">
        <v>60000</v>
      </c>
      <c r="X36" s="354">
        <v>70000</v>
      </c>
      <c r="Y36" s="354">
        <v>50000</v>
      </c>
      <c r="Z36" s="354">
        <v>13000</v>
      </c>
      <c r="AA36" s="354">
        <v>13000</v>
      </c>
      <c r="AB36" s="354">
        <v>18000</v>
      </c>
      <c r="AC36" s="354"/>
      <c r="AD36" s="354">
        <v>23000</v>
      </c>
      <c r="AE36" s="356"/>
      <c r="AF36" s="366"/>
      <c r="AG36" s="338"/>
    </row>
    <row r="37" spans="4:33">
      <c r="D37" s="350" t="s">
        <v>656</v>
      </c>
      <c r="E37" s="351"/>
      <c r="F37" s="352"/>
      <c r="G37" s="352"/>
      <c r="H37" s="353"/>
      <c r="I37" s="354">
        <f>SUM(I36*19%)</f>
        <v>3800</v>
      </c>
      <c r="J37" s="354">
        <f t="shared" ref="J37:V37" si="20">SUM(J36*19%)</f>
        <v>3800</v>
      </c>
      <c r="K37" s="354">
        <f t="shared" si="20"/>
        <v>17100</v>
      </c>
      <c r="L37" s="354">
        <f t="shared" si="20"/>
        <v>3800</v>
      </c>
      <c r="M37" s="354">
        <f t="shared" si="20"/>
        <v>9500</v>
      </c>
      <c r="N37" s="354">
        <f t="shared" si="20"/>
        <v>9500</v>
      </c>
      <c r="O37" s="354">
        <f t="shared" si="20"/>
        <v>0</v>
      </c>
      <c r="P37" s="354">
        <f t="shared" si="20"/>
        <v>3800</v>
      </c>
      <c r="Q37" s="354">
        <f t="shared" si="20"/>
        <v>3800</v>
      </c>
      <c r="R37" s="354">
        <f t="shared" si="20"/>
        <v>12350</v>
      </c>
      <c r="S37" s="354">
        <f t="shared" si="20"/>
        <v>3800</v>
      </c>
      <c r="T37" s="354">
        <f t="shared" si="20"/>
        <v>9500</v>
      </c>
      <c r="U37" s="354">
        <f t="shared" si="20"/>
        <v>9500</v>
      </c>
      <c r="V37" s="354">
        <f t="shared" si="20"/>
        <v>0</v>
      </c>
      <c r="W37" s="354"/>
      <c r="X37" s="354"/>
      <c r="Y37" s="354"/>
      <c r="Z37" s="354"/>
      <c r="AA37" s="354"/>
      <c r="AB37" s="358"/>
      <c r="AC37" s="358"/>
      <c r="AD37" s="354"/>
      <c r="AE37" s="359">
        <f>W39+X39+Y39+Z39+AD39+AB39+AA39+AC39</f>
        <v>0</v>
      </c>
      <c r="AF37" s="366"/>
      <c r="AG37" s="338"/>
    </row>
    <row r="38" spans="4:33" ht="12" customHeight="1">
      <c r="D38" s="350" t="s">
        <v>657</v>
      </c>
      <c r="E38" s="351"/>
      <c r="F38" s="352"/>
      <c r="G38" s="352"/>
      <c r="H38" s="353"/>
      <c r="I38" s="354">
        <f>SUM(I36:I37)</f>
        <v>23800</v>
      </c>
      <c r="J38" s="354">
        <f t="shared" ref="J38:AD38" si="21">SUM(J36:J37)</f>
        <v>23800</v>
      </c>
      <c r="K38" s="354">
        <f t="shared" si="21"/>
        <v>107100</v>
      </c>
      <c r="L38" s="354">
        <f t="shared" si="21"/>
        <v>23800</v>
      </c>
      <c r="M38" s="354">
        <f t="shared" si="21"/>
        <v>59500</v>
      </c>
      <c r="N38" s="354">
        <f t="shared" si="21"/>
        <v>59500</v>
      </c>
      <c r="O38" s="354"/>
      <c r="P38" s="354">
        <f t="shared" ref="P38:V38" si="22">SUM(P36:P37)</f>
        <v>23800</v>
      </c>
      <c r="Q38" s="354">
        <f t="shared" si="22"/>
        <v>23800</v>
      </c>
      <c r="R38" s="354">
        <f t="shared" si="22"/>
        <v>77350</v>
      </c>
      <c r="S38" s="354">
        <f t="shared" si="22"/>
        <v>23800</v>
      </c>
      <c r="T38" s="354">
        <f t="shared" si="22"/>
        <v>59500</v>
      </c>
      <c r="U38" s="354">
        <f t="shared" si="22"/>
        <v>59500</v>
      </c>
      <c r="V38" s="354">
        <f t="shared" si="22"/>
        <v>0</v>
      </c>
      <c r="W38" s="354">
        <f t="shared" si="21"/>
        <v>60000</v>
      </c>
      <c r="X38" s="354">
        <f t="shared" si="21"/>
        <v>70000</v>
      </c>
      <c r="Y38" s="354">
        <f t="shared" si="21"/>
        <v>50000</v>
      </c>
      <c r="Z38" s="354">
        <f t="shared" si="21"/>
        <v>13000</v>
      </c>
      <c r="AA38" s="354">
        <f t="shared" si="21"/>
        <v>13000</v>
      </c>
      <c r="AB38" s="358">
        <f t="shared" si="21"/>
        <v>18000</v>
      </c>
      <c r="AC38" s="358">
        <f t="shared" si="21"/>
        <v>0</v>
      </c>
      <c r="AD38" s="354">
        <f t="shared" si="21"/>
        <v>23000</v>
      </c>
      <c r="AE38" s="356"/>
      <c r="AF38" s="366"/>
      <c r="AG38" s="338"/>
    </row>
    <row r="39" spans="4:33" ht="12" customHeight="1">
      <c r="D39" s="350" t="s">
        <v>658</v>
      </c>
      <c r="E39" s="351"/>
      <c r="F39" s="352"/>
      <c r="G39" s="352"/>
      <c r="H39" s="353"/>
      <c r="I39" s="354">
        <f>SUM(I35*I38)</f>
        <v>476000</v>
      </c>
      <c r="J39" s="354">
        <f t="shared" ref="J39:AD39" si="23">SUM(J35*J38)</f>
        <v>0</v>
      </c>
      <c r="K39" s="354">
        <f t="shared" si="23"/>
        <v>0</v>
      </c>
      <c r="L39" s="354">
        <f t="shared" si="23"/>
        <v>142800</v>
      </c>
      <c r="M39" s="354">
        <f t="shared" si="23"/>
        <v>297500</v>
      </c>
      <c r="N39" s="354">
        <f t="shared" si="23"/>
        <v>0</v>
      </c>
      <c r="O39" s="354"/>
      <c r="P39" s="354">
        <f t="shared" ref="P39:V39" si="24">SUM(P35*P38)</f>
        <v>476000</v>
      </c>
      <c r="Q39" s="354">
        <f t="shared" si="24"/>
        <v>0</v>
      </c>
      <c r="R39" s="354">
        <f t="shared" si="24"/>
        <v>0</v>
      </c>
      <c r="S39" s="354">
        <f t="shared" si="24"/>
        <v>142800</v>
      </c>
      <c r="T39" s="354">
        <f t="shared" si="24"/>
        <v>297500</v>
      </c>
      <c r="U39" s="354">
        <f t="shared" si="24"/>
        <v>0</v>
      </c>
      <c r="V39" s="354">
        <f t="shared" si="24"/>
        <v>0</v>
      </c>
      <c r="W39" s="354">
        <f t="shared" si="23"/>
        <v>0</v>
      </c>
      <c r="X39" s="354">
        <f t="shared" si="23"/>
        <v>0</v>
      </c>
      <c r="Y39" s="354">
        <f t="shared" si="23"/>
        <v>0</v>
      </c>
      <c r="Z39" s="354">
        <f t="shared" si="23"/>
        <v>0</v>
      </c>
      <c r="AA39" s="354">
        <f t="shared" si="23"/>
        <v>0</v>
      </c>
      <c r="AB39" s="358">
        <f t="shared" si="23"/>
        <v>0</v>
      </c>
      <c r="AC39" s="358">
        <f t="shared" si="23"/>
        <v>0</v>
      </c>
      <c r="AD39" s="354">
        <f t="shared" si="23"/>
        <v>0</v>
      </c>
      <c r="AE39" s="360">
        <f>AE35+AE37</f>
        <v>1832600</v>
      </c>
      <c r="AF39" s="367"/>
      <c r="AG39" s="338"/>
    </row>
    <row r="40" spans="4:33" ht="24.75" customHeight="1">
      <c r="D40" s="335" t="s">
        <v>121</v>
      </c>
      <c r="E40" s="362"/>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7"/>
      <c r="AG40" s="338"/>
    </row>
    <row r="41" spans="4:33" ht="24" hidden="1">
      <c r="D41" s="394" t="s">
        <v>122</v>
      </c>
      <c r="E41" s="396" t="s">
        <v>82</v>
      </c>
      <c r="F41" s="396">
        <v>1</v>
      </c>
      <c r="G41" s="395" t="s">
        <v>123</v>
      </c>
      <c r="H41" s="343"/>
      <c r="I41" s="400"/>
      <c r="J41" s="400"/>
      <c r="K41" s="399"/>
      <c r="L41" s="401">
        <v>1</v>
      </c>
      <c r="M41" s="399">
        <v>1</v>
      </c>
      <c r="N41" s="400"/>
      <c r="O41" s="406">
        <v>1</v>
      </c>
      <c r="P41" s="340">
        <f>I41</f>
        <v>0</v>
      </c>
      <c r="Q41" s="340">
        <f t="shared" ref="Q41:V49" si="25">J41</f>
        <v>0</v>
      </c>
      <c r="R41" s="340">
        <f t="shared" si="25"/>
        <v>0</v>
      </c>
      <c r="S41" s="340">
        <f t="shared" si="25"/>
        <v>1</v>
      </c>
      <c r="T41" s="340">
        <f t="shared" si="25"/>
        <v>1</v>
      </c>
      <c r="U41" s="340">
        <f t="shared" si="25"/>
        <v>0</v>
      </c>
      <c r="V41" s="340">
        <f t="shared" si="25"/>
        <v>1</v>
      </c>
      <c r="W41" s="343"/>
      <c r="X41" s="343"/>
      <c r="Y41" s="343"/>
      <c r="Z41" s="343"/>
      <c r="AA41" s="343"/>
      <c r="AB41" s="343"/>
      <c r="AC41" s="343"/>
      <c r="AD41" s="343"/>
      <c r="AE41" s="341">
        <v>45962</v>
      </c>
      <c r="AF41" s="340">
        <f t="shared" ref="AF41:AF51" si="26">I41+J41+K41+L41+M41+N41+W41+X41+Y41</f>
        <v>2</v>
      </c>
      <c r="AG41" s="342"/>
    </row>
    <row r="42" spans="4:33" ht="24" hidden="1">
      <c r="D42" s="398" t="s">
        <v>126</v>
      </c>
      <c r="E42" s="396" t="s">
        <v>82</v>
      </c>
      <c r="F42" s="396">
        <v>1</v>
      </c>
      <c r="G42" s="395" t="s">
        <v>127</v>
      </c>
      <c r="H42" s="343"/>
      <c r="I42" s="400">
        <v>3</v>
      </c>
      <c r="J42" s="400"/>
      <c r="K42" s="399"/>
      <c r="L42" s="401"/>
      <c r="M42" s="399"/>
      <c r="N42" s="400"/>
      <c r="O42" s="399"/>
      <c r="P42" s="340">
        <f t="shared" ref="P42:V51" si="27">I42</f>
        <v>3</v>
      </c>
      <c r="Q42" s="340">
        <f t="shared" si="25"/>
        <v>0</v>
      </c>
      <c r="R42" s="340">
        <f t="shared" si="25"/>
        <v>0</v>
      </c>
      <c r="S42" s="340">
        <f t="shared" si="25"/>
        <v>0</v>
      </c>
      <c r="T42" s="340">
        <f t="shared" si="25"/>
        <v>0</v>
      </c>
      <c r="U42" s="340">
        <f t="shared" si="25"/>
        <v>0</v>
      </c>
      <c r="V42" s="340">
        <f t="shared" si="25"/>
        <v>0</v>
      </c>
      <c r="W42" s="343"/>
      <c r="X42" s="343"/>
      <c r="Y42" s="343"/>
      <c r="Z42" s="343"/>
      <c r="AA42" s="343"/>
      <c r="AB42" s="343"/>
      <c r="AC42" s="343"/>
      <c r="AD42" s="343"/>
      <c r="AE42" s="341">
        <v>45962</v>
      </c>
      <c r="AF42" s="340">
        <f t="shared" si="26"/>
        <v>3</v>
      </c>
      <c r="AG42" s="342"/>
    </row>
    <row r="43" spans="4:33" ht="24" hidden="1">
      <c r="D43" s="394" t="s">
        <v>128</v>
      </c>
      <c r="E43" s="396" t="s">
        <v>82</v>
      </c>
      <c r="F43" s="396">
        <v>1</v>
      </c>
      <c r="G43" s="395" t="s">
        <v>129</v>
      </c>
      <c r="H43" s="343"/>
      <c r="I43" s="399">
        <v>2</v>
      </c>
      <c r="J43" s="400"/>
      <c r="K43" s="399"/>
      <c r="L43" s="401"/>
      <c r="M43" s="399">
        <v>1</v>
      </c>
      <c r="N43" s="400"/>
      <c r="O43" s="406">
        <v>1</v>
      </c>
      <c r="P43" s="340">
        <f t="shared" si="27"/>
        <v>2</v>
      </c>
      <c r="Q43" s="340">
        <f t="shared" si="25"/>
        <v>0</v>
      </c>
      <c r="R43" s="340">
        <f t="shared" si="25"/>
        <v>0</v>
      </c>
      <c r="S43" s="340">
        <f t="shared" si="25"/>
        <v>0</v>
      </c>
      <c r="T43" s="340">
        <f t="shared" si="25"/>
        <v>1</v>
      </c>
      <c r="U43" s="340">
        <f t="shared" si="25"/>
        <v>0</v>
      </c>
      <c r="V43" s="340">
        <f t="shared" si="25"/>
        <v>1</v>
      </c>
      <c r="W43" s="343"/>
      <c r="X43" s="343"/>
      <c r="Y43" s="343"/>
      <c r="Z43" s="343"/>
      <c r="AA43" s="343"/>
      <c r="AB43" s="343"/>
      <c r="AC43" s="343"/>
      <c r="AD43" s="343"/>
      <c r="AE43" s="341">
        <v>45717</v>
      </c>
      <c r="AF43" s="340">
        <f t="shared" si="26"/>
        <v>3</v>
      </c>
      <c r="AG43" s="342"/>
    </row>
    <row r="44" spans="4:33" ht="24" hidden="1">
      <c r="D44" s="394" t="s">
        <v>130</v>
      </c>
      <c r="E44" s="396" t="s">
        <v>82</v>
      </c>
      <c r="F44" s="396">
        <v>1</v>
      </c>
      <c r="G44" s="395" t="s">
        <v>131</v>
      </c>
      <c r="H44" s="343"/>
      <c r="I44" s="343">
        <v>1</v>
      </c>
      <c r="J44" s="340"/>
      <c r="K44" s="343"/>
      <c r="L44" s="368"/>
      <c r="M44" s="343"/>
      <c r="N44" s="340"/>
      <c r="O44" s="340"/>
      <c r="P44" s="340">
        <f t="shared" si="27"/>
        <v>1</v>
      </c>
      <c r="Q44" s="340">
        <f t="shared" si="25"/>
        <v>0</v>
      </c>
      <c r="R44" s="340">
        <f t="shared" si="25"/>
        <v>0</v>
      </c>
      <c r="S44" s="340">
        <f t="shared" si="25"/>
        <v>0</v>
      </c>
      <c r="T44" s="340">
        <f t="shared" si="25"/>
        <v>0</v>
      </c>
      <c r="U44" s="340">
        <f t="shared" si="25"/>
        <v>0</v>
      </c>
      <c r="V44" s="340">
        <f t="shared" si="25"/>
        <v>0</v>
      </c>
      <c r="W44" s="343"/>
      <c r="X44" s="343"/>
      <c r="Y44" s="343"/>
      <c r="Z44" s="343"/>
      <c r="AA44" s="343"/>
      <c r="AB44" s="343"/>
      <c r="AC44" s="343"/>
      <c r="AD44" s="343"/>
      <c r="AE44" s="341">
        <v>45962</v>
      </c>
      <c r="AF44" s="340">
        <f t="shared" si="26"/>
        <v>1</v>
      </c>
      <c r="AG44" s="342"/>
    </row>
    <row r="45" spans="4:33" ht="24" hidden="1">
      <c r="D45" s="394" t="s">
        <v>134</v>
      </c>
      <c r="E45" s="396" t="s">
        <v>82</v>
      </c>
      <c r="F45" s="396">
        <v>1</v>
      </c>
      <c r="G45" s="395" t="s">
        <v>135</v>
      </c>
      <c r="H45" s="343"/>
      <c r="I45" s="399">
        <v>2</v>
      </c>
      <c r="J45" s="400"/>
      <c r="K45" s="399"/>
      <c r="L45" s="401">
        <v>1</v>
      </c>
      <c r="M45" s="399"/>
      <c r="N45" s="400"/>
      <c r="O45" s="399"/>
      <c r="P45" s="340">
        <f t="shared" si="27"/>
        <v>2</v>
      </c>
      <c r="Q45" s="340">
        <f t="shared" si="25"/>
        <v>0</v>
      </c>
      <c r="R45" s="340">
        <f t="shared" si="25"/>
        <v>0</v>
      </c>
      <c r="S45" s="340">
        <f t="shared" si="25"/>
        <v>1</v>
      </c>
      <c r="T45" s="340">
        <f t="shared" si="25"/>
        <v>0</v>
      </c>
      <c r="U45" s="340">
        <f t="shared" si="25"/>
        <v>0</v>
      </c>
      <c r="V45" s="340">
        <f t="shared" si="25"/>
        <v>0</v>
      </c>
      <c r="W45" s="343"/>
      <c r="X45" s="343"/>
      <c r="Y45" s="343"/>
      <c r="Z45" s="343"/>
      <c r="AA45" s="343"/>
      <c r="AB45" s="343"/>
      <c r="AC45" s="343"/>
      <c r="AD45" s="343"/>
      <c r="AE45" s="341">
        <v>45962</v>
      </c>
      <c r="AF45" s="340">
        <f t="shared" si="26"/>
        <v>3</v>
      </c>
      <c r="AG45" s="342"/>
    </row>
    <row r="46" spans="4:33" ht="24" hidden="1">
      <c r="D46" s="394" t="s">
        <v>136</v>
      </c>
      <c r="E46" s="396" t="s">
        <v>82</v>
      </c>
      <c r="F46" s="396">
        <v>1</v>
      </c>
      <c r="G46" s="395" t="s">
        <v>137</v>
      </c>
      <c r="H46" s="343"/>
      <c r="I46" s="399">
        <v>1</v>
      </c>
      <c r="J46" s="400"/>
      <c r="K46" s="399"/>
      <c r="L46" s="401">
        <v>1</v>
      </c>
      <c r="M46" s="399"/>
      <c r="N46" s="400"/>
      <c r="O46" s="406">
        <v>1</v>
      </c>
      <c r="P46" s="340">
        <f t="shared" si="27"/>
        <v>1</v>
      </c>
      <c r="Q46" s="340">
        <f t="shared" si="25"/>
        <v>0</v>
      </c>
      <c r="R46" s="340">
        <f t="shared" si="25"/>
        <v>0</v>
      </c>
      <c r="S46" s="340">
        <f t="shared" si="25"/>
        <v>1</v>
      </c>
      <c r="T46" s="340">
        <f t="shared" si="25"/>
        <v>0</v>
      </c>
      <c r="U46" s="340">
        <f t="shared" si="25"/>
        <v>0</v>
      </c>
      <c r="V46" s="340">
        <f t="shared" si="25"/>
        <v>1</v>
      </c>
      <c r="W46" s="343"/>
      <c r="X46" s="343"/>
      <c r="Y46" s="343"/>
      <c r="Z46" s="343"/>
      <c r="AA46" s="343"/>
      <c r="AB46" s="343"/>
      <c r="AC46" s="343"/>
      <c r="AD46" s="343"/>
      <c r="AE46" s="341">
        <v>45962</v>
      </c>
      <c r="AF46" s="340">
        <f t="shared" si="26"/>
        <v>2</v>
      </c>
      <c r="AG46" s="342"/>
    </row>
    <row r="47" spans="4:33" ht="24" hidden="1">
      <c r="D47" s="394" t="s">
        <v>138</v>
      </c>
      <c r="E47" s="403" t="s">
        <v>139</v>
      </c>
      <c r="F47" s="396">
        <v>1</v>
      </c>
      <c r="G47" s="395" t="s">
        <v>140</v>
      </c>
      <c r="H47" s="343"/>
      <c r="I47" s="399">
        <v>1</v>
      </c>
      <c r="J47" s="400"/>
      <c r="K47" s="399"/>
      <c r="L47" s="401">
        <v>2</v>
      </c>
      <c r="M47" s="399"/>
      <c r="N47" s="400"/>
      <c r="O47" s="399"/>
      <c r="P47" s="340">
        <f t="shared" si="27"/>
        <v>1</v>
      </c>
      <c r="Q47" s="340">
        <f t="shared" si="25"/>
        <v>0</v>
      </c>
      <c r="R47" s="340">
        <f t="shared" si="25"/>
        <v>0</v>
      </c>
      <c r="S47" s="340">
        <f t="shared" si="25"/>
        <v>2</v>
      </c>
      <c r="T47" s="340">
        <f t="shared" si="25"/>
        <v>0</v>
      </c>
      <c r="U47" s="340">
        <f t="shared" si="25"/>
        <v>0</v>
      </c>
      <c r="V47" s="340">
        <f t="shared" si="25"/>
        <v>0</v>
      </c>
      <c r="W47" s="343"/>
      <c r="X47" s="343"/>
      <c r="Y47" s="343"/>
      <c r="Z47" s="343"/>
      <c r="AA47" s="343"/>
      <c r="AB47" s="343"/>
      <c r="AC47" s="343"/>
      <c r="AD47" s="343"/>
      <c r="AE47" s="341">
        <v>45962</v>
      </c>
      <c r="AF47" s="340">
        <f t="shared" si="26"/>
        <v>3</v>
      </c>
      <c r="AG47" s="342"/>
    </row>
    <row r="48" spans="4:33" ht="48" hidden="1">
      <c r="D48" s="394" t="s">
        <v>138</v>
      </c>
      <c r="E48" s="403" t="s">
        <v>141</v>
      </c>
      <c r="F48" s="396">
        <v>2</v>
      </c>
      <c r="G48" s="395" t="s">
        <v>142</v>
      </c>
      <c r="H48" s="343"/>
      <c r="I48" s="399">
        <v>2</v>
      </c>
      <c r="J48" s="400"/>
      <c r="K48" s="399"/>
      <c r="L48" s="401">
        <v>1</v>
      </c>
      <c r="M48" s="399"/>
      <c r="N48" s="400"/>
      <c r="O48" s="399"/>
      <c r="P48" s="340">
        <f t="shared" si="27"/>
        <v>2</v>
      </c>
      <c r="Q48" s="340">
        <f t="shared" si="25"/>
        <v>0</v>
      </c>
      <c r="R48" s="340">
        <f t="shared" si="25"/>
        <v>0</v>
      </c>
      <c r="S48" s="340">
        <f t="shared" si="25"/>
        <v>1</v>
      </c>
      <c r="T48" s="340">
        <f t="shared" si="25"/>
        <v>0</v>
      </c>
      <c r="U48" s="340">
        <f t="shared" si="25"/>
        <v>0</v>
      </c>
      <c r="V48" s="340">
        <f t="shared" si="25"/>
        <v>0</v>
      </c>
      <c r="W48" s="343"/>
      <c r="X48" s="343"/>
      <c r="Y48" s="343"/>
      <c r="Z48" s="343"/>
      <c r="AA48" s="343"/>
      <c r="AB48" s="343"/>
      <c r="AC48" s="343"/>
      <c r="AD48" s="343"/>
      <c r="AE48" s="341">
        <v>45962</v>
      </c>
      <c r="AF48" s="340">
        <f t="shared" si="26"/>
        <v>3</v>
      </c>
      <c r="AG48" s="342"/>
    </row>
    <row r="49" spans="4:33" ht="24" hidden="1">
      <c r="D49" s="394" t="s">
        <v>155</v>
      </c>
      <c r="E49" s="396" t="s">
        <v>82</v>
      </c>
      <c r="F49" s="396">
        <v>1</v>
      </c>
      <c r="G49" s="395" t="s">
        <v>156</v>
      </c>
      <c r="H49" s="343"/>
      <c r="I49" s="399">
        <v>2</v>
      </c>
      <c r="J49" s="400"/>
      <c r="K49" s="399"/>
      <c r="L49" s="401"/>
      <c r="M49" s="400"/>
      <c r="N49" s="400"/>
      <c r="O49" s="406">
        <v>1</v>
      </c>
      <c r="P49" s="340">
        <f t="shared" si="27"/>
        <v>2</v>
      </c>
      <c r="Q49" s="340">
        <f t="shared" si="25"/>
        <v>0</v>
      </c>
      <c r="R49" s="340">
        <f t="shared" si="25"/>
        <v>0</v>
      </c>
      <c r="S49" s="340">
        <f t="shared" si="25"/>
        <v>0</v>
      </c>
      <c r="T49" s="340">
        <f t="shared" si="25"/>
        <v>0</v>
      </c>
      <c r="U49" s="340">
        <f t="shared" si="25"/>
        <v>0</v>
      </c>
      <c r="V49" s="340">
        <f t="shared" si="25"/>
        <v>1</v>
      </c>
      <c r="W49" s="340"/>
      <c r="X49" s="340"/>
      <c r="Y49" s="340"/>
      <c r="Z49" s="340"/>
      <c r="AA49" s="340"/>
      <c r="AB49" s="340"/>
      <c r="AC49" s="340"/>
      <c r="AD49" s="340"/>
      <c r="AE49" s="341">
        <v>45962</v>
      </c>
      <c r="AF49" s="340">
        <f t="shared" si="26"/>
        <v>2</v>
      </c>
      <c r="AG49" s="342"/>
    </row>
    <row r="50" spans="4:33" ht="24" hidden="1">
      <c r="D50" s="394" t="s">
        <v>157</v>
      </c>
      <c r="E50" s="396" t="s">
        <v>82</v>
      </c>
      <c r="F50" s="396">
        <v>1</v>
      </c>
      <c r="G50" s="395" t="s">
        <v>158</v>
      </c>
      <c r="H50" s="343"/>
      <c r="I50" s="399">
        <v>1</v>
      </c>
      <c r="J50" s="400"/>
      <c r="K50" s="399"/>
      <c r="L50" s="401"/>
      <c r="M50" s="399">
        <v>1</v>
      </c>
      <c r="N50" s="400"/>
      <c r="O50" s="399"/>
      <c r="P50" s="340">
        <f t="shared" si="27"/>
        <v>1</v>
      </c>
      <c r="Q50" s="340">
        <f t="shared" si="27"/>
        <v>0</v>
      </c>
      <c r="R50" s="340">
        <f t="shared" si="27"/>
        <v>0</v>
      </c>
      <c r="S50" s="340">
        <f t="shared" si="27"/>
        <v>0</v>
      </c>
      <c r="T50" s="340">
        <f t="shared" si="27"/>
        <v>1</v>
      </c>
      <c r="U50" s="340">
        <f t="shared" si="27"/>
        <v>0</v>
      </c>
      <c r="V50" s="340">
        <f t="shared" si="27"/>
        <v>0</v>
      </c>
      <c r="W50" s="340"/>
      <c r="X50" s="340"/>
      <c r="Y50" s="340"/>
      <c r="Z50" s="340"/>
      <c r="AA50" s="340"/>
      <c r="AB50" s="340"/>
      <c r="AC50" s="340"/>
      <c r="AD50" s="340"/>
      <c r="AE50" s="341">
        <v>45962</v>
      </c>
      <c r="AF50" s="340">
        <f t="shared" si="26"/>
        <v>2</v>
      </c>
      <c r="AG50" s="342"/>
    </row>
    <row r="51" spans="4:33" ht="72" hidden="1">
      <c r="D51" s="394" t="s">
        <v>159</v>
      </c>
      <c r="E51" s="396" t="s">
        <v>160</v>
      </c>
      <c r="F51" s="396">
        <v>5</v>
      </c>
      <c r="G51" s="398" t="s">
        <v>161</v>
      </c>
      <c r="H51" s="343"/>
      <c r="I51" s="399">
        <v>6</v>
      </c>
      <c r="J51" s="400"/>
      <c r="K51" s="400"/>
      <c r="L51" s="402">
        <v>3</v>
      </c>
      <c r="M51" s="400">
        <v>2</v>
      </c>
      <c r="N51" s="400"/>
      <c r="O51" s="400"/>
      <c r="P51" s="340">
        <f t="shared" si="27"/>
        <v>6</v>
      </c>
      <c r="Q51" s="340">
        <f t="shared" si="27"/>
        <v>0</v>
      </c>
      <c r="R51" s="340">
        <f t="shared" si="27"/>
        <v>0</v>
      </c>
      <c r="S51" s="340">
        <f t="shared" si="27"/>
        <v>3</v>
      </c>
      <c r="T51" s="340">
        <f t="shared" si="27"/>
        <v>2</v>
      </c>
      <c r="U51" s="340">
        <f t="shared" si="27"/>
        <v>0</v>
      </c>
      <c r="V51" s="340">
        <f t="shared" si="27"/>
        <v>0</v>
      </c>
      <c r="W51" s="343"/>
      <c r="X51" s="343"/>
      <c r="Y51" s="343"/>
      <c r="Z51" s="343"/>
      <c r="AA51" s="343"/>
      <c r="AB51" s="343"/>
      <c r="AC51" s="343"/>
      <c r="AD51" s="343"/>
      <c r="AE51" s="341">
        <v>45962</v>
      </c>
      <c r="AF51" s="340">
        <f t="shared" si="26"/>
        <v>11</v>
      </c>
      <c r="AG51" s="342"/>
    </row>
    <row r="52" spans="4:33" s="385" customFormat="1" ht="24" customHeight="1">
      <c r="D52" s="344" t="s">
        <v>660</v>
      </c>
      <c r="E52" s="345"/>
      <c r="F52" s="346"/>
      <c r="G52" s="346"/>
      <c r="H52" s="347"/>
      <c r="I52" s="339">
        <f t="shared" ref="I52:AA52" si="28">SUM(I41:I51)</f>
        <v>21</v>
      </c>
      <c r="J52" s="339">
        <f t="shared" si="28"/>
        <v>0</v>
      </c>
      <c r="K52" s="339">
        <f t="shared" si="28"/>
        <v>0</v>
      </c>
      <c r="L52" s="339">
        <f t="shared" si="28"/>
        <v>9</v>
      </c>
      <c r="M52" s="339">
        <f t="shared" si="28"/>
        <v>5</v>
      </c>
      <c r="N52" s="339">
        <f t="shared" si="28"/>
        <v>0</v>
      </c>
      <c r="O52" s="339">
        <f t="shared" si="28"/>
        <v>4</v>
      </c>
      <c r="P52" s="339">
        <f t="shared" si="28"/>
        <v>21</v>
      </c>
      <c r="Q52" s="339">
        <f t="shared" si="28"/>
        <v>0</v>
      </c>
      <c r="R52" s="339">
        <f t="shared" si="28"/>
        <v>0</v>
      </c>
      <c r="S52" s="339">
        <f t="shared" si="28"/>
        <v>9</v>
      </c>
      <c r="T52" s="339">
        <f t="shared" si="28"/>
        <v>5</v>
      </c>
      <c r="U52" s="339">
        <f t="shared" si="28"/>
        <v>0</v>
      </c>
      <c r="V52" s="339">
        <f t="shared" si="28"/>
        <v>4</v>
      </c>
      <c r="W52" s="339">
        <f t="shared" si="28"/>
        <v>0</v>
      </c>
      <c r="X52" s="339">
        <f t="shared" si="28"/>
        <v>0</v>
      </c>
      <c r="Y52" s="339">
        <f t="shared" si="28"/>
        <v>0</v>
      </c>
      <c r="Z52" s="339">
        <f t="shared" si="28"/>
        <v>0</v>
      </c>
      <c r="AA52" s="339">
        <f t="shared" si="28"/>
        <v>0</v>
      </c>
      <c r="AB52" s="339">
        <f>SUM(AB49:AB51)</f>
        <v>0</v>
      </c>
      <c r="AC52" s="339">
        <f>SUM(AC41:AC51)</f>
        <v>0</v>
      </c>
      <c r="AD52" s="339">
        <f>SUM(AD41:AD51)</f>
        <v>0</v>
      </c>
      <c r="AE52" s="387">
        <f>I56+J56+K56+L56+M56+N56+P56+Q56+R56+S56+T56+U56+O56+V56</f>
        <v>2460920</v>
      </c>
      <c r="AF52" s="390"/>
      <c r="AG52" s="386"/>
    </row>
    <row r="53" spans="4:33" ht="12" customHeight="1">
      <c r="D53" s="350" t="s">
        <v>655</v>
      </c>
      <c r="E53" s="351"/>
      <c r="F53" s="352"/>
      <c r="G53" s="352"/>
      <c r="H53" s="353"/>
      <c r="I53" s="354">
        <v>20000</v>
      </c>
      <c r="J53" s="369">
        <v>20000</v>
      </c>
      <c r="K53" s="369">
        <v>90000</v>
      </c>
      <c r="L53" s="369">
        <v>12000</v>
      </c>
      <c r="M53" s="369">
        <v>50000</v>
      </c>
      <c r="N53" s="369">
        <v>50000</v>
      </c>
      <c r="O53" s="369">
        <v>90000</v>
      </c>
      <c r="P53" s="369">
        <v>20000</v>
      </c>
      <c r="Q53" s="369">
        <v>20000</v>
      </c>
      <c r="R53" s="369">
        <v>65000</v>
      </c>
      <c r="S53" s="369">
        <v>20000</v>
      </c>
      <c r="T53" s="369">
        <v>50000</v>
      </c>
      <c r="U53" s="369">
        <v>50000</v>
      </c>
      <c r="V53" s="369">
        <v>20000</v>
      </c>
      <c r="W53" s="369">
        <v>60000</v>
      </c>
      <c r="X53" s="369">
        <v>70000</v>
      </c>
      <c r="Y53" s="369">
        <v>300000</v>
      </c>
      <c r="Z53" s="369">
        <v>13000</v>
      </c>
      <c r="AA53" s="369">
        <v>13000</v>
      </c>
      <c r="AB53" s="354">
        <v>18000</v>
      </c>
      <c r="AC53" s="354">
        <v>13000</v>
      </c>
      <c r="AD53" s="369">
        <v>10000</v>
      </c>
      <c r="AE53" s="356"/>
      <c r="AF53" s="370"/>
      <c r="AG53" s="338"/>
    </row>
    <row r="54" spans="4:33">
      <c r="D54" s="350" t="s">
        <v>656</v>
      </c>
      <c r="E54" s="351"/>
      <c r="F54" s="352"/>
      <c r="G54" s="352"/>
      <c r="H54" s="353"/>
      <c r="I54" s="354">
        <f>SUM(I53*19%)</f>
        <v>3800</v>
      </c>
      <c r="J54" s="354">
        <f t="shared" ref="J54:V54" si="29">SUM(J53*19%)</f>
        <v>3800</v>
      </c>
      <c r="K54" s="354">
        <f t="shared" si="29"/>
        <v>17100</v>
      </c>
      <c r="L54" s="354">
        <f t="shared" si="29"/>
        <v>2280</v>
      </c>
      <c r="M54" s="354">
        <f t="shared" si="29"/>
        <v>9500</v>
      </c>
      <c r="N54" s="354">
        <f t="shared" si="29"/>
        <v>9500</v>
      </c>
      <c r="O54" s="354">
        <f t="shared" si="29"/>
        <v>17100</v>
      </c>
      <c r="P54" s="354">
        <f t="shared" si="29"/>
        <v>3800</v>
      </c>
      <c r="Q54" s="354">
        <f t="shared" si="29"/>
        <v>3800</v>
      </c>
      <c r="R54" s="354">
        <f t="shared" si="29"/>
        <v>12350</v>
      </c>
      <c r="S54" s="354">
        <f t="shared" si="29"/>
        <v>3800</v>
      </c>
      <c r="T54" s="354">
        <f t="shared" si="29"/>
        <v>9500</v>
      </c>
      <c r="U54" s="354">
        <f t="shared" si="29"/>
        <v>9500</v>
      </c>
      <c r="V54" s="354">
        <f t="shared" si="29"/>
        <v>3800</v>
      </c>
      <c r="W54" s="354"/>
      <c r="X54" s="354"/>
      <c r="Y54" s="354"/>
      <c r="Z54" s="354"/>
      <c r="AA54" s="354"/>
      <c r="AB54" s="358"/>
      <c r="AC54" s="358"/>
      <c r="AD54" s="354"/>
      <c r="AE54" s="359">
        <f>W56+X56+Y56+Z56+AD56+AB56+AA56+AC56</f>
        <v>0</v>
      </c>
      <c r="AF54" s="370"/>
      <c r="AG54" s="338"/>
    </row>
    <row r="55" spans="4:33" ht="12" customHeight="1">
      <c r="D55" s="350" t="s">
        <v>657</v>
      </c>
      <c r="E55" s="351"/>
      <c r="F55" s="352"/>
      <c r="G55" s="352"/>
      <c r="H55" s="353"/>
      <c r="I55" s="354">
        <f>SUM(I53:I54)</f>
        <v>23800</v>
      </c>
      <c r="J55" s="354">
        <f t="shared" ref="J55:AD55" si="30">SUM(J53:J54)</f>
        <v>23800</v>
      </c>
      <c r="K55" s="354">
        <f t="shared" si="30"/>
        <v>107100</v>
      </c>
      <c r="L55" s="354">
        <f t="shared" si="30"/>
        <v>14280</v>
      </c>
      <c r="M55" s="354">
        <f t="shared" si="30"/>
        <v>59500</v>
      </c>
      <c r="N55" s="354">
        <f t="shared" si="30"/>
        <v>59500</v>
      </c>
      <c r="O55" s="354">
        <f t="shared" si="30"/>
        <v>107100</v>
      </c>
      <c r="P55" s="354">
        <f t="shared" si="30"/>
        <v>23800</v>
      </c>
      <c r="Q55" s="354">
        <f t="shared" si="30"/>
        <v>23800</v>
      </c>
      <c r="R55" s="354">
        <f t="shared" si="30"/>
        <v>77350</v>
      </c>
      <c r="S55" s="354">
        <f t="shared" si="30"/>
        <v>23800</v>
      </c>
      <c r="T55" s="354">
        <f t="shared" si="30"/>
        <v>59500</v>
      </c>
      <c r="U55" s="354">
        <f t="shared" si="30"/>
        <v>59500</v>
      </c>
      <c r="V55" s="354">
        <f t="shared" si="30"/>
        <v>23800</v>
      </c>
      <c r="W55" s="354">
        <f t="shared" si="30"/>
        <v>60000</v>
      </c>
      <c r="X55" s="354">
        <f t="shared" si="30"/>
        <v>70000</v>
      </c>
      <c r="Y55" s="354">
        <f t="shared" si="30"/>
        <v>300000</v>
      </c>
      <c r="Z55" s="354">
        <f t="shared" si="30"/>
        <v>13000</v>
      </c>
      <c r="AA55" s="354">
        <f t="shared" si="30"/>
        <v>13000</v>
      </c>
      <c r="AB55" s="358">
        <f t="shared" si="30"/>
        <v>18000</v>
      </c>
      <c r="AC55" s="358">
        <f t="shared" si="30"/>
        <v>13000</v>
      </c>
      <c r="AD55" s="354">
        <f t="shared" si="30"/>
        <v>10000</v>
      </c>
      <c r="AE55" s="356"/>
      <c r="AF55" s="370"/>
      <c r="AG55" s="338"/>
    </row>
    <row r="56" spans="4:33" ht="12" customHeight="1">
      <c r="D56" s="350" t="s">
        <v>658</v>
      </c>
      <c r="E56" s="351"/>
      <c r="F56" s="352"/>
      <c r="G56" s="352"/>
      <c r="H56" s="353"/>
      <c r="I56" s="354">
        <f>SUM(I55*I52)</f>
        <v>499800</v>
      </c>
      <c r="J56" s="354">
        <f t="shared" ref="J56:AA56" si="31">SUM(J55*J52)</f>
        <v>0</v>
      </c>
      <c r="K56" s="354">
        <f t="shared" si="31"/>
        <v>0</v>
      </c>
      <c r="L56" s="354">
        <f t="shared" si="31"/>
        <v>128520</v>
      </c>
      <c r="M56" s="354">
        <f t="shared" si="31"/>
        <v>297500</v>
      </c>
      <c r="N56" s="354">
        <f t="shared" si="31"/>
        <v>0</v>
      </c>
      <c r="O56" s="354">
        <f t="shared" si="31"/>
        <v>428400</v>
      </c>
      <c r="P56" s="354">
        <f t="shared" si="31"/>
        <v>499800</v>
      </c>
      <c r="Q56" s="354">
        <f t="shared" si="31"/>
        <v>0</v>
      </c>
      <c r="R56" s="354">
        <f t="shared" si="31"/>
        <v>0</v>
      </c>
      <c r="S56" s="354">
        <f t="shared" si="31"/>
        <v>214200</v>
      </c>
      <c r="T56" s="354">
        <f t="shared" si="31"/>
        <v>297500</v>
      </c>
      <c r="U56" s="354">
        <f t="shared" si="31"/>
        <v>0</v>
      </c>
      <c r="V56" s="354">
        <f t="shared" si="31"/>
        <v>95200</v>
      </c>
      <c r="W56" s="354">
        <f t="shared" si="31"/>
        <v>0</v>
      </c>
      <c r="X56" s="354">
        <f t="shared" si="31"/>
        <v>0</v>
      </c>
      <c r="Y56" s="354">
        <f t="shared" si="31"/>
        <v>0</v>
      </c>
      <c r="Z56" s="354">
        <f t="shared" si="31"/>
        <v>0</v>
      </c>
      <c r="AA56" s="354">
        <f t="shared" si="31"/>
        <v>0</v>
      </c>
      <c r="AB56" s="358">
        <f t="shared" ref="AB56:AC56" si="32">SUM(AB52*AB55)</f>
        <v>0</v>
      </c>
      <c r="AC56" s="358">
        <f t="shared" si="32"/>
        <v>0</v>
      </c>
      <c r="AD56" s="354">
        <f>SUM(AD55*AD52)</f>
        <v>0</v>
      </c>
      <c r="AE56" s="360">
        <f>AE52+AE54</f>
        <v>2460920</v>
      </c>
      <c r="AF56" s="371"/>
      <c r="AG56" s="338"/>
    </row>
    <row r="57" spans="4:33" hidden="1">
      <c r="D57" s="393" t="s">
        <v>164</v>
      </c>
      <c r="E57" s="362"/>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7"/>
      <c r="AG57" s="338"/>
    </row>
    <row r="58" spans="4:33" ht="24" hidden="1">
      <c r="D58" s="407" t="s">
        <v>197</v>
      </c>
      <c r="E58" s="408" t="s">
        <v>202</v>
      </c>
      <c r="F58" s="396">
        <v>1</v>
      </c>
      <c r="G58" s="409" t="s">
        <v>203</v>
      </c>
      <c r="H58" s="343"/>
      <c r="I58" s="372"/>
      <c r="J58" s="372"/>
      <c r="K58" s="372"/>
      <c r="L58" s="397"/>
      <c r="M58" s="372"/>
      <c r="N58" s="372"/>
      <c r="O58" s="372"/>
      <c r="P58" s="340">
        <f t="shared" ref="P58:V58" si="33">I58</f>
        <v>0</v>
      </c>
      <c r="Q58" s="340">
        <f t="shared" si="33"/>
        <v>0</v>
      </c>
      <c r="R58" s="340">
        <f t="shared" si="33"/>
        <v>0</v>
      </c>
      <c r="S58" s="340">
        <f t="shared" si="33"/>
        <v>0</v>
      </c>
      <c r="T58" s="340">
        <f t="shared" si="33"/>
        <v>0</v>
      </c>
      <c r="U58" s="340">
        <f t="shared" si="33"/>
        <v>0</v>
      </c>
      <c r="V58" s="340">
        <f t="shared" si="33"/>
        <v>0</v>
      </c>
      <c r="W58" s="372"/>
      <c r="X58" s="372"/>
      <c r="Y58" s="372"/>
      <c r="Z58" s="372"/>
      <c r="AA58" s="372"/>
      <c r="AB58" s="372"/>
      <c r="AC58" s="372"/>
      <c r="AD58" s="372"/>
      <c r="AE58" s="373"/>
      <c r="AF58" s="340">
        <f t="shared" ref="AF58" si="34">I58+J58+K58+L58+M58+N58+W58+X58+Y58</f>
        <v>0</v>
      </c>
      <c r="AG58" s="342"/>
    </row>
    <row r="59" spans="4:33" ht="12" hidden="1" customHeight="1">
      <c r="D59" s="350" t="s">
        <v>654</v>
      </c>
      <c r="E59" s="351"/>
      <c r="F59" s="352"/>
      <c r="G59" s="352"/>
      <c r="H59" s="353"/>
      <c r="I59" s="343">
        <f t="shared" ref="I59:AD59" si="35">SUM(I58:I58)</f>
        <v>0</v>
      </c>
      <c r="J59" s="343">
        <f t="shared" si="35"/>
        <v>0</v>
      </c>
      <c r="K59" s="343">
        <f t="shared" si="35"/>
        <v>0</v>
      </c>
      <c r="L59" s="343">
        <f t="shared" si="35"/>
        <v>0</v>
      </c>
      <c r="M59" s="343">
        <f t="shared" si="35"/>
        <v>0</v>
      </c>
      <c r="N59" s="343">
        <f t="shared" si="35"/>
        <v>0</v>
      </c>
      <c r="O59" s="343">
        <f t="shared" si="35"/>
        <v>0</v>
      </c>
      <c r="P59" s="343">
        <f t="shared" si="35"/>
        <v>0</v>
      </c>
      <c r="Q59" s="343">
        <f t="shared" si="35"/>
        <v>0</v>
      </c>
      <c r="R59" s="343">
        <f t="shared" si="35"/>
        <v>0</v>
      </c>
      <c r="S59" s="343">
        <f t="shared" si="35"/>
        <v>0</v>
      </c>
      <c r="T59" s="343">
        <f t="shared" si="35"/>
        <v>0</v>
      </c>
      <c r="U59" s="343">
        <f t="shared" si="35"/>
        <v>0</v>
      </c>
      <c r="V59" s="343">
        <f t="shared" si="35"/>
        <v>0</v>
      </c>
      <c r="W59" s="343">
        <f t="shared" si="35"/>
        <v>0</v>
      </c>
      <c r="X59" s="343">
        <f t="shared" si="35"/>
        <v>0</v>
      </c>
      <c r="Y59" s="343">
        <f t="shared" si="35"/>
        <v>0</v>
      </c>
      <c r="Z59" s="343">
        <f t="shared" si="35"/>
        <v>0</v>
      </c>
      <c r="AA59" s="343">
        <f t="shared" si="35"/>
        <v>0</v>
      </c>
      <c r="AB59" s="343">
        <f t="shared" si="35"/>
        <v>0</v>
      </c>
      <c r="AC59" s="343">
        <f t="shared" si="35"/>
        <v>0</v>
      </c>
      <c r="AD59" s="343">
        <f t="shared" si="35"/>
        <v>0</v>
      </c>
      <c r="AE59" s="348">
        <f>I63+J63+K63+L63+M63+N63+U63+P63+Q63+R63+S63+T63+O63</f>
        <v>0</v>
      </c>
      <c r="AF59" s="365"/>
      <c r="AG59" s="338"/>
    </row>
    <row r="60" spans="4:33" ht="12" hidden="1" customHeight="1">
      <c r="D60" s="350" t="s">
        <v>655</v>
      </c>
      <c r="E60" s="351"/>
      <c r="F60" s="352"/>
      <c r="G60" s="352"/>
      <c r="H60" s="353"/>
      <c r="I60" s="354">
        <v>20000</v>
      </c>
      <c r="J60" s="355">
        <v>20000</v>
      </c>
      <c r="K60" s="354">
        <v>95000</v>
      </c>
      <c r="L60" s="354">
        <v>12000</v>
      </c>
      <c r="M60" s="354">
        <v>40000</v>
      </c>
      <c r="N60" s="355">
        <v>50000</v>
      </c>
      <c r="O60" s="355"/>
      <c r="P60" s="355">
        <v>20000</v>
      </c>
      <c r="Q60" s="355">
        <v>20000</v>
      </c>
      <c r="R60" s="355">
        <v>65000</v>
      </c>
      <c r="S60" s="355">
        <v>20000</v>
      </c>
      <c r="T60" s="355">
        <v>50000</v>
      </c>
      <c r="U60" s="355">
        <v>50000</v>
      </c>
      <c r="V60" s="355"/>
      <c r="W60" s="354">
        <v>60000</v>
      </c>
      <c r="X60" s="354">
        <v>70000</v>
      </c>
      <c r="Y60" s="354">
        <v>300000</v>
      </c>
      <c r="Z60" s="354">
        <v>13000</v>
      </c>
      <c r="AA60" s="354">
        <v>13000</v>
      </c>
      <c r="AB60" s="354">
        <v>18000</v>
      </c>
      <c r="AC60" s="354"/>
      <c r="AD60" s="354">
        <v>23000</v>
      </c>
      <c r="AE60" s="356"/>
      <c r="AF60" s="366"/>
      <c r="AG60" s="338"/>
    </row>
    <row r="61" spans="4:33" hidden="1">
      <c r="D61" s="350" t="s">
        <v>656</v>
      </c>
      <c r="E61" s="351"/>
      <c r="F61" s="352"/>
      <c r="G61" s="352"/>
      <c r="H61" s="353"/>
      <c r="I61" s="354">
        <f>SUM(I60*19%)</f>
        <v>3800</v>
      </c>
      <c r="J61" s="354">
        <f t="shared" ref="J61:AD61" si="36">SUM(J60*19%)</f>
        <v>3800</v>
      </c>
      <c r="K61" s="354">
        <f t="shared" si="36"/>
        <v>18050</v>
      </c>
      <c r="L61" s="354">
        <f t="shared" si="36"/>
        <v>2280</v>
      </c>
      <c r="M61" s="354">
        <f t="shared" si="36"/>
        <v>7600</v>
      </c>
      <c r="N61" s="354">
        <f t="shared" si="36"/>
        <v>9500</v>
      </c>
      <c r="O61" s="354">
        <f t="shared" si="36"/>
        <v>0</v>
      </c>
      <c r="P61" s="354">
        <f t="shared" si="36"/>
        <v>3800</v>
      </c>
      <c r="Q61" s="354">
        <f t="shared" si="36"/>
        <v>3800</v>
      </c>
      <c r="R61" s="354">
        <f t="shared" si="36"/>
        <v>12350</v>
      </c>
      <c r="S61" s="354">
        <f t="shared" si="36"/>
        <v>3800</v>
      </c>
      <c r="T61" s="354">
        <f t="shared" si="36"/>
        <v>9500</v>
      </c>
      <c r="U61" s="354">
        <f t="shared" si="36"/>
        <v>9500</v>
      </c>
      <c r="V61" s="354">
        <f t="shared" si="36"/>
        <v>0</v>
      </c>
      <c r="W61" s="354">
        <f t="shared" si="36"/>
        <v>11400</v>
      </c>
      <c r="X61" s="354">
        <f t="shared" si="36"/>
        <v>13300</v>
      </c>
      <c r="Y61" s="354">
        <f t="shared" si="36"/>
        <v>57000</v>
      </c>
      <c r="Z61" s="354">
        <f t="shared" si="36"/>
        <v>2470</v>
      </c>
      <c r="AA61" s="354">
        <f t="shared" si="36"/>
        <v>2470</v>
      </c>
      <c r="AB61" s="358">
        <f t="shared" si="36"/>
        <v>3420</v>
      </c>
      <c r="AC61" s="358">
        <f t="shared" si="36"/>
        <v>0</v>
      </c>
      <c r="AD61" s="354">
        <f t="shared" si="36"/>
        <v>4370</v>
      </c>
      <c r="AE61" s="359">
        <f>W63+X63+Y63+Z63+AD63+AB63+AA63+AC63</f>
        <v>0</v>
      </c>
      <c r="AF61" s="366"/>
      <c r="AG61" s="338"/>
    </row>
    <row r="62" spans="4:33" ht="12" hidden="1" customHeight="1">
      <c r="D62" s="350" t="s">
        <v>657</v>
      </c>
      <c r="E62" s="351"/>
      <c r="F62" s="352"/>
      <c r="G62" s="352"/>
      <c r="H62" s="353"/>
      <c r="I62" s="354">
        <f>SUM(I60:I61)</f>
        <v>23800</v>
      </c>
      <c r="J62" s="354">
        <f t="shared" ref="J62:AD62" si="37">SUM(J60:J61)</f>
        <v>23800</v>
      </c>
      <c r="K62" s="354">
        <f t="shared" si="37"/>
        <v>113050</v>
      </c>
      <c r="L62" s="354">
        <f t="shared" si="37"/>
        <v>14280</v>
      </c>
      <c r="M62" s="354">
        <f t="shared" si="37"/>
        <v>47600</v>
      </c>
      <c r="N62" s="354">
        <f t="shared" si="37"/>
        <v>59500</v>
      </c>
      <c r="O62" s="354">
        <f t="shared" si="37"/>
        <v>0</v>
      </c>
      <c r="P62" s="354">
        <f t="shared" si="37"/>
        <v>23800</v>
      </c>
      <c r="Q62" s="354">
        <f t="shared" si="37"/>
        <v>23800</v>
      </c>
      <c r="R62" s="354">
        <f t="shared" si="37"/>
        <v>77350</v>
      </c>
      <c r="S62" s="354">
        <f t="shared" si="37"/>
        <v>23800</v>
      </c>
      <c r="T62" s="354">
        <f t="shared" si="37"/>
        <v>59500</v>
      </c>
      <c r="U62" s="354">
        <f t="shared" si="37"/>
        <v>59500</v>
      </c>
      <c r="V62" s="354">
        <f t="shared" si="37"/>
        <v>0</v>
      </c>
      <c r="W62" s="354">
        <f t="shared" si="37"/>
        <v>71400</v>
      </c>
      <c r="X62" s="354">
        <f t="shared" si="37"/>
        <v>83300</v>
      </c>
      <c r="Y62" s="354">
        <f t="shared" si="37"/>
        <v>357000</v>
      </c>
      <c r="Z62" s="354">
        <f t="shared" si="37"/>
        <v>15470</v>
      </c>
      <c r="AA62" s="354">
        <f t="shared" si="37"/>
        <v>15470</v>
      </c>
      <c r="AB62" s="358">
        <f t="shared" si="37"/>
        <v>21420</v>
      </c>
      <c r="AC62" s="358">
        <f t="shared" si="37"/>
        <v>0</v>
      </c>
      <c r="AD62" s="354">
        <f t="shared" si="37"/>
        <v>27370</v>
      </c>
      <c r="AE62" s="356"/>
      <c r="AF62" s="366"/>
      <c r="AG62" s="338"/>
    </row>
    <row r="63" spans="4:33" ht="12" hidden="1" customHeight="1">
      <c r="D63" s="350" t="s">
        <v>658</v>
      </c>
      <c r="E63" s="351"/>
      <c r="F63" s="352"/>
      <c r="G63" s="352"/>
      <c r="H63" s="353"/>
      <c r="I63" s="354">
        <f>SUM(I62*I59)</f>
        <v>0</v>
      </c>
      <c r="J63" s="354">
        <f t="shared" ref="J63:AD63" si="38">SUM(J62*J59)</f>
        <v>0</v>
      </c>
      <c r="K63" s="354">
        <f t="shared" si="38"/>
        <v>0</v>
      </c>
      <c r="L63" s="354">
        <f t="shared" si="38"/>
        <v>0</v>
      </c>
      <c r="M63" s="354">
        <f t="shared" si="38"/>
        <v>0</v>
      </c>
      <c r="N63" s="354">
        <f t="shared" si="38"/>
        <v>0</v>
      </c>
      <c r="O63" s="354">
        <f t="shared" si="38"/>
        <v>0</v>
      </c>
      <c r="P63" s="354">
        <f t="shared" si="38"/>
        <v>0</v>
      </c>
      <c r="Q63" s="354">
        <f t="shared" si="38"/>
        <v>0</v>
      </c>
      <c r="R63" s="354">
        <f t="shared" si="38"/>
        <v>0</v>
      </c>
      <c r="S63" s="354">
        <f t="shared" si="38"/>
        <v>0</v>
      </c>
      <c r="T63" s="354">
        <f t="shared" si="38"/>
        <v>0</v>
      </c>
      <c r="U63" s="354">
        <f t="shared" si="38"/>
        <v>0</v>
      </c>
      <c r="V63" s="354">
        <f t="shared" si="38"/>
        <v>0</v>
      </c>
      <c r="W63" s="354">
        <f t="shared" si="38"/>
        <v>0</v>
      </c>
      <c r="X63" s="354">
        <f t="shared" si="38"/>
        <v>0</v>
      </c>
      <c r="Y63" s="354">
        <f t="shared" si="38"/>
        <v>0</v>
      </c>
      <c r="Z63" s="354">
        <f t="shared" si="38"/>
        <v>0</v>
      </c>
      <c r="AA63" s="354">
        <f t="shared" si="38"/>
        <v>0</v>
      </c>
      <c r="AB63" s="358">
        <f t="shared" ref="AB63:AC63" si="39">SUM(AB59*AB62)</f>
        <v>0</v>
      </c>
      <c r="AC63" s="358">
        <f t="shared" si="39"/>
        <v>0</v>
      </c>
      <c r="AD63" s="354">
        <f t="shared" si="38"/>
        <v>0</v>
      </c>
      <c r="AE63" s="360">
        <f>AE59+AE61</f>
        <v>0</v>
      </c>
      <c r="AF63" s="367"/>
      <c r="AG63" s="338"/>
    </row>
    <row r="64" spans="4:33" ht="24" customHeight="1">
      <c r="D64" s="335" t="s">
        <v>212</v>
      </c>
      <c r="E64" s="362"/>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7"/>
      <c r="AG64" s="338"/>
    </row>
    <row r="65" spans="4:33" ht="24" hidden="1">
      <c r="D65" s="394" t="s">
        <v>213</v>
      </c>
      <c r="E65" s="396" t="s">
        <v>82</v>
      </c>
      <c r="F65" s="396">
        <v>1</v>
      </c>
      <c r="G65" s="395" t="s">
        <v>214</v>
      </c>
      <c r="H65" s="343"/>
      <c r="I65" s="372">
        <v>1</v>
      </c>
      <c r="J65" s="372"/>
      <c r="K65" s="372"/>
      <c r="L65" s="397">
        <v>1</v>
      </c>
      <c r="M65" s="372"/>
      <c r="N65" s="372"/>
      <c r="O65" s="410">
        <v>2</v>
      </c>
      <c r="P65" s="372">
        <f>I65</f>
        <v>1</v>
      </c>
      <c r="Q65" s="372">
        <f t="shared" ref="Q65:V70" si="40">J65</f>
        <v>0</v>
      </c>
      <c r="R65" s="372">
        <f t="shared" si="40"/>
        <v>0</v>
      </c>
      <c r="S65" s="372">
        <f t="shared" si="40"/>
        <v>1</v>
      </c>
      <c r="T65" s="372">
        <f t="shared" si="40"/>
        <v>0</v>
      </c>
      <c r="U65" s="372">
        <f t="shared" si="40"/>
        <v>0</v>
      </c>
      <c r="V65" s="372">
        <f t="shared" si="40"/>
        <v>2</v>
      </c>
      <c r="W65" s="372"/>
      <c r="X65" s="372"/>
      <c r="Y65" s="372"/>
      <c r="Z65" s="372"/>
      <c r="AA65" s="372"/>
      <c r="AB65" s="372"/>
      <c r="AC65" s="372"/>
      <c r="AD65" s="372"/>
      <c r="AE65" s="341">
        <v>45717</v>
      </c>
      <c r="AF65" s="340">
        <f t="shared" ref="AF65:AF72" si="41">I65+J65+K65+L65+M65+N65+W65+X65+Y65</f>
        <v>2</v>
      </c>
      <c r="AG65" s="342"/>
    </row>
    <row r="66" spans="4:33" ht="24" hidden="1">
      <c r="D66" s="394" t="s">
        <v>215</v>
      </c>
      <c r="E66" s="396" t="s">
        <v>82</v>
      </c>
      <c r="F66" s="396">
        <v>1</v>
      </c>
      <c r="G66" s="395" t="s">
        <v>216</v>
      </c>
      <c r="H66" s="343"/>
      <c r="I66" s="396">
        <v>1</v>
      </c>
      <c r="J66" s="411"/>
      <c r="K66" s="411"/>
      <c r="L66" s="368">
        <v>1</v>
      </c>
      <c r="M66" s="396"/>
      <c r="N66" s="372"/>
      <c r="O66" s="411"/>
      <c r="P66" s="372">
        <f t="shared" ref="P66:V72" si="42">I66</f>
        <v>1</v>
      </c>
      <c r="Q66" s="372">
        <f t="shared" si="40"/>
        <v>0</v>
      </c>
      <c r="R66" s="372">
        <f t="shared" si="40"/>
        <v>0</v>
      </c>
      <c r="S66" s="372">
        <f t="shared" si="40"/>
        <v>1</v>
      </c>
      <c r="T66" s="372">
        <f t="shared" si="40"/>
        <v>0</v>
      </c>
      <c r="U66" s="372">
        <f t="shared" si="40"/>
        <v>0</v>
      </c>
      <c r="V66" s="372">
        <f t="shared" si="40"/>
        <v>0</v>
      </c>
      <c r="W66" s="372"/>
      <c r="X66" s="372"/>
      <c r="Y66" s="372"/>
      <c r="Z66" s="372"/>
      <c r="AA66" s="372"/>
      <c r="AB66" s="372"/>
      <c r="AC66" s="372"/>
      <c r="AD66" s="372"/>
      <c r="AE66" s="341">
        <v>45689</v>
      </c>
      <c r="AF66" s="340">
        <f t="shared" si="41"/>
        <v>2</v>
      </c>
      <c r="AG66" s="342"/>
    </row>
    <row r="67" spans="4:33" ht="24" hidden="1">
      <c r="D67" s="394" t="s">
        <v>219</v>
      </c>
      <c r="E67" s="396" t="s">
        <v>82</v>
      </c>
      <c r="F67" s="396">
        <v>1</v>
      </c>
      <c r="G67" s="398" t="s">
        <v>220</v>
      </c>
      <c r="H67" s="343"/>
      <c r="I67" s="396">
        <v>4</v>
      </c>
      <c r="J67" s="372"/>
      <c r="K67" s="396"/>
      <c r="L67" s="368"/>
      <c r="M67" s="396">
        <v>2</v>
      </c>
      <c r="N67" s="372"/>
      <c r="O67" s="396"/>
      <c r="P67" s="372">
        <f t="shared" si="42"/>
        <v>4</v>
      </c>
      <c r="Q67" s="372">
        <f t="shared" si="40"/>
        <v>0</v>
      </c>
      <c r="R67" s="372">
        <f t="shared" si="40"/>
        <v>0</v>
      </c>
      <c r="S67" s="372">
        <f t="shared" si="40"/>
        <v>0</v>
      </c>
      <c r="T67" s="372">
        <f t="shared" si="40"/>
        <v>2</v>
      </c>
      <c r="U67" s="372">
        <f t="shared" si="40"/>
        <v>0</v>
      </c>
      <c r="V67" s="372">
        <f t="shared" si="40"/>
        <v>0</v>
      </c>
      <c r="W67" s="343"/>
      <c r="X67" s="343"/>
      <c r="Y67" s="343"/>
      <c r="Z67" s="343"/>
      <c r="AA67" s="343"/>
      <c r="AB67" s="343"/>
      <c r="AC67" s="343"/>
      <c r="AD67" s="343"/>
      <c r="AE67" s="341">
        <v>45689</v>
      </c>
      <c r="AF67" s="340">
        <f t="shared" si="41"/>
        <v>6</v>
      </c>
      <c r="AG67" s="342"/>
    </row>
    <row r="68" spans="4:33" ht="24" hidden="1">
      <c r="D68" s="394" t="s">
        <v>235</v>
      </c>
      <c r="E68" s="396" t="s">
        <v>82</v>
      </c>
      <c r="F68" s="396">
        <v>1</v>
      </c>
      <c r="G68" s="395" t="s">
        <v>236</v>
      </c>
      <c r="H68" s="343"/>
      <c r="I68" s="372"/>
      <c r="J68" s="372"/>
      <c r="K68" s="396"/>
      <c r="L68" s="368">
        <v>1</v>
      </c>
      <c r="M68" s="396"/>
      <c r="N68" s="372"/>
      <c r="O68" s="412">
        <v>1</v>
      </c>
      <c r="P68" s="372">
        <f t="shared" si="42"/>
        <v>0</v>
      </c>
      <c r="Q68" s="372">
        <f t="shared" si="40"/>
        <v>0</v>
      </c>
      <c r="R68" s="372">
        <f t="shared" si="40"/>
        <v>0</v>
      </c>
      <c r="S68" s="372">
        <f t="shared" si="40"/>
        <v>1</v>
      </c>
      <c r="T68" s="372">
        <f t="shared" si="40"/>
        <v>0</v>
      </c>
      <c r="U68" s="372">
        <f t="shared" si="40"/>
        <v>0</v>
      </c>
      <c r="V68" s="372">
        <f t="shared" si="40"/>
        <v>1</v>
      </c>
      <c r="W68" s="343"/>
      <c r="X68" s="343"/>
      <c r="Y68" s="343"/>
      <c r="Z68" s="343"/>
      <c r="AA68" s="343"/>
      <c r="AB68" s="343"/>
      <c r="AC68" s="343"/>
      <c r="AD68" s="343"/>
      <c r="AE68" s="341">
        <v>45689</v>
      </c>
      <c r="AF68" s="340">
        <f t="shared" si="41"/>
        <v>1</v>
      </c>
      <c r="AG68" s="338"/>
    </row>
    <row r="69" spans="4:33" ht="24" hidden="1">
      <c r="D69" s="394" t="s">
        <v>237</v>
      </c>
      <c r="E69" s="396" t="s">
        <v>239</v>
      </c>
      <c r="F69" s="396">
        <v>1</v>
      </c>
      <c r="G69" s="395" t="s">
        <v>240</v>
      </c>
      <c r="H69" s="343"/>
      <c r="I69" s="396"/>
      <c r="J69" s="372"/>
      <c r="K69" s="396"/>
      <c r="L69" s="368">
        <v>1</v>
      </c>
      <c r="M69" s="396"/>
      <c r="N69" s="372"/>
      <c r="O69" s="396"/>
      <c r="P69" s="372">
        <f t="shared" si="42"/>
        <v>0</v>
      </c>
      <c r="Q69" s="372">
        <f t="shared" si="40"/>
        <v>0</v>
      </c>
      <c r="R69" s="372">
        <f t="shared" si="40"/>
        <v>0</v>
      </c>
      <c r="S69" s="372">
        <f t="shared" si="40"/>
        <v>1</v>
      </c>
      <c r="T69" s="372">
        <f t="shared" si="40"/>
        <v>0</v>
      </c>
      <c r="U69" s="372">
        <f t="shared" si="40"/>
        <v>0</v>
      </c>
      <c r="V69" s="372">
        <f t="shared" si="40"/>
        <v>0</v>
      </c>
      <c r="W69" s="343"/>
      <c r="X69" s="343"/>
      <c r="Y69" s="343"/>
      <c r="Z69" s="343"/>
      <c r="AA69" s="343"/>
      <c r="AB69" s="343"/>
      <c r="AC69" s="343"/>
      <c r="AD69" s="343"/>
      <c r="AE69" s="341">
        <v>45689</v>
      </c>
      <c r="AF69" s="340">
        <f t="shared" si="41"/>
        <v>1</v>
      </c>
      <c r="AG69" s="342"/>
    </row>
    <row r="70" spans="4:33" ht="72" hidden="1">
      <c r="D70" s="407" t="s">
        <v>237</v>
      </c>
      <c r="E70" s="403" t="s">
        <v>241</v>
      </c>
      <c r="F70" s="396">
        <v>4</v>
      </c>
      <c r="G70" s="398" t="s">
        <v>661</v>
      </c>
      <c r="H70" s="343"/>
      <c r="I70" s="396">
        <v>4</v>
      </c>
      <c r="J70" s="372"/>
      <c r="K70" s="396"/>
      <c r="L70" s="368"/>
      <c r="M70" s="396"/>
      <c r="N70" s="372"/>
      <c r="O70" s="396"/>
      <c r="P70" s="372">
        <f t="shared" si="42"/>
        <v>4</v>
      </c>
      <c r="Q70" s="372">
        <f t="shared" si="40"/>
        <v>0</v>
      </c>
      <c r="R70" s="372">
        <f t="shared" si="40"/>
        <v>0</v>
      </c>
      <c r="S70" s="372">
        <f t="shared" si="40"/>
        <v>0</v>
      </c>
      <c r="T70" s="372">
        <f t="shared" si="40"/>
        <v>0</v>
      </c>
      <c r="U70" s="372">
        <f t="shared" si="40"/>
        <v>0</v>
      </c>
      <c r="V70" s="372">
        <f t="shared" si="40"/>
        <v>0</v>
      </c>
      <c r="W70" s="343"/>
      <c r="X70" s="343"/>
      <c r="Y70" s="343"/>
      <c r="Z70" s="343"/>
      <c r="AA70" s="343"/>
      <c r="AB70" s="343"/>
      <c r="AC70" s="343"/>
      <c r="AD70" s="343"/>
      <c r="AE70" s="341">
        <v>45689</v>
      </c>
      <c r="AF70" s="340">
        <f t="shared" si="41"/>
        <v>4</v>
      </c>
      <c r="AG70" s="342"/>
    </row>
    <row r="71" spans="4:33" hidden="1">
      <c r="D71" s="394" t="s">
        <v>248</v>
      </c>
      <c r="E71" s="396" t="s">
        <v>249</v>
      </c>
      <c r="F71" s="396">
        <v>1</v>
      </c>
      <c r="G71" s="395" t="s">
        <v>250</v>
      </c>
      <c r="H71" s="343"/>
      <c r="I71" s="396">
        <v>2</v>
      </c>
      <c r="J71" s="372"/>
      <c r="K71" s="396"/>
      <c r="L71" s="368">
        <v>1</v>
      </c>
      <c r="M71" s="396"/>
      <c r="N71" s="372"/>
      <c r="O71" s="396"/>
      <c r="P71" s="372">
        <f t="shared" si="42"/>
        <v>2</v>
      </c>
      <c r="Q71" s="372">
        <f t="shared" si="42"/>
        <v>0</v>
      </c>
      <c r="R71" s="372">
        <f t="shared" si="42"/>
        <v>0</v>
      </c>
      <c r="S71" s="372">
        <f t="shared" si="42"/>
        <v>1</v>
      </c>
      <c r="T71" s="372">
        <f t="shared" si="42"/>
        <v>0</v>
      </c>
      <c r="U71" s="372">
        <f t="shared" si="42"/>
        <v>0</v>
      </c>
      <c r="V71" s="372">
        <f t="shared" si="42"/>
        <v>0</v>
      </c>
      <c r="W71" s="343"/>
      <c r="X71" s="343"/>
      <c r="Y71" s="343"/>
      <c r="Z71" s="343"/>
      <c r="AA71" s="343"/>
      <c r="AB71" s="343"/>
      <c r="AC71" s="343"/>
      <c r="AD71" s="343"/>
      <c r="AE71" s="341">
        <v>45689</v>
      </c>
      <c r="AF71" s="340">
        <f t="shared" si="41"/>
        <v>3</v>
      </c>
      <c r="AG71" s="342"/>
    </row>
    <row r="72" spans="4:33" ht="48" hidden="1">
      <c r="D72" s="394" t="s">
        <v>251</v>
      </c>
      <c r="E72" s="396" t="s">
        <v>252</v>
      </c>
      <c r="F72" s="396">
        <v>20</v>
      </c>
      <c r="G72" s="398" t="s">
        <v>662</v>
      </c>
      <c r="H72" s="343"/>
      <c r="I72" s="396">
        <v>4</v>
      </c>
      <c r="J72" s="372"/>
      <c r="K72" s="396">
        <v>1</v>
      </c>
      <c r="L72" s="368">
        <v>4</v>
      </c>
      <c r="M72" s="413"/>
      <c r="N72" s="372">
        <v>1</v>
      </c>
      <c r="O72" s="412">
        <v>1</v>
      </c>
      <c r="P72" s="372">
        <f t="shared" si="42"/>
        <v>4</v>
      </c>
      <c r="Q72" s="372">
        <f t="shared" si="42"/>
        <v>0</v>
      </c>
      <c r="R72" s="372">
        <f t="shared" si="42"/>
        <v>1</v>
      </c>
      <c r="S72" s="372">
        <f t="shared" si="42"/>
        <v>4</v>
      </c>
      <c r="T72" s="372">
        <f t="shared" si="42"/>
        <v>0</v>
      </c>
      <c r="U72" s="372">
        <f t="shared" si="42"/>
        <v>1</v>
      </c>
      <c r="V72" s="372">
        <f t="shared" si="42"/>
        <v>1</v>
      </c>
      <c r="W72" s="343"/>
      <c r="X72" s="343"/>
      <c r="Y72" s="343"/>
      <c r="Z72" s="343"/>
      <c r="AA72" s="343"/>
      <c r="AB72" s="343"/>
      <c r="AC72" s="343"/>
      <c r="AD72" s="343"/>
      <c r="AE72" s="341">
        <v>45962</v>
      </c>
      <c r="AF72" s="340">
        <f t="shared" si="41"/>
        <v>10</v>
      </c>
      <c r="AG72" s="338"/>
    </row>
    <row r="73" spans="4:33" s="385" customFormat="1" ht="21.75" customHeight="1">
      <c r="D73" s="344" t="s">
        <v>660</v>
      </c>
      <c r="E73" s="345"/>
      <c r="F73" s="346"/>
      <c r="G73" s="346"/>
      <c r="H73" s="347"/>
      <c r="I73" s="339">
        <f t="shared" ref="I73:AD73" si="43">SUM(I65:I72)</f>
        <v>16</v>
      </c>
      <c r="J73" s="339">
        <f t="shared" si="43"/>
        <v>0</v>
      </c>
      <c r="K73" s="339">
        <f t="shared" si="43"/>
        <v>1</v>
      </c>
      <c r="L73" s="339">
        <f t="shared" si="43"/>
        <v>9</v>
      </c>
      <c r="M73" s="339">
        <f t="shared" si="43"/>
        <v>2</v>
      </c>
      <c r="N73" s="339">
        <f t="shared" si="43"/>
        <v>1</v>
      </c>
      <c r="O73" s="339">
        <f t="shared" si="43"/>
        <v>4</v>
      </c>
      <c r="P73" s="339">
        <f t="shared" si="43"/>
        <v>16</v>
      </c>
      <c r="Q73" s="339">
        <f t="shared" si="43"/>
        <v>0</v>
      </c>
      <c r="R73" s="339">
        <f t="shared" si="43"/>
        <v>1</v>
      </c>
      <c r="S73" s="339">
        <f t="shared" si="43"/>
        <v>9</v>
      </c>
      <c r="T73" s="339">
        <f t="shared" si="43"/>
        <v>2</v>
      </c>
      <c r="U73" s="339">
        <f t="shared" si="43"/>
        <v>1</v>
      </c>
      <c r="V73" s="339">
        <f t="shared" si="43"/>
        <v>4</v>
      </c>
      <c r="W73" s="339">
        <f t="shared" si="43"/>
        <v>0</v>
      </c>
      <c r="X73" s="339">
        <f t="shared" si="43"/>
        <v>0</v>
      </c>
      <c r="Y73" s="339">
        <f t="shared" si="43"/>
        <v>0</v>
      </c>
      <c r="Z73" s="339">
        <f t="shared" si="43"/>
        <v>0</v>
      </c>
      <c r="AA73" s="339">
        <f t="shared" si="43"/>
        <v>0</v>
      </c>
      <c r="AB73" s="339">
        <f t="shared" si="43"/>
        <v>0</v>
      </c>
      <c r="AC73" s="339">
        <f t="shared" si="43"/>
        <v>0</v>
      </c>
      <c r="AD73" s="339">
        <f t="shared" si="43"/>
        <v>0</v>
      </c>
      <c r="AE73" s="387">
        <f>I77+J77+K77+L77+M77+N77+P77+Q77+R77+S77+T77+U77+O77+V77</f>
        <v>1626730</v>
      </c>
      <c r="AF73" s="389"/>
      <c r="AG73" s="386"/>
    </row>
    <row r="74" spans="4:33" ht="12" customHeight="1">
      <c r="D74" s="350" t="s">
        <v>655</v>
      </c>
      <c r="E74" s="351"/>
      <c r="F74" s="352"/>
      <c r="G74" s="352"/>
      <c r="H74" s="353"/>
      <c r="I74" s="354">
        <v>20000</v>
      </c>
      <c r="J74" s="355">
        <v>20000</v>
      </c>
      <c r="K74" s="354">
        <v>105000</v>
      </c>
      <c r="L74" s="354">
        <v>12000</v>
      </c>
      <c r="M74" s="354">
        <v>38000</v>
      </c>
      <c r="N74" s="355">
        <v>45000</v>
      </c>
      <c r="O74" s="355"/>
      <c r="P74" s="355">
        <v>20000</v>
      </c>
      <c r="Q74" s="355">
        <v>20000</v>
      </c>
      <c r="R74" s="355">
        <v>60000</v>
      </c>
      <c r="S74" s="355">
        <v>17000</v>
      </c>
      <c r="T74" s="355">
        <v>60000</v>
      </c>
      <c r="U74" s="355">
        <v>60000</v>
      </c>
      <c r="V74" s="355"/>
      <c r="W74" s="354">
        <v>55000</v>
      </c>
      <c r="X74" s="354">
        <v>110000</v>
      </c>
      <c r="Y74" s="354">
        <v>300000</v>
      </c>
      <c r="Z74" s="354">
        <v>13000</v>
      </c>
      <c r="AA74" s="354">
        <v>13000</v>
      </c>
      <c r="AB74" s="354">
        <v>18000</v>
      </c>
      <c r="AC74" s="354"/>
      <c r="AD74" s="354">
        <v>23000</v>
      </c>
      <c r="AE74" s="356"/>
      <c r="AF74" s="366"/>
      <c r="AG74" s="338"/>
    </row>
    <row r="75" spans="4:33">
      <c r="D75" s="350" t="s">
        <v>656</v>
      </c>
      <c r="E75" s="351"/>
      <c r="F75" s="352"/>
      <c r="G75" s="352"/>
      <c r="H75" s="353"/>
      <c r="I75" s="354">
        <f>SUM(I74*19%)</f>
        <v>3800</v>
      </c>
      <c r="J75" s="354">
        <f t="shared" ref="J75:AD75" si="44">SUM(J74*19%)</f>
        <v>3800</v>
      </c>
      <c r="K75" s="354">
        <f t="shared" si="44"/>
        <v>19950</v>
      </c>
      <c r="L75" s="354">
        <f t="shared" si="44"/>
        <v>2280</v>
      </c>
      <c r="M75" s="354">
        <f t="shared" si="44"/>
        <v>7220</v>
      </c>
      <c r="N75" s="354">
        <f t="shared" si="44"/>
        <v>8550</v>
      </c>
      <c r="O75" s="354">
        <f t="shared" si="44"/>
        <v>0</v>
      </c>
      <c r="P75" s="354">
        <f t="shared" si="44"/>
        <v>3800</v>
      </c>
      <c r="Q75" s="354">
        <f t="shared" si="44"/>
        <v>3800</v>
      </c>
      <c r="R75" s="354">
        <f t="shared" si="44"/>
        <v>11400</v>
      </c>
      <c r="S75" s="354">
        <f t="shared" si="44"/>
        <v>3230</v>
      </c>
      <c r="T75" s="354">
        <f t="shared" si="44"/>
        <v>11400</v>
      </c>
      <c r="U75" s="354">
        <f t="shared" si="44"/>
        <v>11400</v>
      </c>
      <c r="V75" s="354">
        <f t="shared" si="44"/>
        <v>0</v>
      </c>
      <c r="W75" s="354">
        <f t="shared" si="44"/>
        <v>10450</v>
      </c>
      <c r="X75" s="354">
        <f t="shared" si="44"/>
        <v>20900</v>
      </c>
      <c r="Y75" s="354">
        <f t="shared" si="44"/>
        <v>57000</v>
      </c>
      <c r="Z75" s="354">
        <f t="shared" si="44"/>
        <v>2470</v>
      </c>
      <c r="AA75" s="354">
        <f t="shared" si="44"/>
        <v>2470</v>
      </c>
      <c r="AB75" s="358">
        <f t="shared" si="44"/>
        <v>3420</v>
      </c>
      <c r="AC75" s="358">
        <f t="shared" si="44"/>
        <v>0</v>
      </c>
      <c r="AD75" s="354">
        <f t="shared" si="44"/>
        <v>4370</v>
      </c>
      <c r="AE75" s="359">
        <f>W77+X77+Y77+Z77+AD77+AB77+AA77+AC77</f>
        <v>0</v>
      </c>
      <c r="AF75" s="366"/>
      <c r="AG75" s="338"/>
    </row>
    <row r="76" spans="4:33" ht="12" customHeight="1">
      <c r="D76" s="350" t="s">
        <v>657</v>
      </c>
      <c r="E76" s="351"/>
      <c r="F76" s="352"/>
      <c r="G76" s="352"/>
      <c r="H76" s="353"/>
      <c r="I76" s="354">
        <f>SUM(I74:I75)</f>
        <v>23800</v>
      </c>
      <c r="J76" s="354">
        <f t="shared" ref="J76:AD76" si="45">SUM(J74:J75)</f>
        <v>23800</v>
      </c>
      <c r="K76" s="354">
        <f t="shared" si="45"/>
        <v>124950</v>
      </c>
      <c r="L76" s="354">
        <f t="shared" si="45"/>
        <v>14280</v>
      </c>
      <c r="M76" s="354">
        <f t="shared" si="45"/>
        <v>45220</v>
      </c>
      <c r="N76" s="354">
        <f t="shared" si="45"/>
        <v>53550</v>
      </c>
      <c r="O76" s="354">
        <f t="shared" si="45"/>
        <v>0</v>
      </c>
      <c r="P76" s="354">
        <f t="shared" si="45"/>
        <v>23800</v>
      </c>
      <c r="Q76" s="354">
        <f t="shared" si="45"/>
        <v>23800</v>
      </c>
      <c r="R76" s="354">
        <f t="shared" si="45"/>
        <v>71400</v>
      </c>
      <c r="S76" s="354">
        <f t="shared" si="45"/>
        <v>20230</v>
      </c>
      <c r="T76" s="354">
        <f t="shared" si="45"/>
        <v>71400</v>
      </c>
      <c r="U76" s="354">
        <f t="shared" si="45"/>
        <v>71400</v>
      </c>
      <c r="V76" s="354">
        <f t="shared" si="45"/>
        <v>0</v>
      </c>
      <c r="W76" s="354">
        <f t="shared" si="45"/>
        <v>65450</v>
      </c>
      <c r="X76" s="354">
        <f t="shared" si="45"/>
        <v>130900</v>
      </c>
      <c r="Y76" s="354">
        <f t="shared" si="45"/>
        <v>357000</v>
      </c>
      <c r="Z76" s="354">
        <f t="shared" si="45"/>
        <v>15470</v>
      </c>
      <c r="AA76" s="354">
        <f t="shared" si="45"/>
        <v>15470</v>
      </c>
      <c r="AB76" s="358">
        <f t="shared" si="45"/>
        <v>21420</v>
      </c>
      <c r="AC76" s="358">
        <f t="shared" si="45"/>
        <v>0</v>
      </c>
      <c r="AD76" s="354">
        <f t="shared" si="45"/>
        <v>27370</v>
      </c>
      <c r="AE76" s="356"/>
      <c r="AF76" s="366"/>
      <c r="AG76" s="338"/>
    </row>
    <row r="77" spans="4:33" ht="12" customHeight="1">
      <c r="D77" s="350" t="s">
        <v>658</v>
      </c>
      <c r="E77" s="351"/>
      <c r="F77" s="352"/>
      <c r="G77" s="352"/>
      <c r="H77" s="353"/>
      <c r="I77" s="354">
        <f>SUM(I73*I76)</f>
        <v>380800</v>
      </c>
      <c r="J77" s="354">
        <f t="shared" ref="J77:AD77" si="46">SUM(J73*J76)</f>
        <v>0</v>
      </c>
      <c r="K77" s="354">
        <f t="shared" si="46"/>
        <v>124950</v>
      </c>
      <c r="L77" s="354">
        <f t="shared" si="46"/>
        <v>128520</v>
      </c>
      <c r="M77" s="354">
        <f t="shared" si="46"/>
        <v>90440</v>
      </c>
      <c r="N77" s="354">
        <f t="shared" si="46"/>
        <v>53550</v>
      </c>
      <c r="O77" s="354">
        <f t="shared" si="46"/>
        <v>0</v>
      </c>
      <c r="P77" s="354">
        <f t="shared" si="46"/>
        <v>380800</v>
      </c>
      <c r="Q77" s="354">
        <f t="shared" si="46"/>
        <v>0</v>
      </c>
      <c r="R77" s="354">
        <f t="shared" si="46"/>
        <v>71400</v>
      </c>
      <c r="S77" s="354">
        <f t="shared" si="46"/>
        <v>182070</v>
      </c>
      <c r="T77" s="354">
        <f t="shared" si="46"/>
        <v>142800</v>
      </c>
      <c r="U77" s="354">
        <f t="shared" si="46"/>
        <v>71400</v>
      </c>
      <c r="V77" s="354">
        <f t="shared" si="46"/>
        <v>0</v>
      </c>
      <c r="W77" s="354">
        <f t="shared" si="46"/>
        <v>0</v>
      </c>
      <c r="X77" s="354">
        <f t="shared" si="46"/>
        <v>0</v>
      </c>
      <c r="Y77" s="354">
        <f t="shared" si="46"/>
        <v>0</v>
      </c>
      <c r="Z77" s="354">
        <f t="shared" si="46"/>
        <v>0</v>
      </c>
      <c r="AA77" s="354">
        <f t="shared" si="46"/>
        <v>0</v>
      </c>
      <c r="AB77" s="358">
        <f t="shared" si="46"/>
        <v>0</v>
      </c>
      <c r="AC77" s="358">
        <f t="shared" si="46"/>
        <v>0</v>
      </c>
      <c r="AD77" s="354">
        <f t="shared" si="46"/>
        <v>0</v>
      </c>
      <c r="AE77" s="360">
        <f>AE73+AE75</f>
        <v>1626730</v>
      </c>
      <c r="AF77" s="367"/>
      <c r="AG77" s="338"/>
    </row>
    <row r="78" spans="4:33" ht="24.75" customHeight="1">
      <c r="D78" s="335" t="s">
        <v>271</v>
      </c>
      <c r="E78" s="362"/>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7"/>
      <c r="AG78" s="338"/>
    </row>
    <row r="79" spans="4:33" ht="60" hidden="1">
      <c r="D79" s="394" t="s">
        <v>286</v>
      </c>
      <c r="E79" s="403" t="s">
        <v>287</v>
      </c>
      <c r="F79" s="396">
        <v>3</v>
      </c>
      <c r="G79" s="398" t="s">
        <v>288</v>
      </c>
      <c r="H79" s="343"/>
      <c r="I79" s="396">
        <v>6</v>
      </c>
      <c r="J79" s="396"/>
      <c r="K79" s="396"/>
      <c r="L79" s="368">
        <v>2</v>
      </c>
      <c r="M79" s="396"/>
      <c r="N79" s="396"/>
      <c r="O79" s="396"/>
      <c r="P79" s="372">
        <f t="shared" ref="P79" si="47">I79</f>
        <v>6</v>
      </c>
      <c r="Q79" s="372">
        <f t="shared" ref="Q79:V79" si="48">J79</f>
        <v>0</v>
      </c>
      <c r="R79" s="372">
        <f t="shared" si="48"/>
        <v>0</v>
      </c>
      <c r="S79" s="372">
        <f t="shared" si="48"/>
        <v>2</v>
      </c>
      <c r="T79" s="372">
        <f t="shared" si="48"/>
        <v>0</v>
      </c>
      <c r="U79" s="372">
        <f t="shared" si="48"/>
        <v>0</v>
      </c>
      <c r="V79" s="372">
        <f t="shared" si="48"/>
        <v>0</v>
      </c>
      <c r="W79" s="343"/>
      <c r="X79" s="343"/>
      <c r="Y79" s="343"/>
      <c r="Z79" s="343"/>
      <c r="AA79" s="343"/>
      <c r="AB79" s="343"/>
      <c r="AC79" s="343"/>
      <c r="AD79" s="343"/>
      <c r="AE79" s="341">
        <v>45689</v>
      </c>
      <c r="AF79" s="340">
        <f t="shared" ref="AF79" si="49">I79+J79+K79+L79+M79+N79+W79+X79+Y79</f>
        <v>8</v>
      </c>
      <c r="AG79" s="342"/>
    </row>
    <row r="80" spans="4:33" s="385" customFormat="1" ht="19.5" customHeight="1">
      <c r="D80" s="344" t="s">
        <v>660</v>
      </c>
      <c r="E80" s="345"/>
      <c r="F80" s="346"/>
      <c r="G80" s="346"/>
      <c r="H80" s="347"/>
      <c r="I80" s="339">
        <f t="shared" ref="I80:N80" si="50">SUM(I79:I79)</f>
        <v>6</v>
      </c>
      <c r="J80" s="339">
        <f t="shared" si="50"/>
        <v>0</v>
      </c>
      <c r="K80" s="339">
        <f t="shared" si="50"/>
        <v>0</v>
      </c>
      <c r="L80" s="339">
        <f t="shared" si="50"/>
        <v>2</v>
      </c>
      <c r="M80" s="339">
        <f t="shared" si="50"/>
        <v>0</v>
      </c>
      <c r="N80" s="339">
        <f t="shared" si="50"/>
        <v>0</v>
      </c>
      <c r="O80" s="339"/>
      <c r="P80" s="339">
        <f t="shared" ref="P80:AA80" si="51">SUM(P79:P79)</f>
        <v>6</v>
      </c>
      <c r="Q80" s="339">
        <f t="shared" si="51"/>
        <v>0</v>
      </c>
      <c r="R80" s="339">
        <f t="shared" si="51"/>
        <v>0</v>
      </c>
      <c r="S80" s="339">
        <f t="shared" si="51"/>
        <v>2</v>
      </c>
      <c r="T80" s="339">
        <f t="shared" si="51"/>
        <v>0</v>
      </c>
      <c r="U80" s="339">
        <f t="shared" si="51"/>
        <v>0</v>
      </c>
      <c r="V80" s="339">
        <f t="shared" si="51"/>
        <v>0</v>
      </c>
      <c r="W80" s="339">
        <f t="shared" si="51"/>
        <v>0</v>
      </c>
      <c r="X80" s="339">
        <f t="shared" si="51"/>
        <v>0</v>
      </c>
      <c r="Y80" s="339">
        <f t="shared" si="51"/>
        <v>0</v>
      </c>
      <c r="Z80" s="339">
        <f t="shared" si="51"/>
        <v>0</v>
      </c>
      <c r="AA80" s="339">
        <f t="shared" si="51"/>
        <v>0</v>
      </c>
      <c r="AB80" s="339">
        <f t="shared" ref="AB80:AC80" si="52">SUM(AB79:AB79)</f>
        <v>0</v>
      </c>
      <c r="AC80" s="339">
        <f t="shared" si="52"/>
        <v>0</v>
      </c>
      <c r="AD80" s="339">
        <f>SUM(AD79:AD79)</f>
        <v>0</v>
      </c>
      <c r="AE80" s="387">
        <f>I84+J84+K84+L84+M84+N84+P84+Q84+R84+S84+T84+U84+O84+V84</f>
        <v>368900</v>
      </c>
      <c r="AF80" s="389"/>
      <c r="AG80" s="386"/>
    </row>
    <row r="81" spans="4:33" ht="12" customHeight="1">
      <c r="D81" s="350" t="s">
        <v>655</v>
      </c>
      <c r="E81" s="351"/>
      <c r="F81" s="352"/>
      <c r="G81" s="352"/>
      <c r="H81" s="353"/>
      <c r="I81" s="354">
        <v>20000</v>
      </c>
      <c r="J81" s="354">
        <v>20000</v>
      </c>
      <c r="K81" s="354">
        <v>130000</v>
      </c>
      <c r="L81" s="354">
        <v>15000</v>
      </c>
      <c r="M81" s="354">
        <v>45000</v>
      </c>
      <c r="N81" s="354">
        <v>70000</v>
      </c>
      <c r="O81" s="354"/>
      <c r="P81" s="354">
        <v>20000</v>
      </c>
      <c r="Q81" s="354">
        <v>20000</v>
      </c>
      <c r="R81" s="354">
        <v>80000</v>
      </c>
      <c r="S81" s="354">
        <v>20000</v>
      </c>
      <c r="T81" s="354">
        <v>70000</v>
      </c>
      <c r="U81" s="354">
        <v>70000</v>
      </c>
      <c r="V81" s="354"/>
      <c r="W81" s="354">
        <v>50000</v>
      </c>
      <c r="X81" s="354">
        <v>170000</v>
      </c>
      <c r="Y81" s="354">
        <v>320000</v>
      </c>
      <c r="Z81" s="369">
        <v>13000</v>
      </c>
      <c r="AA81" s="369">
        <v>13000</v>
      </c>
      <c r="AB81" s="354">
        <v>18000</v>
      </c>
      <c r="AC81" s="354"/>
      <c r="AD81" s="369">
        <v>23000</v>
      </c>
      <c r="AE81" s="356"/>
      <c r="AF81" s="366"/>
      <c r="AG81" s="338"/>
    </row>
    <row r="82" spans="4:33">
      <c r="D82" s="350" t="s">
        <v>656</v>
      </c>
      <c r="E82" s="351"/>
      <c r="F82" s="352"/>
      <c r="G82" s="352"/>
      <c r="H82" s="353"/>
      <c r="I82" s="354">
        <f>SUM(I81*19%)</f>
        <v>3800</v>
      </c>
      <c r="J82" s="354">
        <f t="shared" ref="J82:AD82" si="53">SUM(J81*19%)</f>
        <v>3800</v>
      </c>
      <c r="K82" s="354">
        <f t="shared" si="53"/>
        <v>24700</v>
      </c>
      <c r="L82" s="354">
        <f t="shared" si="53"/>
        <v>2850</v>
      </c>
      <c r="M82" s="354">
        <f t="shared" si="53"/>
        <v>8550</v>
      </c>
      <c r="N82" s="354">
        <f t="shared" si="53"/>
        <v>13300</v>
      </c>
      <c r="O82" s="354"/>
      <c r="P82" s="354">
        <f t="shared" ref="P82:V82" si="54">SUM(P81*19%)</f>
        <v>3800</v>
      </c>
      <c r="Q82" s="354">
        <f t="shared" si="54"/>
        <v>3800</v>
      </c>
      <c r="R82" s="354">
        <f t="shared" si="54"/>
        <v>15200</v>
      </c>
      <c r="S82" s="354">
        <f t="shared" si="54"/>
        <v>3800</v>
      </c>
      <c r="T82" s="354">
        <f t="shared" si="54"/>
        <v>13300</v>
      </c>
      <c r="U82" s="354">
        <f t="shared" si="54"/>
        <v>13300</v>
      </c>
      <c r="V82" s="354">
        <f t="shared" si="54"/>
        <v>0</v>
      </c>
      <c r="W82" s="354">
        <f t="shared" si="53"/>
        <v>9500</v>
      </c>
      <c r="X82" s="354">
        <f t="shared" si="53"/>
        <v>32300</v>
      </c>
      <c r="Y82" s="354">
        <f t="shared" si="53"/>
        <v>60800</v>
      </c>
      <c r="Z82" s="354">
        <f t="shared" si="53"/>
        <v>2470</v>
      </c>
      <c r="AA82" s="354">
        <f t="shared" si="53"/>
        <v>2470</v>
      </c>
      <c r="AB82" s="358">
        <f t="shared" si="53"/>
        <v>3420</v>
      </c>
      <c r="AC82" s="358">
        <f t="shared" si="53"/>
        <v>0</v>
      </c>
      <c r="AD82" s="354">
        <f t="shared" si="53"/>
        <v>4370</v>
      </c>
      <c r="AE82" s="359">
        <f>W84+X84+Y84+Z84+AA84+AB84+AD84+AC84</f>
        <v>0</v>
      </c>
      <c r="AF82" s="366"/>
      <c r="AG82" s="338"/>
    </row>
    <row r="83" spans="4:33" ht="12" customHeight="1">
      <c r="D83" s="350" t="s">
        <v>657</v>
      </c>
      <c r="E83" s="351"/>
      <c r="F83" s="352"/>
      <c r="G83" s="352"/>
      <c r="H83" s="353"/>
      <c r="I83" s="354">
        <f>SUM(I81:I82)</f>
        <v>23800</v>
      </c>
      <c r="J83" s="354">
        <f t="shared" ref="J83:AD83" si="55">SUM(J81:J82)</f>
        <v>23800</v>
      </c>
      <c r="K83" s="354">
        <f t="shared" si="55"/>
        <v>154700</v>
      </c>
      <c r="L83" s="354">
        <f t="shared" si="55"/>
        <v>17850</v>
      </c>
      <c r="M83" s="354">
        <f t="shared" si="55"/>
        <v>53550</v>
      </c>
      <c r="N83" s="354">
        <f t="shared" si="55"/>
        <v>83300</v>
      </c>
      <c r="O83" s="354"/>
      <c r="P83" s="354">
        <f t="shared" ref="P83:V83" si="56">SUM(P81:P82)</f>
        <v>23800</v>
      </c>
      <c r="Q83" s="354">
        <f t="shared" si="56"/>
        <v>23800</v>
      </c>
      <c r="R83" s="354">
        <f t="shared" si="56"/>
        <v>95200</v>
      </c>
      <c r="S83" s="354">
        <f t="shared" si="56"/>
        <v>23800</v>
      </c>
      <c r="T83" s="354">
        <f t="shared" si="56"/>
        <v>83300</v>
      </c>
      <c r="U83" s="354">
        <f t="shared" si="56"/>
        <v>83300</v>
      </c>
      <c r="V83" s="354">
        <f t="shared" si="56"/>
        <v>0</v>
      </c>
      <c r="W83" s="354">
        <f t="shared" si="55"/>
        <v>59500</v>
      </c>
      <c r="X83" s="354">
        <f t="shared" si="55"/>
        <v>202300</v>
      </c>
      <c r="Y83" s="354">
        <f t="shared" si="55"/>
        <v>380800</v>
      </c>
      <c r="Z83" s="354">
        <f t="shared" si="55"/>
        <v>15470</v>
      </c>
      <c r="AA83" s="354">
        <f t="shared" si="55"/>
        <v>15470</v>
      </c>
      <c r="AB83" s="358">
        <f t="shared" si="55"/>
        <v>21420</v>
      </c>
      <c r="AC83" s="358">
        <f t="shared" si="55"/>
        <v>0</v>
      </c>
      <c r="AD83" s="354">
        <f t="shared" si="55"/>
        <v>27370</v>
      </c>
      <c r="AE83" s="356"/>
      <c r="AF83" s="366"/>
      <c r="AG83" s="338"/>
    </row>
    <row r="84" spans="4:33" ht="12" customHeight="1">
      <c r="D84" s="350" t="s">
        <v>658</v>
      </c>
      <c r="E84" s="351"/>
      <c r="F84" s="352"/>
      <c r="G84" s="352"/>
      <c r="H84" s="353"/>
      <c r="I84" s="354">
        <f>SUM(I83*I80)</f>
        <v>142800</v>
      </c>
      <c r="J84" s="354">
        <f t="shared" ref="J84:AD84" si="57">SUM(J83*J80)</f>
        <v>0</v>
      </c>
      <c r="K84" s="354">
        <f t="shared" si="57"/>
        <v>0</v>
      </c>
      <c r="L84" s="354">
        <f t="shared" si="57"/>
        <v>35700</v>
      </c>
      <c r="M84" s="354">
        <f t="shared" si="57"/>
        <v>0</v>
      </c>
      <c r="N84" s="354">
        <f t="shared" si="57"/>
        <v>0</v>
      </c>
      <c r="O84" s="354"/>
      <c r="P84" s="354">
        <f t="shared" ref="P84:V84" si="58">SUM(P83*P80)</f>
        <v>142800</v>
      </c>
      <c r="Q84" s="354">
        <f t="shared" si="58"/>
        <v>0</v>
      </c>
      <c r="R84" s="354">
        <f t="shared" si="58"/>
        <v>0</v>
      </c>
      <c r="S84" s="354">
        <f t="shared" si="58"/>
        <v>47600</v>
      </c>
      <c r="T84" s="354">
        <f t="shared" si="58"/>
        <v>0</v>
      </c>
      <c r="U84" s="354">
        <f t="shared" si="58"/>
        <v>0</v>
      </c>
      <c r="V84" s="354">
        <f t="shared" si="58"/>
        <v>0</v>
      </c>
      <c r="W84" s="354">
        <f t="shared" si="57"/>
        <v>0</v>
      </c>
      <c r="X84" s="354">
        <f t="shared" si="57"/>
        <v>0</v>
      </c>
      <c r="Y84" s="354">
        <f t="shared" si="57"/>
        <v>0</v>
      </c>
      <c r="Z84" s="354">
        <f t="shared" si="57"/>
        <v>0</v>
      </c>
      <c r="AA84" s="354">
        <f t="shared" si="57"/>
        <v>0</v>
      </c>
      <c r="AB84" s="358">
        <f t="shared" ref="AB84:AC84" si="59">SUM(AB80*AB83)</f>
        <v>0</v>
      </c>
      <c r="AC84" s="358">
        <f t="shared" si="59"/>
        <v>0</v>
      </c>
      <c r="AD84" s="354">
        <f t="shared" si="57"/>
        <v>0</v>
      </c>
      <c r="AE84" s="360">
        <f>AE80+AE82</f>
        <v>368900</v>
      </c>
      <c r="AF84" s="367"/>
      <c r="AG84" s="338"/>
    </row>
    <row r="85" spans="4:33" ht="27" customHeight="1">
      <c r="D85" s="335" t="s">
        <v>332</v>
      </c>
      <c r="E85" s="362"/>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7"/>
      <c r="AG85" s="338"/>
    </row>
    <row r="86" spans="4:33" ht="96" hidden="1">
      <c r="D86" s="394" t="s">
        <v>333</v>
      </c>
      <c r="E86" s="396" t="s">
        <v>334</v>
      </c>
      <c r="F86" s="396">
        <v>11</v>
      </c>
      <c r="G86" s="395" t="s">
        <v>335</v>
      </c>
      <c r="H86" s="343"/>
      <c r="I86" s="399">
        <v>5</v>
      </c>
      <c r="J86" s="400"/>
      <c r="K86" s="400"/>
      <c r="L86" s="401"/>
      <c r="M86" s="400">
        <v>1</v>
      </c>
      <c r="N86" s="400"/>
      <c r="O86" s="400"/>
      <c r="P86" s="340">
        <f>I86</f>
        <v>5</v>
      </c>
      <c r="Q86" s="340">
        <f t="shared" ref="Q86:V100" si="60">J86</f>
        <v>0</v>
      </c>
      <c r="R86" s="340">
        <f t="shared" si="60"/>
        <v>0</v>
      </c>
      <c r="S86" s="340">
        <f t="shared" si="60"/>
        <v>0</v>
      </c>
      <c r="T86" s="340">
        <f t="shared" si="60"/>
        <v>1</v>
      </c>
      <c r="U86" s="340">
        <f t="shared" si="60"/>
        <v>0</v>
      </c>
      <c r="V86" s="340">
        <f t="shared" si="60"/>
        <v>0</v>
      </c>
      <c r="W86" s="340"/>
      <c r="X86" s="340"/>
      <c r="Y86" s="340"/>
      <c r="Z86" s="340"/>
      <c r="AA86" s="340"/>
      <c r="AB86" s="340"/>
      <c r="AC86" s="340"/>
      <c r="AD86" s="340"/>
      <c r="AE86" s="341">
        <v>45992</v>
      </c>
      <c r="AF86" s="340">
        <f t="shared" ref="AF86:AF100" si="61">I86+J86+K86+L86+M86+N86+W86+X86+Y86</f>
        <v>6</v>
      </c>
      <c r="AG86" s="342"/>
    </row>
    <row r="87" spans="4:33" ht="36" hidden="1">
      <c r="D87" s="394" t="s">
        <v>333</v>
      </c>
      <c r="E87" s="403" t="s">
        <v>58</v>
      </c>
      <c r="F87" s="396"/>
      <c r="G87" s="395" t="s">
        <v>340</v>
      </c>
      <c r="H87" s="343"/>
      <c r="I87" s="399"/>
      <c r="J87" s="400"/>
      <c r="K87" s="400"/>
      <c r="L87" s="414"/>
      <c r="M87" s="400"/>
      <c r="N87" s="400"/>
      <c r="O87" s="400"/>
      <c r="P87" s="340">
        <f t="shared" ref="P87:P100" si="62">I87</f>
        <v>0</v>
      </c>
      <c r="Q87" s="340">
        <f t="shared" si="60"/>
        <v>0</v>
      </c>
      <c r="R87" s="340">
        <f t="shared" si="60"/>
        <v>0</v>
      </c>
      <c r="S87" s="340">
        <f t="shared" si="60"/>
        <v>0</v>
      </c>
      <c r="T87" s="340">
        <f t="shared" si="60"/>
        <v>0</v>
      </c>
      <c r="U87" s="340">
        <f t="shared" si="60"/>
        <v>0</v>
      </c>
      <c r="V87" s="340">
        <f t="shared" si="60"/>
        <v>0</v>
      </c>
      <c r="W87" s="343"/>
      <c r="X87" s="343"/>
      <c r="Y87" s="343"/>
      <c r="Z87" s="343"/>
      <c r="AA87" s="343"/>
      <c r="AB87" s="343"/>
      <c r="AC87" s="343"/>
      <c r="AD87" s="343"/>
      <c r="AE87" s="341"/>
      <c r="AF87" s="340">
        <f t="shared" si="61"/>
        <v>0</v>
      </c>
      <c r="AG87" s="342"/>
    </row>
    <row r="88" spans="4:33" ht="24" hidden="1">
      <c r="D88" s="394" t="s">
        <v>333</v>
      </c>
      <c r="E88" s="403" t="s">
        <v>58</v>
      </c>
      <c r="F88" s="396"/>
      <c r="G88" s="395" t="s">
        <v>341</v>
      </c>
      <c r="H88" s="343"/>
      <c r="I88" s="399"/>
      <c r="J88" s="400"/>
      <c r="K88" s="400"/>
      <c r="L88" s="414"/>
      <c r="M88" s="400"/>
      <c r="N88" s="400"/>
      <c r="O88" s="400"/>
      <c r="P88" s="340">
        <f t="shared" si="62"/>
        <v>0</v>
      </c>
      <c r="Q88" s="340">
        <f t="shared" si="60"/>
        <v>0</v>
      </c>
      <c r="R88" s="340">
        <f t="shared" si="60"/>
        <v>0</v>
      </c>
      <c r="S88" s="340">
        <f t="shared" si="60"/>
        <v>0</v>
      </c>
      <c r="T88" s="340">
        <f t="shared" si="60"/>
        <v>0</v>
      </c>
      <c r="U88" s="340">
        <f t="shared" si="60"/>
        <v>0</v>
      </c>
      <c r="V88" s="340">
        <f t="shared" si="60"/>
        <v>0</v>
      </c>
      <c r="W88" s="340"/>
      <c r="X88" s="340"/>
      <c r="Y88" s="340"/>
      <c r="Z88" s="340"/>
      <c r="AA88" s="340"/>
      <c r="AB88" s="340"/>
      <c r="AC88" s="340"/>
      <c r="AD88" s="340"/>
      <c r="AE88" s="341"/>
      <c r="AF88" s="340">
        <f t="shared" si="61"/>
        <v>0</v>
      </c>
      <c r="AG88" s="342"/>
    </row>
    <row r="89" spans="4:33" ht="36" hidden="1">
      <c r="D89" s="394" t="s">
        <v>342</v>
      </c>
      <c r="E89" s="396" t="s">
        <v>82</v>
      </c>
      <c r="F89" s="396">
        <v>1</v>
      </c>
      <c r="G89" s="398" t="s">
        <v>343</v>
      </c>
      <c r="H89" s="343"/>
      <c r="I89" s="399">
        <v>1</v>
      </c>
      <c r="J89" s="400"/>
      <c r="K89" s="399"/>
      <c r="L89" s="401">
        <v>1</v>
      </c>
      <c r="M89" s="399"/>
      <c r="N89" s="400"/>
      <c r="O89" s="399"/>
      <c r="P89" s="340">
        <f t="shared" si="62"/>
        <v>1</v>
      </c>
      <c r="Q89" s="340">
        <f t="shared" si="60"/>
        <v>0</v>
      </c>
      <c r="R89" s="340">
        <f t="shared" si="60"/>
        <v>0</v>
      </c>
      <c r="S89" s="340">
        <f t="shared" si="60"/>
        <v>1</v>
      </c>
      <c r="T89" s="340">
        <f t="shared" si="60"/>
        <v>0</v>
      </c>
      <c r="U89" s="340">
        <f t="shared" si="60"/>
        <v>0</v>
      </c>
      <c r="V89" s="340">
        <f t="shared" si="60"/>
        <v>0</v>
      </c>
      <c r="W89" s="340"/>
      <c r="X89" s="340"/>
      <c r="Y89" s="340"/>
      <c r="Z89" s="340"/>
      <c r="AA89" s="340"/>
      <c r="AB89" s="340"/>
      <c r="AC89" s="340"/>
      <c r="AD89" s="340"/>
      <c r="AE89" s="341">
        <v>45962</v>
      </c>
      <c r="AF89" s="340">
        <f t="shared" si="61"/>
        <v>2</v>
      </c>
      <c r="AG89" s="342"/>
    </row>
    <row r="90" spans="4:33" ht="24" hidden="1">
      <c r="D90" s="394" t="s">
        <v>344</v>
      </c>
      <c r="E90" s="396" t="s">
        <v>82</v>
      </c>
      <c r="F90" s="396">
        <v>1</v>
      </c>
      <c r="G90" s="398" t="s">
        <v>345</v>
      </c>
      <c r="H90" s="343"/>
      <c r="I90" s="399">
        <v>1</v>
      </c>
      <c r="J90" s="400"/>
      <c r="K90" s="400"/>
      <c r="L90" s="401"/>
      <c r="M90" s="400">
        <v>2</v>
      </c>
      <c r="N90" s="400"/>
      <c r="O90" s="400"/>
      <c r="P90" s="340">
        <f t="shared" si="62"/>
        <v>1</v>
      </c>
      <c r="Q90" s="340">
        <f t="shared" si="60"/>
        <v>0</v>
      </c>
      <c r="R90" s="340">
        <f t="shared" si="60"/>
        <v>0</v>
      </c>
      <c r="S90" s="340">
        <f t="shared" si="60"/>
        <v>0</v>
      </c>
      <c r="T90" s="340">
        <f t="shared" si="60"/>
        <v>2</v>
      </c>
      <c r="U90" s="340">
        <f t="shared" si="60"/>
        <v>0</v>
      </c>
      <c r="V90" s="340">
        <f t="shared" si="60"/>
        <v>0</v>
      </c>
      <c r="W90" s="343"/>
      <c r="X90" s="343"/>
      <c r="Y90" s="343"/>
      <c r="Z90" s="343"/>
      <c r="AA90" s="343"/>
      <c r="AB90" s="343"/>
      <c r="AC90" s="343"/>
      <c r="AD90" s="343"/>
      <c r="AE90" s="341">
        <v>45962</v>
      </c>
      <c r="AF90" s="340">
        <f t="shared" si="61"/>
        <v>3</v>
      </c>
      <c r="AG90" s="342"/>
    </row>
    <row r="91" spans="4:33" ht="24" hidden="1">
      <c r="D91" s="398" t="s">
        <v>346</v>
      </c>
      <c r="E91" s="396" t="s">
        <v>347</v>
      </c>
      <c r="F91" s="396">
        <v>2</v>
      </c>
      <c r="G91" s="395" t="s">
        <v>348</v>
      </c>
      <c r="H91" s="343"/>
      <c r="I91" s="399">
        <v>1</v>
      </c>
      <c r="J91" s="400"/>
      <c r="K91" s="400"/>
      <c r="L91" s="401"/>
      <c r="M91" s="400">
        <v>2</v>
      </c>
      <c r="N91" s="400"/>
      <c r="O91" s="400"/>
      <c r="P91" s="340">
        <f t="shared" si="62"/>
        <v>1</v>
      </c>
      <c r="Q91" s="340">
        <f t="shared" si="60"/>
        <v>0</v>
      </c>
      <c r="R91" s="340">
        <f t="shared" si="60"/>
        <v>0</v>
      </c>
      <c r="S91" s="340">
        <f t="shared" si="60"/>
        <v>0</v>
      </c>
      <c r="T91" s="340">
        <f t="shared" si="60"/>
        <v>2</v>
      </c>
      <c r="U91" s="340">
        <f t="shared" si="60"/>
        <v>0</v>
      </c>
      <c r="V91" s="340">
        <f t="shared" si="60"/>
        <v>0</v>
      </c>
      <c r="W91" s="340"/>
      <c r="X91" s="340"/>
      <c r="Y91" s="340"/>
      <c r="Z91" s="340"/>
      <c r="AA91" s="340"/>
      <c r="AB91" s="340"/>
      <c r="AC91" s="340"/>
      <c r="AD91" s="340"/>
      <c r="AE91" s="341"/>
      <c r="AF91" s="340">
        <f t="shared" si="61"/>
        <v>3</v>
      </c>
      <c r="AG91" s="342"/>
    </row>
    <row r="92" spans="4:33" ht="24" hidden="1">
      <c r="D92" s="407" t="s">
        <v>349</v>
      </c>
      <c r="E92" s="396" t="s">
        <v>350</v>
      </c>
      <c r="F92" s="396">
        <v>1</v>
      </c>
      <c r="G92" s="395" t="s">
        <v>351</v>
      </c>
      <c r="H92" s="343"/>
      <c r="I92" s="400"/>
      <c r="J92" s="400"/>
      <c r="K92" s="399"/>
      <c r="L92" s="401"/>
      <c r="M92" s="400"/>
      <c r="N92" s="400"/>
      <c r="O92" s="399"/>
      <c r="P92" s="340">
        <f t="shared" si="62"/>
        <v>0</v>
      </c>
      <c r="Q92" s="340">
        <f t="shared" si="60"/>
        <v>0</v>
      </c>
      <c r="R92" s="340">
        <f t="shared" si="60"/>
        <v>0</v>
      </c>
      <c r="S92" s="340">
        <f t="shared" si="60"/>
        <v>0</v>
      </c>
      <c r="T92" s="340">
        <f t="shared" si="60"/>
        <v>0</v>
      </c>
      <c r="U92" s="340">
        <f t="shared" si="60"/>
        <v>0</v>
      </c>
      <c r="V92" s="340">
        <f t="shared" si="60"/>
        <v>0</v>
      </c>
      <c r="W92" s="343"/>
      <c r="X92" s="343"/>
      <c r="Y92" s="343"/>
      <c r="Z92" s="343"/>
      <c r="AA92" s="343"/>
      <c r="AB92" s="343"/>
      <c r="AC92" s="343"/>
      <c r="AD92" s="343"/>
      <c r="AE92" s="341"/>
      <c r="AF92" s="340">
        <f t="shared" si="61"/>
        <v>0</v>
      </c>
      <c r="AG92" s="342"/>
    </row>
    <row r="93" spans="4:33" hidden="1">
      <c r="D93" s="407" t="s">
        <v>349</v>
      </c>
      <c r="E93" s="403" t="s">
        <v>58</v>
      </c>
      <c r="F93" s="396"/>
      <c r="G93" s="395" t="s">
        <v>352</v>
      </c>
      <c r="H93" s="343"/>
      <c r="I93" s="399"/>
      <c r="J93" s="400"/>
      <c r="K93" s="399"/>
      <c r="L93" s="401"/>
      <c r="M93" s="399"/>
      <c r="N93" s="400"/>
      <c r="O93" s="399"/>
      <c r="P93" s="340">
        <f t="shared" si="62"/>
        <v>0</v>
      </c>
      <c r="Q93" s="340">
        <f t="shared" si="60"/>
        <v>0</v>
      </c>
      <c r="R93" s="340">
        <f t="shared" si="60"/>
        <v>0</v>
      </c>
      <c r="S93" s="340">
        <f t="shared" si="60"/>
        <v>0</v>
      </c>
      <c r="T93" s="340">
        <f t="shared" si="60"/>
        <v>0</v>
      </c>
      <c r="U93" s="340">
        <f t="shared" si="60"/>
        <v>0</v>
      </c>
      <c r="V93" s="340">
        <f t="shared" si="60"/>
        <v>0</v>
      </c>
      <c r="W93" s="343"/>
      <c r="X93" s="343"/>
      <c r="Y93" s="343"/>
      <c r="Z93" s="343"/>
      <c r="AA93" s="343"/>
      <c r="AB93" s="343"/>
      <c r="AC93" s="343"/>
      <c r="AD93" s="343"/>
      <c r="AE93" s="341"/>
      <c r="AF93" s="340">
        <f t="shared" si="61"/>
        <v>0</v>
      </c>
      <c r="AG93" s="342"/>
    </row>
    <row r="94" spans="4:33" ht="24" hidden="1">
      <c r="D94" s="394" t="s">
        <v>353</v>
      </c>
      <c r="E94" s="396" t="s">
        <v>82</v>
      </c>
      <c r="F94" s="396">
        <v>1</v>
      </c>
      <c r="G94" s="395" t="s">
        <v>354</v>
      </c>
      <c r="H94" s="343"/>
      <c r="I94" s="399">
        <v>2</v>
      </c>
      <c r="J94" s="400"/>
      <c r="K94" s="400"/>
      <c r="L94" s="401">
        <v>2</v>
      </c>
      <c r="M94" s="400">
        <v>1</v>
      </c>
      <c r="N94" s="400"/>
      <c r="O94" s="400"/>
      <c r="P94" s="340">
        <f t="shared" si="62"/>
        <v>2</v>
      </c>
      <c r="Q94" s="340">
        <f t="shared" si="60"/>
        <v>0</v>
      </c>
      <c r="R94" s="340">
        <f t="shared" si="60"/>
        <v>0</v>
      </c>
      <c r="S94" s="340">
        <f t="shared" si="60"/>
        <v>2</v>
      </c>
      <c r="T94" s="340">
        <f t="shared" si="60"/>
        <v>1</v>
      </c>
      <c r="U94" s="340">
        <f t="shared" si="60"/>
        <v>0</v>
      </c>
      <c r="V94" s="340">
        <f t="shared" si="60"/>
        <v>0</v>
      </c>
      <c r="W94" s="343"/>
      <c r="X94" s="343"/>
      <c r="Y94" s="343"/>
      <c r="Z94" s="343"/>
      <c r="AA94" s="343"/>
      <c r="AB94" s="343"/>
      <c r="AC94" s="343"/>
      <c r="AD94" s="343"/>
      <c r="AE94" s="341">
        <v>45962</v>
      </c>
      <c r="AF94" s="340">
        <f t="shared" si="61"/>
        <v>5</v>
      </c>
      <c r="AG94" s="342"/>
    </row>
    <row r="95" spans="4:33" ht="24" hidden="1">
      <c r="D95" s="394" t="s">
        <v>355</v>
      </c>
      <c r="E95" s="396" t="s">
        <v>82</v>
      </c>
      <c r="F95" s="396">
        <v>1</v>
      </c>
      <c r="G95" s="398" t="s">
        <v>356</v>
      </c>
      <c r="H95" s="343"/>
      <c r="I95" s="399">
        <v>1</v>
      </c>
      <c r="J95" s="400"/>
      <c r="K95" s="399"/>
      <c r="L95" s="401"/>
      <c r="M95" s="400"/>
      <c r="N95" s="400"/>
      <c r="O95" s="399"/>
      <c r="P95" s="340">
        <f t="shared" si="62"/>
        <v>1</v>
      </c>
      <c r="Q95" s="340">
        <f t="shared" si="60"/>
        <v>0</v>
      </c>
      <c r="R95" s="340">
        <f t="shared" si="60"/>
        <v>0</v>
      </c>
      <c r="S95" s="340">
        <f t="shared" si="60"/>
        <v>0</v>
      </c>
      <c r="T95" s="340">
        <f t="shared" si="60"/>
        <v>0</v>
      </c>
      <c r="U95" s="340">
        <f t="shared" si="60"/>
        <v>0</v>
      </c>
      <c r="V95" s="340">
        <f t="shared" si="60"/>
        <v>0</v>
      </c>
      <c r="W95" s="340"/>
      <c r="X95" s="340"/>
      <c r="Y95" s="340"/>
      <c r="Z95" s="340"/>
      <c r="AA95" s="340"/>
      <c r="AB95" s="340"/>
      <c r="AC95" s="340"/>
      <c r="AD95" s="340"/>
      <c r="AE95" s="341">
        <v>45962</v>
      </c>
      <c r="AF95" s="340">
        <f t="shared" si="61"/>
        <v>1</v>
      </c>
      <c r="AG95" s="342"/>
    </row>
    <row r="96" spans="4:33" ht="24" hidden="1">
      <c r="D96" s="394" t="s">
        <v>357</v>
      </c>
      <c r="E96" s="396" t="s">
        <v>117</v>
      </c>
      <c r="F96" s="396">
        <v>1</v>
      </c>
      <c r="G96" s="395" t="s">
        <v>358</v>
      </c>
      <c r="H96" s="343"/>
      <c r="I96" s="399">
        <v>1</v>
      </c>
      <c r="J96" s="400"/>
      <c r="K96" s="399"/>
      <c r="L96" s="401"/>
      <c r="M96" s="400"/>
      <c r="N96" s="400"/>
      <c r="O96" s="399"/>
      <c r="P96" s="340">
        <f t="shared" si="62"/>
        <v>1</v>
      </c>
      <c r="Q96" s="340">
        <f t="shared" si="60"/>
        <v>0</v>
      </c>
      <c r="R96" s="340">
        <f t="shared" si="60"/>
        <v>0</v>
      </c>
      <c r="S96" s="340">
        <f t="shared" si="60"/>
        <v>0</v>
      </c>
      <c r="T96" s="340">
        <f t="shared" si="60"/>
        <v>0</v>
      </c>
      <c r="U96" s="340">
        <f t="shared" si="60"/>
        <v>0</v>
      </c>
      <c r="V96" s="340">
        <f t="shared" si="60"/>
        <v>0</v>
      </c>
      <c r="W96" s="340"/>
      <c r="X96" s="340"/>
      <c r="Y96" s="340"/>
      <c r="Z96" s="340"/>
      <c r="AA96" s="340"/>
      <c r="AB96" s="340"/>
      <c r="AC96" s="340"/>
      <c r="AD96" s="340"/>
      <c r="AE96" s="341">
        <v>45962</v>
      </c>
      <c r="AF96" s="340">
        <f t="shared" si="61"/>
        <v>1</v>
      </c>
      <c r="AG96" s="342"/>
    </row>
    <row r="97" spans="4:34" ht="24" hidden="1">
      <c r="D97" s="394" t="s">
        <v>359</v>
      </c>
      <c r="E97" s="396" t="s">
        <v>82</v>
      </c>
      <c r="F97" s="396">
        <v>1</v>
      </c>
      <c r="G97" s="395" t="s">
        <v>360</v>
      </c>
      <c r="H97" s="343"/>
      <c r="I97" s="399">
        <v>1</v>
      </c>
      <c r="J97" s="400"/>
      <c r="K97" s="399"/>
      <c r="L97" s="401"/>
      <c r="M97" s="400"/>
      <c r="N97" s="400"/>
      <c r="O97" s="399"/>
      <c r="P97" s="340">
        <f t="shared" si="62"/>
        <v>1</v>
      </c>
      <c r="Q97" s="340">
        <f t="shared" si="60"/>
        <v>0</v>
      </c>
      <c r="R97" s="340">
        <f t="shared" si="60"/>
        <v>0</v>
      </c>
      <c r="S97" s="340">
        <f t="shared" si="60"/>
        <v>0</v>
      </c>
      <c r="T97" s="340">
        <f t="shared" si="60"/>
        <v>0</v>
      </c>
      <c r="U97" s="340">
        <f t="shared" si="60"/>
        <v>0</v>
      </c>
      <c r="V97" s="340">
        <f t="shared" si="60"/>
        <v>0</v>
      </c>
      <c r="W97" s="340"/>
      <c r="X97" s="340"/>
      <c r="Y97" s="340"/>
      <c r="Z97" s="340"/>
      <c r="AA97" s="340"/>
      <c r="AB97" s="340"/>
      <c r="AC97" s="340"/>
      <c r="AD97" s="340"/>
      <c r="AE97" s="341">
        <v>45962</v>
      </c>
      <c r="AF97" s="340">
        <f t="shared" si="61"/>
        <v>1</v>
      </c>
      <c r="AG97" s="342"/>
    </row>
    <row r="98" spans="4:34" ht="120" hidden="1">
      <c r="D98" s="394" t="s">
        <v>361</v>
      </c>
      <c r="E98" s="396" t="s">
        <v>362</v>
      </c>
      <c r="F98" s="396">
        <v>13</v>
      </c>
      <c r="G98" s="395" t="s">
        <v>363</v>
      </c>
      <c r="H98" s="343"/>
      <c r="I98" s="399">
        <v>15</v>
      </c>
      <c r="J98" s="400"/>
      <c r="K98" s="400"/>
      <c r="L98" s="401">
        <v>2</v>
      </c>
      <c r="M98" s="400">
        <v>2</v>
      </c>
      <c r="N98" s="400"/>
      <c r="O98" s="400"/>
      <c r="P98" s="340">
        <f t="shared" si="62"/>
        <v>15</v>
      </c>
      <c r="Q98" s="340">
        <f t="shared" si="60"/>
        <v>0</v>
      </c>
      <c r="R98" s="340">
        <f t="shared" si="60"/>
        <v>0</v>
      </c>
      <c r="S98" s="340">
        <f t="shared" si="60"/>
        <v>2</v>
      </c>
      <c r="T98" s="340">
        <f t="shared" si="60"/>
        <v>2</v>
      </c>
      <c r="U98" s="340">
        <f t="shared" si="60"/>
        <v>0</v>
      </c>
      <c r="V98" s="340">
        <f t="shared" si="60"/>
        <v>0</v>
      </c>
      <c r="W98" s="340"/>
      <c r="X98" s="340"/>
      <c r="Y98" s="340"/>
      <c r="Z98" s="340"/>
      <c r="AA98" s="340"/>
      <c r="AB98" s="340"/>
      <c r="AC98" s="340"/>
      <c r="AD98" s="340"/>
      <c r="AE98" s="341">
        <v>45962</v>
      </c>
      <c r="AF98" s="340">
        <f t="shared" si="61"/>
        <v>19</v>
      </c>
      <c r="AG98" s="342"/>
    </row>
    <row r="99" spans="4:34" ht="24" hidden="1">
      <c r="D99" s="394" t="s">
        <v>361</v>
      </c>
      <c r="E99" s="403" t="s">
        <v>58</v>
      </c>
      <c r="F99" s="396"/>
      <c r="G99" s="395" t="s">
        <v>364</v>
      </c>
      <c r="H99" s="343"/>
      <c r="I99" s="399"/>
      <c r="J99" s="400"/>
      <c r="K99" s="400"/>
      <c r="L99" s="401">
        <v>1</v>
      </c>
      <c r="M99" s="400"/>
      <c r="N99" s="400">
        <v>1</v>
      </c>
      <c r="O99" s="400"/>
      <c r="P99" s="340">
        <f t="shared" si="62"/>
        <v>0</v>
      </c>
      <c r="Q99" s="340">
        <f t="shared" si="60"/>
        <v>0</v>
      </c>
      <c r="R99" s="340">
        <f t="shared" si="60"/>
        <v>0</v>
      </c>
      <c r="S99" s="340">
        <f t="shared" si="60"/>
        <v>1</v>
      </c>
      <c r="T99" s="340">
        <f t="shared" si="60"/>
        <v>0</v>
      </c>
      <c r="U99" s="340">
        <f t="shared" si="60"/>
        <v>1</v>
      </c>
      <c r="V99" s="340">
        <f t="shared" si="60"/>
        <v>0</v>
      </c>
      <c r="W99" s="340"/>
      <c r="X99" s="340"/>
      <c r="Y99" s="340"/>
      <c r="Z99" s="340"/>
      <c r="AA99" s="340"/>
      <c r="AB99" s="340"/>
      <c r="AC99" s="340"/>
      <c r="AD99" s="340"/>
      <c r="AE99" s="341">
        <v>45962</v>
      </c>
      <c r="AF99" s="340">
        <f t="shared" si="61"/>
        <v>2</v>
      </c>
      <c r="AG99" s="342"/>
    </row>
    <row r="100" spans="4:34" ht="24" hidden="1">
      <c r="D100" s="398" t="s">
        <v>365</v>
      </c>
      <c r="E100" s="396" t="s">
        <v>82</v>
      </c>
      <c r="F100" s="396">
        <v>1</v>
      </c>
      <c r="G100" s="395" t="s">
        <v>366</v>
      </c>
      <c r="H100" s="343"/>
      <c r="I100" s="399">
        <v>1</v>
      </c>
      <c r="J100" s="400"/>
      <c r="K100" s="399"/>
      <c r="L100" s="401"/>
      <c r="M100" s="400">
        <v>1</v>
      </c>
      <c r="N100" s="400"/>
      <c r="O100" s="399"/>
      <c r="P100" s="340">
        <f t="shared" si="62"/>
        <v>1</v>
      </c>
      <c r="Q100" s="340">
        <f t="shared" si="60"/>
        <v>0</v>
      </c>
      <c r="R100" s="340">
        <f t="shared" si="60"/>
        <v>0</v>
      </c>
      <c r="S100" s="340">
        <f t="shared" si="60"/>
        <v>0</v>
      </c>
      <c r="T100" s="340">
        <f t="shared" si="60"/>
        <v>1</v>
      </c>
      <c r="U100" s="340">
        <f t="shared" si="60"/>
        <v>0</v>
      </c>
      <c r="V100" s="340">
        <f t="shared" si="60"/>
        <v>0</v>
      </c>
      <c r="W100" s="340"/>
      <c r="X100" s="340"/>
      <c r="Y100" s="340"/>
      <c r="Z100" s="340"/>
      <c r="AA100" s="340"/>
      <c r="AB100" s="340"/>
      <c r="AC100" s="340"/>
      <c r="AD100" s="340"/>
      <c r="AE100" s="341"/>
      <c r="AF100" s="340">
        <f t="shared" si="61"/>
        <v>2</v>
      </c>
      <c r="AG100" s="342"/>
    </row>
    <row r="101" spans="4:34" s="385" customFormat="1" ht="26.25" customHeight="1">
      <c r="D101" s="344" t="s">
        <v>660</v>
      </c>
      <c r="E101" s="345"/>
      <c r="F101" s="346"/>
      <c r="G101" s="346"/>
      <c r="H101" s="347"/>
      <c r="I101" s="339">
        <f t="shared" ref="I101:AA101" si="63">SUM(I86:I100)</f>
        <v>29</v>
      </c>
      <c r="J101" s="339">
        <f t="shared" si="63"/>
        <v>0</v>
      </c>
      <c r="K101" s="339">
        <f t="shared" si="63"/>
        <v>0</v>
      </c>
      <c r="L101" s="339">
        <f t="shared" si="63"/>
        <v>6</v>
      </c>
      <c r="M101" s="339">
        <f t="shared" si="63"/>
        <v>9</v>
      </c>
      <c r="N101" s="339">
        <f t="shared" si="63"/>
        <v>1</v>
      </c>
      <c r="O101" s="339">
        <f t="shared" si="63"/>
        <v>0</v>
      </c>
      <c r="P101" s="339">
        <f t="shared" si="63"/>
        <v>29</v>
      </c>
      <c r="Q101" s="339">
        <f t="shared" si="63"/>
        <v>0</v>
      </c>
      <c r="R101" s="339">
        <f t="shared" si="63"/>
        <v>0</v>
      </c>
      <c r="S101" s="339">
        <f t="shared" si="63"/>
        <v>6</v>
      </c>
      <c r="T101" s="339">
        <f t="shared" si="63"/>
        <v>9</v>
      </c>
      <c r="U101" s="339">
        <f t="shared" si="63"/>
        <v>1</v>
      </c>
      <c r="V101" s="339">
        <f t="shared" si="63"/>
        <v>0</v>
      </c>
      <c r="W101" s="339">
        <f t="shared" si="63"/>
        <v>0</v>
      </c>
      <c r="X101" s="339">
        <f t="shared" si="63"/>
        <v>0</v>
      </c>
      <c r="Y101" s="339">
        <f t="shared" si="63"/>
        <v>0</v>
      </c>
      <c r="Z101" s="339">
        <f t="shared" si="63"/>
        <v>0</v>
      </c>
      <c r="AA101" s="339">
        <f t="shared" si="63"/>
        <v>0</v>
      </c>
      <c r="AB101" s="339">
        <f t="shared" ref="AB101:AC101" si="64">SUM(AB95:AB100)</f>
        <v>0</v>
      </c>
      <c r="AC101" s="339">
        <f t="shared" si="64"/>
        <v>0</v>
      </c>
      <c r="AD101" s="339">
        <f>SUM(AD86:AD100)</f>
        <v>0</v>
      </c>
      <c r="AE101" s="387">
        <f>I105+J105+K105+L105+M105+N105+P105+Q105+R105+S105+T105+U105+O105+V105</f>
        <v>2578730</v>
      </c>
      <c r="AF101" s="392"/>
      <c r="AG101" s="386"/>
    </row>
    <row r="102" spans="4:34" ht="12" customHeight="1">
      <c r="D102" s="350" t="s">
        <v>655</v>
      </c>
      <c r="E102" s="351"/>
      <c r="F102" s="352"/>
      <c r="G102" s="352"/>
      <c r="H102" s="353"/>
      <c r="I102" s="354">
        <v>20000</v>
      </c>
      <c r="J102" s="355">
        <v>20000</v>
      </c>
      <c r="K102" s="354">
        <v>110000</v>
      </c>
      <c r="L102" s="354">
        <v>12000</v>
      </c>
      <c r="M102" s="354">
        <v>40000</v>
      </c>
      <c r="N102" s="355">
        <v>50000</v>
      </c>
      <c r="O102" s="355"/>
      <c r="P102" s="355">
        <v>15000</v>
      </c>
      <c r="Q102" s="355">
        <v>15000</v>
      </c>
      <c r="R102" s="355">
        <v>90000</v>
      </c>
      <c r="S102" s="355">
        <v>20000</v>
      </c>
      <c r="T102" s="355">
        <v>55000</v>
      </c>
      <c r="U102" s="355">
        <v>55000</v>
      </c>
      <c r="V102" s="355"/>
      <c r="W102" s="354">
        <v>48000</v>
      </c>
      <c r="X102" s="354">
        <v>115000</v>
      </c>
      <c r="Y102" s="354">
        <v>290000</v>
      </c>
      <c r="Z102" s="369">
        <v>13000</v>
      </c>
      <c r="AA102" s="369">
        <v>13000</v>
      </c>
      <c r="AB102" s="354">
        <v>18000</v>
      </c>
      <c r="AC102" s="354"/>
      <c r="AD102" s="369">
        <v>23000</v>
      </c>
      <c r="AE102" s="356"/>
      <c r="AF102" s="374"/>
      <c r="AG102" s="338"/>
    </row>
    <row r="103" spans="4:34">
      <c r="D103" s="350" t="s">
        <v>656</v>
      </c>
      <c r="E103" s="351"/>
      <c r="F103" s="352"/>
      <c r="G103" s="352"/>
      <c r="H103" s="353"/>
      <c r="I103" s="354">
        <f>SUM(I102*19%)</f>
        <v>3800</v>
      </c>
      <c r="J103" s="354">
        <f t="shared" ref="J103:AD103" si="65">SUM(J102*19%)</f>
        <v>3800</v>
      </c>
      <c r="K103" s="354">
        <f t="shared" si="65"/>
        <v>20900</v>
      </c>
      <c r="L103" s="354">
        <f t="shared" si="65"/>
        <v>2280</v>
      </c>
      <c r="M103" s="354">
        <f t="shared" si="65"/>
        <v>7600</v>
      </c>
      <c r="N103" s="354">
        <f t="shared" si="65"/>
        <v>9500</v>
      </c>
      <c r="O103" s="354">
        <f t="shared" si="65"/>
        <v>0</v>
      </c>
      <c r="P103" s="354">
        <f t="shared" si="65"/>
        <v>2850</v>
      </c>
      <c r="Q103" s="354">
        <f t="shared" si="65"/>
        <v>2850</v>
      </c>
      <c r="R103" s="354">
        <f t="shared" si="65"/>
        <v>17100</v>
      </c>
      <c r="S103" s="354">
        <f t="shared" si="65"/>
        <v>3800</v>
      </c>
      <c r="T103" s="354">
        <f t="shared" si="65"/>
        <v>10450</v>
      </c>
      <c r="U103" s="354">
        <f t="shared" si="65"/>
        <v>10450</v>
      </c>
      <c r="V103" s="354">
        <f t="shared" si="65"/>
        <v>0</v>
      </c>
      <c r="W103" s="354">
        <f t="shared" si="65"/>
        <v>9120</v>
      </c>
      <c r="X103" s="354">
        <f t="shared" si="65"/>
        <v>21850</v>
      </c>
      <c r="Y103" s="354">
        <f t="shared" si="65"/>
        <v>55100</v>
      </c>
      <c r="Z103" s="354">
        <f t="shared" si="65"/>
        <v>2470</v>
      </c>
      <c r="AA103" s="354">
        <f t="shared" si="65"/>
        <v>2470</v>
      </c>
      <c r="AB103" s="358">
        <f t="shared" si="65"/>
        <v>3420</v>
      </c>
      <c r="AC103" s="358">
        <f t="shared" si="65"/>
        <v>0</v>
      </c>
      <c r="AD103" s="354">
        <f t="shared" si="65"/>
        <v>4370</v>
      </c>
      <c r="AE103" s="359">
        <f>W105+X105+Y105+Z105+AA105+AB105+AC105+AD105</f>
        <v>0</v>
      </c>
      <c r="AF103" s="374"/>
      <c r="AG103" s="338"/>
    </row>
    <row r="104" spans="4:34" ht="12" customHeight="1">
      <c r="D104" s="350" t="s">
        <v>657</v>
      </c>
      <c r="E104" s="351"/>
      <c r="F104" s="352"/>
      <c r="G104" s="352"/>
      <c r="H104" s="353"/>
      <c r="I104" s="354">
        <f>SUM(I102:I103)</f>
        <v>23800</v>
      </c>
      <c r="J104" s="354">
        <f t="shared" ref="J104:AD104" si="66">SUM(J102:J103)</f>
        <v>23800</v>
      </c>
      <c r="K104" s="354">
        <f t="shared" si="66"/>
        <v>130900</v>
      </c>
      <c r="L104" s="354">
        <f t="shared" si="66"/>
        <v>14280</v>
      </c>
      <c r="M104" s="354">
        <f t="shared" si="66"/>
        <v>47600</v>
      </c>
      <c r="N104" s="354">
        <f t="shared" si="66"/>
        <v>59500</v>
      </c>
      <c r="O104" s="354">
        <f t="shared" si="66"/>
        <v>0</v>
      </c>
      <c r="P104" s="354">
        <f t="shared" si="66"/>
        <v>17850</v>
      </c>
      <c r="Q104" s="354">
        <f t="shared" si="66"/>
        <v>17850</v>
      </c>
      <c r="R104" s="354">
        <f t="shared" si="66"/>
        <v>107100</v>
      </c>
      <c r="S104" s="354">
        <f t="shared" si="66"/>
        <v>23800</v>
      </c>
      <c r="T104" s="354">
        <f t="shared" si="66"/>
        <v>65450</v>
      </c>
      <c r="U104" s="354">
        <f t="shared" si="66"/>
        <v>65450</v>
      </c>
      <c r="V104" s="354">
        <f t="shared" si="66"/>
        <v>0</v>
      </c>
      <c r="W104" s="354">
        <f t="shared" si="66"/>
        <v>57120</v>
      </c>
      <c r="X104" s="354">
        <f t="shared" si="66"/>
        <v>136850</v>
      </c>
      <c r="Y104" s="354">
        <f t="shared" si="66"/>
        <v>345100</v>
      </c>
      <c r="Z104" s="354">
        <f t="shared" si="66"/>
        <v>15470</v>
      </c>
      <c r="AA104" s="354">
        <f t="shared" si="66"/>
        <v>15470</v>
      </c>
      <c r="AB104" s="358">
        <f t="shared" si="66"/>
        <v>21420</v>
      </c>
      <c r="AC104" s="358">
        <f t="shared" si="66"/>
        <v>0</v>
      </c>
      <c r="AD104" s="354">
        <f t="shared" si="66"/>
        <v>27370</v>
      </c>
      <c r="AE104" s="356"/>
      <c r="AF104" s="374"/>
      <c r="AG104" s="338"/>
    </row>
    <row r="105" spans="4:34" ht="12" customHeight="1">
      <c r="D105" s="350" t="s">
        <v>658</v>
      </c>
      <c r="E105" s="351"/>
      <c r="F105" s="352"/>
      <c r="G105" s="352"/>
      <c r="H105" s="353"/>
      <c r="I105" s="354">
        <f>SUM(I101*I104)</f>
        <v>690200</v>
      </c>
      <c r="J105" s="354">
        <f t="shared" ref="J105:AD105" si="67">SUM(J101*J104)</f>
        <v>0</v>
      </c>
      <c r="K105" s="354">
        <f t="shared" si="67"/>
        <v>0</v>
      </c>
      <c r="L105" s="354">
        <f t="shared" si="67"/>
        <v>85680</v>
      </c>
      <c r="M105" s="354">
        <f t="shared" si="67"/>
        <v>428400</v>
      </c>
      <c r="N105" s="354">
        <f t="shared" si="67"/>
        <v>59500</v>
      </c>
      <c r="O105" s="354">
        <f t="shared" si="67"/>
        <v>0</v>
      </c>
      <c r="P105" s="354">
        <f t="shared" si="67"/>
        <v>517650</v>
      </c>
      <c r="Q105" s="354">
        <f t="shared" si="67"/>
        <v>0</v>
      </c>
      <c r="R105" s="354">
        <f t="shared" si="67"/>
        <v>0</v>
      </c>
      <c r="S105" s="354">
        <f t="shared" si="67"/>
        <v>142800</v>
      </c>
      <c r="T105" s="354">
        <f t="shared" si="67"/>
        <v>589050</v>
      </c>
      <c r="U105" s="354">
        <f t="shared" si="67"/>
        <v>65450</v>
      </c>
      <c r="V105" s="354">
        <f t="shared" si="67"/>
        <v>0</v>
      </c>
      <c r="W105" s="354">
        <f t="shared" si="67"/>
        <v>0</v>
      </c>
      <c r="X105" s="354">
        <f t="shared" si="67"/>
        <v>0</v>
      </c>
      <c r="Y105" s="354">
        <f t="shared" si="67"/>
        <v>0</v>
      </c>
      <c r="Z105" s="354">
        <f t="shared" si="67"/>
        <v>0</v>
      </c>
      <c r="AA105" s="354">
        <f t="shared" si="67"/>
        <v>0</v>
      </c>
      <c r="AB105" s="358">
        <f t="shared" si="67"/>
        <v>0</v>
      </c>
      <c r="AC105" s="358">
        <f t="shared" si="67"/>
        <v>0</v>
      </c>
      <c r="AD105" s="354">
        <f t="shared" si="67"/>
        <v>0</v>
      </c>
      <c r="AE105" s="360">
        <f>AE101+AE103</f>
        <v>2578730</v>
      </c>
      <c r="AF105" s="375"/>
      <c r="AG105" s="338"/>
    </row>
    <row r="106" spans="4:34" ht="29.25" customHeight="1">
      <c r="D106" s="376" t="s">
        <v>367</v>
      </c>
      <c r="E106" s="362"/>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7"/>
      <c r="AG106" s="338"/>
    </row>
    <row r="107" spans="4:34" ht="24" hidden="1">
      <c r="D107" s="415" t="s">
        <v>368</v>
      </c>
      <c r="E107" s="416" t="s">
        <v>369</v>
      </c>
      <c r="F107" s="417">
        <v>1</v>
      </c>
      <c r="G107" s="418" t="s">
        <v>370</v>
      </c>
      <c r="H107" s="343"/>
      <c r="I107" s="399">
        <v>1</v>
      </c>
      <c r="J107" s="399"/>
      <c r="K107" s="399"/>
      <c r="L107" s="401">
        <v>1</v>
      </c>
      <c r="M107" s="399"/>
      <c r="N107" s="399">
        <v>1</v>
      </c>
      <c r="O107" s="399"/>
      <c r="P107" s="343">
        <f>I107</f>
        <v>1</v>
      </c>
      <c r="Q107" s="343">
        <f t="shared" ref="Q107:V115" si="68">J107</f>
        <v>0</v>
      </c>
      <c r="R107" s="343">
        <f t="shared" si="68"/>
        <v>0</v>
      </c>
      <c r="S107" s="343">
        <f t="shared" si="68"/>
        <v>1</v>
      </c>
      <c r="T107" s="343">
        <f t="shared" si="68"/>
        <v>0</v>
      </c>
      <c r="U107" s="343">
        <f t="shared" si="68"/>
        <v>1</v>
      </c>
      <c r="V107" s="343">
        <f t="shared" si="68"/>
        <v>0</v>
      </c>
      <c r="W107" s="343"/>
      <c r="X107" s="343"/>
      <c r="Y107" s="343"/>
      <c r="Z107" s="343"/>
      <c r="AA107" s="343"/>
      <c r="AB107" s="343"/>
      <c r="AC107" s="343"/>
      <c r="AD107" s="343"/>
      <c r="AE107" s="341">
        <v>45962</v>
      </c>
      <c r="AF107" s="340">
        <f t="shared" ref="AF107:AF119" si="69">I107+J107+K107+L107+M107+N107+W107+X107+Y107</f>
        <v>3</v>
      </c>
      <c r="AG107" s="342"/>
      <c r="AH107" s="377"/>
    </row>
    <row r="108" spans="4:34" ht="24" hidden="1">
      <c r="D108" s="417" t="s">
        <v>368</v>
      </c>
      <c r="E108" s="416" t="s">
        <v>47</v>
      </c>
      <c r="F108" s="417">
        <v>1</v>
      </c>
      <c r="G108" s="418" t="s">
        <v>371</v>
      </c>
      <c r="H108" s="343"/>
      <c r="I108" s="399"/>
      <c r="J108" s="399"/>
      <c r="K108" s="399"/>
      <c r="L108" s="401">
        <v>1</v>
      </c>
      <c r="M108" s="399">
        <v>1</v>
      </c>
      <c r="N108" s="399"/>
      <c r="O108" s="399"/>
      <c r="P108" s="343">
        <f t="shared" ref="P108:V119" si="70">I108</f>
        <v>0</v>
      </c>
      <c r="Q108" s="343">
        <f t="shared" si="68"/>
        <v>0</v>
      </c>
      <c r="R108" s="343">
        <f t="shared" si="68"/>
        <v>0</v>
      </c>
      <c r="S108" s="343">
        <f t="shared" si="68"/>
        <v>1</v>
      </c>
      <c r="T108" s="343">
        <f t="shared" si="68"/>
        <v>1</v>
      </c>
      <c r="U108" s="343">
        <f t="shared" si="68"/>
        <v>0</v>
      </c>
      <c r="V108" s="343">
        <f t="shared" si="68"/>
        <v>0</v>
      </c>
      <c r="W108" s="343"/>
      <c r="X108" s="343"/>
      <c r="Y108" s="343"/>
      <c r="Z108" s="343"/>
      <c r="AA108" s="343"/>
      <c r="AB108" s="343"/>
      <c r="AC108" s="343"/>
      <c r="AD108" s="343"/>
      <c r="AE108" s="341"/>
      <c r="AF108" s="340">
        <f t="shared" si="69"/>
        <v>2</v>
      </c>
      <c r="AG108" s="342"/>
      <c r="AH108" s="377"/>
    </row>
    <row r="109" spans="4:34" hidden="1">
      <c r="D109" s="415" t="s">
        <v>372</v>
      </c>
      <c r="E109" s="419" t="s">
        <v>58</v>
      </c>
      <c r="F109" s="417"/>
      <c r="G109" s="418" t="s">
        <v>373</v>
      </c>
      <c r="H109" s="343"/>
      <c r="I109" s="343"/>
      <c r="J109" s="340"/>
      <c r="K109" s="340"/>
      <c r="L109" s="368"/>
      <c r="M109" s="340"/>
      <c r="N109" s="340"/>
      <c r="O109" s="340"/>
      <c r="P109" s="343">
        <f t="shared" si="70"/>
        <v>0</v>
      </c>
      <c r="Q109" s="343">
        <f t="shared" si="68"/>
        <v>0</v>
      </c>
      <c r="R109" s="343">
        <f t="shared" si="68"/>
        <v>0</v>
      </c>
      <c r="S109" s="343">
        <f t="shared" si="68"/>
        <v>0</v>
      </c>
      <c r="T109" s="343">
        <f t="shared" si="68"/>
        <v>0</v>
      </c>
      <c r="U109" s="343">
        <f t="shared" si="68"/>
        <v>0</v>
      </c>
      <c r="V109" s="343">
        <f t="shared" si="68"/>
        <v>0</v>
      </c>
      <c r="W109" s="340"/>
      <c r="X109" s="340"/>
      <c r="Y109" s="340"/>
      <c r="Z109" s="340"/>
      <c r="AA109" s="340"/>
      <c r="AB109" s="340"/>
      <c r="AC109" s="340"/>
      <c r="AD109" s="340"/>
      <c r="AE109" s="341"/>
      <c r="AF109" s="340">
        <f t="shared" si="69"/>
        <v>0</v>
      </c>
      <c r="AG109" s="342"/>
      <c r="AH109" s="377"/>
    </row>
    <row r="110" spans="4:34" ht="84" hidden="1">
      <c r="D110" s="415" t="s">
        <v>374</v>
      </c>
      <c r="E110" s="418" t="s">
        <v>375</v>
      </c>
      <c r="F110" s="417">
        <v>6</v>
      </c>
      <c r="G110" s="418" t="s">
        <v>376</v>
      </c>
      <c r="H110" s="343"/>
      <c r="I110" s="399">
        <v>5</v>
      </c>
      <c r="J110" s="400"/>
      <c r="K110" s="400"/>
      <c r="L110" s="401">
        <v>1</v>
      </c>
      <c r="M110" s="400">
        <v>3</v>
      </c>
      <c r="N110" s="400">
        <v>2</v>
      </c>
      <c r="O110" s="400"/>
      <c r="P110" s="343">
        <f t="shared" si="70"/>
        <v>5</v>
      </c>
      <c r="Q110" s="343">
        <f t="shared" si="68"/>
        <v>0</v>
      </c>
      <c r="R110" s="343">
        <f t="shared" si="68"/>
        <v>0</v>
      </c>
      <c r="S110" s="343">
        <f t="shared" si="68"/>
        <v>1</v>
      </c>
      <c r="T110" s="343">
        <f t="shared" si="68"/>
        <v>3</v>
      </c>
      <c r="U110" s="343">
        <f t="shared" si="68"/>
        <v>2</v>
      </c>
      <c r="V110" s="343">
        <f t="shared" si="68"/>
        <v>0</v>
      </c>
      <c r="W110" s="343"/>
      <c r="X110" s="343"/>
      <c r="Y110" s="343"/>
      <c r="Z110" s="343"/>
      <c r="AA110" s="343"/>
      <c r="AB110" s="343"/>
      <c r="AC110" s="343"/>
      <c r="AD110" s="343"/>
      <c r="AE110" s="341">
        <v>45962</v>
      </c>
      <c r="AF110" s="340">
        <f t="shared" si="69"/>
        <v>11</v>
      </c>
      <c r="AG110" s="342"/>
      <c r="AH110" s="377"/>
    </row>
    <row r="111" spans="4:34" ht="24" hidden="1">
      <c r="D111" s="417" t="s">
        <v>377</v>
      </c>
      <c r="E111" s="417" t="s">
        <v>369</v>
      </c>
      <c r="F111" s="420">
        <v>1</v>
      </c>
      <c r="G111" s="418" t="s">
        <v>378</v>
      </c>
      <c r="H111" s="343"/>
      <c r="I111" s="399">
        <v>3</v>
      </c>
      <c r="J111" s="399"/>
      <c r="K111" s="399"/>
      <c r="L111" s="401"/>
      <c r="M111" s="399">
        <v>1</v>
      </c>
      <c r="N111" s="399"/>
      <c r="O111" s="399"/>
      <c r="P111" s="343">
        <f t="shared" si="70"/>
        <v>3</v>
      </c>
      <c r="Q111" s="343">
        <f t="shared" si="68"/>
        <v>0</v>
      </c>
      <c r="R111" s="343">
        <f t="shared" si="68"/>
        <v>0</v>
      </c>
      <c r="S111" s="343">
        <f t="shared" si="68"/>
        <v>0</v>
      </c>
      <c r="T111" s="343">
        <f t="shared" si="68"/>
        <v>1</v>
      </c>
      <c r="U111" s="343">
        <f t="shared" si="68"/>
        <v>0</v>
      </c>
      <c r="V111" s="343">
        <f t="shared" si="68"/>
        <v>0</v>
      </c>
      <c r="W111" s="343"/>
      <c r="X111" s="343"/>
      <c r="Y111" s="343"/>
      <c r="Z111" s="343"/>
      <c r="AA111" s="343"/>
      <c r="AB111" s="343"/>
      <c r="AC111" s="343"/>
      <c r="AD111" s="343"/>
      <c r="AE111" s="341">
        <v>45992</v>
      </c>
      <c r="AF111" s="340">
        <f t="shared" si="69"/>
        <v>4</v>
      </c>
      <c r="AG111" s="342"/>
      <c r="AH111" s="377"/>
    </row>
    <row r="112" spans="4:34" ht="24" hidden="1">
      <c r="D112" s="415" t="s">
        <v>377</v>
      </c>
      <c r="E112" s="417" t="s">
        <v>47</v>
      </c>
      <c r="F112" s="421">
        <v>1</v>
      </c>
      <c r="G112" s="417" t="s">
        <v>379</v>
      </c>
      <c r="H112" s="343"/>
      <c r="I112" s="399">
        <v>3</v>
      </c>
      <c r="J112" s="399"/>
      <c r="K112" s="399"/>
      <c r="L112" s="401"/>
      <c r="M112" s="399">
        <v>1</v>
      </c>
      <c r="N112" s="399"/>
      <c r="O112" s="399"/>
      <c r="P112" s="343">
        <f t="shared" si="70"/>
        <v>3</v>
      </c>
      <c r="Q112" s="343">
        <f t="shared" si="68"/>
        <v>0</v>
      </c>
      <c r="R112" s="343">
        <f t="shared" si="68"/>
        <v>0</v>
      </c>
      <c r="S112" s="343">
        <f t="shared" si="68"/>
        <v>0</v>
      </c>
      <c r="T112" s="343">
        <f t="shared" si="68"/>
        <v>1</v>
      </c>
      <c r="U112" s="343">
        <f t="shared" si="68"/>
        <v>0</v>
      </c>
      <c r="V112" s="343">
        <f t="shared" si="68"/>
        <v>0</v>
      </c>
      <c r="W112" s="343"/>
      <c r="X112" s="343"/>
      <c r="Y112" s="343"/>
      <c r="Z112" s="343"/>
      <c r="AA112" s="343"/>
      <c r="AB112" s="343"/>
      <c r="AC112" s="343"/>
      <c r="AD112" s="343"/>
      <c r="AE112" s="341">
        <v>45962</v>
      </c>
      <c r="AF112" s="340">
        <f t="shared" si="69"/>
        <v>4</v>
      </c>
      <c r="AG112" s="342"/>
      <c r="AH112" s="377"/>
    </row>
    <row r="113" spans="4:34" ht="24" hidden="1">
      <c r="D113" s="415" t="s">
        <v>380</v>
      </c>
      <c r="E113" s="418" t="s">
        <v>58</v>
      </c>
      <c r="F113" s="417"/>
      <c r="G113" s="418" t="s">
        <v>383</v>
      </c>
      <c r="H113" s="343"/>
      <c r="I113" s="399"/>
      <c r="J113" s="399"/>
      <c r="K113" s="399"/>
      <c r="L113" s="401">
        <v>2</v>
      </c>
      <c r="M113" s="399">
        <v>1</v>
      </c>
      <c r="N113" s="399"/>
      <c r="O113" s="400"/>
      <c r="P113" s="343">
        <f t="shared" si="70"/>
        <v>0</v>
      </c>
      <c r="Q113" s="343">
        <f t="shared" si="68"/>
        <v>0</v>
      </c>
      <c r="R113" s="343">
        <f t="shared" si="68"/>
        <v>0</v>
      </c>
      <c r="S113" s="343">
        <f t="shared" si="68"/>
        <v>2</v>
      </c>
      <c r="T113" s="343">
        <f t="shared" si="68"/>
        <v>1</v>
      </c>
      <c r="U113" s="343">
        <f t="shared" si="68"/>
        <v>0</v>
      </c>
      <c r="V113" s="343">
        <f t="shared" si="68"/>
        <v>0</v>
      </c>
      <c r="W113" s="340"/>
      <c r="X113" s="340"/>
      <c r="Y113" s="340"/>
      <c r="Z113" s="340"/>
      <c r="AA113" s="340"/>
      <c r="AB113" s="340"/>
      <c r="AC113" s="340"/>
      <c r="AD113" s="340"/>
      <c r="AE113" s="341">
        <v>45962</v>
      </c>
      <c r="AF113" s="340">
        <f t="shared" si="69"/>
        <v>3</v>
      </c>
      <c r="AG113" s="342"/>
      <c r="AH113" s="377"/>
    </row>
    <row r="114" spans="4:34" ht="144" hidden="1">
      <c r="D114" s="415" t="s">
        <v>380</v>
      </c>
      <c r="E114" s="417" t="s">
        <v>384</v>
      </c>
      <c r="F114" s="417">
        <v>15</v>
      </c>
      <c r="G114" s="418" t="s">
        <v>385</v>
      </c>
      <c r="H114" s="343"/>
      <c r="I114" s="399">
        <v>7</v>
      </c>
      <c r="J114" s="399"/>
      <c r="K114" s="399">
        <v>1</v>
      </c>
      <c r="L114" s="401"/>
      <c r="M114" s="399">
        <v>2</v>
      </c>
      <c r="N114" s="399"/>
      <c r="O114" s="400"/>
      <c r="P114" s="343">
        <f t="shared" si="70"/>
        <v>7</v>
      </c>
      <c r="Q114" s="343">
        <f t="shared" si="68"/>
        <v>0</v>
      </c>
      <c r="R114" s="343">
        <f t="shared" si="68"/>
        <v>1</v>
      </c>
      <c r="S114" s="343">
        <f t="shared" si="68"/>
        <v>0</v>
      </c>
      <c r="T114" s="343">
        <f t="shared" si="68"/>
        <v>2</v>
      </c>
      <c r="U114" s="343">
        <f t="shared" si="68"/>
        <v>0</v>
      </c>
      <c r="V114" s="343">
        <f t="shared" si="68"/>
        <v>0</v>
      </c>
      <c r="W114" s="343"/>
      <c r="X114" s="343"/>
      <c r="Y114" s="343"/>
      <c r="Z114" s="343"/>
      <c r="AA114" s="343"/>
      <c r="AB114" s="343"/>
      <c r="AC114" s="343"/>
      <c r="AD114" s="343"/>
      <c r="AE114" s="341">
        <v>45962</v>
      </c>
      <c r="AF114" s="340">
        <f t="shared" si="69"/>
        <v>10</v>
      </c>
      <c r="AG114" s="338"/>
      <c r="AH114" s="377"/>
    </row>
    <row r="115" spans="4:34" ht="36" hidden="1">
      <c r="D115" s="417" t="s">
        <v>380</v>
      </c>
      <c r="E115" s="417" t="s">
        <v>386</v>
      </c>
      <c r="F115" s="417">
        <v>4</v>
      </c>
      <c r="G115" s="422" t="s">
        <v>387</v>
      </c>
      <c r="H115" s="343"/>
      <c r="I115" s="399"/>
      <c r="J115" s="399"/>
      <c r="K115" s="399"/>
      <c r="L115" s="401">
        <v>3</v>
      </c>
      <c r="M115" s="399"/>
      <c r="N115" s="399">
        <v>2</v>
      </c>
      <c r="O115" s="400"/>
      <c r="P115" s="343">
        <f t="shared" si="70"/>
        <v>0</v>
      </c>
      <c r="Q115" s="343">
        <f t="shared" si="68"/>
        <v>0</v>
      </c>
      <c r="R115" s="343">
        <f t="shared" si="68"/>
        <v>0</v>
      </c>
      <c r="S115" s="343">
        <f t="shared" si="68"/>
        <v>3</v>
      </c>
      <c r="T115" s="343">
        <f t="shared" si="68"/>
        <v>0</v>
      </c>
      <c r="U115" s="343">
        <f t="shared" si="68"/>
        <v>2</v>
      </c>
      <c r="V115" s="343">
        <f t="shared" si="68"/>
        <v>0</v>
      </c>
      <c r="W115" s="343"/>
      <c r="X115" s="343"/>
      <c r="Y115" s="343"/>
      <c r="Z115" s="343"/>
      <c r="AA115" s="343"/>
      <c r="AB115" s="343"/>
      <c r="AC115" s="343"/>
      <c r="AD115" s="343"/>
      <c r="AE115" s="341">
        <v>45992</v>
      </c>
      <c r="AF115" s="340">
        <f t="shared" si="69"/>
        <v>5</v>
      </c>
      <c r="AG115" s="342"/>
      <c r="AH115" s="377"/>
    </row>
    <row r="116" spans="4:34" ht="48" hidden="1">
      <c r="D116" s="415" t="s">
        <v>409</v>
      </c>
      <c r="E116" s="417" t="s">
        <v>428</v>
      </c>
      <c r="F116" s="417">
        <v>1</v>
      </c>
      <c r="G116" s="417" t="s">
        <v>429</v>
      </c>
      <c r="H116" s="343"/>
      <c r="I116" s="399">
        <v>1</v>
      </c>
      <c r="J116" s="399"/>
      <c r="K116" s="399"/>
      <c r="L116" s="401"/>
      <c r="M116" s="399">
        <v>1</v>
      </c>
      <c r="N116" s="399"/>
      <c r="O116" s="399"/>
      <c r="P116" s="343">
        <f t="shared" si="70"/>
        <v>1</v>
      </c>
      <c r="Q116" s="343">
        <f t="shared" si="70"/>
        <v>0</v>
      </c>
      <c r="R116" s="343">
        <f t="shared" si="70"/>
        <v>0</v>
      </c>
      <c r="S116" s="343">
        <f t="shared" si="70"/>
        <v>0</v>
      </c>
      <c r="T116" s="343">
        <f t="shared" si="70"/>
        <v>1</v>
      </c>
      <c r="U116" s="343">
        <f t="shared" si="70"/>
        <v>0</v>
      </c>
      <c r="V116" s="343">
        <f t="shared" si="70"/>
        <v>0</v>
      </c>
      <c r="W116" s="340"/>
      <c r="X116" s="340"/>
      <c r="Y116" s="340"/>
      <c r="Z116" s="340"/>
      <c r="AA116" s="340"/>
      <c r="AB116" s="340"/>
      <c r="AC116" s="340"/>
      <c r="AD116" s="340"/>
      <c r="AE116" s="341">
        <v>45992</v>
      </c>
      <c r="AF116" s="340">
        <f t="shared" si="69"/>
        <v>2</v>
      </c>
      <c r="AG116" s="342"/>
      <c r="AH116" s="377"/>
    </row>
    <row r="117" spans="4:34" ht="48" hidden="1">
      <c r="D117" s="417" t="s">
        <v>372</v>
      </c>
      <c r="E117" s="417" t="s">
        <v>432</v>
      </c>
      <c r="F117" s="417">
        <v>1</v>
      </c>
      <c r="G117" s="417" t="s">
        <v>433</v>
      </c>
      <c r="H117" s="343"/>
      <c r="I117" s="399">
        <v>1</v>
      </c>
      <c r="J117" s="399"/>
      <c r="K117" s="399"/>
      <c r="L117" s="401">
        <v>1</v>
      </c>
      <c r="M117" s="399"/>
      <c r="N117" s="399">
        <v>1</v>
      </c>
      <c r="O117" s="399"/>
      <c r="P117" s="343">
        <f t="shared" si="70"/>
        <v>1</v>
      </c>
      <c r="Q117" s="343">
        <f t="shared" si="70"/>
        <v>0</v>
      </c>
      <c r="R117" s="343">
        <f t="shared" si="70"/>
        <v>0</v>
      </c>
      <c r="S117" s="343">
        <f t="shared" si="70"/>
        <v>1</v>
      </c>
      <c r="T117" s="343">
        <f t="shared" si="70"/>
        <v>0</v>
      </c>
      <c r="U117" s="343">
        <f t="shared" si="70"/>
        <v>1</v>
      </c>
      <c r="V117" s="343">
        <f t="shared" si="70"/>
        <v>0</v>
      </c>
      <c r="W117" s="343"/>
      <c r="X117" s="343"/>
      <c r="Y117" s="343"/>
      <c r="Z117" s="343"/>
      <c r="AA117" s="343"/>
      <c r="AB117" s="343"/>
      <c r="AC117" s="343"/>
      <c r="AD117" s="343"/>
      <c r="AE117" s="341">
        <v>45992</v>
      </c>
      <c r="AF117" s="340">
        <f t="shared" si="69"/>
        <v>3</v>
      </c>
      <c r="AG117" s="342"/>
      <c r="AH117" s="377"/>
    </row>
    <row r="118" spans="4:34" ht="48" hidden="1">
      <c r="D118" s="417" t="s">
        <v>372</v>
      </c>
      <c r="E118" s="417" t="s">
        <v>434</v>
      </c>
      <c r="F118" s="417">
        <v>1</v>
      </c>
      <c r="G118" s="423" t="s">
        <v>435</v>
      </c>
      <c r="H118" s="343"/>
      <c r="I118" s="399">
        <v>1</v>
      </c>
      <c r="J118" s="399"/>
      <c r="K118" s="399"/>
      <c r="L118" s="401">
        <v>1</v>
      </c>
      <c r="M118" s="399"/>
      <c r="N118" s="399">
        <v>1</v>
      </c>
      <c r="O118" s="399"/>
      <c r="P118" s="343">
        <f t="shared" si="70"/>
        <v>1</v>
      </c>
      <c r="Q118" s="343">
        <f t="shared" si="70"/>
        <v>0</v>
      </c>
      <c r="R118" s="343">
        <f t="shared" si="70"/>
        <v>0</v>
      </c>
      <c r="S118" s="343">
        <f t="shared" si="70"/>
        <v>1</v>
      </c>
      <c r="T118" s="343">
        <f t="shared" si="70"/>
        <v>0</v>
      </c>
      <c r="U118" s="343">
        <f t="shared" si="70"/>
        <v>1</v>
      </c>
      <c r="V118" s="343">
        <f t="shared" si="70"/>
        <v>0</v>
      </c>
      <c r="W118" s="343"/>
      <c r="X118" s="343"/>
      <c r="Y118" s="343"/>
      <c r="Z118" s="343"/>
      <c r="AA118" s="343"/>
      <c r="AB118" s="343"/>
      <c r="AC118" s="343"/>
      <c r="AD118" s="343"/>
      <c r="AE118" s="341">
        <v>45992</v>
      </c>
      <c r="AF118" s="340">
        <f t="shared" si="69"/>
        <v>3</v>
      </c>
      <c r="AG118" s="342"/>
      <c r="AH118" s="377"/>
    </row>
    <row r="119" spans="4:34" ht="24" hidden="1">
      <c r="D119" s="415" t="s">
        <v>442</v>
      </c>
      <c r="E119" s="418" t="s">
        <v>443</v>
      </c>
      <c r="F119" s="417">
        <v>1</v>
      </c>
      <c r="G119" s="418" t="s">
        <v>444</v>
      </c>
      <c r="H119" s="343"/>
      <c r="I119" s="396">
        <v>3</v>
      </c>
      <c r="J119" s="372"/>
      <c r="K119" s="372"/>
      <c r="L119" s="368"/>
      <c r="M119" s="372"/>
      <c r="N119" s="372">
        <v>2</v>
      </c>
      <c r="O119" s="372"/>
      <c r="P119" s="343">
        <f t="shared" si="70"/>
        <v>3</v>
      </c>
      <c r="Q119" s="343">
        <f t="shared" si="70"/>
        <v>0</v>
      </c>
      <c r="R119" s="343">
        <f t="shared" si="70"/>
        <v>0</v>
      </c>
      <c r="S119" s="343">
        <f t="shared" si="70"/>
        <v>0</v>
      </c>
      <c r="T119" s="343">
        <f t="shared" si="70"/>
        <v>0</v>
      </c>
      <c r="U119" s="343">
        <f t="shared" si="70"/>
        <v>2</v>
      </c>
      <c r="V119" s="343">
        <f t="shared" si="70"/>
        <v>0</v>
      </c>
      <c r="W119" s="343"/>
      <c r="X119" s="343"/>
      <c r="Y119" s="343"/>
      <c r="Z119" s="343"/>
      <c r="AA119" s="343"/>
      <c r="AB119" s="343"/>
      <c r="AC119" s="343"/>
      <c r="AD119" s="343"/>
      <c r="AE119" s="341">
        <v>45962</v>
      </c>
      <c r="AF119" s="340">
        <f t="shared" si="69"/>
        <v>5</v>
      </c>
      <c r="AG119" s="342"/>
      <c r="AH119" s="377"/>
    </row>
    <row r="120" spans="4:34" s="385" customFormat="1" ht="26.25" customHeight="1">
      <c r="D120" s="344" t="s">
        <v>660</v>
      </c>
      <c r="E120" s="345"/>
      <c r="F120" s="346"/>
      <c r="G120" s="346"/>
      <c r="H120" s="347"/>
      <c r="I120" s="391">
        <f t="shared" ref="I120:AD120" si="71">SUM(I107:I119)</f>
        <v>25</v>
      </c>
      <c r="J120" s="391">
        <f t="shared" si="71"/>
        <v>0</v>
      </c>
      <c r="K120" s="391">
        <f t="shared" si="71"/>
        <v>1</v>
      </c>
      <c r="L120" s="391">
        <f t="shared" si="71"/>
        <v>10</v>
      </c>
      <c r="M120" s="391">
        <f t="shared" si="71"/>
        <v>10</v>
      </c>
      <c r="N120" s="391">
        <f t="shared" si="71"/>
        <v>9</v>
      </c>
      <c r="O120" s="391">
        <f t="shared" si="71"/>
        <v>0</v>
      </c>
      <c r="P120" s="391">
        <f t="shared" si="71"/>
        <v>25</v>
      </c>
      <c r="Q120" s="391">
        <f t="shared" si="71"/>
        <v>0</v>
      </c>
      <c r="R120" s="391">
        <f t="shared" si="71"/>
        <v>1</v>
      </c>
      <c r="S120" s="391">
        <f t="shared" si="71"/>
        <v>10</v>
      </c>
      <c r="T120" s="391">
        <f t="shared" si="71"/>
        <v>10</v>
      </c>
      <c r="U120" s="391">
        <f t="shared" si="71"/>
        <v>9</v>
      </c>
      <c r="V120" s="391">
        <f t="shared" si="71"/>
        <v>0</v>
      </c>
      <c r="W120" s="391">
        <f t="shared" si="71"/>
        <v>0</v>
      </c>
      <c r="X120" s="391">
        <f t="shared" si="71"/>
        <v>0</v>
      </c>
      <c r="Y120" s="391">
        <f t="shared" si="71"/>
        <v>0</v>
      </c>
      <c r="Z120" s="391">
        <f t="shared" si="71"/>
        <v>0</v>
      </c>
      <c r="AA120" s="391">
        <f t="shared" si="71"/>
        <v>0</v>
      </c>
      <c r="AB120" s="391">
        <f t="shared" si="71"/>
        <v>0</v>
      </c>
      <c r="AC120" s="391">
        <f t="shared" si="71"/>
        <v>0</v>
      </c>
      <c r="AD120" s="391">
        <f t="shared" si="71"/>
        <v>0</v>
      </c>
      <c r="AE120" s="387">
        <f>I124+J124+K124+L124+M124+N124+P124+Q124+R124+S124+T124+U124+O124+V124</f>
        <v>4107880</v>
      </c>
      <c r="AF120" s="392"/>
      <c r="AG120" s="386"/>
    </row>
    <row r="121" spans="4:34" ht="12" customHeight="1">
      <c r="D121" s="350" t="s">
        <v>655</v>
      </c>
      <c r="E121" s="351"/>
      <c r="F121" s="352"/>
      <c r="G121" s="352"/>
      <c r="H121" s="353"/>
      <c r="I121" s="369">
        <v>20000</v>
      </c>
      <c r="J121" s="369">
        <v>30000</v>
      </c>
      <c r="K121" s="369">
        <v>97000</v>
      </c>
      <c r="L121" s="369">
        <v>12000</v>
      </c>
      <c r="M121" s="369">
        <v>37000</v>
      </c>
      <c r="N121" s="369">
        <v>55000</v>
      </c>
      <c r="O121" s="369"/>
      <c r="P121" s="369">
        <v>20000</v>
      </c>
      <c r="Q121" s="369">
        <v>20000</v>
      </c>
      <c r="R121" s="369">
        <v>90000</v>
      </c>
      <c r="S121" s="369">
        <v>10000</v>
      </c>
      <c r="T121" s="369">
        <v>55000</v>
      </c>
      <c r="U121" s="369">
        <v>70000</v>
      </c>
      <c r="V121" s="369"/>
      <c r="W121" s="369">
        <v>60000</v>
      </c>
      <c r="X121" s="369">
        <v>120000</v>
      </c>
      <c r="Y121" s="369">
        <v>330000</v>
      </c>
      <c r="Z121" s="369">
        <v>13000</v>
      </c>
      <c r="AA121" s="354">
        <v>13000</v>
      </c>
      <c r="AB121" s="354">
        <v>18000</v>
      </c>
      <c r="AC121" s="354"/>
      <c r="AD121" s="369">
        <v>23000</v>
      </c>
      <c r="AE121" s="356"/>
      <c r="AF121" s="374"/>
      <c r="AG121" s="338"/>
    </row>
    <row r="122" spans="4:34">
      <c r="D122" s="350" t="s">
        <v>656</v>
      </c>
      <c r="E122" s="351"/>
      <c r="F122" s="352"/>
      <c r="G122" s="352"/>
      <c r="H122" s="353"/>
      <c r="I122" s="369">
        <f>SUM(I121*19%)</f>
        <v>3800</v>
      </c>
      <c r="J122" s="369">
        <f t="shared" ref="J122:AD122" si="72">SUM(J121*19%)</f>
        <v>5700</v>
      </c>
      <c r="K122" s="369">
        <f t="shared" si="72"/>
        <v>18430</v>
      </c>
      <c r="L122" s="369">
        <f t="shared" si="72"/>
        <v>2280</v>
      </c>
      <c r="M122" s="369">
        <f t="shared" si="72"/>
        <v>7030</v>
      </c>
      <c r="N122" s="369">
        <f t="shared" si="72"/>
        <v>10450</v>
      </c>
      <c r="O122" s="369">
        <f t="shared" si="72"/>
        <v>0</v>
      </c>
      <c r="P122" s="369">
        <f t="shared" si="72"/>
        <v>3800</v>
      </c>
      <c r="Q122" s="369">
        <f t="shared" si="72"/>
        <v>3800</v>
      </c>
      <c r="R122" s="369">
        <f t="shared" si="72"/>
        <v>17100</v>
      </c>
      <c r="S122" s="369">
        <f t="shared" si="72"/>
        <v>1900</v>
      </c>
      <c r="T122" s="369">
        <f t="shared" si="72"/>
        <v>10450</v>
      </c>
      <c r="U122" s="369">
        <f t="shared" si="72"/>
        <v>13300</v>
      </c>
      <c r="V122" s="369">
        <f t="shared" si="72"/>
        <v>0</v>
      </c>
      <c r="W122" s="369">
        <f t="shared" si="72"/>
        <v>11400</v>
      </c>
      <c r="X122" s="369">
        <f t="shared" si="72"/>
        <v>22800</v>
      </c>
      <c r="Y122" s="369">
        <f t="shared" si="72"/>
        <v>62700</v>
      </c>
      <c r="Z122" s="369">
        <f t="shared" si="72"/>
        <v>2470</v>
      </c>
      <c r="AA122" s="358">
        <f t="shared" si="72"/>
        <v>2470</v>
      </c>
      <c r="AB122" s="358">
        <f t="shared" si="72"/>
        <v>3420</v>
      </c>
      <c r="AC122" s="358">
        <f t="shared" si="72"/>
        <v>0</v>
      </c>
      <c r="AD122" s="369">
        <f t="shared" si="72"/>
        <v>4370</v>
      </c>
      <c r="AE122" s="359">
        <f>W124+X124+Y124+Z124+AD124+AA124+AB124+AC124</f>
        <v>0</v>
      </c>
      <c r="AF122" s="374"/>
      <c r="AG122" s="338"/>
    </row>
    <row r="123" spans="4:34" ht="12" customHeight="1">
      <c r="D123" s="350" t="s">
        <v>657</v>
      </c>
      <c r="E123" s="351"/>
      <c r="F123" s="352"/>
      <c r="G123" s="352"/>
      <c r="H123" s="353"/>
      <c r="I123" s="369">
        <f>SUM(I121:I122)</f>
        <v>23800</v>
      </c>
      <c r="J123" s="369">
        <f t="shared" ref="J123:AD123" si="73">SUM(J121:J122)</f>
        <v>35700</v>
      </c>
      <c r="K123" s="369">
        <f t="shared" si="73"/>
        <v>115430</v>
      </c>
      <c r="L123" s="369">
        <f t="shared" si="73"/>
        <v>14280</v>
      </c>
      <c r="M123" s="369">
        <f t="shared" si="73"/>
        <v>44030</v>
      </c>
      <c r="N123" s="369">
        <f t="shared" si="73"/>
        <v>65450</v>
      </c>
      <c r="O123" s="369">
        <f t="shared" si="73"/>
        <v>0</v>
      </c>
      <c r="P123" s="369">
        <f t="shared" si="73"/>
        <v>23800</v>
      </c>
      <c r="Q123" s="369">
        <f t="shared" si="73"/>
        <v>23800</v>
      </c>
      <c r="R123" s="369">
        <f t="shared" si="73"/>
        <v>107100</v>
      </c>
      <c r="S123" s="369">
        <f t="shared" si="73"/>
        <v>11900</v>
      </c>
      <c r="T123" s="369">
        <f t="shared" si="73"/>
        <v>65450</v>
      </c>
      <c r="U123" s="369">
        <f t="shared" si="73"/>
        <v>83300</v>
      </c>
      <c r="V123" s="369">
        <f t="shared" si="73"/>
        <v>0</v>
      </c>
      <c r="W123" s="369">
        <f t="shared" si="73"/>
        <v>71400</v>
      </c>
      <c r="X123" s="369">
        <f t="shared" si="73"/>
        <v>142800</v>
      </c>
      <c r="Y123" s="369">
        <f t="shared" si="73"/>
        <v>392700</v>
      </c>
      <c r="Z123" s="369">
        <f t="shared" si="73"/>
        <v>15470</v>
      </c>
      <c r="AA123" s="358">
        <f t="shared" si="73"/>
        <v>15470</v>
      </c>
      <c r="AB123" s="358">
        <f t="shared" si="73"/>
        <v>21420</v>
      </c>
      <c r="AC123" s="358">
        <f t="shared" si="73"/>
        <v>0</v>
      </c>
      <c r="AD123" s="369">
        <f t="shared" si="73"/>
        <v>27370</v>
      </c>
      <c r="AE123" s="356"/>
      <c r="AF123" s="374"/>
      <c r="AG123" s="338"/>
    </row>
    <row r="124" spans="4:34" ht="12" customHeight="1">
      <c r="D124" s="350" t="s">
        <v>658</v>
      </c>
      <c r="E124" s="351"/>
      <c r="F124" s="352"/>
      <c r="G124" s="352"/>
      <c r="H124" s="353"/>
      <c r="I124" s="369">
        <f>SUM(I120*I123)</f>
        <v>595000</v>
      </c>
      <c r="J124" s="369">
        <f t="shared" ref="J124:AD124" si="74">SUM(J120*J123)</f>
        <v>0</v>
      </c>
      <c r="K124" s="369">
        <f t="shared" si="74"/>
        <v>115430</v>
      </c>
      <c r="L124" s="369">
        <f t="shared" si="74"/>
        <v>142800</v>
      </c>
      <c r="M124" s="369">
        <f t="shared" si="74"/>
        <v>440300</v>
      </c>
      <c r="N124" s="369">
        <f t="shared" si="74"/>
        <v>589050</v>
      </c>
      <c r="O124" s="369">
        <f t="shared" si="74"/>
        <v>0</v>
      </c>
      <c r="P124" s="369">
        <f t="shared" si="74"/>
        <v>595000</v>
      </c>
      <c r="Q124" s="369">
        <f t="shared" si="74"/>
        <v>0</v>
      </c>
      <c r="R124" s="369">
        <f t="shared" si="74"/>
        <v>107100</v>
      </c>
      <c r="S124" s="369">
        <f t="shared" si="74"/>
        <v>119000</v>
      </c>
      <c r="T124" s="369">
        <f t="shared" si="74"/>
        <v>654500</v>
      </c>
      <c r="U124" s="369">
        <f t="shared" si="74"/>
        <v>749700</v>
      </c>
      <c r="V124" s="369">
        <f t="shared" si="74"/>
        <v>0</v>
      </c>
      <c r="W124" s="369">
        <f t="shared" si="74"/>
        <v>0</v>
      </c>
      <c r="X124" s="369">
        <f t="shared" si="74"/>
        <v>0</v>
      </c>
      <c r="Y124" s="369">
        <f t="shared" si="74"/>
        <v>0</v>
      </c>
      <c r="Z124" s="369">
        <f t="shared" si="74"/>
        <v>0</v>
      </c>
      <c r="AA124" s="358">
        <f t="shared" si="74"/>
        <v>0</v>
      </c>
      <c r="AB124" s="358">
        <f t="shared" si="74"/>
        <v>0</v>
      </c>
      <c r="AC124" s="358">
        <f t="shared" si="74"/>
        <v>0</v>
      </c>
      <c r="AD124" s="369">
        <f t="shared" si="74"/>
        <v>0</v>
      </c>
      <c r="AE124" s="360">
        <f>AE120+AE122</f>
        <v>4107880</v>
      </c>
      <c r="AF124" s="375"/>
      <c r="AG124" s="338"/>
    </row>
    <row r="125" spans="4:34" ht="12" customHeight="1">
      <c r="D125" s="378"/>
      <c r="E125" s="379"/>
      <c r="F125" s="378"/>
      <c r="G125" s="378"/>
      <c r="H125" s="380"/>
      <c r="I125" s="381"/>
      <c r="J125" s="381"/>
      <c r="K125" s="381"/>
      <c r="L125" s="381"/>
      <c r="M125" s="381"/>
      <c r="N125" s="381"/>
      <c r="O125" s="381"/>
      <c r="P125" s="381"/>
      <c r="Q125" s="381"/>
      <c r="R125" s="381"/>
      <c r="S125" s="381"/>
      <c r="T125" s="381"/>
      <c r="U125" s="381"/>
      <c r="V125" s="381"/>
      <c r="W125" s="381"/>
      <c r="X125" s="381"/>
      <c r="Y125" s="381"/>
      <c r="Z125" s="381"/>
      <c r="AA125" s="382"/>
      <c r="AB125" s="382"/>
      <c r="AC125" s="382"/>
      <c r="AD125" s="381"/>
      <c r="AE125" s="383"/>
      <c r="AF125" s="384"/>
    </row>
    <row r="126" spans="4:34" ht="39.75" customHeight="1">
      <c r="D126" s="378"/>
      <c r="E126" s="379"/>
      <c r="F126" s="378"/>
      <c r="G126" s="378"/>
      <c r="H126" s="380"/>
      <c r="I126" s="328" t="s">
        <v>29</v>
      </c>
      <c r="J126" s="328" t="s">
        <v>30</v>
      </c>
      <c r="K126" s="328" t="s">
        <v>31</v>
      </c>
      <c r="L126" s="328" t="s">
        <v>32</v>
      </c>
      <c r="M126" s="328" t="s">
        <v>33</v>
      </c>
      <c r="N126" s="328" t="s">
        <v>34</v>
      </c>
      <c r="O126" s="328" t="s">
        <v>35</v>
      </c>
      <c r="P126" s="381"/>
      <c r="Q126" s="381"/>
      <c r="R126" s="381"/>
      <c r="S126" s="381"/>
      <c r="T126" s="381"/>
      <c r="U126" s="381"/>
      <c r="V126" s="381"/>
      <c r="W126" s="381"/>
      <c r="X126" s="381"/>
      <c r="Y126" s="381"/>
      <c r="Z126" s="381"/>
      <c r="AA126" s="382"/>
      <c r="AB126" s="382"/>
      <c r="AC126" s="382"/>
      <c r="AD126" s="381"/>
      <c r="AE126" s="383"/>
      <c r="AF126" s="384"/>
    </row>
    <row r="127" spans="4:34" ht="27" customHeight="1">
      <c r="D127" s="378"/>
      <c r="E127" s="379"/>
      <c r="F127" s="378"/>
      <c r="G127" s="378"/>
      <c r="H127" s="380"/>
      <c r="I127" s="424">
        <f>I120+I101+I80+I73+I52+I35+I21+I7</f>
        <v>136</v>
      </c>
      <c r="J127" s="424">
        <f t="shared" ref="J127:O127" si="75">J120+J101+J80+J73+J52+J35+J21+J7</f>
        <v>0</v>
      </c>
      <c r="K127" s="424">
        <f t="shared" si="75"/>
        <v>2</v>
      </c>
      <c r="L127" s="424">
        <f>L120+L101+L80+L73+L52+L35+L21+L7</f>
        <v>52</v>
      </c>
      <c r="M127" s="424">
        <f t="shared" si="75"/>
        <v>39</v>
      </c>
      <c r="N127" s="424">
        <f t="shared" si="75"/>
        <v>11</v>
      </c>
      <c r="O127" s="424">
        <f t="shared" si="75"/>
        <v>8</v>
      </c>
      <c r="P127" s="425">
        <f>I127+J127+K127+L127+M127+N127</f>
        <v>240</v>
      </c>
      <c r="Q127" s="381"/>
      <c r="R127" s="381"/>
      <c r="S127" s="637">
        <f>AE7+AE21+AE35+AE52+AE73+AE80+AE101+AE120</f>
        <v>15232000</v>
      </c>
      <c r="T127" s="637"/>
      <c r="U127" s="381"/>
      <c r="V127" s="381"/>
      <c r="W127" s="381"/>
      <c r="X127" s="381"/>
      <c r="Y127" s="381"/>
      <c r="Z127" s="381"/>
      <c r="AA127" s="382"/>
      <c r="AB127" s="382"/>
      <c r="AC127" s="382"/>
      <c r="AD127" s="381"/>
      <c r="AE127" s="383"/>
      <c r="AF127" s="384"/>
    </row>
    <row r="128" spans="4:34" ht="42" customHeight="1"/>
    <row r="129" spans="4:32">
      <c r="D129" s="426" t="s">
        <v>664</v>
      </c>
      <c r="E129" s="427"/>
      <c r="F129" s="426"/>
      <c r="G129" s="426"/>
      <c r="H129" s="426"/>
      <c r="I129" s="426"/>
      <c r="J129" s="426"/>
      <c r="K129" s="426"/>
      <c r="L129" s="621">
        <f>SUM(AE120+AE101+AE80+AE73+AE59+AE52+AE35+AE21+AE7+AE122+AE103+AE82+AE75+AE61+AE54+AE37+AE23+AE9)</f>
        <v>15232000</v>
      </c>
      <c r="M129" s="622"/>
      <c r="N129" s="428" t="s">
        <v>665</v>
      </c>
      <c r="O129" s="621">
        <f>(L129*19%)+L129</f>
        <v>18126080</v>
      </c>
      <c r="P129" s="623"/>
      <c r="Q129" s="622"/>
      <c r="R129" s="428"/>
      <c r="S129" s="428"/>
      <c r="T129" s="428"/>
      <c r="U129" s="428"/>
      <c r="V129" s="428"/>
      <c r="W129" s="428"/>
      <c r="X129" s="428"/>
      <c r="Y129" s="428"/>
      <c r="Z129" s="428"/>
      <c r="AA129" s="428"/>
      <c r="AB129" s="428"/>
      <c r="AC129" s="428"/>
      <c r="AD129" s="428"/>
      <c r="AE129" s="428"/>
      <c r="AF129" s="428"/>
    </row>
    <row r="130" spans="4:32">
      <c r="D130" s="426" t="s">
        <v>666</v>
      </c>
      <c r="E130" s="427" t="s">
        <v>667</v>
      </c>
      <c r="F130" s="426"/>
      <c r="G130" s="426"/>
      <c r="H130" s="426"/>
      <c r="I130" s="426"/>
      <c r="J130" s="426"/>
      <c r="K130" s="426"/>
      <c r="L130" s="621">
        <f>AE7+AE21+AE35+AE52+AE59+AE73+AE80+AE101+AE120</f>
        <v>15232000</v>
      </c>
      <c r="M130" s="622"/>
      <c r="N130" s="428" t="s">
        <v>665</v>
      </c>
      <c r="O130" s="621">
        <f>(L130*19%)+L130</f>
        <v>18126080</v>
      </c>
      <c r="P130" s="623"/>
      <c r="Q130" s="622"/>
      <c r="R130" s="428"/>
      <c r="S130" s="428"/>
      <c r="T130" s="428"/>
      <c r="U130" s="428"/>
      <c r="V130" s="428"/>
      <c r="W130" s="428"/>
      <c r="X130" s="428"/>
      <c r="Y130" s="428"/>
      <c r="Z130" s="428"/>
      <c r="AA130" s="428"/>
      <c r="AB130" s="428"/>
      <c r="AC130" s="428"/>
      <c r="AD130" s="428"/>
      <c r="AE130" s="428"/>
      <c r="AF130" s="428"/>
    </row>
  </sheetData>
  <autoFilter ref="A2:AH2" xr:uid="{00000000-0009-0000-0000-000000000000}"/>
  <mergeCells count="7">
    <mergeCell ref="I1:O1"/>
    <mergeCell ref="P1:V1"/>
    <mergeCell ref="L129:M129"/>
    <mergeCell ref="O129:Q129"/>
    <mergeCell ref="L130:M130"/>
    <mergeCell ref="O130:Q130"/>
    <mergeCell ref="S127:T127"/>
  </mergeCells>
  <pageMargins left="0.25" right="0.25" top="0.75" bottom="0.75" header="0.3" footer="0.3"/>
  <pageSetup scale="55"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02D40-B318-4D3B-AC2B-91CE6EA4C6C4}">
  <sheetPr>
    <tabColor rgb="FFFF0000"/>
  </sheetPr>
  <dimension ref="B1:AH375"/>
  <sheetViews>
    <sheetView showGridLines="0" zoomScale="55" zoomScaleNormal="55" workbookViewId="0">
      <pane ySplit="2" topLeftCell="A3" activePane="bottomLeft" state="frozen"/>
      <selection pane="bottomLeft" activeCell="AL212" sqref="AL212"/>
      <selection activeCell="E276" sqref="E276"/>
    </sheetView>
  </sheetViews>
  <sheetFormatPr defaultColWidth="9.140625" defaultRowHeight="12"/>
  <cols>
    <col min="1" max="1" width="3.28515625" style="203" customWidth="1"/>
    <col min="2" max="2" width="3.28515625" style="203" hidden="1" customWidth="1"/>
    <col min="3" max="3" width="3.7109375" style="203" hidden="1" customWidth="1"/>
    <col min="4" max="4" width="18.140625" style="264" customWidth="1"/>
    <col min="5" max="5" width="38.28515625" style="265" customWidth="1"/>
    <col min="6" max="6" width="4.28515625" style="203" customWidth="1"/>
    <col min="7" max="7" width="17.28515625" style="203" customWidth="1"/>
    <col min="8" max="8" width="11.7109375" style="203" hidden="1" customWidth="1"/>
    <col min="9" max="9" width="11.7109375" style="203" customWidth="1"/>
    <col min="10" max="10" width="10.7109375" style="203" customWidth="1"/>
    <col min="11" max="11" width="12" style="203" customWidth="1"/>
    <col min="12" max="12" width="11.5703125" style="203" customWidth="1"/>
    <col min="13" max="13" width="13.7109375" style="203" customWidth="1"/>
    <col min="14" max="14" width="12.5703125" style="203" customWidth="1"/>
    <col min="15" max="15" width="14.140625" style="203" customWidth="1"/>
    <col min="16" max="16" width="11.7109375" style="203" hidden="1" customWidth="1"/>
    <col min="17" max="18" width="10.28515625" style="203" hidden="1" customWidth="1"/>
    <col min="19" max="19" width="11.85546875" style="203" hidden="1" customWidth="1"/>
    <col min="20" max="20" width="12.5703125" style="203" hidden="1" customWidth="1"/>
    <col min="21" max="21" width="11.5703125" style="203" hidden="1" customWidth="1"/>
    <col min="22" max="22" width="10.28515625" style="203" hidden="1" customWidth="1"/>
    <col min="23" max="23" width="10.7109375" style="203" customWidth="1"/>
    <col min="24" max="24" width="11.7109375" style="203" customWidth="1"/>
    <col min="25" max="25" width="11.85546875" style="203" customWidth="1"/>
    <col min="26" max="29" width="9.5703125" style="203" customWidth="1"/>
    <col min="30" max="30" width="11" style="203" customWidth="1"/>
    <col min="31" max="31" width="13" style="203" customWidth="1"/>
    <col min="32" max="32" width="7.5703125" style="203" customWidth="1"/>
    <col min="33" max="33" width="11.28515625" style="270" customWidth="1"/>
    <col min="34" max="16384" width="9.140625" style="203"/>
  </cols>
  <sheetData>
    <row r="1" spans="4:33">
      <c r="I1" s="200" t="s">
        <v>22</v>
      </c>
      <c r="J1" s="200"/>
      <c r="K1" s="200"/>
      <c r="L1" s="200"/>
      <c r="M1" s="200"/>
      <c r="N1" s="200"/>
      <c r="O1" s="287"/>
      <c r="P1" s="284" t="s">
        <v>23</v>
      </c>
      <c r="Q1" s="284"/>
      <c r="R1" s="284"/>
      <c r="S1" s="284"/>
      <c r="T1" s="284"/>
      <c r="U1" s="284"/>
      <c r="V1" s="284"/>
      <c r="W1" s="201" t="s">
        <v>24</v>
      </c>
      <c r="X1" s="201"/>
      <c r="Y1" s="201"/>
      <c r="Z1" s="202"/>
      <c r="AA1" s="202"/>
      <c r="AB1" s="202"/>
      <c r="AC1" s="202"/>
      <c r="AD1" s="202"/>
    </row>
    <row r="2" spans="4:33" ht="48">
      <c r="D2" s="198" t="s">
        <v>25</v>
      </c>
      <c r="E2" s="199" t="s">
        <v>26</v>
      </c>
      <c r="F2" s="200" t="s">
        <v>27</v>
      </c>
      <c r="G2" s="200" t="s">
        <v>28</v>
      </c>
      <c r="H2" s="200" t="s">
        <v>650</v>
      </c>
      <c r="I2" s="200" t="s">
        <v>29</v>
      </c>
      <c r="J2" s="200" t="s">
        <v>30</v>
      </c>
      <c r="K2" s="200" t="s">
        <v>31</v>
      </c>
      <c r="L2" s="200" t="s">
        <v>32</v>
      </c>
      <c r="M2" s="200" t="s">
        <v>33</v>
      </c>
      <c r="N2" s="200" t="s">
        <v>34</v>
      </c>
      <c r="O2" s="200" t="s">
        <v>35</v>
      </c>
      <c r="P2" s="283" t="s">
        <v>29</v>
      </c>
      <c r="Q2" s="283" t="s">
        <v>30</v>
      </c>
      <c r="R2" s="283" t="s">
        <v>31</v>
      </c>
      <c r="S2" s="283" t="s">
        <v>32</v>
      </c>
      <c r="T2" s="283" t="s">
        <v>33</v>
      </c>
      <c r="U2" s="283" t="s">
        <v>34</v>
      </c>
      <c r="V2" s="283" t="s">
        <v>36</v>
      </c>
      <c r="W2" s="201" t="s">
        <v>29</v>
      </c>
      <c r="X2" s="201" t="s">
        <v>32</v>
      </c>
      <c r="Y2" s="201" t="s">
        <v>33</v>
      </c>
      <c r="Z2" s="202" t="s">
        <v>37</v>
      </c>
      <c r="AA2" s="202" t="s">
        <v>38</v>
      </c>
      <c r="AB2" s="202" t="s">
        <v>39</v>
      </c>
      <c r="AC2" s="202" t="s">
        <v>651</v>
      </c>
      <c r="AD2" s="202" t="s">
        <v>652</v>
      </c>
      <c r="AE2" s="200" t="s">
        <v>42</v>
      </c>
      <c r="AF2" s="200" t="s">
        <v>43</v>
      </c>
      <c r="AG2" s="266" t="s">
        <v>44</v>
      </c>
    </row>
    <row r="3" spans="4:33">
      <c r="D3" s="204" t="s">
        <v>45</v>
      </c>
      <c r="E3" s="205"/>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207"/>
      <c r="AG3" s="267"/>
    </row>
    <row r="4" spans="4:33" ht="38.25">
      <c r="D4" s="185" t="s">
        <v>60</v>
      </c>
      <c r="E4" s="190" t="s">
        <v>61</v>
      </c>
      <c r="F4" s="186">
        <v>3</v>
      </c>
      <c r="G4" s="190" t="s">
        <v>62</v>
      </c>
      <c r="H4" s="187"/>
      <c r="I4" s="187">
        <v>5</v>
      </c>
      <c r="J4" s="208"/>
      <c r="K4" s="208"/>
      <c r="L4" s="209">
        <v>2</v>
      </c>
      <c r="M4" s="208"/>
      <c r="N4" s="208"/>
      <c r="O4" s="208"/>
      <c r="P4" s="208">
        <f t="shared" ref="P4:V6" si="0">I4</f>
        <v>5</v>
      </c>
      <c r="Q4" s="208">
        <f t="shared" si="0"/>
        <v>0</v>
      </c>
      <c r="R4" s="208">
        <f t="shared" si="0"/>
        <v>0</v>
      </c>
      <c r="S4" s="208">
        <f t="shared" si="0"/>
        <v>2</v>
      </c>
      <c r="T4" s="208">
        <f t="shared" si="0"/>
        <v>0</v>
      </c>
      <c r="U4" s="208">
        <f t="shared" si="0"/>
        <v>0</v>
      </c>
      <c r="V4" s="208">
        <f t="shared" si="0"/>
        <v>0</v>
      </c>
      <c r="W4" s="208"/>
      <c r="X4" s="208"/>
      <c r="Y4" s="208"/>
      <c r="Z4" s="208"/>
      <c r="AA4" s="208"/>
      <c r="AB4" s="208"/>
      <c r="AC4" s="208"/>
      <c r="AD4" s="208"/>
      <c r="AE4" s="291">
        <v>45962</v>
      </c>
      <c r="AF4" s="208">
        <f t="shared" ref="AF4:AF6" si="1">I4+J4+K4+L4+M4+N4+W4+X4+Y4</f>
        <v>7</v>
      </c>
      <c r="AG4" s="268"/>
    </row>
    <row r="5" spans="4:33" ht="38.25">
      <c r="D5" s="185" t="s">
        <v>63</v>
      </c>
      <c r="E5" s="189" t="s">
        <v>47</v>
      </c>
      <c r="F5" s="186">
        <v>1</v>
      </c>
      <c r="G5" s="190" t="s">
        <v>64</v>
      </c>
      <c r="H5" s="187"/>
      <c r="I5" s="6">
        <v>1</v>
      </c>
      <c r="J5" s="8"/>
      <c r="K5" s="6"/>
      <c r="L5" s="57"/>
      <c r="M5" s="6">
        <v>1</v>
      </c>
      <c r="N5" s="8"/>
      <c r="O5" s="6"/>
      <c r="P5" s="208">
        <f t="shared" si="0"/>
        <v>1</v>
      </c>
      <c r="Q5" s="208">
        <f t="shared" si="0"/>
        <v>0</v>
      </c>
      <c r="R5" s="208">
        <f t="shared" si="0"/>
        <v>0</v>
      </c>
      <c r="S5" s="208">
        <f t="shared" si="0"/>
        <v>0</v>
      </c>
      <c r="T5" s="208">
        <f t="shared" si="0"/>
        <v>1</v>
      </c>
      <c r="U5" s="208">
        <f t="shared" si="0"/>
        <v>0</v>
      </c>
      <c r="V5" s="208">
        <f t="shared" si="0"/>
        <v>0</v>
      </c>
      <c r="W5" s="208"/>
      <c r="X5" s="208"/>
      <c r="Y5" s="208"/>
      <c r="Z5" s="208"/>
      <c r="AA5" s="208"/>
      <c r="AB5" s="208"/>
      <c r="AC5" s="208"/>
      <c r="AD5" s="208"/>
      <c r="AE5" s="291">
        <v>45962</v>
      </c>
      <c r="AF5" s="208">
        <f t="shared" si="1"/>
        <v>2</v>
      </c>
      <c r="AG5" s="268"/>
    </row>
    <row r="6" spans="4:33" ht="25.5">
      <c r="D6" s="185" t="s">
        <v>67</v>
      </c>
      <c r="E6" s="189" t="s">
        <v>47</v>
      </c>
      <c r="F6" s="186">
        <v>1</v>
      </c>
      <c r="G6" s="190" t="s">
        <v>68</v>
      </c>
      <c r="H6" s="187"/>
      <c r="I6" s="6">
        <v>1</v>
      </c>
      <c r="J6" s="8"/>
      <c r="K6" s="6"/>
      <c r="L6" s="57"/>
      <c r="M6" s="6">
        <v>1</v>
      </c>
      <c r="N6" s="8"/>
      <c r="O6" s="6"/>
      <c r="P6" s="208">
        <f t="shared" si="0"/>
        <v>1</v>
      </c>
      <c r="Q6" s="208">
        <f t="shared" si="0"/>
        <v>0</v>
      </c>
      <c r="R6" s="208">
        <f t="shared" si="0"/>
        <v>0</v>
      </c>
      <c r="S6" s="208">
        <f t="shared" si="0"/>
        <v>0</v>
      </c>
      <c r="T6" s="208">
        <f t="shared" si="0"/>
        <v>1</v>
      </c>
      <c r="U6" s="208">
        <f t="shared" si="0"/>
        <v>0</v>
      </c>
      <c r="V6" s="208">
        <f t="shared" si="0"/>
        <v>0</v>
      </c>
      <c r="W6" s="187"/>
      <c r="X6" s="187"/>
      <c r="Y6" s="187"/>
      <c r="Z6" s="187"/>
      <c r="AA6" s="187"/>
      <c r="AB6" s="187"/>
      <c r="AC6" s="187"/>
      <c r="AD6" s="187"/>
      <c r="AE6" s="291">
        <v>45962</v>
      </c>
      <c r="AF6" s="208">
        <f t="shared" si="1"/>
        <v>2</v>
      </c>
      <c r="AG6" s="268"/>
    </row>
    <row r="7" spans="4:33" ht="12" customHeight="1">
      <c r="D7" s="211" t="s">
        <v>654</v>
      </c>
      <c r="E7" s="212"/>
      <c r="F7" s="213"/>
      <c r="G7" s="213"/>
      <c r="H7" s="214"/>
      <c r="I7" s="187">
        <f t="shared" ref="I7:AD7" si="2">SUM(I4:I6)</f>
        <v>7</v>
      </c>
      <c r="J7" s="187">
        <f t="shared" si="2"/>
        <v>0</v>
      </c>
      <c r="K7" s="187">
        <f t="shared" si="2"/>
        <v>0</v>
      </c>
      <c r="L7" s="187">
        <f t="shared" si="2"/>
        <v>2</v>
      </c>
      <c r="M7" s="187">
        <f t="shared" si="2"/>
        <v>2</v>
      </c>
      <c r="N7" s="187">
        <f t="shared" si="2"/>
        <v>0</v>
      </c>
      <c r="O7" s="187">
        <f t="shared" si="2"/>
        <v>0</v>
      </c>
      <c r="P7" s="187">
        <f t="shared" si="2"/>
        <v>7</v>
      </c>
      <c r="Q7" s="187">
        <f t="shared" si="2"/>
        <v>0</v>
      </c>
      <c r="R7" s="187">
        <f t="shared" si="2"/>
        <v>0</v>
      </c>
      <c r="S7" s="187">
        <f t="shared" si="2"/>
        <v>2</v>
      </c>
      <c r="T7" s="187">
        <f t="shared" si="2"/>
        <v>2</v>
      </c>
      <c r="U7" s="187">
        <f t="shared" si="2"/>
        <v>0</v>
      </c>
      <c r="V7" s="187">
        <f t="shared" si="2"/>
        <v>0</v>
      </c>
      <c r="W7" s="187">
        <f t="shared" si="2"/>
        <v>0</v>
      </c>
      <c r="X7" s="187">
        <f t="shared" si="2"/>
        <v>0</v>
      </c>
      <c r="Y7" s="187">
        <f t="shared" si="2"/>
        <v>0</v>
      </c>
      <c r="Z7" s="187">
        <f t="shared" si="2"/>
        <v>0</v>
      </c>
      <c r="AA7" s="187">
        <f t="shared" si="2"/>
        <v>0</v>
      </c>
      <c r="AB7" s="187">
        <f t="shared" si="2"/>
        <v>0</v>
      </c>
      <c r="AC7" s="187">
        <f t="shared" si="2"/>
        <v>0</v>
      </c>
      <c r="AD7" s="187">
        <f t="shared" si="2"/>
        <v>0</v>
      </c>
      <c r="AE7" s="215">
        <f>I11+J11+K11+L11+M11+N11+P11+Q11+R11+S11+T11+U11+V11+O11</f>
        <v>560000</v>
      </c>
      <c r="AF7" s="216"/>
      <c r="AG7" s="267"/>
    </row>
    <row r="8" spans="4:33" ht="12" customHeight="1">
      <c r="D8" s="211" t="s">
        <v>655</v>
      </c>
      <c r="E8" s="212"/>
      <c r="F8" s="213"/>
      <c r="G8" s="213"/>
      <c r="H8" s="214"/>
      <c r="I8" s="217">
        <v>20000</v>
      </c>
      <c r="J8" s="218">
        <v>20000</v>
      </c>
      <c r="K8" s="217">
        <v>105000</v>
      </c>
      <c r="L8" s="217">
        <v>10000</v>
      </c>
      <c r="M8" s="217">
        <v>40000</v>
      </c>
      <c r="N8" s="218">
        <v>50000</v>
      </c>
      <c r="O8" s="218"/>
      <c r="P8" s="218">
        <v>20000</v>
      </c>
      <c r="Q8" s="218">
        <v>20000</v>
      </c>
      <c r="R8" s="218">
        <v>80000</v>
      </c>
      <c r="S8" s="218">
        <v>20000</v>
      </c>
      <c r="T8" s="218">
        <v>70000</v>
      </c>
      <c r="U8" s="218">
        <v>70000</v>
      </c>
      <c r="V8" s="218"/>
      <c r="W8" s="217">
        <v>50000</v>
      </c>
      <c r="X8" s="217">
        <v>115000</v>
      </c>
      <c r="Y8" s="217">
        <v>305000</v>
      </c>
      <c r="Z8" s="217">
        <v>13000</v>
      </c>
      <c r="AA8" s="217">
        <v>13000</v>
      </c>
      <c r="AB8" s="217">
        <v>18000</v>
      </c>
      <c r="AC8" s="217">
        <v>13000</v>
      </c>
      <c r="AD8" s="217">
        <v>10000</v>
      </c>
      <c r="AE8" s="219"/>
      <c r="AF8" s="220"/>
      <c r="AG8" s="267"/>
    </row>
    <row r="9" spans="4:33">
      <c r="D9" s="211" t="s">
        <v>656</v>
      </c>
      <c r="E9" s="212"/>
      <c r="F9" s="213"/>
      <c r="G9" s="213"/>
      <c r="H9" s="214"/>
      <c r="I9" s="221"/>
      <c r="J9" s="221"/>
      <c r="K9" s="221"/>
      <c r="L9" s="221"/>
      <c r="M9" s="221"/>
      <c r="N9" s="221"/>
      <c r="O9" s="221"/>
      <c r="P9" s="221"/>
      <c r="Q9" s="221"/>
      <c r="R9" s="221"/>
      <c r="S9" s="221"/>
      <c r="T9" s="221"/>
      <c r="U9" s="221"/>
      <c r="V9" s="221"/>
      <c r="W9" s="221"/>
      <c r="X9" s="221"/>
      <c r="Y9" s="221"/>
      <c r="Z9" s="221"/>
      <c r="AA9" s="221"/>
      <c r="AB9" s="221"/>
      <c r="AC9" s="221"/>
      <c r="AD9" s="221"/>
      <c r="AE9" s="285">
        <f>W11+X11+Y11+Z11+AD11+AB11+AC11+AA11</f>
        <v>0</v>
      </c>
      <c r="AF9" s="220"/>
      <c r="AG9" s="267"/>
    </row>
    <row r="10" spans="4:33" ht="12" customHeight="1">
      <c r="D10" s="211" t="s">
        <v>657</v>
      </c>
      <c r="E10" s="212"/>
      <c r="F10" s="213"/>
      <c r="G10" s="213"/>
      <c r="H10" s="214"/>
      <c r="I10" s="221">
        <f>SUM(I8:I9)</f>
        <v>20000</v>
      </c>
      <c r="J10" s="221">
        <f t="shared" ref="J10:AD10" si="3">SUM(J8:J9)</f>
        <v>20000</v>
      </c>
      <c r="K10" s="221">
        <f t="shared" si="3"/>
        <v>105000</v>
      </c>
      <c r="L10" s="221">
        <f t="shared" si="3"/>
        <v>10000</v>
      </c>
      <c r="M10" s="221">
        <f t="shared" si="3"/>
        <v>40000</v>
      </c>
      <c r="N10" s="221">
        <f t="shared" si="3"/>
        <v>50000</v>
      </c>
      <c r="O10" s="221">
        <f t="shared" si="3"/>
        <v>0</v>
      </c>
      <c r="P10" s="221">
        <f t="shared" si="3"/>
        <v>20000</v>
      </c>
      <c r="Q10" s="221">
        <f t="shared" si="3"/>
        <v>20000</v>
      </c>
      <c r="R10" s="221">
        <f t="shared" si="3"/>
        <v>80000</v>
      </c>
      <c r="S10" s="221">
        <f t="shared" si="3"/>
        <v>20000</v>
      </c>
      <c r="T10" s="221">
        <f t="shared" si="3"/>
        <v>70000</v>
      </c>
      <c r="U10" s="221">
        <f t="shared" si="3"/>
        <v>70000</v>
      </c>
      <c r="V10" s="221">
        <f t="shared" si="3"/>
        <v>0</v>
      </c>
      <c r="W10" s="221">
        <f t="shared" si="3"/>
        <v>50000</v>
      </c>
      <c r="X10" s="221">
        <f t="shared" si="3"/>
        <v>115000</v>
      </c>
      <c r="Y10" s="221">
        <f t="shared" si="3"/>
        <v>305000</v>
      </c>
      <c r="Z10" s="221">
        <f t="shared" si="3"/>
        <v>13000</v>
      </c>
      <c r="AA10" s="221">
        <f t="shared" si="3"/>
        <v>13000</v>
      </c>
      <c r="AB10" s="221">
        <f t="shared" si="3"/>
        <v>18000</v>
      </c>
      <c r="AC10" s="221">
        <f t="shared" si="3"/>
        <v>13000</v>
      </c>
      <c r="AD10" s="221">
        <f t="shared" si="3"/>
        <v>10000</v>
      </c>
      <c r="AE10" s="219"/>
      <c r="AF10" s="220"/>
      <c r="AG10" s="267"/>
    </row>
    <row r="11" spans="4:33" ht="12" customHeight="1">
      <c r="D11" s="211" t="s">
        <v>658</v>
      </c>
      <c r="E11" s="212"/>
      <c r="F11" s="213"/>
      <c r="G11" s="213"/>
      <c r="H11" s="214"/>
      <c r="I11" s="221">
        <f>SUM(I7*I10)</f>
        <v>140000</v>
      </c>
      <c r="J11" s="221">
        <f t="shared" ref="J11:AD11" si="4">SUM(J7*J10)</f>
        <v>0</v>
      </c>
      <c r="K11" s="221">
        <f t="shared" si="4"/>
        <v>0</v>
      </c>
      <c r="L11" s="221">
        <f t="shared" si="4"/>
        <v>20000</v>
      </c>
      <c r="M11" s="221">
        <f t="shared" si="4"/>
        <v>80000</v>
      </c>
      <c r="N11" s="221">
        <f t="shared" si="4"/>
        <v>0</v>
      </c>
      <c r="O11" s="221">
        <f t="shared" si="4"/>
        <v>0</v>
      </c>
      <c r="P11" s="221">
        <f t="shared" si="4"/>
        <v>140000</v>
      </c>
      <c r="Q11" s="221">
        <f t="shared" si="4"/>
        <v>0</v>
      </c>
      <c r="R11" s="221">
        <f t="shared" si="4"/>
        <v>0</v>
      </c>
      <c r="S11" s="221">
        <f t="shared" si="4"/>
        <v>40000</v>
      </c>
      <c r="T11" s="221">
        <f t="shared" si="4"/>
        <v>140000</v>
      </c>
      <c r="U11" s="221">
        <f t="shared" si="4"/>
        <v>0</v>
      </c>
      <c r="V11" s="221">
        <f t="shared" si="4"/>
        <v>0</v>
      </c>
      <c r="W11" s="221">
        <f t="shared" si="4"/>
        <v>0</v>
      </c>
      <c r="X11" s="221">
        <f t="shared" si="4"/>
        <v>0</v>
      </c>
      <c r="Y11" s="221">
        <f t="shared" si="4"/>
        <v>0</v>
      </c>
      <c r="Z11" s="221">
        <f t="shared" si="4"/>
        <v>0</v>
      </c>
      <c r="AA11" s="221">
        <f t="shared" si="4"/>
        <v>0</v>
      </c>
      <c r="AB11" s="221">
        <f t="shared" si="4"/>
        <v>0</v>
      </c>
      <c r="AC11" s="221">
        <f t="shared" si="4"/>
        <v>0</v>
      </c>
      <c r="AD11" s="221">
        <f t="shared" si="4"/>
        <v>0</v>
      </c>
      <c r="AE11" s="286">
        <f>AE7+AE9</f>
        <v>560000</v>
      </c>
      <c r="AF11" s="223"/>
      <c r="AG11" s="267"/>
    </row>
    <row r="12" spans="4:33" ht="12" customHeight="1">
      <c r="D12" s="224" t="s">
        <v>69</v>
      </c>
      <c r="E12" s="205"/>
      <c r="F12" s="206"/>
      <c r="G12" s="206"/>
      <c r="H12" s="206"/>
      <c r="I12" s="206"/>
      <c r="J12" s="206"/>
      <c r="K12" s="206"/>
      <c r="L12" s="206"/>
      <c r="M12" s="206"/>
      <c r="N12" s="206"/>
      <c r="O12" s="206"/>
      <c r="P12" s="206"/>
      <c r="Q12" s="206"/>
      <c r="R12" s="206"/>
      <c r="S12" s="206"/>
      <c r="T12" s="206"/>
      <c r="U12" s="206"/>
      <c r="V12" s="206"/>
      <c r="W12" s="206"/>
      <c r="X12" s="206"/>
      <c r="Y12" s="206"/>
      <c r="Z12" s="206"/>
      <c r="AA12" s="206"/>
      <c r="AB12" s="206"/>
      <c r="AC12" s="206"/>
      <c r="AD12" s="206"/>
      <c r="AE12" s="206"/>
      <c r="AF12" s="207"/>
      <c r="AG12" s="267"/>
    </row>
    <row r="13" spans="4:33" ht="25.5">
      <c r="D13" s="185" t="s">
        <v>70</v>
      </c>
      <c r="E13" s="186" t="s">
        <v>47</v>
      </c>
      <c r="F13" s="186">
        <v>1</v>
      </c>
      <c r="G13" s="190" t="s">
        <v>71</v>
      </c>
      <c r="H13" s="187"/>
      <c r="I13" s="6">
        <v>1</v>
      </c>
      <c r="J13" s="8"/>
      <c r="K13" s="6"/>
      <c r="L13" s="57"/>
      <c r="M13" s="6">
        <v>1</v>
      </c>
      <c r="N13" s="8"/>
      <c r="O13" s="6"/>
      <c r="P13" s="208">
        <f>I13</f>
        <v>1</v>
      </c>
      <c r="Q13" s="208">
        <f t="shared" ref="Q13:V21" si="5">J13</f>
        <v>0</v>
      </c>
      <c r="R13" s="208">
        <f t="shared" si="5"/>
        <v>0</v>
      </c>
      <c r="S13" s="208">
        <f t="shared" si="5"/>
        <v>0</v>
      </c>
      <c r="T13" s="208">
        <f t="shared" si="5"/>
        <v>1</v>
      </c>
      <c r="U13" s="208">
        <f t="shared" si="5"/>
        <v>0</v>
      </c>
      <c r="V13" s="208">
        <f t="shared" si="5"/>
        <v>0</v>
      </c>
      <c r="W13" s="187"/>
      <c r="X13" s="187"/>
      <c r="Y13" s="187"/>
      <c r="Z13" s="187"/>
      <c r="AA13" s="187"/>
      <c r="AB13" s="187"/>
      <c r="AC13" s="187"/>
      <c r="AD13" s="187"/>
      <c r="AE13" s="210">
        <v>46054</v>
      </c>
      <c r="AF13" s="208">
        <f t="shared" ref="AF13:AF21" si="6">I13+J13+K13+L13+M13+N13+W13+X13+Y13</f>
        <v>2</v>
      </c>
      <c r="AG13" s="267"/>
    </row>
    <row r="14" spans="4:33" ht="38.25">
      <c r="D14" s="185" t="s">
        <v>72</v>
      </c>
      <c r="E14" s="186" t="s">
        <v>47</v>
      </c>
      <c r="F14" s="186">
        <v>1</v>
      </c>
      <c r="G14" s="190" t="s">
        <v>73</v>
      </c>
      <c r="H14" s="187"/>
      <c r="I14" s="6">
        <v>1</v>
      </c>
      <c r="J14" s="8"/>
      <c r="K14" s="6"/>
      <c r="L14" s="57">
        <v>1</v>
      </c>
      <c r="M14" s="6"/>
      <c r="N14" s="8"/>
      <c r="O14" s="6"/>
      <c r="P14" s="208">
        <f t="shared" ref="P14:P21" si="7">I14</f>
        <v>1</v>
      </c>
      <c r="Q14" s="208">
        <f t="shared" si="5"/>
        <v>0</v>
      </c>
      <c r="R14" s="208">
        <f t="shared" si="5"/>
        <v>0</v>
      </c>
      <c r="S14" s="208">
        <f t="shared" si="5"/>
        <v>1</v>
      </c>
      <c r="T14" s="208">
        <f t="shared" si="5"/>
        <v>0</v>
      </c>
      <c r="U14" s="208">
        <f t="shared" si="5"/>
        <v>0</v>
      </c>
      <c r="V14" s="208">
        <f t="shared" si="5"/>
        <v>0</v>
      </c>
      <c r="W14" s="187"/>
      <c r="X14" s="187"/>
      <c r="Y14" s="187"/>
      <c r="Z14" s="187"/>
      <c r="AA14" s="187"/>
      <c r="AB14" s="187"/>
      <c r="AC14" s="187"/>
      <c r="AD14" s="187"/>
      <c r="AE14" s="291">
        <v>45962</v>
      </c>
      <c r="AF14" s="208">
        <f t="shared" si="6"/>
        <v>2</v>
      </c>
      <c r="AG14" s="268"/>
    </row>
    <row r="15" spans="4:33" ht="51">
      <c r="D15" s="185" t="s">
        <v>74</v>
      </c>
      <c r="E15" s="186" t="s">
        <v>75</v>
      </c>
      <c r="F15" s="186">
        <v>4</v>
      </c>
      <c r="G15" s="190" t="s">
        <v>76</v>
      </c>
      <c r="H15" s="187"/>
      <c r="I15" s="6">
        <v>3</v>
      </c>
      <c r="J15" s="8"/>
      <c r="K15" s="8"/>
      <c r="L15" s="56">
        <v>2</v>
      </c>
      <c r="M15" s="8">
        <v>1</v>
      </c>
      <c r="N15" s="8"/>
      <c r="O15" s="8"/>
      <c r="P15" s="208">
        <f t="shared" si="7"/>
        <v>3</v>
      </c>
      <c r="Q15" s="208">
        <f t="shared" si="5"/>
        <v>0</v>
      </c>
      <c r="R15" s="208">
        <f t="shared" si="5"/>
        <v>0</v>
      </c>
      <c r="S15" s="208">
        <f t="shared" si="5"/>
        <v>2</v>
      </c>
      <c r="T15" s="208">
        <f t="shared" si="5"/>
        <v>1</v>
      </c>
      <c r="U15" s="208">
        <f t="shared" si="5"/>
        <v>0</v>
      </c>
      <c r="V15" s="208">
        <f t="shared" si="5"/>
        <v>0</v>
      </c>
      <c r="W15" s="208"/>
      <c r="X15" s="208"/>
      <c r="Y15" s="208"/>
      <c r="Z15" s="208"/>
      <c r="AA15" s="208"/>
      <c r="AB15" s="208"/>
      <c r="AC15" s="208"/>
      <c r="AD15" s="208"/>
      <c r="AE15" s="291">
        <v>45962</v>
      </c>
      <c r="AF15" s="208">
        <f t="shared" si="6"/>
        <v>6</v>
      </c>
      <c r="AG15" s="268"/>
    </row>
    <row r="16" spans="4:33" ht="25.5">
      <c r="D16" s="185" t="s">
        <v>74</v>
      </c>
      <c r="E16" s="225" t="s">
        <v>77</v>
      </c>
      <c r="F16" s="186">
        <v>2</v>
      </c>
      <c r="G16" s="190" t="s">
        <v>78</v>
      </c>
      <c r="H16" s="187"/>
      <c r="I16" s="6">
        <v>3</v>
      </c>
      <c r="J16" s="8"/>
      <c r="K16" s="8"/>
      <c r="L16" s="56">
        <v>2</v>
      </c>
      <c r="M16" s="8">
        <v>2</v>
      </c>
      <c r="N16" s="8"/>
      <c r="O16" s="8"/>
      <c r="P16" s="208">
        <f t="shared" si="7"/>
        <v>3</v>
      </c>
      <c r="Q16" s="208">
        <f t="shared" si="5"/>
        <v>0</v>
      </c>
      <c r="R16" s="208">
        <f t="shared" si="5"/>
        <v>0</v>
      </c>
      <c r="S16" s="208">
        <f t="shared" si="5"/>
        <v>2</v>
      </c>
      <c r="T16" s="208">
        <f t="shared" si="5"/>
        <v>2</v>
      </c>
      <c r="U16" s="208">
        <f t="shared" si="5"/>
        <v>0</v>
      </c>
      <c r="V16" s="208">
        <f t="shared" si="5"/>
        <v>0</v>
      </c>
      <c r="W16" s="208"/>
      <c r="X16" s="208"/>
      <c r="Y16" s="208"/>
      <c r="Z16" s="208"/>
      <c r="AA16" s="208"/>
      <c r="AB16" s="208"/>
      <c r="AC16" s="208"/>
      <c r="AD16" s="208"/>
      <c r="AE16" s="291">
        <v>45962</v>
      </c>
      <c r="AF16" s="208">
        <f t="shared" si="6"/>
        <v>7</v>
      </c>
      <c r="AG16" s="268"/>
    </row>
    <row r="17" spans="4:33" ht="25.5">
      <c r="D17" s="185" t="s">
        <v>74</v>
      </c>
      <c r="E17" s="225" t="s">
        <v>79</v>
      </c>
      <c r="F17" s="186"/>
      <c r="G17" s="190" t="s">
        <v>80</v>
      </c>
      <c r="H17" s="187"/>
      <c r="I17" s="6"/>
      <c r="J17" s="8"/>
      <c r="K17" s="8"/>
      <c r="L17" s="56">
        <v>2</v>
      </c>
      <c r="M17" s="8"/>
      <c r="N17" s="8"/>
      <c r="O17" s="8"/>
      <c r="P17" s="208">
        <f t="shared" si="7"/>
        <v>0</v>
      </c>
      <c r="Q17" s="208">
        <f t="shared" si="5"/>
        <v>0</v>
      </c>
      <c r="R17" s="208">
        <f t="shared" si="5"/>
        <v>0</v>
      </c>
      <c r="S17" s="208">
        <f t="shared" si="5"/>
        <v>2</v>
      </c>
      <c r="T17" s="208">
        <f t="shared" si="5"/>
        <v>0</v>
      </c>
      <c r="U17" s="208">
        <f t="shared" si="5"/>
        <v>0</v>
      </c>
      <c r="V17" s="208">
        <f t="shared" si="5"/>
        <v>0</v>
      </c>
      <c r="W17" s="208"/>
      <c r="X17" s="208"/>
      <c r="Y17" s="208"/>
      <c r="Z17" s="208"/>
      <c r="AA17" s="208"/>
      <c r="AB17" s="208"/>
      <c r="AC17" s="208"/>
      <c r="AD17" s="208"/>
      <c r="AE17" s="291">
        <v>45962</v>
      </c>
      <c r="AF17" s="208">
        <f t="shared" si="6"/>
        <v>2</v>
      </c>
      <c r="AG17" s="268"/>
    </row>
    <row r="18" spans="4:33" ht="38.25">
      <c r="D18" s="185" t="s">
        <v>81</v>
      </c>
      <c r="E18" s="186" t="s">
        <v>82</v>
      </c>
      <c r="F18" s="186">
        <v>1</v>
      </c>
      <c r="G18" s="190" t="s">
        <v>83</v>
      </c>
      <c r="H18" s="187"/>
      <c r="I18" s="12">
        <v>1</v>
      </c>
      <c r="J18" s="8"/>
      <c r="K18" s="12"/>
      <c r="L18" s="58">
        <v>1</v>
      </c>
      <c r="M18" s="6"/>
      <c r="N18" s="8"/>
      <c r="O18" s="12"/>
      <c r="P18" s="208">
        <f t="shared" si="7"/>
        <v>1</v>
      </c>
      <c r="Q18" s="208">
        <f t="shared" si="5"/>
        <v>0</v>
      </c>
      <c r="R18" s="208">
        <f t="shared" si="5"/>
        <v>0</v>
      </c>
      <c r="S18" s="208">
        <f t="shared" si="5"/>
        <v>1</v>
      </c>
      <c r="T18" s="208">
        <f t="shared" si="5"/>
        <v>0</v>
      </c>
      <c r="U18" s="208">
        <f t="shared" si="5"/>
        <v>0</v>
      </c>
      <c r="V18" s="208">
        <f t="shared" si="5"/>
        <v>0</v>
      </c>
      <c r="W18" s="208"/>
      <c r="X18" s="208"/>
      <c r="Y18" s="208"/>
      <c r="Z18" s="208"/>
      <c r="AA18" s="208"/>
      <c r="AB18" s="208"/>
      <c r="AC18" s="208"/>
      <c r="AD18" s="208"/>
      <c r="AE18" s="291">
        <v>45962</v>
      </c>
      <c r="AF18" s="208">
        <f t="shared" si="6"/>
        <v>2</v>
      </c>
      <c r="AG18" s="268"/>
    </row>
    <row r="19" spans="4:33" ht="12.75">
      <c r="D19" s="185" t="s">
        <v>84</v>
      </c>
      <c r="E19" s="186" t="s">
        <v>47</v>
      </c>
      <c r="F19" s="186">
        <v>1</v>
      </c>
      <c r="G19" s="190" t="s">
        <v>85</v>
      </c>
      <c r="H19" s="187"/>
      <c r="I19" s="6">
        <v>1</v>
      </c>
      <c r="J19" s="8"/>
      <c r="K19" s="6"/>
      <c r="L19" s="57"/>
      <c r="M19" s="6">
        <v>2</v>
      </c>
      <c r="N19" s="8"/>
      <c r="O19" s="6"/>
      <c r="P19" s="208">
        <f t="shared" si="7"/>
        <v>1</v>
      </c>
      <c r="Q19" s="208">
        <f t="shared" si="5"/>
        <v>0</v>
      </c>
      <c r="R19" s="208">
        <f t="shared" si="5"/>
        <v>0</v>
      </c>
      <c r="S19" s="208">
        <f t="shared" si="5"/>
        <v>0</v>
      </c>
      <c r="T19" s="208">
        <f t="shared" si="5"/>
        <v>2</v>
      </c>
      <c r="U19" s="208">
        <f t="shared" si="5"/>
        <v>0</v>
      </c>
      <c r="V19" s="208">
        <f t="shared" si="5"/>
        <v>0</v>
      </c>
      <c r="W19" s="208"/>
      <c r="X19" s="208"/>
      <c r="Y19" s="208"/>
      <c r="Z19" s="208"/>
      <c r="AA19" s="208"/>
      <c r="AB19" s="208"/>
      <c r="AC19" s="208"/>
      <c r="AD19" s="208"/>
      <c r="AE19" s="291">
        <v>45962</v>
      </c>
      <c r="AF19" s="208">
        <f t="shared" si="6"/>
        <v>3</v>
      </c>
      <c r="AG19" s="268"/>
    </row>
    <row r="20" spans="4:33" ht="38.25">
      <c r="D20" s="185" t="s">
        <v>679</v>
      </c>
      <c r="E20" s="225" t="s">
        <v>87</v>
      </c>
      <c r="F20" s="186">
        <v>2</v>
      </c>
      <c r="G20" s="190" t="s">
        <v>88</v>
      </c>
      <c r="H20" s="187"/>
      <c r="I20" s="6">
        <v>2</v>
      </c>
      <c r="J20" s="8"/>
      <c r="K20" s="6"/>
      <c r="L20" s="57"/>
      <c r="M20" s="6"/>
      <c r="N20" s="8"/>
      <c r="O20" s="6"/>
      <c r="P20" s="208">
        <f t="shared" si="7"/>
        <v>2</v>
      </c>
      <c r="Q20" s="208">
        <f t="shared" si="5"/>
        <v>0</v>
      </c>
      <c r="R20" s="208">
        <f t="shared" si="5"/>
        <v>0</v>
      </c>
      <c r="S20" s="208">
        <f t="shared" si="5"/>
        <v>0</v>
      </c>
      <c r="T20" s="208">
        <f t="shared" si="5"/>
        <v>0</v>
      </c>
      <c r="U20" s="208">
        <f t="shared" si="5"/>
        <v>0</v>
      </c>
      <c r="V20" s="208">
        <f t="shared" si="5"/>
        <v>0</v>
      </c>
      <c r="W20" s="208"/>
      <c r="X20" s="208"/>
      <c r="Y20" s="208"/>
      <c r="Z20" s="208"/>
      <c r="AA20" s="208"/>
      <c r="AB20" s="208"/>
      <c r="AC20" s="208"/>
      <c r="AD20" s="208"/>
      <c r="AE20" s="291">
        <v>45962</v>
      </c>
      <c r="AF20" s="208">
        <f t="shared" si="6"/>
        <v>2</v>
      </c>
      <c r="AG20" s="268"/>
    </row>
    <row r="21" spans="4:33" ht="25.5">
      <c r="D21" s="185" t="s">
        <v>89</v>
      </c>
      <c r="E21" s="186" t="s">
        <v>90</v>
      </c>
      <c r="F21" s="186">
        <v>1</v>
      </c>
      <c r="G21" s="193" t="s">
        <v>91</v>
      </c>
      <c r="H21" s="187"/>
      <c r="I21" s="6">
        <v>1</v>
      </c>
      <c r="J21" s="8"/>
      <c r="K21" s="6"/>
      <c r="L21" s="57"/>
      <c r="M21" s="6">
        <v>1</v>
      </c>
      <c r="N21" s="8"/>
      <c r="O21" s="6"/>
      <c r="P21" s="208">
        <f t="shared" si="7"/>
        <v>1</v>
      </c>
      <c r="Q21" s="208">
        <f t="shared" si="5"/>
        <v>0</v>
      </c>
      <c r="R21" s="208">
        <f t="shared" si="5"/>
        <v>0</v>
      </c>
      <c r="S21" s="208">
        <f t="shared" si="5"/>
        <v>0</v>
      </c>
      <c r="T21" s="208">
        <f t="shared" si="5"/>
        <v>1</v>
      </c>
      <c r="U21" s="208">
        <f t="shared" si="5"/>
        <v>0</v>
      </c>
      <c r="V21" s="208">
        <f t="shared" si="5"/>
        <v>0</v>
      </c>
      <c r="W21" s="187"/>
      <c r="X21" s="187"/>
      <c r="Y21" s="187"/>
      <c r="Z21" s="187"/>
      <c r="AA21" s="187"/>
      <c r="AB21" s="187"/>
      <c r="AC21" s="187"/>
      <c r="AD21" s="187"/>
      <c r="AE21" s="291">
        <v>45962</v>
      </c>
      <c r="AF21" s="208">
        <f t="shared" si="6"/>
        <v>2</v>
      </c>
      <c r="AG21" s="268"/>
    </row>
    <row r="22" spans="4:33" ht="12" customHeight="1">
      <c r="D22" s="211" t="s">
        <v>654</v>
      </c>
      <c r="E22" s="212"/>
      <c r="F22" s="213"/>
      <c r="G22" s="213"/>
      <c r="H22" s="214"/>
      <c r="I22" s="187">
        <f>SUM(I13:I21)</f>
        <v>13</v>
      </c>
      <c r="J22" s="187">
        <f t="shared" ref="J22:AD22" si="8">SUM(J13:J21)</f>
        <v>0</v>
      </c>
      <c r="K22" s="187">
        <f t="shared" si="8"/>
        <v>0</v>
      </c>
      <c r="L22" s="187">
        <f t="shared" si="8"/>
        <v>8</v>
      </c>
      <c r="M22" s="187">
        <f t="shared" si="8"/>
        <v>7</v>
      </c>
      <c r="N22" s="187">
        <f t="shared" si="8"/>
        <v>0</v>
      </c>
      <c r="O22" s="187">
        <f t="shared" si="8"/>
        <v>0</v>
      </c>
      <c r="P22" s="187">
        <f t="shared" si="8"/>
        <v>13</v>
      </c>
      <c r="Q22" s="187">
        <f t="shared" si="8"/>
        <v>0</v>
      </c>
      <c r="R22" s="187">
        <f t="shared" si="8"/>
        <v>0</v>
      </c>
      <c r="S22" s="187">
        <f t="shared" si="8"/>
        <v>8</v>
      </c>
      <c r="T22" s="187">
        <f t="shared" si="8"/>
        <v>7</v>
      </c>
      <c r="U22" s="187">
        <f t="shared" si="8"/>
        <v>0</v>
      </c>
      <c r="V22" s="187">
        <f t="shared" si="8"/>
        <v>0</v>
      </c>
      <c r="W22" s="187">
        <f t="shared" si="8"/>
        <v>0</v>
      </c>
      <c r="X22" s="187">
        <f t="shared" si="8"/>
        <v>0</v>
      </c>
      <c r="Y22" s="187">
        <f t="shared" si="8"/>
        <v>0</v>
      </c>
      <c r="Z22" s="187">
        <f t="shared" si="8"/>
        <v>0</v>
      </c>
      <c r="AA22" s="187">
        <f t="shared" si="8"/>
        <v>0</v>
      </c>
      <c r="AB22" s="187">
        <f t="shared" ref="AB22:AC22" si="9">SUM(AB16:AB21)</f>
        <v>0</v>
      </c>
      <c r="AC22" s="187">
        <f t="shared" si="9"/>
        <v>0</v>
      </c>
      <c r="AD22" s="187">
        <f t="shared" si="8"/>
        <v>0</v>
      </c>
      <c r="AE22" s="215">
        <f>I26+J26+K26+L26+M26+N26+P26+Q26+R26+S26+T26+U26</f>
        <v>1476000</v>
      </c>
      <c r="AF22" s="226"/>
      <c r="AG22" s="267"/>
    </row>
    <row r="23" spans="4:33" ht="12" customHeight="1">
      <c r="D23" s="211" t="s">
        <v>655</v>
      </c>
      <c r="E23" s="212"/>
      <c r="F23" s="213"/>
      <c r="G23" s="213"/>
      <c r="H23" s="214"/>
      <c r="I23" s="217">
        <v>20000</v>
      </c>
      <c r="J23" s="218">
        <v>20000</v>
      </c>
      <c r="K23" s="217">
        <v>95000</v>
      </c>
      <c r="L23" s="217">
        <v>12000</v>
      </c>
      <c r="M23" s="217">
        <v>50000</v>
      </c>
      <c r="N23" s="218">
        <v>60000</v>
      </c>
      <c r="O23" s="218"/>
      <c r="P23" s="218">
        <v>20000</v>
      </c>
      <c r="Q23" s="218">
        <v>20000</v>
      </c>
      <c r="R23" s="218">
        <v>95000</v>
      </c>
      <c r="S23" s="218">
        <v>20000</v>
      </c>
      <c r="T23" s="218">
        <v>50000</v>
      </c>
      <c r="U23" s="218">
        <v>50000</v>
      </c>
      <c r="V23" s="218"/>
      <c r="W23" s="217">
        <v>60000</v>
      </c>
      <c r="X23" s="217">
        <v>110000</v>
      </c>
      <c r="Y23" s="217">
        <v>300000</v>
      </c>
      <c r="Z23" s="217">
        <v>13000</v>
      </c>
      <c r="AA23" s="217">
        <v>13000</v>
      </c>
      <c r="AB23" s="217">
        <v>18000</v>
      </c>
      <c r="AC23" s="217"/>
      <c r="AD23" s="217">
        <v>23000</v>
      </c>
      <c r="AE23" s="219"/>
      <c r="AF23" s="227"/>
      <c r="AG23" s="267"/>
    </row>
    <row r="24" spans="4:33">
      <c r="D24" s="211" t="s">
        <v>656</v>
      </c>
      <c r="E24" s="212"/>
      <c r="F24" s="213"/>
      <c r="G24" s="213"/>
      <c r="H24" s="214"/>
      <c r="I24" s="217"/>
      <c r="J24" s="217"/>
      <c r="K24" s="217"/>
      <c r="L24" s="217"/>
      <c r="M24" s="217"/>
      <c r="N24" s="217"/>
      <c r="O24" s="217"/>
      <c r="P24" s="217"/>
      <c r="Q24" s="217"/>
      <c r="R24" s="217"/>
      <c r="S24" s="217"/>
      <c r="T24" s="217"/>
      <c r="U24" s="217"/>
      <c r="V24" s="217"/>
      <c r="W24" s="217"/>
      <c r="X24" s="217"/>
      <c r="Y24" s="217"/>
      <c r="Z24" s="217"/>
      <c r="AA24" s="217"/>
      <c r="AB24" s="221"/>
      <c r="AC24" s="221"/>
      <c r="AD24" s="217"/>
      <c r="AE24" s="285">
        <f>W26+X26+Y26+Z26+AD26+AB26+AA26+AC26</f>
        <v>0</v>
      </c>
      <c r="AF24" s="227"/>
      <c r="AG24" s="267"/>
    </row>
    <row r="25" spans="4:33" ht="12" customHeight="1">
      <c r="D25" s="211" t="s">
        <v>657</v>
      </c>
      <c r="E25" s="212"/>
      <c r="F25" s="213"/>
      <c r="G25" s="213"/>
      <c r="H25" s="214"/>
      <c r="I25" s="217">
        <f>SUM(I23:I24)</f>
        <v>20000</v>
      </c>
      <c r="J25" s="217">
        <f t="shared" ref="J25:AD25" si="10">SUM(J23:J24)</f>
        <v>20000</v>
      </c>
      <c r="K25" s="217">
        <f t="shared" si="10"/>
        <v>95000</v>
      </c>
      <c r="L25" s="217">
        <f t="shared" si="10"/>
        <v>12000</v>
      </c>
      <c r="M25" s="217">
        <f t="shared" si="10"/>
        <v>50000</v>
      </c>
      <c r="N25" s="217">
        <f t="shared" si="10"/>
        <v>60000</v>
      </c>
      <c r="O25" s="217">
        <f t="shared" si="10"/>
        <v>0</v>
      </c>
      <c r="P25" s="217">
        <f t="shared" si="10"/>
        <v>20000</v>
      </c>
      <c r="Q25" s="217">
        <f t="shared" si="10"/>
        <v>20000</v>
      </c>
      <c r="R25" s="217">
        <f t="shared" si="10"/>
        <v>95000</v>
      </c>
      <c r="S25" s="217">
        <f t="shared" si="10"/>
        <v>20000</v>
      </c>
      <c r="T25" s="217">
        <f t="shared" si="10"/>
        <v>50000</v>
      </c>
      <c r="U25" s="217">
        <f t="shared" si="10"/>
        <v>50000</v>
      </c>
      <c r="V25" s="217">
        <f t="shared" si="10"/>
        <v>0</v>
      </c>
      <c r="W25" s="217">
        <f t="shared" si="10"/>
        <v>60000</v>
      </c>
      <c r="X25" s="217">
        <f t="shared" si="10"/>
        <v>110000</v>
      </c>
      <c r="Y25" s="217">
        <f t="shared" si="10"/>
        <v>300000</v>
      </c>
      <c r="Z25" s="217">
        <f t="shared" si="10"/>
        <v>13000</v>
      </c>
      <c r="AA25" s="217">
        <f t="shared" si="10"/>
        <v>13000</v>
      </c>
      <c r="AB25" s="221">
        <f t="shared" si="10"/>
        <v>18000</v>
      </c>
      <c r="AC25" s="221">
        <f t="shared" si="10"/>
        <v>0</v>
      </c>
      <c r="AD25" s="217">
        <f t="shared" si="10"/>
        <v>23000</v>
      </c>
      <c r="AE25" s="219"/>
      <c r="AF25" s="227"/>
      <c r="AG25" s="267"/>
    </row>
    <row r="26" spans="4:33" ht="12" customHeight="1">
      <c r="D26" s="211" t="s">
        <v>658</v>
      </c>
      <c r="E26" s="212"/>
      <c r="F26" s="213"/>
      <c r="G26" s="213"/>
      <c r="H26" s="214"/>
      <c r="I26" s="217">
        <f>SUM(I25*I22)</f>
        <v>260000</v>
      </c>
      <c r="J26" s="217">
        <f t="shared" ref="J26:AD26" si="11">SUM(J25*J22)</f>
        <v>0</v>
      </c>
      <c r="K26" s="217">
        <f t="shared" si="11"/>
        <v>0</v>
      </c>
      <c r="L26" s="217">
        <f t="shared" si="11"/>
        <v>96000</v>
      </c>
      <c r="M26" s="217">
        <f t="shared" si="11"/>
        <v>350000</v>
      </c>
      <c r="N26" s="217">
        <f t="shared" si="11"/>
        <v>0</v>
      </c>
      <c r="O26" s="217">
        <f t="shared" si="11"/>
        <v>0</v>
      </c>
      <c r="P26" s="217">
        <f t="shared" si="11"/>
        <v>260000</v>
      </c>
      <c r="Q26" s="217">
        <f t="shared" si="11"/>
        <v>0</v>
      </c>
      <c r="R26" s="217">
        <f t="shared" si="11"/>
        <v>0</v>
      </c>
      <c r="S26" s="217">
        <f t="shared" si="11"/>
        <v>160000</v>
      </c>
      <c r="T26" s="217">
        <f t="shared" si="11"/>
        <v>350000</v>
      </c>
      <c r="U26" s="217">
        <f t="shared" si="11"/>
        <v>0</v>
      </c>
      <c r="V26" s="217">
        <f t="shared" si="11"/>
        <v>0</v>
      </c>
      <c r="W26" s="217">
        <f t="shared" si="11"/>
        <v>0</v>
      </c>
      <c r="X26" s="217">
        <f t="shared" si="11"/>
        <v>0</v>
      </c>
      <c r="Y26" s="217">
        <f t="shared" si="11"/>
        <v>0</v>
      </c>
      <c r="Z26" s="217">
        <f t="shared" si="11"/>
        <v>0</v>
      </c>
      <c r="AA26" s="217">
        <f t="shared" si="11"/>
        <v>0</v>
      </c>
      <c r="AB26" s="221">
        <f t="shared" ref="AB26:AC26" si="12">SUM(AB22*AB25)</f>
        <v>0</v>
      </c>
      <c r="AC26" s="221">
        <f t="shared" si="12"/>
        <v>0</v>
      </c>
      <c r="AD26" s="217">
        <f t="shared" si="11"/>
        <v>0</v>
      </c>
      <c r="AE26" s="286">
        <f>AE22+AE24</f>
        <v>1476000</v>
      </c>
      <c r="AF26" s="228"/>
      <c r="AG26" s="267"/>
    </row>
    <row r="27" spans="4:33" ht="15">
      <c r="D27" s="224" t="s">
        <v>92</v>
      </c>
      <c r="E27" s="229"/>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1"/>
      <c r="AG27" s="267"/>
    </row>
    <row r="28" spans="4:33" ht="38.25">
      <c r="D28" s="185" t="s">
        <v>93</v>
      </c>
      <c r="E28" s="225" t="s">
        <v>94</v>
      </c>
      <c r="F28" s="186">
        <v>2</v>
      </c>
      <c r="G28" s="190" t="s">
        <v>95</v>
      </c>
      <c r="H28" s="187"/>
      <c r="I28" s="6">
        <v>2</v>
      </c>
      <c r="J28" s="8"/>
      <c r="K28" s="8"/>
      <c r="L28" s="56">
        <v>2</v>
      </c>
      <c r="M28" s="8">
        <v>1</v>
      </c>
      <c r="N28" s="8"/>
      <c r="O28" s="53">
        <v>1</v>
      </c>
      <c r="P28" s="208">
        <f>I28</f>
        <v>2</v>
      </c>
      <c r="Q28" s="208">
        <f t="shared" ref="Q28:V39" si="13">J28</f>
        <v>0</v>
      </c>
      <c r="R28" s="208">
        <f t="shared" si="13"/>
        <v>0</v>
      </c>
      <c r="S28" s="208">
        <f t="shared" si="13"/>
        <v>2</v>
      </c>
      <c r="T28" s="208">
        <f t="shared" si="13"/>
        <v>1</v>
      </c>
      <c r="U28" s="208">
        <f t="shared" si="13"/>
        <v>0</v>
      </c>
      <c r="V28" s="208">
        <f t="shared" si="13"/>
        <v>1</v>
      </c>
      <c r="W28" s="208"/>
      <c r="X28" s="208"/>
      <c r="Y28" s="208"/>
      <c r="Z28" s="208"/>
      <c r="AA28" s="208"/>
      <c r="AB28" s="208"/>
      <c r="AC28" s="208"/>
      <c r="AD28" s="208"/>
      <c r="AE28" s="291">
        <v>45962</v>
      </c>
      <c r="AF28" s="208">
        <f t="shared" ref="AF28:AF39" si="14">I28+J28+K28+L28+M28+N28+W28+X28+Y28</f>
        <v>5</v>
      </c>
      <c r="AG28" s="268"/>
    </row>
    <row r="29" spans="4:33" ht="38.25">
      <c r="D29" s="185" t="s">
        <v>96</v>
      </c>
      <c r="E29" s="186" t="s">
        <v>97</v>
      </c>
      <c r="F29" s="186">
        <v>3</v>
      </c>
      <c r="G29" s="190" t="s">
        <v>98</v>
      </c>
      <c r="H29" s="187"/>
      <c r="I29" s="6">
        <v>5</v>
      </c>
      <c r="J29" s="8"/>
      <c r="K29" s="8"/>
      <c r="L29" s="181"/>
      <c r="M29" s="8">
        <v>1</v>
      </c>
      <c r="N29" s="8"/>
      <c r="O29" s="8"/>
      <c r="P29" s="208">
        <f t="shared" ref="P29:P39" si="15">I29</f>
        <v>5</v>
      </c>
      <c r="Q29" s="208">
        <f t="shared" si="13"/>
        <v>0</v>
      </c>
      <c r="R29" s="208">
        <f t="shared" si="13"/>
        <v>0</v>
      </c>
      <c r="S29" s="208">
        <f t="shared" si="13"/>
        <v>0</v>
      </c>
      <c r="T29" s="208">
        <f t="shared" si="13"/>
        <v>1</v>
      </c>
      <c r="U29" s="208">
        <f t="shared" si="13"/>
        <v>0</v>
      </c>
      <c r="V29" s="208">
        <f t="shared" si="13"/>
        <v>0</v>
      </c>
      <c r="W29" s="208"/>
      <c r="X29" s="208"/>
      <c r="Y29" s="208"/>
      <c r="Z29" s="208"/>
      <c r="AA29" s="208"/>
      <c r="AB29" s="208"/>
      <c r="AC29" s="208"/>
      <c r="AD29" s="208"/>
      <c r="AE29" s="291">
        <v>45962</v>
      </c>
      <c r="AF29" s="208">
        <f t="shared" si="14"/>
        <v>6</v>
      </c>
      <c r="AG29" s="268"/>
    </row>
    <row r="30" spans="4:33" ht="25.5">
      <c r="D30" s="185" t="s">
        <v>99</v>
      </c>
      <c r="E30" s="186" t="s">
        <v>82</v>
      </c>
      <c r="F30" s="186">
        <v>1</v>
      </c>
      <c r="G30" s="190" t="s">
        <v>100</v>
      </c>
      <c r="H30" s="187"/>
      <c r="I30" s="6">
        <v>1</v>
      </c>
      <c r="J30" s="8"/>
      <c r="K30" s="8"/>
      <c r="L30" s="56">
        <v>1</v>
      </c>
      <c r="M30" s="8"/>
      <c r="N30" s="8"/>
      <c r="O30" s="8"/>
      <c r="P30" s="208">
        <f t="shared" si="15"/>
        <v>1</v>
      </c>
      <c r="Q30" s="208">
        <f t="shared" si="13"/>
        <v>0</v>
      </c>
      <c r="R30" s="208">
        <f t="shared" si="13"/>
        <v>0</v>
      </c>
      <c r="S30" s="208">
        <f t="shared" si="13"/>
        <v>1</v>
      </c>
      <c r="T30" s="208">
        <f t="shared" si="13"/>
        <v>0</v>
      </c>
      <c r="U30" s="208">
        <f t="shared" si="13"/>
        <v>0</v>
      </c>
      <c r="V30" s="208">
        <f t="shared" si="13"/>
        <v>0</v>
      </c>
      <c r="W30" s="208"/>
      <c r="X30" s="208"/>
      <c r="Y30" s="208"/>
      <c r="Z30" s="208"/>
      <c r="AA30" s="208"/>
      <c r="AB30" s="208"/>
      <c r="AC30" s="208"/>
      <c r="AD30" s="208"/>
      <c r="AE30" s="210">
        <v>46054</v>
      </c>
      <c r="AF30" s="208">
        <f t="shared" si="14"/>
        <v>2</v>
      </c>
      <c r="AG30" s="268"/>
    </row>
    <row r="31" spans="4:33" ht="25.5">
      <c r="D31" s="185" t="s">
        <v>101</v>
      </c>
      <c r="E31" s="186" t="s">
        <v>82</v>
      </c>
      <c r="F31" s="186">
        <v>1</v>
      </c>
      <c r="G31" s="190" t="s">
        <v>102</v>
      </c>
      <c r="H31" s="187"/>
      <c r="I31" s="6">
        <v>1</v>
      </c>
      <c r="J31" s="6"/>
      <c r="K31" s="6"/>
      <c r="L31" s="57">
        <v>1</v>
      </c>
      <c r="M31" s="6"/>
      <c r="N31" s="6"/>
      <c r="O31" s="6"/>
      <c r="P31" s="208">
        <f t="shared" si="15"/>
        <v>1</v>
      </c>
      <c r="Q31" s="208">
        <f t="shared" si="13"/>
        <v>0</v>
      </c>
      <c r="R31" s="208">
        <f t="shared" si="13"/>
        <v>0</v>
      </c>
      <c r="S31" s="208">
        <f t="shared" si="13"/>
        <v>1</v>
      </c>
      <c r="T31" s="208">
        <f t="shared" si="13"/>
        <v>0</v>
      </c>
      <c r="U31" s="208">
        <f t="shared" si="13"/>
        <v>0</v>
      </c>
      <c r="V31" s="208">
        <f t="shared" si="13"/>
        <v>0</v>
      </c>
      <c r="W31" s="208"/>
      <c r="X31" s="208"/>
      <c r="Y31" s="208"/>
      <c r="Z31" s="208"/>
      <c r="AA31" s="208"/>
      <c r="AB31" s="208"/>
      <c r="AC31" s="208"/>
      <c r="AD31" s="208"/>
      <c r="AE31" s="291"/>
      <c r="AF31" s="208">
        <f t="shared" si="14"/>
        <v>2</v>
      </c>
      <c r="AG31" s="267"/>
    </row>
    <row r="32" spans="4:33" ht="38.25">
      <c r="D32" s="185" t="s">
        <v>103</v>
      </c>
      <c r="E32" s="186" t="s">
        <v>104</v>
      </c>
      <c r="F32" s="186">
        <v>3</v>
      </c>
      <c r="G32" s="190" t="s">
        <v>105</v>
      </c>
      <c r="H32" s="187"/>
      <c r="I32" s="6">
        <v>4</v>
      </c>
      <c r="J32" s="8"/>
      <c r="K32" s="8"/>
      <c r="L32" s="56">
        <v>2</v>
      </c>
      <c r="M32" s="8">
        <v>1</v>
      </c>
      <c r="N32" s="8"/>
      <c r="O32" s="8"/>
      <c r="P32" s="208">
        <f t="shared" si="15"/>
        <v>4</v>
      </c>
      <c r="Q32" s="208">
        <f t="shared" si="13"/>
        <v>0</v>
      </c>
      <c r="R32" s="208">
        <f t="shared" si="13"/>
        <v>0</v>
      </c>
      <c r="S32" s="208">
        <f t="shared" si="13"/>
        <v>2</v>
      </c>
      <c r="T32" s="208">
        <f t="shared" si="13"/>
        <v>1</v>
      </c>
      <c r="U32" s="208">
        <f t="shared" si="13"/>
        <v>0</v>
      </c>
      <c r="V32" s="208">
        <f t="shared" si="13"/>
        <v>0</v>
      </c>
      <c r="W32" s="187"/>
      <c r="X32" s="187"/>
      <c r="Y32" s="187"/>
      <c r="Z32" s="187"/>
      <c r="AA32" s="187"/>
      <c r="AB32" s="187"/>
      <c r="AC32" s="187"/>
      <c r="AD32" s="187"/>
      <c r="AE32" s="291">
        <v>45962</v>
      </c>
      <c r="AF32" s="208">
        <f t="shared" si="14"/>
        <v>7</v>
      </c>
      <c r="AG32" s="268"/>
    </row>
    <row r="33" spans="4:33" ht="25.5">
      <c r="D33" s="185" t="s">
        <v>106</v>
      </c>
      <c r="E33" s="186" t="s">
        <v>82</v>
      </c>
      <c r="F33" s="186">
        <v>1</v>
      </c>
      <c r="G33" s="190" t="s">
        <v>107</v>
      </c>
      <c r="H33" s="187"/>
      <c r="I33" s="6">
        <v>2</v>
      </c>
      <c r="J33" s="8"/>
      <c r="K33" s="8"/>
      <c r="L33" s="56">
        <v>1</v>
      </c>
      <c r="M33" s="8"/>
      <c r="N33" s="8"/>
      <c r="O33" s="53">
        <v>1</v>
      </c>
      <c r="P33" s="208">
        <f t="shared" si="15"/>
        <v>2</v>
      </c>
      <c r="Q33" s="208">
        <f t="shared" si="13"/>
        <v>0</v>
      </c>
      <c r="R33" s="208">
        <f t="shared" si="13"/>
        <v>0</v>
      </c>
      <c r="S33" s="208">
        <f t="shared" si="13"/>
        <v>1</v>
      </c>
      <c r="T33" s="208">
        <f t="shared" si="13"/>
        <v>0</v>
      </c>
      <c r="U33" s="208">
        <f t="shared" si="13"/>
        <v>0</v>
      </c>
      <c r="V33" s="208">
        <f t="shared" si="13"/>
        <v>1</v>
      </c>
      <c r="W33" s="208"/>
      <c r="X33" s="208"/>
      <c r="Y33" s="208"/>
      <c r="Z33" s="208"/>
      <c r="AA33" s="208"/>
      <c r="AB33" s="208"/>
      <c r="AC33" s="208"/>
      <c r="AD33" s="208"/>
      <c r="AE33" s="291">
        <v>45962</v>
      </c>
      <c r="AF33" s="208">
        <f t="shared" si="14"/>
        <v>3</v>
      </c>
      <c r="AG33" s="268"/>
    </row>
    <row r="34" spans="4:33" ht="25.5">
      <c r="D34" s="185" t="s">
        <v>108</v>
      </c>
      <c r="E34" s="186" t="s">
        <v>109</v>
      </c>
      <c r="F34" s="186">
        <v>1</v>
      </c>
      <c r="G34" s="190" t="s">
        <v>110</v>
      </c>
      <c r="H34" s="187"/>
      <c r="I34" s="6">
        <v>2</v>
      </c>
      <c r="J34" s="8"/>
      <c r="K34" s="8"/>
      <c r="L34" s="56">
        <v>1</v>
      </c>
      <c r="M34" s="8">
        <v>2</v>
      </c>
      <c r="N34" s="8"/>
      <c r="O34" s="8"/>
      <c r="P34" s="208">
        <f t="shared" si="15"/>
        <v>2</v>
      </c>
      <c r="Q34" s="208">
        <f t="shared" si="13"/>
        <v>0</v>
      </c>
      <c r="R34" s="208">
        <f t="shared" si="13"/>
        <v>0</v>
      </c>
      <c r="S34" s="208">
        <f t="shared" si="13"/>
        <v>1</v>
      </c>
      <c r="T34" s="208">
        <f t="shared" si="13"/>
        <v>2</v>
      </c>
      <c r="U34" s="208">
        <f t="shared" si="13"/>
        <v>0</v>
      </c>
      <c r="V34" s="208">
        <f t="shared" si="13"/>
        <v>0</v>
      </c>
      <c r="W34" s="208"/>
      <c r="X34" s="208"/>
      <c r="Y34" s="208"/>
      <c r="Z34" s="208"/>
      <c r="AA34" s="208"/>
      <c r="AB34" s="208"/>
      <c r="AC34" s="208"/>
      <c r="AD34" s="208"/>
      <c r="AE34" s="210">
        <v>46054</v>
      </c>
      <c r="AF34" s="208">
        <f t="shared" si="14"/>
        <v>5</v>
      </c>
      <c r="AG34" s="268"/>
    </row>
    <row r="35" spans="4:33" ht="25.5">
      <c r="D35" s="185" t="s">
        <v>108</v>
      </c>
      <c r="E35" s="186" t="s">
        <v>90</v>
      </c>
      <c r="F35" s="186">
        <v>1</v>
      </c>
      <c r="G35" s="190" t="s">
        <v>111</v>
      </c>
      <c r="H35" s="187"/>
      <c r="I35" s="6">
        <v>1</v>
      </c>
      <c r="J35" s="8"/>
      <c r="K35" s="8"/>
      <c r="L35" s="56"/>
      <c r="M35" s="8">
        <v>1</v>
      </c>
      <c r="N35" s="8"/>
      <c r="O35" s="8"/>
      <c r="P35" s="208">
        <f t="shared" si="15"/>
        <v>1</v>
      </c>
      <c r="Q35" s="208">
        <f t="shared" si="13"/>
        <v>0</v>
      </c>
      <c r="R35" s="208">
        <f t="shared" si="13"/>
        <v>0</v>
      </c>
      <c r="S35" s="208">
        <f t="shared" si="13"/>
        <v>0</v>
      </c>
      <c r="T35" s="208">
        <f t="shared" si="13"/>
        <v>1</v>
      </c>
      <c r="U35" s="208">
        <f t="shared" si="13"/>
        <v>0</v>
      </c>
      <c r="V35" s="208">
        <f t="shared" si="13"/>
        <v>0</v>
      </c>
      <c r="W35" s="208"/>
      <c r="X35" s="208"/>
      <c r="Y35" s="208"/>
      <c r="Z35" s="208"/>
      <c r="AA35" s="208"/>
      <c r="AB35" s="208"/>
      <c r="AC35" s="208"/>
      <c r="AD35" s="208"/>
      <c r="AE35" s="210">
        <v>46054</v>
      </c>
      <c r="AF35" s="208">
        <f t="shared" si="14"/>
        <v>2</v>
      </c>
      <c r="AG35" s="268"/>
    </row>
    <row r="36" spans="4:33" ht="25.5">
      <c r="D36" s="185" t="s">
        <v>108</v>
      </c>
      <c r="E36" s="186" t="s">
        <v>112</v>
      </c>
      <c r="F36" s="186">
        <v>1</v>
      </c>
      <c r="G36" s="190" t="s">
        <v>113</v>
      </c>
      <c r="H36" s="187"/>
      <c r="I36" s="6">
        <v>1</v>
      </c>
      <c r="J36" s="8"/>
      <c r="K36" s="8"/>
      <c r="L36" s="56">
        <v>1</v>
      </c>
      <c r="M36" s="8">
        <v>1</v>
      </c>
      <c r="N36" s="8"/>
      <c r="O36" s="8"/>
      <c r="P36" s="208">
        <f t="shared" si="15"/>
        <v>1</v>
      </c>
      <c r="Q36" s="208">
        <f t="shared" si="13"/>
        <v>0</v>
      </c>
      <c r="R36" s="208">
        <f t="shared" si="13"/>
        <v>0</v>
      </c>
      <c r="S36" s="208">
        <f t="shared" si="13"/>
        <v>1</v>
      </c>
      <c r="T36" s="208">
        <f t="shared" si="13"/>
        <v>1</v>
      </c>
      <c r="U36" s="208">
        <f t="shared" si="13"/>
        <v>0</v>
      </c>
      <c r="V36" s="208">
        <f t="shared" si="13"/>
        <v>0</v>
      </c>
      <c r="W36" s="208"/>
      <c r="X36" s="208"/>
      <c r="Y36" s="208"/>
      <c r="Z36" s="208"/>
      <c r="AA36" s="208"/>
      <c r="AB36" s="208"/>
      <c r="AC36" s="208"/>
      <c r="AD36" s="208"/>
      <c r="AE36" s="210">
        <v>46054</v>
      </c>
      <c r="AF36" s="208">
        <f t="shared" si="14"/>
        <v>3</v>
      </c>
      <c r="AG36" s="268"/>
    </row>
    <row r="37" spans="4:33" ht="38.25">
      <c r="D37" s="185" t="s">
        <v>114</v>
      </c>
      <c r="E37" s="186" t="s">
        <v>90</v>
      </c>
      <c r="F37" s="186">
        <v>1</v>
      </c>
      <c r="G37" s="190" t="s">
        <v>115</v>
      </c>
      <c r="H37" s="187"/>
      <c r="I37" s="6">
        <v>4</v>
      </c>
      <c r="J37" s="8"/>
      <c r="K37" s="8"/>
      <c r="L37" s="56"/>
      <c r="M37" s="8">
        <v>1</v>
      </c>
      <c r="N37" s="8"/>
      <c r="O37" s="8"/>
      <c r="P37" s="208">
        <f t="shared" si="15"/>
        <v>4</v>
      </c>
      <c r="Q37" s="208">
        <f t="shared" si="13"/>
        <v>0</v>
      </c>
      <c r="R37" s="208">
        <f t="shared" si="13"/>
        <v>0</v>
      </c>
      <c r="S37" s="208">
        <f t="shared" si="13"/>
        <v>0</v>
      </c>
      <c r="T37" s="208">
        <f t="shared" si="13"/>
        <v>1</v>
      </c>
      <c r="U37" s="208">
        <f t="shared" si="13"/>
        <v>0</v>
      </c>
      <c r="V37" s="208">
        <f t="shared" si="13"/>
        <v>0</v>
      </c>
      <c r="W37" s="208"/>
      <c r="X37" s="208"/>
      <c r="Y37" s="208"/>
      <c r="Z37" s="208"/>
      <c r="AA37" s="208"/>
      <c r="AB37" s="208"/>
      <c r="AC37" s="208"/>
      <c r="AD37" s="208"/>
      <c r="AE37" s="291">
        <v>45962</v>
      </c>
      <c r="AF37" s="208">
        <f t="shared" si="14"/>
        <v>5</v>
      </c>
      <c r="AG37" s="267"/>
    </row>
    <row r="38" spans="4:33" ht="25.5">
      <c r="D38" s="185" t="s">
        <v>116</v>
      </c>
      <c r="E38" s="186" t="s">
        <v>117</v>
      </c>
      <c r="F38" s="186">
        <v>1</v>
      </c>
      <c r="G38" s="190" t="s">
        <v>118</v>
      </c>
      <c r="H38" s="187"/>
      <c r="I38" s="6">
        <v>2</v>
      </c>
      <c r="J38" s="8"/>
      <c r="K38" s="8"/>
      <c r="L38" s="56"/>
      <c r="M38" s="179"/>
      <c r="N38" s="8"/>
      <c r="O38" s="8"/>
      <c r="P38" s="208">
        <f t="shared" si="15"/>
        <v>2</v>
      </c>
      <c r="Q38" s="208">
        <f t="shared" si="13"/>
        <v>0</v>
      </c>
      <c r="R38" s="208">
        <f t="shared" si="13"/>
        <v>0</v>
      </c>
      <c r="S38" s="208">
        <f t="shared" si="13"/>
        <v>0</v>
      </c>
      <c r="T38" s="208">
        <f t="shared" si="13"/>
        <v>0</v>
      </c>
      <c r="U38" s="208">
        <f t="shared" si="13"/>
        <v>0</v>
      </c>
      <c r="V38" s="208">
        <f t="shared" si="13"/>
        <v>0</v>
      </c>
      <c r="W38" s="208"/>
      <c r="X38" s="208"/>
      <c r="Y38" s="208"/>
      <c r="Z38" s="208"/>
      <c r="AA38" s="208"/>
      <c r="AB38" s="208"/>
      <c r="AC38" s="208"/>
      <c r="AD38" s="208"/>
      <c r="AE38" s="291">
        <v>45962</v>
      </c>
      <c r="AF38" s="208">
        <f t="shared" si="14"/>
        <v>2</v>
      </c>
      <c r="AG38" s="267"/>
    </row>
    <row r="39" spans="4:33" ht="25.5">
      <c r="D39" s="185" t="s">
        <v>119</v>
      </c>
      <c r="E39" s="186" t="s">
        <v>117</v>
      </c>
      <c r="F39" s="186">
        <v>1</v>
      </c>
      <c r="G39" s="190" t="s">
        <v>120</v>
      </c>
      <c r="H39" s="187"/>
      <c r="I39" s="181"/>
      <c r="J39" s="8"/>
      <c r="K39" s="6"/>
      <c r="L39" s="57"/>
      <c r="M39" s="6">
        <v>1</v>
      </c>
      <c r="N39" s="8"/>
      <c r="O39" s="52">
        <v>1</v>
      </c>
      <c r="P39" s="208">
        <f t="shared" si="15"/>
        <v>0</v>
      </c>
      <c r="Q39" s="208">
        <f t="shared" si="13"/>
        <v>0</v>
      </c>
      <c r="R39" s="208">
        <f t="shared" si="13"/>
        <v>0</v>
      </c>
      <c r="S39" s="208">
        <f t="shared" si="13"/>
        <v>0</v>
      </c>
      <c r="T39" s="208">
        <f t="shared" si="13"/>
        <v>1</v>
      </c>
      <c r="U39" s="208">
        <f t="shared" si="13"/>
        <v>0</v>
      </c>
      <c r="V39" s="208">
        <f t="shared" si="13"/>
        <v>1</v>
      </c>
      <c r="W39" s="208"/>
      <c r="X39" s="208"/>
      <c r="Y39" s="208"/>
      <c r="Z39" s="208"/>
      <c r="AA39" s="208"/>
      <c r="AB39" s="208"/>
      <c r="AC39" s="208"/>
      <c r="AD39" s="208"/>
      <c r="AE39" s="291">
        <v>45962</v>
      </c>
      <c r="AF39" s="208">
        <f t="shared" si="14"/>
        <v>1</v>
      </c>
      <c r="AG39" s="267"/>
    </row>
    <row r="40" spans="4:33" ht="12" customHeight="1">
      <c r="D40" s="211" t="s">
        <v>654</v>
      </c>
      <c r="E40" s="212"/>
      <c r="F40" s="213"/>
      <c r="G40" s="213"/>
      <c r="H40" s="214"/>
      <c r="I40" s="187">
        <f>SUM(I28:I39)</f>
        <v>25</v>
      </c>
      <c r="J40" s="187">
        <f t="shared" ref="J40:AD40" si="16">SUM(J28:J39)</f>
        <v>0</v>
      </c>
      <c r="K40" s="187">
        <f t="shared" si="16"/>
        <v>0</v>
      </c>
      <c r="L40" s="187">
        <f t="shared" si="16"/>
        <v>9</v>
      </c>
      <c r="M40" s="187">
        <f t="shared" si="16"/>
        <v>9</v>
      </c>
      <c r="N40" s="187">
        <f t="shared" si="16"/>
        <v>0</v>
      </c>
      <c r="O40" s="187"/>
      <c r="P40" s="187">
        <f t="shared" ref="P40:V40" si="17">SUM(P28:P39)</f>
        <v>25</v>
      </c>
      <c r="Q40" s="187">
        <f t="shared" si="17"/>
        <v>0</v>
      </c>
      <c r="R40" s="187">
        <f t="shared" si="17"/>
        <v>0</v>
      </c>
      <c r="S40" s="187">
        <f t="shared" si="17"/>
        <v>9</v>
      </c>
      <c r="T40" s="187">
        <f t="shared" si="17"/>
        <v>9</v>
      </c>
      <c r="U40" s="187">
        <f t="shared" si="17"/>
        <v>0</v>
      </c>
      <c r="V40" s="187">
        <f t="shared" si="17"/>
        <v>3</v>
      </c>
      <c r="W40" s="187">
        <f t="shared" si="16"/>
        <v>0</v>
      </c>
      <c r="X40" s="187">
        <f t="shared" si="16"/>
        <v>0</v>
      </c>
      <c r="Y40" s="187">
        <f t="shared" si="16"/>
        <v>0</v>
      </c>
      <c r="Z40" s="187">
        <f t="shared" si="16"/>
        <v>0</v>
      </c>
      <c r="AA40" s="187">
        <f t="shared" si="16"/>
        <v>0</v>
      </c>
      <c r="AB40" s="187">
        <f t="shared" ref="AB40:AC40" si="18">SUM(AB34:AB39)</f>
        <v>0</v>
      </c>
      <c r="AC40" s="187">
        <f t="shared" si="18"/>
        <v>0</v>
      </c>
      <c r="AD40" s="187">
        <f t="shared" si="16"/>
        <v>0</v>
      </c>
      <c r="AE40" s="215">
        <f>I44+J44+K44+L44+M44+N44+P44+Q44+R44+S44+T44+U44+V44+O44</f>
        <v>2260000</v>
      </c>
      <c r="AF40" s="232"/>
      <c r="AG40" s="267"/>
    </row>
    <row r="41" spans="4:33" ht="12" customHeight="1">
      <c r="D41" s="211" t="s">
        <v>655</v>
      </c>
      <c r="E41" s="212"/>
      <c r="F41" s="213"/>
      <c r="G41" s="213"/>
      <c r="H41" s="214"/>
      <c r="I41" s="217">
        <v>20000</v>
      </c>
      <c r="J41" s="218">
        <v>20000</v>
      </c>
      <c r="K41" s="217">
        <v>90000</v>
      </c>
      <c r="L41" s="217">
        <v>20000</v>
      </c>
      <c r="M41" s="217">
        <v>50000</v>
      </c>
      <c r="N41" s="218">
        <v>50000</v>
      </c>
      <c r="O41" s="218"/>
      <c r="P41" s="218">
        <v>20000</v>
      </c>
      <c r="Q41" s="218">
        <v>20000</v>
      </c>
      <c r="R41" s="218">
        <v>65000</v>
      </c>
      <c r="S41" s="218">
        <v>20000</v>
      </c>
      <c r="T41" s="218">
        <v>50000</v>
      </c>
      <c r="U41" s="218">
        <v>50000</v>
      </c>
      <c r="V41" s="218"/>
      <c r="W41" s="217">
        <v>60000</v>
      </c>
      <c r="X41" s="217">
        <v>70000</v>
      </c>
      <c r="Y41" s="217">
        <v>50000</v>
      </c>
      <c r="Z41" s="217">
        <v>13000</v>
      </c>
      <c r="AA41" s="217">
        <v>13000</v>
      </c>
      <c r="AB41" s="217">
        <v>18000</v>
      </c>
      <c r="AC41" s="217"/>
      <c r="AD41" s="217">
        <v>23000</v>
      </c>
      <c r="AE41" s="219"/>
      <c r="AF41" s="233"/>
      <c r="AG41" s="267"/>
    </row>
    <row r="42" spans="4:33">
      <c r="D42" s="211" t="s">
        <v>656</v>
      </c>
      <c r="E42" s="212"/>
      <c r="F42" s="213"/>
      <c r="G42" s="213"/>
      <c r="H42" s="214"/>
      <c r="I42" s="217"/>
      <c r="J42" s="217"/>
      <c r="K42" s="217"/>
      <c r="L42" s="217"/>
      <c r="M42" s="217"/>
      <c r="N42" s="217"/>
      <c r="O42" s="217"/>
      <c r="P42" s="217"/>
      <c r="Q42" s="217"/>
      <c r="R42" s="217"/>
      <c r="S42" s="217"/>
      <c r="T42" s="217"/>
      <c r="U42" s="217"/>
      <c r="V42" s="217"/>
      <c r="W42" s="217"/>
      <c r="X42" s="217"/>
      <c r="Y42" s="217"/>
      <c r="Z42" s="217"/>
      <c r="AA42" s="217"/>
      <c r="AB42" s="221"/>
      <c r="AC42" s="221"/>
      <c r="AD42" s="217"/>
      <c r="AE42" s="285">
        <f>W44+X44+Y44+Z44+AD44+AB44+AA44+AC44</f>
        <v>0</v>
      </c>
      <c r="AF42" s="233"/>
      <c r="AG42" s="267"/>
    </row>
    <row r="43" spans="4:33" ht="12" customHeight="1">
      <c r="D43" s="211" t="s">
        <v>657</v>
      </c>
      <c r="E43" s="212"/>
      <c r="F43" s="213"/>
      <c r="G43" s="213"/>
      <c r="H43" s="214"/>
      <c r="I43" s="217">
        <f>SUM(I41:I42)</f>
        <v>20000</v>
      </c>
      <c r="J43" s="217">
        <f t="shared" ref="J43:AD43" si="19">SUM(J41:J42)</f>
        <v>20000</v>
      </c>
      <c r="K43" s="217">
        <f t="shared" si="19"/>
        <v>90000</v>
      </c>
      <c r="L43" s="217">
        <f t="shared" si="19"/>
        <v>20000</v>
      </c>
      <c r="M43" s="217">
        <f t="shared" si="19"/>
        <v>50000</v>
      </c>
      <c r="N43" s="217">
        <f t="shared" si="19"/>
        <v>50000</v>
      </c>
      <c r="O43" s="217"/>
      <c r="P43" s="217">
        <f t="shared" ref="P43:V43" si="20">SUM(P41:P42)</f>
        <v>20000</v>
      </c>
      <c r="Q43" s="217">
        <f t="shared" si="20"/>
        <v>20000</v>
      </c>
      <c r="R43" s="217">
        <f t="shared" si="20"/>
        <v>65000</v>
      </c>
      <c r="S43" s="217">
        <f t="shared" si="20"/>
        <v>20000</v>
      </c>
      <c r="T43" s="217">
        <f t="shared" si="20"/>
        <v>50000</v>
      </c>
      <c r="U43" s="217">
        <f t="shared" si="20"/>
        <v>50000</v>
      </c>
      <c r="V43" s="217">
        <f t="shared" si="20"/>
        <v>0</v>
      </c>
      <c r="W43" s="217">
        <f t="shared" si="19"/>
        <v>60000</v>
      </c>
      <c r="X43" s="217">
        <f t="shared" si="19"/>
        <v>70000</v>
      </c>
      <c r="Y43" s="217">
        <f t="shared" si="19"/>
        <v>50000</v>
      </c>
      <c r="Z43" s="217">
        <f t="shared" si="19"/>
        <v>13000</v>
      </c>
      <c r="AA43" s="217">
        <f t="shared" si="19"/>
        <v>13000</v>
      </c>
      <c r="AB43" s="221">
        <f t="shared" si="19"/>
        <v>18000</v>
      </c>
      <c r="AC43" s="221">
        <f t="shared" si="19"/>
        <v>0</v>
      </c>
      <c r="AD43" s="217">
        <f t="shared" si="19"/>
        <v>23000</v>
      </c>
      <c r="AE43" s="219"/>
      <c r="AF43" s="233"/>
      <c r="AG43" s="267"/>
    </row>
    <row r="44" spans="4:33" ht="12" customHeight="1">
      <c r="D44" s="211" t="s">
        <v>658</v>
      </c>
      <c r="E44" s="212"/>
      <c r="F44" s="213"/>
      <c r="G44" s="213"/>
      <c r="H44" s="214"/>
      <c r="I44" s="217">
        <f>SUM(I40*I43)</f>
        <v>500000</v>
      </c>
      <c r="J44" s="217">
        <f t="shared" ref="J44:AD44" si="21">SUM(J40*J43)</f>
        <v>0</v>
      </c>
      <c r="K44" s="217">
        <f t="shared" si="21"/>
        <v>0</v>
      </c>
      <c r="L44" s="217">
        <f t="shared" si="21"/>
        <v>180000</v>
      </c>
      <c r="M44" s="217">
        <f t="shared" si="21"/>
        <v>450000</v>
      </c>
      <c r="N44" s="217">
        <f t="shared" si="21"/>
        <v>0</v>
      </c>
      <c r="O44" s="217"/>
      <c r="P44" s="217">
        <f t="shared" ref="P44:V44" si="22">SUM(P40*P43)</f>
        <v>500000</v>
      </c>
      <c r="Q44" s="217">
        <f t="shared" si="22"/>
        <v>0</v>
      </c>
      <c r="R44" s="217">
        <f t="shared" si="22"/>
        <v>0</v>
      </c>
      <c r="S44" s="217">
        <f t="shared" si="22"/>
        <v>180000</v>
      </c>
      <c r="T44" s="217">
        <f t="shared" si="22"/>
        <v>450000</v>
      </c>
      <c r="U44" s="217">
        <f t="shared" si="22"/>
        <v>0</v>
      </c>
      <c r="V44" s="217">
        <f t="shared" si="22"/>
        <v>0</v>
      </c>
      <c r="W44" s="217">
        <f t="shared" si="21"/>
        <v>0</v>
      </c>
      <c r="X44" s="217">
        <f t="shared" si="21"/>
        <v>0</v>
      </c>
      <c r="Y44" s="217">
        <f t="shared" si="21"/>
        <v>0</v>
      </c>
      <c r="Z44" s="217">
        <f t="shared" si="21"/>
        <v>0</v>
      </c>
      <c r="AA44" s="217">
        <f t="shared" si="21"/>
        <v>0</v>
      </c>
      <c r="AB44" s="221">
        <f t="shared" si="21"/>
        <v>0</v>
      </c>
      <c r="AC44" s="221">
        <f t="shared" si="21"/>
        <v>0</v>
      </c>
      <c r="AD44" s="217">
        <f t="shared" si="21"/>
        <v>0</v>
      </c>
      <c r="AE44" s="286">
        <f>AE40+AE42</f>
        <v>2260000</v>
      </c>
      <c r="AF44" s="234"/>
      <c r="AG44" s="267"/>
    </row>
    <row r="45" spans="4:33" ht="15">
      <c r="D45" s="224" t="s">
        <v>121</v>
      </c>
      <c r="E45" s="205"/>
      <c r="F45" s="206"/>
      <c r="G45" s="206"/>
      <c r="H45" s="206"/>
      <c r="I45" s="206"/>
      <c r="J45" s="206"/>
      <c r="K45" s="206"/>
      <c r="L45" s="206"/>
      <c r="M45" s="206"/>
      <c r="N45" s="206"/>
      <c r="O45" s="206"/>
      <c r="P45" s="206"/>
      <c r="Q45" s="206"/>
      <c r="R45" s="206"/>
      <c r="S45" s="206"/>
      <c r="T45" s="206"/>
      <c r="U45" s="206"/>
      <c r="V45" s="206"/>
      <c r="W45" s="206"/>
      <c r="X45" s="206"/>
      <c r="Y45" s="206"/>
      <c r="Z45" s="206"/>
      <c r="AA45" s="206"/>
      <c r="AB45" s="206"/>
      <c r="AC45" s="206"/>
      <c r="AD45" s="206"/>
      <c r="AE45" s="206"/>
      <c r="AF45" s="207"/>
      <c r="AG45" s="267"/>
    </row>
    <row r="46" spans="4:33" ht="25.5">
      <c r="D46" s="185" t="s">
        <v>122</v>
      </c>
      <c r="E46" s="186" t="s">
        <v>82</v>
      </c>
      <c r="F46" s="186">
        <v>1</v>
      </c>
      <c r="G46" s="190" t="s">
        <v>123</v>
      </c>
      <c r="H46" s="187"/>
      <c r="I46" s="181"/>
      <c r="J46" s="8"/>
      <c r="K46" s="6"/>
      <c r="L46" s="57">
        <v>1</v>
      </c>
      <c r="M46" s="6">
        <v>1</v>
      </c>
      <c r="N46" s="8"/>
      <c r="O46" s="52">
        <v>1</v>
      </c>
      <c r="P46" s="208">
        <f>I46</f>
        <v>0</v>
      </c>
      <c r="Q46" s="208">
        <f t="shared" ref="Q46:V54" si="23">J46</f>
        <v>0</v>
      </c>
      <c r="R46" s="208">
        <f t="shared" si="23"/>
        <v>0</v>
      </c>
      <c r="S46" s="208">
        <f t="shared" si="23"/>
        <v>1</v>
      </c>
      <c r="T46" s="208">
        <f t="shared" si="23"/>
        <v>1</v>
      </c>
      <c r="U46" s="208">
        <f t="shared" si="23"/>
        <v>0</v>
      </c>
      <c r="V46" s="208">
        <f t="shared" si="23"/>
        <v>1</v>
      </c>
      <c r="W46" s="187"/>
      <c r="X46" s="187"/>
      <c r="Y46" s="187"/>
      <c r="Z46" s="187"/>
      <c r="AA46" s="187"/>
      <c r="AB46" s="187"/>
      <c r="AC46" s="187"/>
      <c r="AD46" s="187"/>
      <c r="AE46" s="291">
        <v>45962</v>
      </c>
      <c r="AF46" s="208">
        <f t="shared" ref="AF46:AF56" si="24">I46+J46+K46+L46+M46+N46+W46+X46+Y46</f>
        <v>2</v>
      </c>
      <c r="AG46" s="268"/>
    </row>
    <row r="47" spans="4:33" ht="25.5">
      <c r="D47" s="189" t="s">
        <v>126</v>
      </c>
      <c r="E47" s="186" t="s">
        <v>82</v>
      </c>
      <c r="F47" s="186">
        <v>1</v>
      </c>
      <c r="G47" s="190" t="s">
        <v>127</v>
      </c>
      <c r="H47" s="187"/>
      <c r="I47" s="8">
        <v>3</v>
      </c>
      <c r="J47" s="8"/>
      <c r="K47" s="6"/>
      <c r="L47" s="181"/>
      <c r="M47" s="6"/>
      <c r="N47" s="8"/>
      <c r="O47" s="6"/>
      <c r="P47" s="208">
        <f t="shared" ref="P47:V56" si="25">I47</f>
        <v>3</v>
      </c>
      <c r="Q47" s="208">
        <f t="shared" si="23"/>
        <v>0</v>
      </c>
      <c r="R47" s="208">
        <f t="shared" si="23"/>
        <v>0</v>
      </c>
      <c r="S47" s="208">
        <f t="shared" si="23"/>
        <v>0</v>
      </c>
      <c r="T47" s="208">
        <f t="shared" si="23"/>
        <v>0</v>
      </c>
      <c r="U47" s="208">
        <f t="shared" si="23"/>
        <v>0</v>
      </c>
      <c r="V47" s="208">
        <f t="shared" si="23"/>
        <v>0</v>
      </c>
      <c r="W47" s="187"/>
      <c r="X47" s="187"/>
      <c r="Y47" s="187"/>
      <c r="Z47" s="187"/>
      <c r="AA47" s="187"/>
      <c r="AB47" s="187"/>
      <c r="AC47" s="187"/>
      <c r="AD47" s="187"/>
      <c r="AE47" s="291">
        <v>45962</v>
      </c>
      <c r="AF47" s="208">
        <f t="shared" si="24"/>
        <v>3</v>
      </c>
      <c r="AG47" s="268"/>
    </row>
    <row r="48" spans="4:33" ht="12.75">
      <c r="D48" s="185" t="s">
        <v>128</v>
      </c>
      <c r="E48" s="186" t="s">
        <v>82</v>
      </c>
      <c r="F48" s="186">
        <v>1</v>
      </c>
      <c r="G48" s="190" t="s">
        <v>129</v>
      </c>
      <c r="H48" s="187"/>
      <c r="I48" s="6">
        <v>2</v>
      </c>
      <c r="J48" s="8"/>
      <c r="K48" s="6"/>
      <c r="L48" s="57"/>
      <c r="M48" s="6">
        <v>1</v>
      </c>
      <c r="N48" s="8"/>
      <c r="O48" s="52">
        <v>1</v>
      </c>
      <c r="P48" s="208">
        <f t="shared" si="25"/>
        <v>2</v>
      </c>
      <c r="Q48" s="208">
        <f t="shared" si="23"/>
        <v>0</v>
      </c>
      <c r="R48" s="208">
        <f t="shared" si="23"/>
        <v>0</v>
      </c>
      <c r="S48" s="208">
        <f t="shared" si="23"/>
        <v>0</v>
      </c>
      <c r="T48" s="208">
        <f t="shared" si="23"/>
        <v>1</v>
      </c>
      <c r="U48" s="208">
        <f t="shared" si="23"/>
        <v>0</v>
      </c>
      <c r="V48" s="208">
        <f t="shared" si="23"/>
        <v>1</v>
      </c>
      <c r="W48" s="187"/>
      <c r="X48" s="187"/>
      <c r="Y48" s="187"/>
      <c r="Z48" s="187"/>
      <c r="AA48" s="187"/>
      <c r="AB48" s="187"/>
      <c r="AC48" s="187"/>
      <c r="AD48" s="187"/>
      <c r="AE48" s="291">
        <v>45717</v>
      </c>
      <c r="AF48" s="208">
        <f t="shared" si="24"/>
        <v>3</v>
      </c>
      <c r="AG48" s="268"/>
    </row>
    <row r="49" spans="4:33" ht="25.5">
      <c r="D49" s="185" t="s">
        <v>130</v>
      </c>
      <c r="E49" s="186" t="s">
        <v>82</v>
      </c>
      <c r="F49" s="186">
        <v>1</v>
      </c>
      <c r="G49" s="190" t="s">
        <v>131</v>
      </c>
      <c r="H49" s="187"/>
      <c r="I49" s="187">
        <v>1</v>
      </c>
      <c r="J49" s="208"/>
      <c r="K49" s="187"/>
      <c r="L49" s="188"/>
      <c r="M49" s="187"/>
      <c r="N49" s="208"/>
      <c r="O49" s="208"/>
      <c r="P49" s="208">
        <f t="shared" si="25"/>
        <v>1</v>
      </c>
      <c r="Q49" s="208">
        <f t="shared" si="23"/>
        <v>0</v>
      </c>
      <c r="R49" s="208">
        <f t="shared" si="23"/>
        <v>0</v>
      </c>
      <c r="S49" s="208">
        <f t="shared" si="23"/>
        <v>0</v>
      </c>
      <c r="T49" s="208">
        <f t="shared" si="23"/>
        <v>0</v>
      </c>
      <c r="U49" s="208">
        <f t="shared" si="23"/>
        <v>0</v>
      </c>
      <c r="V49" s="208">
        <f t="shared" si="23"/>
        <v>0</v>
      </c>
      <c r="W49" s="187"/>
      <c r="X49" s="187"/>
      <c r="Y49" s="187"/>
      <c r="Z49" s="187"/>
      <c r="AA49" s="187"/>
      <c r="AB49" s="187"/>
      <c r="AC49" s="187"/>
      <c r="AD49" s="187"/>
      <c r="AE49" s="291">
        <v>45962</v>
      </c>
      <c r="AF49" s="208">
        <f t="shared" si="24"/>
        <v>1</v>
      </c>
      <c r="AG49" s="268"/>
    </row>
    <row r="50" spans="4:33" ht="25.5">
      <c r="D50" s="185" t="s">
        <v>134</v>
      </c>
      <c r="E50" s="186" t="s">
        <v>82</v>
      </c>
      <c r="F50" s="186">
        <v>1</v>
      </c>
      <c r="G50" s="190" t="s">
        <v>135</v>
      </c>
      <c r="H50" s="187"/>
      <c r="I50" s="6">
        <v>2</v>
      </c>
      <c r="J50" s="8"/>
      <c r="K50" s="6"/>
      <c r="L50" s="57">
        <v>1</v>
      </c>
      <c r="M50" s="6"/>
      <c r="N50" s="8"/>
      <c r="O50" s="6"/>
      <c r="P50" s="208">
        <f t="shared" si="25"/>
        <v>2</v>
      </c>
      <c r="Q50" s="208">
        <f t="shared" si="23"/>
        <v>0</v>
      </c>
      <c r="R50" s="208">
        <f t="shared" si="23"/>
        <v>0</v>
      </c>
      <c r="S50" s="208">
        <f t="shared" si="23"/>
        <v>1</v>
      </c>
      <c r="T50" s="208">
        <f t="shared" si="23"/>
        <v>0</v>
      </c>
      <c r="U50" s="208">
        <f t="shared" si="23"/>
        <v>0</v>
      </c>
      <c r="V50" s="208">
        <f t="shared" si="23"/>
        <v>0</v>
      </c>
      <c r="W50" s="187"/>
      <c r="X50" s="187"/>
      <c r="Y50" s="187"/>
      <c r="Z50" s="187"/>
      <c r="AA50" s="187"/>
      <c r="AB50" s="187"/>
      <c r="AC50" s="187"/>
      <c r="AD50" s="187"/>
      <c r="AE50" s="291">
        <v>45962</v>
      </c>
      <c r="AF50" s="208">
        <f t="shared" si="24"/>
        <v>3</v>
      </c>
      <c r="AG50" s="268"/>
    </row>
    <row r="51" spans="4:33" ht="25.5">
      <c r="D51" s="185" t="s">
        <v>136</v>
      </c>
      <c r="E51" s="186" t="s">
        <v>82</v>
      </c>
      <c r="F51" s="186">
        <v>1</v>
      </c>
      <c r="G51" s="190" t="s">
        <v>137</v>
      </c>
      <c r="H51" s="187"/>
      <c r="I51" s="6">
        <v>1</v>
      </c>
      <c r="J51" s="8"/>
      <c r="K51" s="6"/>
      <c r="L51" s="57">
        <v>1</v>
      </c>
      <c r="M51" s="6"/>
      <c r="N51" s="8"/>
      <c r="O51" s="52">
        <v>1</v>
      </c>
      <c r="P51" s="208">
        <f t="shared" si="25"/>
        <v>1</v>
      </c>
      <c r="Q51" s="208">
        <f t="shared" si="23"/>
        <v>0</v>
      </c>
      <c r="R51" s="208">
        <f t="shared" si="23"/>
        <v>0</v>
      </c>
      <c r="S51" s="208">
        <f t="shared" si="23"/>
        <v>1</v>
      </c>
      <c r="T51" s="208">
        <f t="shared" si="23"/>
        <v>0</v>
      </c>
      <c r="U51" s="208">
        <f t="shared" si="23"/>
        <v>0</v>
      </c>
      <c r="V51" s="208">
        <f t="shared" si="23"/>
        <v>1</v>
      </c>
      <c r="W51" s="187"/>
      <c r="X51" s="187"/>
      <c r="Y51" s="187"/>
      <c r="Z51" s="187"/>
      <c r="AA51" s="187"/>
      <c r="AB51" s="187"/>
      <c r="AC51" s="187"/>
      <c r="AD51" s="187"/>
      <c r="AE51" s="291">
        <v>45962</v>
      </c>
      <c r="AF51" s="208">
        <f t="shared" si="24"/>
        <v>2</v>
      </c>
      <c r="AG51" s="268"/>
    </row>
    <row r="52" spans="4:33" ht="25.5">
      <c r="D52" s="185" t="s">
        <v>138</v>
      </c>
      <c r="E52" s="225" t="s">
        <v>139</v>
      </c>
      <c r="F52" s="186">
        <v>1</v>
      </c>
      <c r="G52" s="190" t="s">
        <v>140</v>
      </c>
      <c r="H52" s="187"/>
      <c r="I52" s="6">
        <v>1</v>
      </c>
      <c r="J52" s="8"/>
      <c r="K52" s="6"/>
      <c r="L52" s="57">
        <v>2</v>
      </c>
      <c r="M52" s="6"/>
      <c r="N52" s="8"/>
      <c r="O52" s="6"/>
      <c r="P52" s="208">
        <f t="shared" si="25"/>
        <v>1</v>
      </c>
      <c r="Q52" s="208">
        <f t="shared" si="23"/>
        <v>0</v>
      </c>
      <c r="R52" s="208">
        <f t="shared" si="23"/>
        <v>0</v>
      </c>
      <c r="S52" s="208">
        <f t="shared" si="23"/>
        <v>2</v>
      </c>
      <c r="T52" s="208">
        <f t="shared" si="23"/>
        <v>0</v>
      </c>
      <c r="U52" s="208">
        <f t="shared" si="23"/>
        <v>0</v>
      </c>
      <c r="V52" s="208">
        <f t="shared" si="23"/>
        <v>0</v>
      </c>
      <c r="W52" s="187"/>
      <c r="X52" s="187"/>
      <c r="Y52" s="187"/>
      <c r="Z52" s="187"/>
      <c r="AA52" s="187"/>
      <c r="AB52" s="187"/>
      <c r="AC52" s="187"/>
      <c r="AD52" s="187"/>
      <c r="AE52" s="291">
        <v>45962</v>
      </c>
      <c r="AF52" s="208">
        <f t="shared" si="24"/>
        <v>3</v>
      </c>
      <c r="AG52" s="268"/>
    </row>
    <row r="53" spans="4:33" ht="38.25">
      <c r="D53" s="185" t="s">
        <v>138</v>
      </c>
      <c r="E53" s="225" t="s">
        <v>141</v>
      </c>
      <c r="F53" s="186">
        <v>2</v>
      </c>
      <c r="G53" s="190" t="s">
        <v>142</v>
      </c>
      <c r="H53" s="187"/>
      <c r="I53" s="6">
        <v>2</v>
      </c>
      <c r="J53" s="8"/>
      <c r="K53" s="6"/>
      <c r="L53" s="57">
        <v>1</v>
      </c>
      <c r="M53" s="6"/>
      <c r="N53" s="8"/>
      <c r="O53" s="6"/>
      <c r="P53" s="208">
        <f t="shared" si="25"/>
        <v>2</v>
      </c>
      <c r="Q53" s="208">
        <f t="shared" si="23"/>
        <v>0</v>
      </c>
      <c r="R53" s="208">
        <f t="shared" si="23"/>
        <v>0</v>
      </c>
      <c r="S53" s="208">
        <f t="shared" si="23"/>
        <v>1</v>
      </c>
      <c r="T53" s="208">
        <f t="shared" si="23"/>
        <v>0</v>
      </c>
      <c r="U53" s="208">
        <f t="shared" si="23"/>
        <v>0</v>
      </c>
      <c r="V53" s="208">
        <f t="shared" si="23"/>
        <v>0</v>
      </c>
      <c r="W53" s="187"/>
      <c r="X53" s="187"/>
      <c r="Y53" s="187"/>
      <c r="Z53" s="187"/>
      <c r="AA53" s="187"/>
      <c r="AB53" s="187"/>
      <c r="AC53" s="187"/>
      <c r="AD53" s="187"/>
      <c r="AE53" s="291">
        <v>45962</v>
      </c>
      <c r="AF53" s="208">
        <f t="shared" si="24"/>
        <v>3</v>
      </c>
      <c r="AG53" s="268"/>
    </row>
    <row r="54" spans="4:33" ht="38.25">
      <c r="D54" s="185" t="s">
        <v>155</v>
      </c>
      <c r="E54" s="186" t="s">
        <v>82</v>
      </c>
      <c r="F54" s="186">
        <v>1</v>
      </c>
      <c r="G54" s="190" t="s">
        <v>156</v>
      </c>
      <c r="H54" s="187"/>
      <c r="I54" s="6">
        <v>2</v>
      </c>
      <c r="J54" s="8"/>
      <c r="K54" s="6"/>
      <c r="L54" s="57"/>
      <c r="M54" s="181"/>
      <c r="N54" s="8"/>
      <c r="O54" s="52">
        <v>1</v>
      </c>
      <c r="P54" s="208">
        <f t="shared" si="25"/>
        <v>2</v>
      </c>
      <c r="Q54" s="208">
        <f t="shared" si="23"/>
        <v>0</v>
      </c>
      <c r="R54" s="208">
        <f t="shared" si="23"/>
        <v>0</v>
      </c>
      <c r="S54" s="208">
        <f t="shared" si="23"/>
        <v>0</v>
      </c>
      <c r="T54" s="208">
        <f t="shared" si="23"/>
        <v>0</v>
      </c>
      <c r="U54" s="208">
        <f t="shared" si="23"/>
        <v>0</v>
      </c>
      <c r="V54" s="208">
        <f t="shared" si="23"/>
        <v>1</v>
      </c>
      <c r="W54" s="208"/>
      <c r="X54" s="208"/>
      <c r="Y54" s="208"/>
      <c r="Z54" s="208"/>
      <c r="AA54" s="208"/>
      <c r="AB54" s="208"/>
      <c r="AC54" s="208"/>
      <c r="AD54" s="208"/>
      <c r="AE54" s="291">
        <v>45962</v>
      </c>
      <c r="AF54" s="208">
        <f t="shared" si="24"/>
        <v>2</v>
      </c>
      <c r="AG54" s="268"/>
    </row>
    <row r="55" spans="4:33" ht="25.5">
      <c r="D55" s="185" t="s">
        <v>157</v>
      </c>
      <c r="E55" s="186" t="s">
        <v>82</v>
      </c>
      <c r="F55" s="186">
        <v>1</v>
      </c>
      <c r="G55" s="190" t="s">
        <v>158</v>
      </c>
      <c r="H55" s="187"/>
      <c r="I55" s="6">
        <v>1</v>
      </c>
      <c r="J55" s="8"/>
      <c r="K55" s="6"/>
      <c r="L55" s="57"/>
      <c r="M55" s="6">
        <v>1</v>
      </c>
      <c r="N55" s="8"/>
      <c r="O55" s="6"/>
      <c r="P55" s="208">
        <f t="shared" si="25"/>
        <v>1</v>
      </c>
      <c r="Q55" s="208">
        <f t="shared" si="25"/>
        <v>0</v>
      </c>
      <c r="R55" s="208">
        <f t="shared" si="25"/>
        <v>0</v>
      </c>
      <c r="S55" s="208">
        <f t="shared" si="25"/>
        <v>0</v>
      </c>
      <c r="T55" s="208">
        <f t="shared" si="25"/>
        <v>1</v>
      </c>
      <c r="U55" s="208">
        <f t="shared" si="25"/>
        <v>0</v>
      </c>
      <c r="V55" s="208">
        <f t="shared" si="25"/>
        <v>0</v>
      </c>
      <c r="W55" s="208"/>
      <c r="X55" s="208"/>
      <c r="Y55" s="208"/>
      <c r="Z55" s="208"/>
      <c r="AA55" s="208"/>
      <c r="AB55" s="208"/>
      <c r="AC55" s="208"/>
      <c r="AD55" s="208"/>
      <c r="AE55" s="291">
        <v>45962</v>
      </c>
      <c r="AF55" s="208">
        <f t="shared" si="24"/>
        <v>2</v>
      </c>
      <c r="AG55" s="268"/>
    </row>
    <row r="56" spans="4:33" ht="63.75">
      <c r="D56" s="185" t="s">
        <v>159</v>
      </c>
      <c r="E56" s="186" t="s">
        <v>160</v>
      </c>
      <c r="F56" s="186">
        <v>5</v>
      </c>
      <c r="G56" s="189" t="s">
        <v>161</v>
      </c>
      <c r="H56" s="187"/>
      <c r="I56" s="6">
        <v>6</v>
      </c>
      <c r="J56" s="8"/>
      <c r="K56" s="8"/>
      <c r="L56" s="56">
        <v>3</v>
      </c>
      <c r="M56" s="8">
        <v>2</v>
      </c>
      <c r="N56" s="8"/>
      <c r="O56" s="8"/>
      <c r="P56" s="208">
        <f t="shared" si="25"/>
        <v>6</v>
      </c>
      <c r="Q56" s="208">
        <f t="shared" si="25"/>
        <v>0</v>
      </c>
      <c r="R56" s="208">
        <f t="shared" si="25"/>
        <v>0</v>
      </c>
      <c r="S56" s="208">
        <f t="shared" si="25"/>
        <v>3</v>
      </c>
      <c r="T56" s="208">
        <f t="shared" si="25"/>
        <v>2</v>
      </c>
      <c r="U56" s="208">
        <f t="shared" si="25"/>
        <v>0</v>
      </c>
      <c r="V56" s="208">
        <f t="shared" si="25"/>
        <v>0</v>
      </c>
      <c r="W56" s="187"/>
      <c r="X56" s="187"/>
      <c r="Y56" s="187"/>
      <c r="Z56" s="187"/>
      <c r="AA56" s="187"/>
      <c r="AB56" s="187"/>
      <c r="AC56" s="187"/>
      <c r="AD56" s="187"/>
      <c r="AE56" s="291">
        <v>45962</v>
      </c>
      <c r="AF56" s="208">
        <f t="shared" si="24"/>
        <v>11</v>
      </c>
      <c r="AG56" s="268"/>
    </row>
    <row r="57" spans="4:33" ht="12" customHeight="1">
      <c r="D57" s="211" t="s">
        <v>654</v>
      </c>
      <c r="E57" s="212"/>
      <c r="F57" s="213"/>
      <c r="G57" s="213"/>
      <c r="H57" s="214"/>
      <c r="I57" s="187">
        <f t="shared" ref="I57:AA57" si="26">SUM(I46:I56)</f>
        <v>21</v>
      </c>
      <c r="J57" s="187">
        <f t="shared" si="26"/>
        <v>0</v>
      </c>
      <c r="K57" s="187">
        <f t="shared" si="26"/>
        <v>0</v>
      </c>
      <c r="L57" s="187">
        <f t="shared" si="26"/>
        <v>9</v>
      </c>
      <c r="M57" s="187">
        <f t="shared" si="26"/>
        <v>5</v>
      </c>
      <c r="N57" s="187">
        <f t="shared" si="26"/>
        <v>0</v>
      </c>
      <c r="O57" s="187">
        <f t="shared" si="26"/>
        <v>4</v>
      </c>
      <c r="P57" s="187">
        <f t="shared" si="26"/>
        <v>21</v>
      </c>
      <c r="Q57" s="187">
        <f t="shared" si="26"/>
        <v>0</v>
      </c>
      <c r="R57" s="187">
        <f t="shared" si="26"/>
        <v>0</v>
      </c>
      <c r="S57" s="187">
        <f t="shared" si="26"/>
        <v>9</v>
      </c>
      <c r="T57" s="187">
        <f t="shared" si="26"/>
        <v>5</v>
      </c>
      <c r="U57" s="187">
        <f t="shared" si="26"/>
        <v>0</v>
      </c>
      <c r="V57" s="187">
        <f t="shared" si="26"/>
        <v>4</v>
      </c>
      <c r="W57" s="187">
        <f t="shared" si="26"/>
        <v>0</v>
      </c>
      <c r="X57" s="187">
        <f t="shared" si="26"/>
        <v>0</v>
      </c>
      <c r="Y57" s="187">
        <f t="shared" si="26"/>
        <v>0</v>
      </c>
      <c r="Z57" s="187">
        <f t="shared" si="26"/>
        <v>0</v>
      </c>
      <c r="AA57" s="187">
        <f t="shared" si="26"/>
        <v>0</v>
      </c>
      <c r="AB57" s="187">
        <f>SUM(AB54:AB56)</f>
        <v>0</v>
      </c>
      <c r="AC57" s="187">
        <f>SUM(AC46:AC56)</f>
        <v>0</v>
      </c>
      <c r="AD57" s="187">
        <f>SUM(AD46:AD56)</f>
        <v>0</v>
      </c>
      <c r="AE57" s="215">
        <f>I61+J61+K61+L61+M61+N61+P61+Q61+R61+S61+T61+U61+O61+V61</f>
        <v>2068000</v>
      </c>
      <c r="AF57" s="235"/>
      <c r="AG57" s="267"/>
    </row>
    <row r="58" spans="4:33" ht="12" customHeight="1">
      <c r="D58" s="211" t="s">
        <v>655</v>
      </c>
      <c r="E58" s="212"/>
      <c r="F58" s="213"/>
      <c r="G58" s="213"/>
      <c r="H58" s="214"/>
      <c r="I58" s="217">
        <v>20000</v>
      </c>
      <c r="J58" s="236">
        <v>20000</v>
      </c>
      <c r="K58" s="236">
        <v>90000</v>
      </c>
      <c r="L58" s="236">
        <v>12000</v>
      </c>
      <c r="M58" s="236">
        <v>50000</v>
      </c>
      <c r="N58" s="236">
        <v>50000</v>
      </c>
      <c r="O58" s="236">
        <v>90000</v>
      </c>
      <c r="P58" s="236">
        <v>20000</v>
      </c>
      <c r="Q58" s="236">
        <v>20000</v>
      </c>
      <c r="R58" s="236">
        <v>65000</v>
      </c>
      <c r="S58" s="236">
        <v>20000</v>
      </c>
      <c r="T58" s="236">
        <v>50000</v>
      </c>
      <c r="U58" s="236">
        <v>50000</v>
      </c>
      <c r="V58" s="236">
        <v>20000</v>
      </c>
      <c r="W58" s="236">
        <v>60000</v>
      </c>
      <c r="X58" s="236">
        <v>70000</v>
      </c>
      <c r="Y58" s="236">
        <v>300000</v>
      </c>
      <c r="Z58" s="236">
        <v>13000</v>
      </c>
      <c r="AA58" s="236">
        <v>13000</v>
      </c>
      <c r="AB58" s="217">
        <v>18000</v>
      </c>
      <c r="AC58" s="217">
        <v>13000</v>
      </c>
      <c r="AD58" s="236">
        <v>10000</v>
      </c>
      <c r="AE58" s="219"/>
      <c r="AF58" s="237"/>
      <c r="AG58" s="267"/>
    </row>
    <row r="59" spans="4:33">
      <c r="D59" s="211" t="s">
        <v>656</v>
      </c>
      <c r="E59" s="212"/>
      <c r="F59" s="213"/>
      <c r="G59" s="213"/>
      <c r="H59" s="214"/>
      <c r="I59" s="217"/>
      <c r="J59" s="217"/>
      <c r="K59" s="217"/>
      <c r="L59" s="217"/>
      <c r="M59" s="217"/>
      <c r="N59" s="217"/>
      <c r="O59" s="217"/>
      <c r="P59" s="217"/>
      <c r="Q59" s="217"/>
      <c r="R59" s="217"/>
      <c r="S59" s="217"/>
      <c r="T59" s="217"/>
      <c r="U59" s="217"/>
      <c r="V59" s="217"/>
      <c r="W59" s="217"/>
      <c r="X59" s="217"/>
      <c r="Y59" s="217"/>
      <c r="Z59" s="217"/>
      <c r="AA59" s="217"/>
      <c r="AB59" s="221"/>
      <c r="AC59" s="221"/>
      <c r="AD59" s="217"/>
      <c r="AE59" s="285">
        <f>W61+X61+Y61+Z61+AD61+AB61+AA61+AC61</f>
        <v>0</v>
      </c>
      <c r="AF59" s="237"/>
      <c r="AG59" s="267"/>
    </row>
    <row r="60" spans="4:33" ht="12" customHeight="1">
      <c r="D60" s="211" t="s">
        <v>657</v>
      </c>
      <c r="E60" s="212"/>
      <c r="F60" s="213"/>
      <c r="G60" s="213"/>
      <c r="H60" s="214"/>
      <c r="I60" s="217">
        <f>SUM(I58:I59)</f>
        <v>20000</v>
      </c>
      <c r="J60" s="217">
        <f t="shared" ref="J60:AD60" si="27">SUM(J58:J59)</f>
        <v>20000</v>
      </c>
      <c r="K60" s="217">
        <f t="shared" si="27"/>
        <v>90000</v>
      </c>
      <c r="L60" s="217">
        <f t="shared" si="27"/>
        <v>12000</v>
      </c>
      <c r="M60" s="217">
        <f t="shared" si="27"/>
        <v>50000</v>
      </c>
      <c r="N60" s="217">
        <f t="shared" si="27"/>
        <v>50000</v>
      </c>
      <c r="O60" s="217">
        <f t="shared" si="27"/>
        <v>90000</v>
      </c>
      <c r="P60" s="217">
        <f t="shared" si="27"/>
        <v>20000</v>
      </c>
      <c r="Q60" s="217">
        <f t="shared" si="27"/>
        <v>20000</v>
      </c>
      <c r="R60" s="217">
        <f t="shared" si="27"/>
        <v>65000</v>
      </c>
      <c r="S60" s="217">
        <f t="shared" si="27"/>
        <v>20000</v>
      </c>
      <c r="T60" s="217">
        <f t="shared" si="27"/>
        <v>50000</v>
      </c>
      <c r="U60" s="217">
        <f t="shared" si="27"/>
        <v>50000</v>
      </c>
      <c r="V60" s="217">
        <f t="shared" si="27"/>
        <v>20000</v>
      </c>
      <c r="W60" s="217">
        <f t="shared" si="27"/>
        <v>60000</v>
      </c>
      <c r="X60" s="217">
        <f t="shared" si="27"/>
        <v>70000</v>
      </c>
      <c r="Y60" s="217">
        <f t="shared" si="27"/>
        <v>300000</v>
      </c>
      <c r="Z60" s="217">
        <f t="shared" si="27"/>
        <v>13000</v>
      </c>
      <c r="AA60" s="217">
        <f t="shared" si="27"/>
        <v>13000</v>
      </c>
      <c r="AB60" s="221">
        <f t="shared" si="27"/>
        <v>18000</v>
      </c>
      <c r="AC60" s="221">
        <f t="shared" si="27"/>
        <v>13000</v>
      </c>
      <c r="AD60" s="217">
        <f t="shared" si="27"/>
        <v>10000</v>
      </c>
      <c r="AE60" s="219"/>
      <c r="AF60" s="237"/>
      <c r="AG60" s="267"/>
    </row>
    <row r="61" spans="4:33" ht="12" customHeight="1">
      <c r="D61" s="211" t="s">
        <v>658</v>
      </c>
      <c r="E61" s="212"/>
      <c r="F61" s="213"/>
      <c r="G61" s="213"/>
      <c r="H61" s="214"/>
      <c r="I61" s="217">
        <f>SUM(I60*I57)</f>
        <v>420000</v>
      </c>
      <c r="J61" s="217">
        <f t="shared" ref="J61:AA61" si="28">SUM(J60*J57)</f>
        <v>0</v>
      </c>
      <c r="K61" s="217">
        <f t="shared" si="28"/>
        <v>0</v>
      </c>
      <c r="L61" s="217">
        <f t="shared" si="28"/>
        <v>108000</v>
      </c>
      <c r="M61" s="217">
        <f t="shared" si="28"/>
        <v>250000</v>
      </c>
      <c r="N61" s="217">
        <f t="shared" si="28"/>
        <v>0</v>
      </c>
      <c r="O61" s="217">
        <f t="shared" si="28"/>
        <v>360000</v>
      </c>
      <c r="P61" s="217">
        <f t="shared" si="28"/>
        <v>420000</v>
      </c>
      <c r="Q61" s="217">
        <f t="shared" si="28"/>
        <v>0</v>
      </c>
      <c r="R61" s="217">
        <f t="shared" si="28"/>
        <v>0</v>
      </c>
      <c r="S61" s="217">
        <f t="shared" si="28"/>
        <v>180000</v>
      </c>
      <c r="T61" s="217">
        <f t="shared" si="28"/>
        <v>250000</v>
      </c>
      <c r="U61" s="217">
        <f t="shared" si="28"/>
        <v>0</v>
      </c>
      <c r="V61" s="217">
        <f t="shared" si="28"/>
        <v>80000</v>
      </c>
      <c r="W61" s="217">
        <f t="shared" si="28"/>
        <v>0</v>
      </c>
      <c r="X61" s="217">
        <f t="shared" si="28"/>
        <v>0</v>
      </c>
      <c r="Y61" s="217">
        <f t="shared" si="28"/>
        <v>0</v>
      </c>
      <c r="Z61" s="217">
        <f t="shared" si="28"/>
        <v>0</v>
      </c>
      <c r="AA61" s="217">
        <f t="shared" si="28"/>
        <v>0</v>
      </c>
      <c r="AB61" s="221">
        <f t="shared" ref="AB61:AC61" si="29">SUM(AB57*AB60)</f>
        <v>0</v>
      </c>
      <c r="AC61" s="221">
        <f t="shared" si="29"/>
        <v>0</v>
      </c>
      <c r="AD61" s="217">
        <f>SUM(AD60*AD57)</f>
        <v>0</v>
      </c>
      <c r="AE61" s="286">
        <f>AE57+AE59</f>
        <v>2068000</v>
      </c>
      <c r="AF61" s="238"/>
      <c r="AG61" s="267"/>
    </row>
    <row r="62" spans="4:33" ht="15">
      <c r="D62" s="224" t="s">
        <v>164</v>
      </c>
      <c r="E62" s="205"/>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7"/>
      <c r="AG62" s="267"/>
    </row>
    <row r="63" spans="4:33" ht="25.5">
      <c r="D63" s="185" t="s">
        <v>165</v>
      </c>
      <c r="E63" s="186" t="s">
        <v>82</v>
      </c>
      <c r="F63" s="186">
        <v>1</v>
      </c>
      <c r="G63" s="189" t="s">
        <v>166</v>
      </c>
      <c r="H63" s="187"/>
      <c r="I63" s="12">
        <v>3</v>
      </c>
      <c r="J63" s="17"/>
      <c r="K63" s="17"/>
      <c r="L63" s="59"/>
      <c r="M63" s="12">
        <v>1</v>
      </c>
      <c r="N63" s="18"/>
      <c r="O63" s="54">
        <v>1</v>
      </c>
      <c r="P63" s="208">
        <f>I63</f>
        <v>3</v>
      </c>
      <c r="Q63" s="208">
        <f t="shared" ref="Q63:V78" si="30">J63</f>
        <v>0</v>
      </c>
      <c r="R63" s="208">
        <f t="shared" si="30"/>
        <v>0</v>
      </c>
      <c r="S63" s="208">
        <f t="shared" si="30"/>
        <v>0</v>
      </c>
      <c r="T63" s="208">
        <f t="shared" si="30"/>
        <v>1</v>
      </c>
      <c r="U63" s="208">
        <f t="shared" si="30"/>
        <v>0</v>
      </c>
      <c r="V63" s="208">
        <f t="shared" si="30"/>
        <v>1</v>
      </c>
      <c r="W63" s="239"/>
      <c r="X63" s="239"/>
      <c r="Y63" s="239"/>
      <c r="Z63" s="239"/>
      <c r="AA63" s="239"/>
      <c r="AB63" s="239"/>
      <c r="AC63" s="239"/>
      <c r="AD63" s="239"/>
      <c r="AE63" s="241">
        <v>46054</v>
      </c>
      <c r="AF63" s="208">
        <f t="shared" ref="AF63:AF84" si="31">I63+J63+K63+L63+M63+N63+W63+X63+Y63</f>
        <v>4</v>
      </c>
      <c r="AG63" s="268"/>
    </row>
    <row r="64" spans="4:33" ht="25.5">
      <c r="D64" s="185" t="s">
        <v>167</v>
      </c>
      <c r="E64" s="186" t="s">
        <v>82</v>
      </c>
      <c r="F64" s="186">
        <v>1</v>
      </c>
      <c r="G64" s="190" t="s">
        <v>168</v>
      </c>
      <c r="H64" s="187"/>
      <c r="I64" s="12"/>
      <c r="J64" s="12"/>
      <c r="K64" s="12"/>
      <c r="L64" s="58">
        <v>2</v>
      </c>
      <c r="M64" s="12">
        <v>1</v>
      </c>
      <c r="N64" s="12"/>
      <c r="O64" s="54">
        <v>1</v>
      </c>
      <c r="P64" s="208">
        <f t="shared" ref="P64:V84" si="32">I64</f>
        <v>0</v>
      </c>
      <c r="Q64" s="208">
        <f t="shared" si="30"/>
        <v>0</v>
      </c>
      <c r="R64" s="208">
        <f t="shared" si="30"/>
        <v>0</v>
      </c>
      <c r="S64" s="208">
        <f t="shared" si="30"/>
        <v>2</v>
      </c>
      <c r="T64" s="208">
        <f t="shared" si="30"/>
        <v>1</v>
      </c>
      <c r="U64" s="208">
        <f t="shared" si="30"/>
        <v>0</v>
      </c>
      <c r="V64" s="208">
        <f t="shared" si="30"/>
        <v>1</v>
      </c>
      <c r="W64" s="187"/>
      <c r="X64" s="187"/>
      <c r="Y64" s="187"/>
      <c r="Z64" s="187"/>
      <c r="AA64" s="187"/>
      <c r="AB64" s="187"/>
      <c r="AC64" s="187"/>
      <c r="AD64" s="187"/>
      <c r="AE64" s="241">
        <v>46054</v>
      </c>
      <c r="AF64" s="208">
        <f t="shared" si="31"/>
        <v>3</v>
      </c>
      <c r="AG64" s="268"/>
    </row>
    <row r="65" spans="4:33" ht="12.75">
      <c r="D65" s="185" t="s">
        <v>169</v>
      </c>
      <c r="E65" s="186" t="s">
        <v>82</v>
      </c>
      <c r="F65" s="186">
        <v>1</v>
      </c>
      <c r="G65" s="190" t="s">
        <v>170</v>
      </c>
      <c r="H65" s="187"/>
      <c r="I65" s="183"/>
      <c r="J65" s="18"/>
      <c r="K65" s="12"/>
      <c r="L65" s="58"/>
      <c r="M65" s="12">
        <v>1</v>
      </c>
      <c r="N65" s="18"/>
      <c r="O65" s="12"/>
      <c r="P65" s="208">
        <f t="shared" si="32"/>
        <v>0</v>
      </c>
      <c r="Q65" s="208">
        <f t="shared" si="30"/>
        <v>0</v>
      </c>
      <c r="R65" s="208">
        <f t="shared" si="30"/>
        <v>0</v>
      </c>
      <c r="S65" s="208">
        <f t="shared" si="30"/>
        <v>0</v>
      </c>
      <c r="T65" s="208">
        <f t="shared" si="30"/>
        <v>1</v>
      </c>
      <c r="U65" s="208">
        <f t="shared" si="30"/>
        <v>0</v>
      </c>
      <c r="V65" s="208">
        <f t="shared" si="30"/>
        <v>0</v>
      </c>
      <c r="W65" s="187"/>
      <c r="X65" s="187"/>
      <c r="Y65" s="187"/>
      <c r="Z65" s="187"/>
      <c r="AA65" s="187"/>
      <c r="AB65" s="187"/>
      <c r="AC65" s="187"/>
      <c r="AD65" s="187"/>
      <c r="AE65" s="241">
        <v>46054</v>
      </c>
      <c r="AF65" s="208">
        <f t="shared" si="31"/>
        <v>1</v>
      </c>
      <c r="AG65" s="268"/>
    </row>
    <row r="66" spans="4:33" ht="25.5">
      <c r="D66" s="185" t="s">
        <v>171</v>
      </c>
      <c r="E66" s="186" t="s">
        <v>82</v>
      </c>
      <c r="F66" s="186">
        <v>1</v>
      </c>
      <c r="G66" s="190" t="s">
        <v>172</v>
      </c>
      <c r="H66" s="187"/>
      <c r="I66" s="12">
        <v>2</v>
      </c>
      <c r="J66" s="18"/>
      <c r="K66" s="18"/>
      <c r="L66" s="60"/>
      <c r="M66" s="18">
        <v>3</v>
      </c>
      <c r="N66" s="18"/>
      <c r="O66" s="18"/>
      <c r="P66" s="208">
        <f t="shared" si="32"/>
        <v>2</v>
      </c>
      <c r="Q66" s="208">
        <f t="shared" si="30"/>
        <v>0</v>
      </c>
      <c r="R66" s="208">
        <f t="shared" si="30"/>
        <v>0</v>
      </c>
      <c r="S66" s="208">
        <f t="shared" si="30"/>
        <v>0</v>
      </c>
      <c r="T66" s="208">
        <f t="shared" si="30"/>
        <v>3</v>
      </c>
      <c r="U66" s="208">
        <f t="shared" si="30"/>
        <v>0</v>
      </c>
      <c r="V66" s="208">
        <f t="shared" si="30"/>
        <v>0</v>
      </c>
      <c r="W66" s="242"/>
      <c r="X66" s="242"/>
      <c r="Y66" s="242"/>
      <c r="Z66" s="242"/>
      <c r="AA66" s="242"/>
      <c r="AB66" s="242"/>
      <c r="AC66" s="242"/>
      <c r="AD66" s="242"/>
      <c r="AE66" s="241">
        <v>46054</v>
      </c>
      <c r="AF66" s="208">
        <f t="shared" si="31"/>
        <v>5</v>
      </c>
      <c r="AG66" s="268"/>
    </row>
    <row r="67" spans="4:33" ht="25.5">
      <c r="D67" s="185" t="s">
        <v>173</v>
      </c>
      <c r="E67" s="186" t="s">
        <v>82</v>
      </c>
      <c r="F67" s="186">
        <v>1</v>
      </c>
      <c r="G67" s="190" t="s">
        <v>174</v>
      </c>
      <c r="H67" s="187"/>
      <c r="I67" s="12">
        <v>2</v>
      </c>
      <c r="J67" s="18"/>
      <c r="K67" s="18"/>
      <c r="L67" s="60"/>
      <c r="M67" s="18">
        <v>1</v>
      </c>
      <c r="N67" s="18"/>
      <c r="O67" s="18"/>
      <c r="P67" s="208">
        <f t="shared" si="32"/>
        <v>2</v>
      </c>
      <c r="Q67" s="208">
        <f t="shared" si="30"/>
        <v>0</v>
      </c>
      <c r="R67" s="208">
        <f t="shared" si="30"/>
        <v>0</v>
      </c>
      <c r="S67" s="208">
        <f t="shared" si="30"/>
        <v>0</v>
      </c>
      <c r="T67" s="208">
        <f t="shared" si="30"/>
        <v>1</v>
      </c>
      <c r="U67" s="208">
        <f t="shared" si="30"/>
        <v>0</v>
      </c>
      <c r="V67" s="208">
        <f t="shared" si="30"/>
        <v>0</v>
      </c>
      <c r="W67" s="242"/>
      <c r="X67" s="242"/>
      <c r="Y67" s="242"/>
      <c r="Z67" s="242"/>
      <c r="AA67" s="242"/>
      <c r="AB67" s="242"/>
      <c r="AC67" s="242"/>
      <c r="AD67" s="242"/>
      <c r="AE67" s="241">
        <v>46054</v>
      </c>
      <c r="AF67" s="208">
        <f t="shared" si="31"/>
        <v>3</v>
      </c>
      <c r="AG67" s="268"/>
    </row>
    <row r="68" spans="4:33" ht="38.25">
      <c r="D68" s="185" t="s">
        <v>175</v>
      </c>
      <c r="E68" s="225" t="s">
        <v>176</v>
      </c>
      <c r="F68" s="186">
        <v>3</v>
      </c>
      <c r="G68" s="190" t="s">
        <v>177</v>
      </c>
      <c r="H68" s="187"/>
      <c r="I68" s="12">
        <v>3</v>
      </c>
      <c r="J68" s="18"/>
      <c r="K68" s="18"/>
      <c r="L68" s="60">
        <v>2</v>
      </c>
      <c r="M68" s="18">
        <v>2</v>
      </c>
      <c r="N68" s="18"/>
      <c r="O68" s="18"/>
      <c r="P68" s="208">
        <f t="shared" si="32"/>
        <v>3</v>
      </c>
      <c r="Q68" s="208">
        <f t="shared" si="30"/>
        <v>0</v>
      </c>
      <c r="R68" s="208">
        <f t="shared" si="30"/>
        <v>0</v>
      </c>
      <c r="S68" s="208">
        <f t="shared" si="30"/>
        <v>2</v>
      </c>
      <c r="T68" s="208">
        <f t="shared" si="30"/>
        <v>2</v>
      </c>
      <c r="U68" s="208">
        <f t="shared" si="30"/>
        <v>0</v>
      </c>
      <c r="V68" s="208">
        <f t="shared" si="30"/>
        <v>0</v>
      </c>
      <c r="W68" s="242"/>
      <c r="X68" s="242"/>
      <c r="Y68" s="242"/>
      <c r="Z68" s="242"/>
      <c r="AA68" s="242"/>
      <c r="AB68" s="242"/>
      <c r="AC68" s="242"/>
      <c r="AD68" s="242"/>
      <c r="AE68" s="241">
        <v>46054</v>
      </c>
      <c r="AF68" s="208">
        <f t="shared" si="31"/>
        <v>7</v>
      </c>
      <c r="AG68" s="268"/>
    </row>
    <row r="69" spans="4:33" ht="25.5">
      <c r="D69" s="185" t="s">
        <v>178</v>
      </c>
      <c r="E69" s="186" t="s">
        <v>82</v>
      </c>
      <c r="F69" s="186">
        <v>1</v>
      </c>
      <c r="G69" s="190" t="s">
        <v>179</v>
      </c>
      <c r="H69" s="187"/>
      <c r="I69" s="12">
        <v>1</v>
      </c>
      <c r="J69" s="18"/>
      <c r="K69" s="12"/>
      <c r="L69" s="58">
        <v>1</v>
      </c>
      <c r="M69" s="12"/>
      <c r="N69" s="18"/>
      <c r="O69" s="12"/>
      <c r="P69" s="208">
        <f t="shared" si="32"/>
        <v>1</v>
      </c>
      <c r="Q69" s="208">
        <f t="shared" si="30"/>
        <v>0</v>
      </c>
      <c r="R69" s="208">
        <f t="shared" si="30"/>
        <v>0</v>
      </c>
      <c r="S69" s="208">
        <f t="shared" si="30"/>
        <v>1</v>
      </c>
      <c r="T69" s="208">
        <f t="shared" si="30"/>
        <v>0</v>
      </c>
      <c r="U69" s="208">
        <f t="shared" si="30"/>
        <v>0</v>
      </c>
      <c r="V69" s="208">
        <f t="shared" si="30"/>
        <v>0</v>
      </c>
      <c r="W69" s="187"/>
      <c r="X69" s="187"/>
      <c r="Y69" s="187"/>
      <c r="Z69" s="187"/>
      <c r="AA69" s="187"/>
      <c r="AB69" s="187"/>
      <c r="AC69" s="187"/>
      <c r="AD69" s="187"/>
      <c r="AE69" s="241">
        <v>46054</v>
      </c>
      <c r="AF69" s="208">
        <f t="shared" si="31"/>
        <v>2</v>
      </c>
      <c r="AG69" s="268"/>
    </row>
    <row r="70" spans="4:33" ht="25.5">
      <c r="D70" s="185" t="s">
        <v>180</v>
      </c>
      <c r="E70" s="186" t="s">
        <v>181</v>
      </c>
      <c r="F70" s="186">
        <v>1</v>
      </c>
      <c r="G70" s="189" t="s">
        <v>182</v>
      </c>
      <c r="H70" s="187"/>
      <c r="I70" s="12"/>
      <c r="J70" s="18"/>
      <c r="K70" s="12"/>
      <c r="L70" s="58">
        <v>2</v>
      </c>
      <c r="M70" s="12">
        <v>1</v>
      </c>
      <c r="N70" s="18"/>
      <c r="O70" s="12"/>
      <c r="P70" s="208">
        <f t="shared" si="32"/>
        <v>0</v>
      </c>
      <c r="Q70" s="208">
        <f t="shared" si="30"/>
        <v>0</v>
      </c>
      <c r="R70" s="208">
        <f t="shared" si="30"/>
        <v>0</v>
      </c>
      <c r="S70" s="208">
        <f t="shared" si="30"/>
        <v>2</v>
      </c>
      <c r="T70" s="208">
        <f t="shared" si="30"/>
        <v>1</v>
      </c>
      <c r="U70" s="208">
        <f t="shared" si="30"/>
        <v>0</v>
      </c>
      <c r="V70" s="208">
        <f t="shared" si="30"/>
        <v>0</v>
      </c>
      <c r="W70" s="242"/>
      <c r="X70" s="242"/>
      <c r="Y70" s="242"/>
      <c r="Z70" s="242"/>
      <c r="AA70" s="242"/>
      <c r="AB70" s="242"/>
      <c r="AC70" s="242"/>
      <c r="AD70" s="242"/>
      <c r="AE70" s="241">
        <v>46054</v>
      </c>
      <c r="AF70" s="208">
        <f t="shared" si="31"/>
        <v>3</v>
      </c>
      <c r="AG70" s="268"/>
    </row>
    <row r="71" spans="4:33" ht="38.25">
      <c r="D71" s="185" t="s">
        <v>180</v>
      </c>
      <c r="E71" s="186" t="s">
        <v>183</v>
      </c>
      <c r="F71" s="186"/>
      <c r="G71" s="189" t="s">
        <v>184</v>
      </c>
      <c r="H71" s="187"/>
      <c r="I71" s="12">
        <v>4</v>
      </c>
      <c r="J71" s="18"/>
      <c r="K71" s="12"/>
      <c r="L71" s="58">
        <v>3</v>
      </c>
      <c r="M71" s="12">
        <v>2</v>
      </c>
      <c r="N71" s="18"/>
      <c r="O71" s="12"/>
      <c r="P71" s="208">
        <f t="shared" si="32"/>
        <v>4</v>
      </c>
      <c r="Q71" s="208">
        <f t="shared" si="30"/>
        <v>0</v>
      </c>
      <c r="R71" s="208">
        <f t="shared" si="30"/>
        <v>0</v>
      </c>
      <c r="S71" s="208">
        <f t="shared" si="30"/>
        <v>3</v>
      </c>
      <c r="T71" s="208">
        <f t="shared" si="30"/>
        <v>2</v>
      </c>
      <c r="U71" s="208">
        <f t="shared" si="30"/>
        <v>0</v>
      </c>
      <c r="V71" s="208">
        <f t="shared" si="30"/>
        <v>0</v>
      </c>
      <c r="W71" s="187"/>
      <c r="X71" s="187"/>
      <c r="Y71" s="187"/>
      <c r="Z71" s="187"/>
      <c r="AA71" s="187"/>
      <c r="AB71" s="187"/>
      <c r="AC71" s="187"/>
      <c r="AD71" s="187"/>
      <c r="AE71" s="241">
        <v>46054</v>
      </c>
      <c r="AF71" s="208">
        <f t="shared" si="31"/>
        <v>9</v>
      </c>
      <c r="AG71" s="268"/>
    </row>
    <row r="72" spans="4:33" ht="25.5">
      <c r="D72" s="185" t="s">
        <v>185</v>
      </c>
      <c r="E72" s="186" t="s">
        <v>82</v>
      </c>
      <c r="F72" s="186">
        <v>1</v>
      </c>
      <c r="G72" s="190" t="s">
        <v>186</v>
      </c>
      <c r="H72" s="187"/>
      <c r="I72" s="12">
        <v>1</v>
      </c>
      <c r="J72" s="18"/>
      <c r="K72" s="12"/>
      <c r="L72" s="58"/>
      <c r="M72" s="183"/>
      <c r="N72" s="18"/>
      <c r="O72" s="54">
        <v>1</v>
      </c>
      <c r="P72" s="208">
        <f t="shared" si="32"/>
        <v>1</v>
      </c>
      <c r="Q72" s="208">
        <f t="shared" si="30"/>
        <v>0</v>
      </c>
      <c r="R72" s="208">
        <f t="shared" si="30"/>
        <v>0</v>
      </c>
      <c r="S72" s="208">
        <f t="shared" si="30"/>
        <v>0</v>
      </c>
      <c r="T72" s="208">
        <f t="shared" si="30"/>
        <v>0</v>
      </c>
      <c r="U72" s="208">
        <f t="shared" si="30"/>
        <v>0</v>
      </c>
      <c r="V72" s="208">
        <f t="shared" si="30"/>
        <v>1</v>
      </c>
      <c r="W72" s="187"/>
      <c r="X72" s="187"/>
      <c r="Y72" s="187"/>
      <c r="Z72" s="187"/>
      <c r="AA72" s="187"/>
      <c r="AB72" s="187"/>
      <c r="AC72" s="187"/>
      <c r="AD72" s="187"/>
      <c r="AE72" s="241">
        <v>46054</v>
      </c>
      <c r="AF72" s="208">
        <f t="shared" si="31"/>
        <v>1</v>
      </c>
      <c r="AG72" s="268"/>
    </row>
    <row r="73" spans="4:33" ht="12.75">
      <c r="D73" s="185" t="s">
        <v>187</v>
      </c>
      <c r="E73" s="186" t="s">
        <v>82</v>
      </c>
      <c r="F73" s="186">
        <v>1</v>
      </c>
      <c r="G73" s="191" t="s">
        <v>188</v>
      </c>
      <c r="H73" s="187"/>
      <c r="I73" s="12">
        <v>1</v>
      </c>
      <c r="J73" s="18"/>
      <c r="K73" s="12"/>
      <c r="L73" s="58"/>
      <c r="M73" s="12">
        <v>1</v>
      </c>
      <c r="N73" s="18"/>
      <c r="O73" s="12"/>
      <c r="P73" s="208">
        <f t="shared" si="32"/>
        <v>1</v>
      </c>
      <c r="Q73" s="208">
        <f t="shared" si="30"/>
        <v>0</v>
      </c>
      <c r="R73" s="208">
        <f t="shared" si="30"/>
        <v>0</v>
      </c>
      <c r="S73" s="208">
        <f t="shared" si="30"/>
        <v>0</v>
      </c>
      <c r="T73" s="208">
        <f t="shared" si="30"/>
        <v>1</v>
      </c>
      <c r="U73" s="208">
        <f t="shared" si="30"/>
        <v>0</v>
      </c>
      <c r="V73" s="208">
        <f t="shared" si="30"/>
        <v>0</v>
      </c>
      <c r="W73" s="187"/>
      <c r="X73" s="187"/>
      <c r="Y73" s="187"/>
      <c r="Z73" s="187"/>
      <c r="AA73" s="187"/>
      <c r="AB73" s="187"/>
      <c r="AC73" s="187"/>
      <c r="AD73" s="187"/>
      <c r="AE73" s="241">
        <v>46054</v>
      </c>
      <c r="AF73" s="208">
        <f t="shared" si="31"/>
        <v>2</v>
      </c>
      <c r="AG73" s="268"/>
    </row>
    <row r="74" spans="4:33" ht="12.75">
      <c r="D74" s="185" t="s">
        <v>189</v>
      </c>
      <c r="E74" s="186" t="s">
        <v>82</v>
      </c>
      <c r="F74" s="186">
        <v>1</v>
      </c>
      <c r="G74" s="190" t="s">
        <v>190</v>
      </c>
      <c r="H74" s="187"/>
      <c r="I74" s="12">
        <v>1</v>
      </c>
      <c r="J74" s="18"/>
      <c r="K74" s="12"/>
      <c r="L74" s="58"/>
      <c r="M74" s="183"/>
      <c r="N74" s="18"/>
      <c r="O74" s="12"/>
      <c r="P74" s="208">
        <f t="shared" si="32"/>
        <v>1</v>
      </c>
      <c r="Q74" s="208">
        <f t="shared" si="30"/>
        <v>0</v>
      </c>
      <c r="R74" s="208">
        <f t="shared" si="30"/>
        <v>0</v>
      </c>
      <c r="S74" s="208">
        <f t="shared" si="30"/>
        <v>0</v>
      </c>
      <c r="T74" s="208">
        <f t="shared" si="30"/>
        <v>0</v>
      </c>
      <c r="U74" s="208">
        <f t="shared" si="30"/>
        <v>0</v>
      </c>
      <c r="V74" s="208">
        <f t="shared" si="30"/>
        <v>0</v>
      </c>
      <c r="W74" s="187"/>
      <c r="X74" s="187"/>
      <c r="Y74" s="187"/>
      <c r="Z74" s="187"/>
      <c r="AA74" s="187"/>
      <c r="AB74" s="187"/>
      <c r="AC74" s="187"/>
      <c r="AD74" s="187"/>
      <c r="AE74" s="241">
        <v>46054</v>
      </c>
      <c r="AF74" s="208">
        <f t="shared" si="31"/>
        <v>1</v>
      </c>
      <c r="AG74" s="268"/>
    </row>
    <row r="75" spans="4:33" ht="38.25">
      <c r="D75" s="185" t="s">
        <v>191</v>
      </c>
      <c r="E75" s="186" t="s">
        <v>82</v>
      </c>
      <c r="F75" s="186">
        <v>1</v>
      </c>
      <c r="G75" s="190" t="s">
        <v>192</v>
      </c>
      <c r="H75" s="187"/>
      <c r="I75" s="12">
        <v>4</v>
      </c>
      <c r="J75" s="18"/>
      <c r="K75" s="12"/>
      <c r="L75" s="58">
        <v>1</v>
      </c>
      <c r="M75" s="12"/>
      <c r="N75" s="18"/>
      <c r="O75" s="12"/>
      <c r="P75" s="208">
        <f t="shared" si="32"/>
        <v>4</v>
      </c>
      <c r="Q75" s="208">
        <f t="shared" si="30"/>
        <v>0</v>
      </c>
      <c r="R75" s="208">
        <f t="shared" si="30"/>
        <v>0</v>
      </c>
      <c r="S75" s="208">
        <f t="shared" si="30"/>
        <v>1</v>
      </c>
      <c r="T75" s="208">
        <f t="shared" si="30"/>
        <v>0</v>
      </c>
      <c r="U75" s="208">
        <f t="shared" si="30"/>
        <v>0</v>
      </c>
      <c r="V75" s="208">
        <f t="shared" si="30"/>
        <v>0</v>
      </c>
      <c r="W75" s="187"/>
      <c r="X75" s="187"/>
      <c r="Y75" s="187"/>
      <c r="Z75" s="187"/>
      <c r="AA75" s="187"/>
      <c r="AB75" s="187"/>
      <c r="AC75" s="187"/>
      <c r="AD75" s="187"/>
      <c r="AE75" s="241">
        <v>46054</v>
      </c>
      <c r="AF75" s="208">
        <f t="shared" si="31"/>
        <v>5</v>
      </c>
      <c r="AG75" s="268"/>
    </row>
    <row r="76" spans="4:33" ht="25.5">
      <c r="D76" s="185" t="s">
        <v>193</v>
      </c>
      <c r="E76" s="186" t="s">
        <v>82</v>
      </c>
      <c r="F76" s="186">
        <v>1</v>
      </c>
      <c r="G76" s="190" t="s">
        <v>194</v>
      </c>
      <c r="H76" s="187"/>
      <c r="I76" s="12">
        <v>1</v>
      </c>
      <c r="J76" s="18"/>
      <c r="K76" s="12"/>
      <c r="L76" s="58">
        <v>1</v>
      </c>
      <c r="M76" s="12">
        <v>1</v>
      </c>
      <c r="N76" s="18"/>
      <c r="O76" s="12"/>
      <c r="P76" s="208">
        <f t="shared" si="32"/>
        <v>1</v>
      </c>
      <c r="Q76" s="208">
        <f t="shared" si="30"/>
        <v>0</v>
      </c>
      <c r="R76" s="208">
        <f t="shared" si="30"/>
        <v>0</v>
      </c>
      <c r="S76" s="208">
        <f t="shared" si="30"/>
        <v>1</v>
      </c>
      <c r="T76" s="208">
        <f t="shared" si="30"/>
        <v>1</v>
      </c>
      <c r="U76" s="208">
        <f t="shared" si="30"/>
        <v>0</v>
      </c>
      <c r="V76" s="208">
        <f t="shared" si="30"/>
        <v>0</v>
      </c>
      <c r="W76" s="187"/>
      <c r="X76" s="187"/>
      <c r="Y76" s="187"/>
      <c r="Z76" s="187"/>
      <c r="AA76" s="187"/>
      <c r="AB76" s="187"/>
      <c r="AC76" s="187"/>
      <c r="AD76" s="187"/>
      <c r="AE76" s="241">
        <v>46054</v>
      </c>
      <c r="AF76" s="208">
        <f t="shared" si="31"/>
        <v>3</v>
      </c>
      <c r="AG76" s="268"/>
    </row>
    <row r="77" spans="4:33" ht="51">
      <c r="D77" s="185" t="s">
        <v>195</v>
      </c>
      <c r="E77" s="186" t="s">
        <v>82</v>
      </c>
      <c r="F77" s="186">
        <v>1</v>
      </c>
      <c r="G77" s="190" t="s">
        <v>196</v>
      </c>
      <c r="H77" s="187"/>
      <c r="I77" s="12">
        <v>1</v>
      </c>
      <c r="J77" s="18"/>
      <c r="K77" s="12"/>
      <c r="L77" s="58"/>
      <c r="M77" s="12">
        <v>1</v>
      </c>
      <c r="N77" s="18"/>
      <c r="O77" s="54">
        <v>1</v>
      </c>
      <c r="P77" s="208">
        <f t="shared" si="32"/>
        <v>1</v>
      </c>
      <c r="Q77" s="208">
        <f t="shared" si="30"/>
        <v>0</v>
      </c>
      <c r="R77" s="208">
        <f t="shared" si="30"/>
        <v>0</v>
      </c>
      <c r="S77" s="208">
        <f t="shared" si="30"/>
        <v>0</v>
      </c>
      <c r="T77" s="208">
        <f t="shared" si="30"/>
        <v>1</v>
      </c>
      <c r="U77" s="208">
        <f t="shared" si="30"/>
        <v>0</v>
      </c>
      <c r="V77" s="208">
        <f t="shared" si="30"/>
        <v>1</v>
      </c>
      <c r="W77" s="242"/>
      <c r="X77" s="242"/>
      <c r="Y77" s="242"/>
      <c r="Z77" s="242"/>
      <c r="AA77" s="242"/>
      <c r="AB77" s="242"/>
      <c r="AC77" s="242"/>
      <c r="AD77" s="242"/>
      <c r="AE77" s="241">
        <v>46054</v>
      </c>
      <c r="AF77" s="208">
        <f t="shared" si="31"/>
        <v>2</v>
      </c>
      <c r="AG77" s="267"/>
    </row>
    <row r="78" spans="4:33" ht="25.5">
      <c r="D78" s="185" t="s">
        <v>197</v>
      </c>
      <c r="E78" s="186" t="s">
        <v>198</v>
      </c>
      <c r="F78" s="186">
        <v>2</v>
      </c>
      <c r="G78" s="189" t="s">
        <v>199</v>
      </c>
      <c r="H78" s="187"/>
      <c r="I78" s="12">
        <v>1</v>
      </c>
      <c r="J78" s="18"/>
      <c r="K78" s="18"/>
      <c r="L78" s="60">
        <v>3</v>
      </c>
      <c r="M78" s="18">
        <v>1</v>
      </c>
      <c r="N78" s="18"/>
      <c r="O78" s="18"/>
      <c r="P78" s="208">
        <f t="shared" si="32"/>
        <v>1</v>
      </c>
      <c r="Q78" s="208">
        <f t="shared" si="30"/>
        <v>0</v>
      </c>
      <c r="R78" s="208">
        <f t="shared" si="30"/>
        <v>0</v>
      </c>
      <c r="S78" s="208">
        <f t="shared" si="30"/>
        <v>3</v>
      </c>
      <c r="T78" s="208">
        <f t="shared" si="30"/>
        <v>1</v>
      </c>
      <c r="U78" s="208">
        <f t="shared" si="30"/>
        <v>0</v>
      </c>
      <c r="V78" s="208">
        <f t="shared" si="30"/>
        <v>0</v>
      </c>
      <c r="W78" s="242"/>
      <c r="X78" s="242"/>
      <c r="Y78" s="242"/>
      <c r="Z78" s="242"/>
      <c r="AA78" s="242"/>
      <c r="AB78" s="242"/>
      <c r="AC78" s="242"/>
      <c r="AD78" s="242"/>
      <c r="AE78" s="241">
        <v>46054</v>
      </c>
      <c r="AF78" s="208">
        <f t="shared" si="31"/>
        <v>5</v>
      </c>
      <c r="AG78" s="267"/>
    </row>
    <row r="79" spans="4:33" ht="25.5">
      <c r="D79" s="185" t="s">
        <v>197</v>
      </c>
      <c r="E79" s="186" t="s">
        <v>200</v>
      </c>
      <c r="F79" s="186">
        <v>1</v>
      </c>
      <c r="G79" s="190" t="s">
        <v>201</v>
      </c>
      <c r="H79" s="187"/>
      <c r="I79" s="12">
        <v>1</v>
      </c>
      <c r="J79" s="18"/>
      <c r="K79" s="18"/>
      <c r="L79" s="60"/>
      <c r="M79" s="184"/>
      <c r="N79" s="18"/>
      <c r="O79" s="18"/>
      <c r="P79" s="208">
        <f t="shared" si="32"/>
        <v>1</v>
      </c>
      <c r="Q79" s="208">
        <f t="shared" si="32"/>
        <v>0</v>
      </c>
      <c r="R79" s="208">
        <f t="shared" si="32"/>
        <v>0</v>
      </c>
      <c r="S79" s="208">
        <f t="shared" si="32"/>
        <v>0</v>
      </c>
      <c r="T79" s="208">
        <f t="shared" si="32"/>
        <v>0</v>
      </c>
      <c r="U79" s="208">
        <f t="shared" si="32"/>
        <v>0</v>
      </c>
      <c r="V79" s="208">
        <f t="shared" si="32"/>
        <v>0</v>
      </c>
      <c r="W79" s="242"/>
      <c r="X79" s="242"/>
      <c r="Y79" s="242"/>
      <c r="Z79" s="242"/>
      <c r="AA79" s="242"/>
      <c r="AB79" s="242"/>
      <c r="AC79" s="242"/>
      <c r="AD79" s="242"/>
      <c r="AE79" s="241">
        <v>46054</v>
      </c>
      <c r="AF79" s="208">
        <f t="shared" si="31"/>
        <v>1</v>
      </c>
      <c r="AG79" s="267"/>
    </row>
    <row r="80" spans="4:33" ht="38.25">
      <c r="D80" s="194" t="s">
        <v>197</v>
      </c>
      <c r="E80" s="243" t="s">
        <v>202</v>
      </c>
      <c r="F80" s="186">
        <v>1</v>
      </c>
      <c r="G80" s="192" t="s">
        <v>203</v>
      </c>
      <c r="H80" s="187"/>
      <c r="I80" s="183"/>
      <c r="J80" s="18"/>
      <c r="K80" s="18"/>
      <c r="L80" s="60"/>
      <c r="M80" s="184"/>
      <c r="N80" s="18"/>
      <c r="O80" s="18"/>
      <c r="P80" s="208">
        <f t="shared" si="32"/>
        <v>0</v>
      </c>
      <c r="Q80" s="208">
        <f t="shared" si="32"/>
        <v>0</v>
      </c>
      <c r="R80" s="208">
        <f t="shared" si="32"/>
        <v>0</v>
      </c>
      <c r="S80" s="208">
        <f t="shared" si="32"/>
        <v>0</v>
      </c>
      <c r="T80" s="208">
        <f t="shared" si="32"/>
        <v>0</v>
      </c>
      <c r="U80" s="208">
        <f t="shared" si="32"/>
        <v>0</v>
      </c>
      <c r="V80" s="208">
        <f t="shared" si="32"/>
        <v>0</v>
      </c>
      <c r="W80" s="242"/>
      <c r="X80" s="242"/>
      <c r="Y80" s="242"/>
      <c r="Z80" s="242"/>
      <c r="AA80" s="242"/>
      <c r="AB80" s="242"/>
      <c r="AC80" s="242"/>
      <c r="AD80" s="242"/>
      <c r="AE80" s="241"/>
      <c r="AF80" s="208">
        <f t="shared" si="31"/>
        <v>0</v>
      </c>
      <c r="AG80" s="268"/>
    </row>
    <row r="81" spans="4:33" ht="25.5">
      <c r="D81" s="185" t="s">
        <v>204</v>
      </c>
      <c r="E81" s="244" t="s">
        <v>94</v>
      </c>
      <c r="F81" s="186">
        <v>2</v>
      </c>
      <c r="G81" s="193" t="s">
        <v>205</v>
      </c>
      <c r="H81" s="187"/>
      <c r="I81" s="12">
        <v>3</v>
      </c>
      <c r="J81" s="18"/>
      <c r="K81" s="18"/>
      <c r="L81" s="60">
        <v>1</v>
      </c>
      <c r="M81" s="18"/>
      <c r="N81" s="18"/>
      <c r="O81" s="55">
        <v>1</v>
      </c>
      <c r="P81" s="208">
        <f t="shared" si="32"/>
        <v>3</v>
      </c>
      <c r="Q81" s="208">
        <f t="shared" si="32"/>
        <v>0</v>
      </c>
      <c r="R81" s="208">
        <f t="shared" si="32"/>
        <v>0</v>
      </c>
      <c r="S81" s="208">
        <f t="shared" si="32"/>
        <v>1</v>
      </c>
      <c r="T81" s="208">
        <f t="shared" si="32"/>
        <v>0</v>
      </c>
      <c r="U81" s="208">
        <f t="shared" si="32"/>
        <v>0</v>
      </c>
      <c r="V81" s="208">
        <f t="shared" si="32"/>
        <v>1</v>
      </c>
      <c r="W81" s="187"/>
      <c r="X81" s="187"/>
      <c r="Y81" s="187"/>
      <c r="Z81" s="187"/>
      <c r="AA81" s="187"/>
      <c r="AB81" s="187"/>
      <c r="AC81" s="187"/>
      <c r="AD81" s="187"/>
      <c r="AE81" s="241">
        <v>46054</v>
      </c>
      <c r="AF81" s="208">
        <f t="shared" si="31"/>
        <v>4</v>
      </c>
      <c r="AG81" s="268"/>
    </row>
    <row r="82" spans="4:33" ht="25.5">
      <c r="D82" s="185" t="s">
        <v>206</v>
      </c>
      <c r="E82" s="186" t="s">
        <v>82</v>
      </c>
      <c r="F82" s="186">
        <v>1</v>
      </c>
      <c r="G82" s="190" t="s">
        <v>207</v>
      </c>
      <c r="H82" s="187"/>
      <c r="I82" s="12">
        <v>1</v>
      </c>
      <c r="J82" s="18"/>
      <c r="K82" s="12"/>
      <c r="L82" s="58"/>
      <c r="M82" s="12">
        <v>1</v>
      </c>
      <c r="N82" s="18"/>
      <c r="O82" s="12"/>
      <c r="P82" s="208">
        <f t="shared" si="32"/>
        <v>1</v>
      </c>
      <c r="Q82" s="208">
        <f t="shared" si="32"/>
        <v>0</v>
      </c>
      <c r="R82" s="208">
        <f t="shared" si="32"/>
        <v>0</v>
      </c>
      <c r="S82" s="208">
        <f t="shared" si="32"/>
        <v>0</v>
      </c>
      <c r="T82" s="208">
        <f t="shared" si="32"/>
        <v>1</v>
      </c>
      <c r="U82" s="208">
        <f t="shared" si="32"/>
        <v>0</v>
      </c>
      <c r="V82" s="208">
        <f t="shared" si="32"/>
        <v>0</v>
      </c>
      <c r="W82" s="187"/>
      <c r="X82" s="187"/>
      <c r="Y82" s="187"/>
      <c r="Z82" s="187"/>
      <c r="AA82" s="187"/>
      <c r="AB82" s="187"/>
      <c r="AC82" s="187"/>
      <c r="AD82" s="187"/>
      <c r="AE82" s="241">
        <v>46054</v>
      </c>
      <c r="AF82" s="208">
        <f t="shared" si="31"/>
        <v>2</v>
      </c>
      <c r="AG82" s="267"/>
    </row>
    <row r="83" spans="4:33" ht="25.5">
      <c r="D83" s="185" t="s">
        <v>208</v>
      </c>
      <c r="E83" s="186" t="s">
        <v>82</v>
      </c>
      <c r="F83" s="186">
        <v>1</v>
      </c>
      <c r="G83" s="189" t="s">
        <v>209</v>
      </c>
      <c r="H83" s="187"/>
      <c r="I83" s="12"/>
      <c r="J83" s="18"/>
      <c r="K83" s="12"/>
      <c r="L83" s="58">
        <v>2</v>
      </c>
      <c r="M83" s="12">
        <v>1</v>
      </c>
      <c r="N83" s="18"/>
      <c r="O83" s="54">
        <v>2</v>
      </c>
      <c r="P83" s="208">
        <f t="shared" si="32"/>
        <v>0</v>
      </c>
      <c r="Q83" s="208">
        <f t="shared" si="32"/>
        <v>0</v>
      </c>
      <c r="R83" s="208">
        <f t="shared" si="32"/>
        <v>0</v>
      </c>
      <c r="S83" s="208">
        <f t="shared" si="32"/>
        <v>2</v>
      </c>
      <c r="T83" s="208">
        <f t="shared" si="32"/>
        <v>1</v>
      </c>
      <c r="U83" s="208">
        <f t="shared" si="32"/>
        <v>0</v>
      </c>
      <c r="V83" s="208">
        <f t="shared" si="32"/>
        <v>2</v>
      </c>
      <c r="W83" s="187"/>
      <c r="X83" s="187"/>
      <c r="Y83" s="187"/>
      <c r="Z83" s="187"/>
      <c r="AA83" s="187"/>
      <c r="AB83" s="187"/>
      <c r="AC83" s="187"/>
      <c r="AD83" s="187"/>
      <c r="AE83" s="241">
        <v>46054</v>
      </c>
      <c r="AF83" s="208">
        <f t="shared" si="31"/>
        <v>3</v>
      </c>
      <c r="AG83" s="267"/>
    </row>
    <row r="84" spans="4:33" ht="18" customHeight="1">
      <c r="D84" s="185" t="s">
        <v>210</v>
      </c>
      <c r="E84" s="186" t="s">
        <v>82</v>
      </c>
      <c r="F84" s="186">
        <v>1</v>
      </c>
      <c r="G84" s="190" t="s">
        <v>211</v>
      </c>
      <c r="H84" s="187"/>
      <c r="I84" s="12">
        <v>1</v>
      </c>
      <c r="J84" s="18"/>
      <c r="K84" s="12"/>
      <c r="L84" s="58"/>
      <c r="M84" s="12">
        <v>1</v>
      </c>
      <c r="N84" s="18"/>
      <c r="O84" s="12"/>
      <c r="P84" s="208">
        <f t="shared" si="32"/>
        <v>1</v>
      </c>
      <c r="Q84" s="208">
        <f t="shared" si="32"/>
        <v>0</v>
      </c>
      <c r="R84" s="208">
        <f t="shared" si="32"/>
        <v>0</v>
      </c>
      <c r="S84" s="208">
        <f t="shared" si="32"/>
        <v>0</v>
      </c>
      <c r="T84" s="208">
        <f t="shared" si="32"/>
        <v>1</v>
      </c>
      <c r="U84" s="208">
        <f t="shared" si="32"/>
        <v>0</v>
      </c>
      <c r="V84" s="208">
        <f t="shared" si="32"/>
        <v>0</v>
      </c>
      <c r="W84" s="187"/>
      <c r="X84" s="187"/>
      <c r="Y84" s="187"/>
      <c r="Z84" s="187"/>
      <c r="AA84" s="187"/>
      <c r="AB84" s="187"/>
      <c r="AC84" s="187"/>
      <c r="AD84" s="187"/>
      <c r="AE84" s="241">
        <v>46054</v>
      </c>
      <c r="AF84" s="208">
        <f t="shared" si="31"/>
        <v>2</v>
      </c>
      <c r="AG84" s="267"/>
    </row>
    <row r="85" spans="4:33" ht="12" customHeight="1">
      <c r="D85" s="211" t="s">
        <v>654</v>
      </c>
      <c r="E85" s="212"/>
      <c r="F85" s="213"/>
      <c r="G85" s="213"/>
      <c r="H85" s="214"/>
      <c r="I85" s="187">
        <f>SUM(I63:I84)</f>
        <v>31</v>
      </c>
      <c r="J85" s="187">
        <f t="shared" ref="J85:AD85" si="33">SUM(J63:J84)</f>
        <v>0</v>
      </c>
      <c r="K85" s="187">
        <f t="shared" si="33"/>
        <v>0</v>
      </c>
      <c r="L85" s="187">
        <f t="shared" si="33"/>
        <v>18</v>
      </c>
      <c r="M85" s="187">
        <f t="shared" si="33"/>
        <v>19</v>
      </c>
      <c r="N85" s="187">
        <f t="shared" si="33"/>
        <v>0</v>
      </c>
      <c r="O85" s="187">
        <f t="shared" si="33"/>
        <v>7</v>
      </c>
      <c r="P85" s="187">
        <f t="shared" si="33"/>
        <v>31</v>
      </c>
      <c r="Q85" s="187">
        <f t="shared" si="33"/>
        <v>0</v>
      </c>
      <c r="R85" s="187">
        <f t="shared" si="33"/>
        <v>0</v>
      </c>
      <c r="S85" s="187">
        <f t="shared" si="33"/>
        <v>18</v>
      </c>
      <c r="T85" s="187">
        <f t="shared" si="33"/>
        <v>19</v>
      </c>
      <c r="U85" s="187">
        <f t="shared" si="33"/>
        <v>0</v>
      </c>
      <c r="V85" s="187">
        <f t="shared" si="33"/>
        <v>7</v>
      </c>
      <c r="W85" s="187">
        <f t="shared" si="33"/>
        <v>0</v>
      </c>
      <c r="X85" s="187">
        <f t="shared" si="33"/>
        <v>0</v>
      </c>
      <c r="Y85" s="187">
        <f t="shared" si="33"/>
        <v>0</v>
      </c>
      <c r="Z85" s="187">
        <f t="shared" si="33"/>
        <v>0</v>
      </c>
      <c r="AA85" s="187">
        <f t="shared" si="33"/>
        <v>0</v>
      </c>
      <c r="AB85" s="187">
        <f t="shared" ref="AB85:AC85" si="34">SUM(AB79:AB84)</f>
        <v>0</v>
      </c>
      <c r="AC85" s="187">
        <f t="shared" si="34"/>
        <v>0</v>
      </c>
      <c r="AD85" s="187">
        <f t="shared" si="33"/>
        <v>0</v>
      </c>
      <c r="AE85" s="215">
        <f>I89+J89+K89+L89+M89+N89+U89+P89+Q89+R89+S89+T89+O89</f>
        <v>4195940</v>
      </c>
      <c r="AF85" s="232"/>
      <c r="AG85" s="267"/>
    </row>
    <row r="86" spans="4:33" ht="12" customHeight="1">
      <c r="D86" s="211" t="s">
        <v>655</v>
      </c>
      <c r="E86" s="212"/>
      <c r="F86" s="213"/>
      <c r="G86" s="213"/>
      <c r="H86" s="214"/>
      <c r="I86" s="217">
        <v>20000</v>
      </c>
      <c r="J86" s="218">
        <v>20000</v>
      </c>
      <c r="K86" s="217">
        <v>95000</v>
      </c>
      <c r="L86" s="217">
        <v>12000</v>
      </c>
      <c r="M86" s="217">
        <v>40000</v>
      </c>
      <c r="N86" s="218">
        <v>50000</v>
      </c>
      <c r="O86" s="218"/>
      <c r="P86" s="218">
        <v>20000</v>
      </c>
      <c r="Q86" s="218">
        <v>20000</v>
      </c>
      <c r="R86" s="218">
        <v>65000</v>
      </c>
      <c r="S86" s="218">
        <v>20000</v>
      </c>
      <c r="T86" s="218">
        <v>50000</v>
      </c>
      <c r="U86" s="218">
        <v>50000</v>
      </c>
      <c r="V86" s="218"/>
      <c r="W86" s="217">
        <v>60000</v>
      </c>
      <c r="X86" s="217">
        <v>70000</v>
      </c>
      <c r="Y86" s="217">
        <v>300000</v>
      </c>
      <c r="Z86" s="217">
        <v>13000</v>
      </c>
      <c r="AA86" s="217">
        <v>13000</v>
      </c>
      <c r="AB86" s="217">
        <v>18000</v>
      </c>
      <c r="AC86" s="217"/>
      <c r="AD86" s="217">
        <v>23000</v>
      </c>
      <c r="AE86" s="219"/>
      <c r="AF86" s="233"/>
      <c r="AG86" s="267"/>
    </row>
    <row r="87" spans="4:33">
      <c r="D87" s="211" t="s">
        <v>656</v>
      </c>
      <c r="E87" s="212"/>
      <c r="F87" s="213"/>
      <c r="G87" s="213"/>
      <c r="H87" s="214"/>
      <c r="I87" s="217">
        <f>SUM(I86*19%)</f>
        <v>3800</v>
      </c>
      <c r="J87" s="217">
        <f t="shared" ref="J87:AD87" si="35">SUM(J86*19%)</f>
        <v>3800</v>
      </c>
      <c r="K87" s="217">
        <f t="shared" si="35"/>
        <v>18050</v>
      </c>
      <c r="L87" s="217">
        <f t="shared" si="35"/>
        <v>2280</v>
      </c>
      <c r="M87" s="217">
        <f t="shared" si="35"/>
        <v>7600</v>
      </c>
      <c r="N87" s="217">
        <f t="shared" si="35"/>
        <v>9500</v>
      </c>
      <c r="O87" s="217">
        <f t="shared" si="35"/>
        <v>0</v>
      </c>
      <c r="P87" s="217">
        <f t="shared" si="35"/>
        <v>3800</v>
      </c>
      <c r="Q87" s="217">
        <f t="shared" si="35"/>
        <v>3800</v>
      </c>
      <c r="R87" s="217">
        <f t="shared" si="35"/>
        <v>12350</v>
      </c>
      <c r="S87" s="217">
        <f t="shared" si="35"/>
        <v>3800</v>
      </c>
      <c r="T87" s="217">
        <f t="shared" si="35"/>
        <v>9500</v>
      </c>
      <c r="U87" s="217">
        <f t="shared" si="35"/>
        <v>9500</v>
      </c>
      <c r="V87" s="217">
        <f t="shared" si="35"/>
        <v>0</v>
      </c>
      <c r="W87" s="217">
        <f t="shared" si="35"/>
        <v>11400</v>
      </c>
      <c r="X87" s="217">
        <f t="shared" si="35"/>
        <v>13300</v>
      </c>
      <c r="Y87" s="217">
        <f t="shared" si="35"/>
        <v>57000</v>
      </c>
      <c r="Z87" s="217">
        <f t="shared" si="35"/>
        <v>2470</v>
      </c>
      <c r="AA87" s="217">
        <f t="shared" si="35"/>
        <v>2470</v>
      </c>
      <c r="AB87" s="221">
        <f t="shared" si="35"/>
        <v>3420</v>
      </c>
      <c r="AC87" s="221">
        <f t="shared" si="35"/>
        <v>0</v>
      </c>
      <c r="AD87" s="217">
        <f t="shared" si="35"/>
        <v>4370</v>
      </c>
      <c r="AE87" s="285">
        <f>W89+X89+Y89+Z89+AD89+AB89+AA89+AC89</f>
        <v>0</v>
      </c>
      <c r="AF87" s="233"/>
      <c r="AG87" s="267"/>
    </row>
    <row r="88" spans="4:33" ht="12" customHeight="1">
      <c r="D88" s="211" t="s">
        <v>657</v>
      </c>
      <c r="E88" s="212"/>
      <c r="F88" s="213"/>
      <c r="G88" s="213"/>
      <c r="H88" s="214"/>
      <c r="I88" s="217">
        <f>SUM(I86:I87)</f>
        <v>23800</v>
      </c>
      <c r="J88" s="217">
        <f t="shared" ref="J88:AD88" si="36">SUM(J86:J87)</f>
        <v>23800</v>
      </c>
      <c r="K88" s="217">
        <f t="shared" si="36"/>
        <v>113050</v>
      </c>
      <c r="L88" s="217">
        <f t="shared" si="36"/>
        <v>14280</v>
      </c>
      <c r="M88" s="217">
        <f t="shared" si="36"/>
        <v>47600</v>
      </c>
      <c r="N88" s="217">
        <f t="shared" si="36"/>
        <v>59500</v>
      </c>
      <c r="O88" s="217">
        <f t="shared" si="36"/>
        <v>0</v>
      </c>
      <c r="P88" s="217">
        <f t="shared" si="36"/>
        <v>23800</v>
      </c>
      <c r="Q88" s="217">
        <f t="shared" si="36"/>
        <v>23800</v>
      </c>
      <c r="R88" s="217">
        <f t="shared" si="36"/>
        <v>77350</v>
      </c>
      <c r="S88" s="217">
        <f t="shared" si="36"/>
        <v>23800</v>
      </c>
      <c r="T88" s="217">
        <f t="shared" si="36"/>
        <v>59500</v>
      </c>
      <c r="U88" s="217">
        <f t="shared" si="36"/>
        <v>59500</v>
      </c>
      <c r="V88" s="217">
        <f t="shared" si="36"/>
        <v>0</v>
      </c>
      <c r="W88" s="217">
        <f t="shared" si="36"/>
        <v>71400</v>
      </c>
      <c r="X88" s="217">
        <f t="shared" si="36"/>
        <v>83300</v>
      </c>
      <c r="Y88" s="217">
        <f t="shared" si="36"/>
        <v>357000</v>
      </c>
      <c r="Z88" s="217">
        <f t="shared" si="36"/>
        <v>15470</v>
      </c>
      <c r="AA88" s="217">
        <f t="shared" si="36"/>
        <v>15470</v>
      </c>
      <c r="AB88" s="221">
        <f t="shared" si="36"/>
        <v>21420</v>
      </c>
      <c r="AC88" s="221">
        <f t="shared" si="36"/>
        <v>0</v>
      </c>
      <c r="AD88" s="217">
        <f t="shared" si="36"/>
        <v>27370</v>
      </c>
      <c r="AE88" s="219"/>
      <c r="AF88" s="233"/>
      <c r="AG88" s="267"/>
    </row>
    <row r="89" spans="4:33" ht="12" customHeight="1">
      <c r="D89" s="211" t="s">
        <v>658</v>
      </c>
      <c r="E89" s="212"/>
      <c r="F89" s="213"/>
      <c r="G89" s="213"/>
      <c r="H89" s="214"/>
      <c r="I89" s="217">
        <f>SUM(I88*I85)</f>
        <v>737800</v>
      </c>
      <c r="J89" s="217">
        <f t="shared" ref="J89:AD89" si="37">SUM(J88*J85)</f>
        <v>0</v>
      </c>
      <c r="K89" s="217">
        <f t="shared" si="37"/>
        <v>0</v>
      </c>
      <c r="L89" s="217">
        <f t="shared" si="37"/>
        <v>257040</v>
      </c>
      <c r="M89" s="217">
        <f t="shared" si="37"/>
        <v>904400</v>
      </c>
      <c r="N89" s="217">
        <f t="shared" si="37"/>
        <v>0</v>
      </c>
      <c r="O89" s="217">
        <f t="shared" si="37"/>
        <v>0</v>
      </c>
      <c r="P89" s="217">
        <f t="shared" si="37"/>
        <v>737800</v>
      </c>
      <c r="Q89" s="217">
        <f t="shared" si="37"/>
        <v>0</v>
      </c>
      <c r="R89" s="217">
        <f t="shared" si="37"/>
        <v>0</v>
      </c>
      <c r="S89" s="217">
        <f t="shared" si="37"/>
        <v>428400</v>
      </c>
      <c r="T89" s="217">
        <f t="shared" si="37"/>
        <v>1130500</v>
      </c>
      <c r="U89" s="217">
        <f t="shared" si="37"/>
        <v>0</v>
      </c>
      <c r="V89" s="217">
        <f t="shared" si="37"/>
        <v>0</v>
      </c>
      <c r="W89" s="217">
        <f t="shared" si="37"/>
        <v>0</v>
      </c>
      <c r="X89" s="217">
        <f t="shared" si="37"/>
        <v>0</v>
      </c>
      <c r="Y89" s="217">
        <f t="shared" si="37"/>
        <v>0</v>
      </c>
      <c r="Z89" s="217">
        <f t="shared" si="37"/>
        <v>0</v>
      </c>
      <c r="AA89" s="217">
        <f t="shared" si="37"/>
        <v>0</v>
      </c>
      <c r="AB89" s="221">
        <f t="shared" ref="AB89:AC89" si="38">SUM(AB85*AB88)</f>
        <v>0</v>
      </c>
      <c r="AC89" s="221">
        <f t="shared" si="38"/>
        <v>0</v>
      </c>
      <c r="AD89" s="217">
        <f t="shared" si="37"/>
        <v>0</v>
      </c>
      <c r="AE89" s="286">
        <f>AE85+AE87</f>
        <v>4195940</v>
      </c>
      <c r="AF89" s="234"/>
      <c r="AG89" s="267"/>
    </row>
    <row r="90" spans="4:33" ht="15">
      <c r="D90" s="224" t="s">
        <v>212</v>
      </c>
      <c r="E90" s="205"/>
      <c r="F90" s="206"/>
      <c r="G90" s="206"/>
      <c r="H90" s="206"/>
      <c r="I90" s="206"/>
      <c r="J90" s="206"/>
      <c r="K90" s="206"/>
      <c r="L90" s="206"/>
      <c r="M90" s="206"/>
      <c r="N90" s="206"/>
      <c r="O90" s="206"/>
      <c r="P90" s="206"/>
      <c r="Q90" s="206"/>
      <c r="R90" s="206"/>
      <c r="S90" s="206"/>
      <c r="T90" s="206"/>
      <c r="U90" s="206"/>
      <c r="V90" s="206"/>
      <c r="W90" s="206"/>
      <c r="X90" s="206"/>
      <c r="Y90" s="206"/>
      <c r="Z90" s="206"/>
      <c r="AA90" s="206"/>
      <c r="AB90" s="206"/>
      <c r="AC90" s="206"/>
      <c r="AD90" s="206"/>
      <c r="AE90" s="206"/>
      <c r="AF90" s="207"/>
      <c r="AG90" s="267"/>
    </row>
    <row r="91" spans="4:33" ht="25.5">
      <c r="D91" s="185" t="s">
        <v>213</v>
      </c>
      <c r="E91" s="186" t="s">
        <v>82</v>
      </c>
      <c r="F91" s="186">
        <v>1</v>
      </c>
      <c r="G91" s="190" t="s">
        <v>214</v>
      </c>
      <c r="H91" s="187"/>
      <c r="I91" s="18">
        <v>1</v>
      </c>
      <c r="J91" s="18"/>
      <c r="K91" s="18"/>
      <c r="L91" s="60">
        <v>1</v>
      </c>
      <c r="M91" s="18"/>
      <c r="N91" s="18"/>
      <c r="O91" s="55">
        <v>2</v>
      </c>
      <c r="P91" s="242">
        <f>I91</f>
        <v>1</v>
      </c>
      <c r="Q91" s="242">
        <f t="shared" ref="Q91:V106" si="39">J91</f>
        <v>0</v>
      </c>
      <c r="R91" s="242">
        <f t="shared" si="39"/>
        <v>0</v>
      </c>
      <c r="S91" s="242">
        <f t="shared" si="39"/>
        <v>1</v>
      </c>
      <c r="T91" s="242">
        <f t="shared" si="39"/>
        <v>0</v>
      </c>
      <c r="U91" s="242">
        <f t="shared" si="39"/>
        <v>0</v>
      </c>
      <c r="V91" s="242">
        <f t="shared" si="39"/>
        <v>2</v>
      </c>
      <c r="W91" s="242"/>
      <c r="X91" s="242"/>
      <c r="Y91" s="242"/>
      <c r="Z91" s="242"/>
      <c r="AA91" s="242"/>
      <c r="AB91" s="242"/>
      <c r="AC91" s="242"/>
      <c r="AD91" s="242"/>
      <c r="AE91" s="291">
        <v>45717</v>
      </c>
      <c r="AF91" s="208">
        <f t="shared" ref="AF91:AF117" si="40">I91+J91+K91+L91+M91+N91+W91+X91+Y91</f>
        <v>2</v>
      </c>
      <c r="AG91" s="268"/>
    </row>
    <row r="92" spans="4:33" ht="38.25">
      <c r="D92" s="185" t="s">
        <v>215</v>
      </c>
      <c r="E92" s="186" t="s">
        <v>82</v>
      </c>
      <c r="F92" s="186">
        <v>1</v>
      </c>
      <c r="G92" s="190" t="s">
        <v>216</v>
      </c>
      <c r="H92" s="187"/>
      <c r="I92" s="12">
        <v>1</v>
      </c>
      <c r="J92" s="17"/>
      <c r="K92" s="17"/>
      <c r="L92" s="58">
        <v>1</v>
      </c>
      <c r="M92" s="12"/>
      <c r="N92" s="18"/>
      <c r="O92" s="17"/>
      <c r="P92" s="242">
        <f t="shared" ref="P92:V117" si="41">I92</f>
        <v>1</v>
      </c>
      <c r="Q92" s="242">
        <f t="shared" si="39"/>
        <v>0</v>
      </c>
      <c r="R92" s="242">
        <f t="shared" si="39"/>
        <v>0</v>
      </c>
      <c r="S92" s="242">
        <f t="shared" si="39"/>
        <v>1</v>
      </c>
      <c r="T92" s="242">
        <f t="shared" si="39"/>
        <v>0</v>
      </c>
      <c r="U92" s="242">
        <f t="shared" si="39"/>
        <v>0</v>
      </c>
      <c r="V92" s="242">
        <f t="shared" si="39"/>
        <v>0</v>
      </c>
      <c r="W92" s="242"/>
      <c r="X92" s="242"/>
      <c r="Y92" s="242"/>
      <c r="Z92" s="242"/>
      <c r="AA92" s="242"/>
      <c r="AB92" s="242"/>
      <c r="AC92" s="242"/>
      <c r="AD92" s="242"/>
      <c r="AE92" s="291">
        <v>45689</v>
      </c>
      <c r="AF92" s="208">
        <f t="shared" si="40"/>
        <v>2</v>
      </c>
      <c r="AG92" s="268"/>
    </row>
    <row r="93" spans="4:33" ht="12.75">
      <c r="D93" s="185" t="s">
        <v>217</v>
      </c>
      <c r="E93" s="186" t="s">
        <v>82</v>
      </c>
      <c r="F93" s="186">
        <v>1</v>
      </c>
      <c r="G93" s="190" t="s">
        <v>218</v>
      </c>
      <c r="H93" s="187"/>
      <c r="I93" s="12">
        <v>1</v>
      </c>
      <c r="J93" s="18"/>
      <c r="K93" s="12"/>
      <c r="L93" s="58">
        <v>2</v>
      </c>
      <c r="M93" s="12"/>
      <c r="N93" s="18"/>
      <c r="O93" s="12"/>
      <c r="P93" s="242">
        <f t="shared" si="41"/>
        <v>1</v>
      </c>
      <c r="Q93" s="242">
        <f t="shared" si="39"/>
        <v>0</v>
      </c>
      <c r="R93" s="242">
        <f t="shared" si="39"/>
        <v>0</v>
      </c>
      <c r="S93" s="242">
        <f t="shared" si="39"/>
        <v>2</v>
      </c>
      <c r="T93" s="242">
        <f t="shared" si="39"/>
        <v>0</v>
      </c>
      <c r="U93" s="242">
        <f t="shared" si="39"/>
        <v>0</v>
      </c>
      <c r="V93" s="242">
        <f t="shared" si="39"/>
        <v>0</v>
      </c>
      <c r="W93" s="239"/>
      <c r="X93" s="239"/>
      <c r="Y93" s="239"/>
      <c r="Z93" s="239"/>
      <c r="AA93" s="239"/>
      <c r="AB93" s="239"/>
      <c r="AC93" s="239"/>
      <c r="AD93" s="239"/>
      <c r="AE93" s="241">
        <v>46054</v>
      </c>
      <c r="AF93" s="208">
        <f t="shared" si="40"/>
        <v>3</v>
      </c>
      <c r="AG93" s="268"/>
    </row>
    <row r="94" spans="4:33" ht="25.5">
      <c r="D94" s="185" t="s">
        <v>219</v>
      </c>
      <c r="E94" s="186" t="s">
        <v>82</v>
      </c>
      <c r="F94" s="186">
        <v>1</v>
      </c>
      <c r="G94" s="189" t="s">
        <v>220</v>
      </c>
      <c r="H94" s="187"/>
      <c r="I94" s="12">
        <v>4</v>
      </c>
      <c r="J94" s="18"/>
      <c r="K94" s="12"/>
      <c r="L94" s="58"/>
      <c r="M94" s="12">
        <v>2</v>
      </c>
      <c r="N94" s="18"/>
      <c r="O94" s="12"/>
      <c r="P94" s="242">
        <f t="shared" si="41"/>
        <v>4</v>
      </c>
      <c r="Q94" s="242">
        <f t="shared" si="39"/>
        <v>0</v>
      </c>
      <c r="R94" s="242">
        <f t="shared" si="39"/>
        <v>0</v>
      </c>
      <c r="S94" s="242">
        <f t="shared" si="39"/>
        <v>0</v>
      </c>
      <c r="T94" s="242">
        <f t="shared" si="39"/>
        <v>2</v>
      </c>
      <c r="U94" s="242">
        <f t="shared" si="39"/>
        <v>0</v>
      </c>
      <c r="V94" s="242">
        <f t="shared" si="39"/>
        <v>0</v>
      </c>
      <c r="W94" s="187"/>
      <c r="X94" s="187"/>
      <c r="Y94" s="187"/>
      <c r="Z94" s="187"/>
      <c r="AA94" s="187"/>
      <c r="AB94" s="187"/>
      <c r="AC94" s="187"/>
      <c r="AD94" s="187"/>
      <c r="AE94" s="291">
        <v>45689</v>
      </c>
      <c r="AF94" s="208">
        <f t="shared" si="40"/>
        <v>6</v>
      </c>
      <c r="AG94" s="268"/>
    </row>
    <row r="95" spans="4:33" ht="63.75">
      <c r="D95" s="185" t="s">
        <v>221</v>
      </c>
      <c r="E95" s="186" t="s">
        <v>82</v>
      </c>
      <c r="F95" s="186">
        <v>1</v>
      </c>
      <c r="G95" s="190" t="s">
        <v>222</v>
      </c>
      <c r="H95" s="187"/>
      <c r="I95" s="12">
        <v>2</v>
      </c>
      <c r="J95" s="18"/>
      <c r="K95" s="12"/>
      <c r="L95" s="58">
        <v>1</v>
      </c>
      <c r="M95" s="12"/>
      <c r="N95" s="18"/>
      <c r="O95" s="54">
        <v>1</v>
      </c>
      <c r="P95" s="242">
        <f t="shared" si="41"/>
        <v>2</v>
      </c>
      <c r="Q95" s="242">
        <f t="shared" si="39"/>
        <v>0</v>
      </c>
      <c r="R95" s="242">
        <f t="shared" si="39"/>
        <v>0</v>
      </c>
      <c r="S95" s="242">
        <f t="shared" si="39"/>
        <v>1</v>
      </c>
      <c r="T95" s="242">
        <f t="shared" si="39"/>
        <v>0</v>
      </c>
      <c r="U95" s="242">
        <f t="shared" si="39"/>
        <v>0</v>
      </c>
      <c r="V95" s="242">
        <f t="shared" si="39"/>
        <v>1</v>
      </c>
      <c r="W95" s="187"/>
      <c r="X95" s="187"/>
      <c r="Y95" s="187"/>
      <c r="Z95" s="187"/>
      <c r="AA95" s="187"/>
      <c r="AB95" s="187"/>
      <c r="AC95" s="187"/>
      <c r="AD95" s="187"/>
      <c r="AE95" s="241">
        <v>46054</v>
      </c>
      <c r="AF95" s="208">
        <f t="shared" si="40"/>
        <v>3</v>
      </c>
      <c r="AG95" s="268"/>
    </row>
    <row r="96" spans="4:33" ht="25.5">
      <c r="D96" s="185" t="s">
        <v>223</v>
      </c>
      <c r="E96" s="186" t="s">
        <v>82</v>
      </c>
      <c r="F96" s="186">
        <v>1</v>
      </c>
      <c r="G96" s="190" t="s">
        <v>224</v>
      </c>
      <c r="H96" s="187"/>
      <c r="I96" s="12">
        <v>1</v>
      </c>
      <c r="J96" s="18"/>
      <c r="K96" s="12"/>
      <c r="L96" s="58"/>
      <c r="M96" s="183"/>
      <c r="N96" s="18"/>
      <c r="O96" s="54">
        <v>1</v>
      </c>
      <c r="P96" s="242">
        <f t="shared" si="41"/>
        <v>1</v>
      </c>
      <c r="Q96" s="242">
        <f t="shared" si="39"/>
        <v>0</v>
      </c>
      <c r="R96" s="242">
        <f t="shared" si="39"/>
        <v>0</v>
      </c>
      <c r="S96" s="242">
        <f t="shared" si="39"/>
        <v>0</v>
      </c>
      <c r="T96" s="242">
        <f t="shared" si="39"/>
        <v>0</v>
      </c>
      <c r="U96" s="242">
        <f t="shared" si="39"/>
        <v>0</v>
      </c>
      <c r="V96" s="242">
        <f t="shared" si="39"/>
        <v>1</v>
      </c>
      <c r="W96" s="187"/>
      <c r="X96" s="187"/>
      <c r="Y96" s="187"/>
      <c r="Z96" s="187"/>
      <c r="AA96" s="187"/>
      <c r="AB96" s="187"/>
      <c r="AC96" s="187"/>
      <c r="AD96" s="187"/>
      <c r="AE96" s="241">
        <v>46054</v>
      </c>
      <c r="AF96" s="208">
        <f t="shared" si="40"/>
        <v>1</v>
      </c>
      <c r="AG96" s="268"/>
    </row>
    <row r="97" spans="4:33" ht="12.75">
      <c r="D97" s="185" t="s">
        <v>225</v>
      </c>
      <c r="E97" s="186" t="s">
        <v>82</v>
      </c>
      <c r="F97" s="186">
        <v>1</v>
      </c>
      <c r="G97" s="190" t="s">
        <v>226</v>
      </c>
      <c r="H97" s="187"/>
      <c r="I97" s="12">
        <v>3</v>
      </c>
      <c r="J97" s="18"/>
      <c r="K97" s="12"/>
      <c r="L97" s="58"/>
      <c r="M97" s="183"/>
      <c r="N97" s="18"/>
      <c r="O97" s="12"/>
      <c r="P97" s="242">
        <f t="shared" si="41"/>
        <v>3</v>
      </c>
      <c r="Q97" s="242">
        <f t="shared" si="39"/>
        <v>0</v>
      </c>
      <c r="R97" s="242">
        <f t="shared" si="39"/>
        <v>0</v>
      </c>
      <c r="S97" s="242">
        <f t="shared" si="39"/>
        <v>0</v>
      </c>
      <c r="T97" s="242">
        <f t="shared" si="39"/>
        <v>0</v>
      </c>
      <c r="U97" s="242">
        <f t="shared" si="39"/>
        <v>0</v>
      </c>
      <c r="V97" s="242">
        <f t="shared" si="39"/>
        <v>0</v>
      </c>
      <c r="W97" s="187"/>
      <c r="X97" s="187"/>
      <c r="Y97" s="187"/>
      <c r="Z97" s="187"/>
      <c r="AA97" s="187"/>
      <c r="AB97" s="187"/>
      <c r="AC97" s="187"/>
      <c r="AD97" s="187"/>
      <c r="AE97" s="241">
        <v>46054</v>
      </c>
      <c r="AF97" s="208">
        <f t="shared" si="40"/>
        <v>3</v>
      </c>
      <c r="AG97" s="267"/>
    </row>
    <row r="98" spans="4:33" ht="51">
      <c r="D98" s="185" t="s">
        <v>227</v>
      </c>
      <c r="E98" s="186" t="s">
        <v>228</v>
      </c>
      <c r="F98" s="186">
        <v>3</v>
      </c>
      <c r="G98" s="189" t="s">
        <v>229</v>
      </c>
      <c r="H98" s="187"/>
      <c r="I98" s="12">
        <v>3</v>
      </c>
      <c r="J98" s="18"/>
      <c r="K98" s="12"/>
      <c r="L98" s="58">
        <v>2</v>
      </c>
      <c r="M98" s="12"/>
      <c r="N98" s="18"/>
      <c r="O98" s="12"/>
      <c r="P98" s="242">
        <f t="shared" si="41"/>
        <v>3</v>
      </c>
      <c r="Q98" s="242">
        <f t="shared" si="39"/>
        <v>0</v>
      </c>
      <c r="R98" s="242">
        <f t="shared" si="39"/>
        <v>0</v>
      </c>
      <c r="S98" s="242">
        <f t="shared" si="39"/>
        <v>2</v>
      </c>
      <c r="T98" s="242">
        <f t="shared" si="39"/>
        <v>0</v>
      </c>
      <c r="U98" s="242">
        <f t="shared" si="39"/>
        <v>0</v>
      </c>
      <c r="V98" s="242">
        <f t="shared" si="39"/>
        <v>0</v>
      </c>
      <c r="W98" s="187"/>
      <c r="X98" s="187"/>
      <c r="Y98" s="187"/>
      <c r="Z98" s="187"/>
      <c r="AA98" s="187"/>
      <c r="AB98" s="187"/>
      <c r="AC98" s="187"/>
      <c r="AD98" s="187"/>
      <c r="AE98" s="241">
        <v>46054</v>
      </c>
      <c r="AF98" s="208">
        <f t="shared" si="40"/>
        <v>5</v>
      </c>
      <c r="AG98" s="268"/>
    </row>
    <row r="99" spans="4:33" ht="38.25">
      <c r="D99" s="185" t="s">
        <v>227</v>
      </c>
      <c r="E99" s="186" t="s">
        <v>112</v>
      </c>
      <c r="F99" s="186">
        <v>1</v>
      </c>
      <c r="G99" s="189" t="s">
        <v>230</v>
      </c>
      <c r="H99" s="187"/>
      <c r="I99" s="12">
        <v>1</v>
      </c>
      <c r="J99" s="18"/>
      <c r="K99" s="12"/>
      <c r="L99" s="58">
        <v>2</v>
      </c>
      <c r="M99" s="12"/>
      <c r="N99" s="18"/>
      <c r="O99" s="12"/>
      <c r="P99" s="242">
        <f t="shared" si="41"/>
        <v>1</v>
      </c>
      <c r="Q99" s="242">
        <f t="shared" si="39"/>
        <v>0</v>
      </c>
      <c r="R99" s="242">
        <f t="shared" si="39"/>
        <v>0</v>
      </c>
      <c r="S99" s="242">
        <f t="shared" si="39"/>
        <v>2</v>
      </c>
      <c r="T99" s="242">
        <f t="shared" si="39"/>
        <v>0</v>
      </c>
      <c r="U99" s="242">
        <f t="shared" si="39"/>
        <v>0</v>
      </c>
      <c r="V99" s="242">
        <f t="shared" si="39"/>
        <v>0</v>
      </c>
      <c r="W99" s="187"/>
      <c r="X99" s="187"/>
      <c r="Y99" s="187"/>
      <c r="Z99" s="187"/>
      <c r="AA99" s="187"/>
      <c r="AB99" s="187"/>
      <c r="AC99" s="187"/>
      <c r="AD99" s="187"/>
      <c r="AE99" s="241">
        <v>46054</v>
      </c>
      <c r="AF99" s="208">
        <f t="shared" si="40"/>
        <v>3</v>
      </c>
      <c r="AG99" s="267"/>
    </row>
    <row r="100" spans="4:33" ht="38.25">
      <c r="D100" s="185" t="s">
        <v>231</v>
      </c>
      <c r="E100" s="186" t="s">
        <v>82</v>
      </c>
      <c r="F100" s="186">
        <v>1</v>
      </c>
      <c r="G100" s="190" t="s">
        <v>232</v>
      </c>
      <c r="H100" s="187"/>
      <c r="I100" s="12">
        <v>1</v>
      </c>
      <c r="J100" s="18"/>
      <c r="K100" s="12"/>
      <c r="L100" s="58">
        <v>4</v>
      </c>
      <c r="M100" s="12"/>
      <c r="N100" s="18"/>
      <c r="O100" s="12"/>
      <c r="P100" s="242">
        <f t="shared" si="41"/>
        <v>1</v>
      </c>
      <c r="Q100" s="242">
        <f t="shared" si="39"/>
        <v>0</v>
      </c>
      <c r="R100" s="242">
        <f t="shared" si="39"/>
        <v>0</v>
      </c>
      <c r="S100" s="242">
        <f t="shared" si="39"/>
        <v>4</v>
      </c>
      <c r="T100" s="242">
        <f t="shared" si="39"/>
        <v>0</v>
      </c>
      <c r="U100" s="242">
        <f t="shared" si="39"/>
        <v>0</v>
      </c>
      <c r="V100" s="242">
        <f t="shared" si="39"/>
        <v>0</v>
      </c>
      <c r="W100" s="187"/>
      <c r="X100" s="187"/>
      <c r="Y100" s="187"/>
      <c r="Z100" s="187"/>
      <c r="AA100" s="187"/>
      <c r="AB100" s="187"/>
      <c r="AC100" s="187"/>
      <c r="AD100" s="187"/>
      <c r="AE100" s="241">
        <v>46054</v>
      </c>
      <c r="AF100" s="208">
        <f t="shared" si="40"/>
        <v>5</v>
      </c>
      <c r="AG100" s="267"/>
    </row>
    <row r="101" spans="4:33" ht="25.5">
      <c r="D101" s="185" t="s">
        <v>233</v>
      </c>
      <c r="E101" s="186" t="s">
        <v>82</v>
      </c>
      <c r="F101" s="186">
        <v>1</v>
      </c>
      <c r="G101" s="190" t="s">
        <v>234</v>
      </c>
      <c r="H101" s="187"/>
      <c r="I101" s="12">
        <v>3</v>
      </c>
      <c r="J101" s="18"/>
      <c r="K101" s="12"/>
      <c r="L101" s="58">
        <v>1</v>
      </c>
      <c r="M101" s="12"/>
      <c r="N101" s="18"/>
      <c r="O101" s="12"/>
      <c r="P101" s="242">
        <f t="shared" si="41"/>
        <v>3</v>
      </c>
      <c r="Q101" s="242">
        <f t="shared" si="39"/>
        <v>0</v>
      </c>
      <c r="R101" s="242">
        <f t="shared" si="39"/>
        <v>0</v>
      </c>
      <c r="S101" s="242">
        <f t="shared" si="39"/>
        <v>1</v>
      </c>
      <c r="T101" s="242">
        <f t="shared" si="39"/>
        <v>0</v>
      </c>
      <c r="U101" s="242">
        <f t="shared" si="39"/>
        <v>0</v>
      </c>
      <c r="V101" s="242">
        <f t="shared" si="39"/>
        <v>0</v>
      </c>
      <c r="W101" s="187"/>
      <c r="X101" s="187"/>
      <c r="Y101" s="187"/>
      <c r="Z101" s="187"/>
      <c r="AA101" s="187"/>
      <c r="AB101" s="187"/>
      <c r="AC101" s="187"/>
      <c r="AD101" s="187"/>
      <c r="AE101" s="241">
        <v>46054</v>
      </c>
      <c r="AF101" s="208">
        <f t="shared" si="40"/>
        <v>4</v>
      </c>
      <c r="AG101" s="267"/>
    </row>
    <row r="102" spans="4:33" ht="25.5">
      <c r="D102" s="185" t="s">
        <v>235</v>
      </c>
      <c r="E102" s="186" t="s">
        <v>82</v>
      </c>
      <c r="F102" s="186">
        <v>1</v>
      </c>
      <c r="G102" s="190" t="s">
        <v>236</v>
      </c>
      <c r="H102" s="187"/>
      <c r="I102" s="183"/>
      <c r="J102" s="18"/>
      <c r="K102" s="12"/>
      <c r="L102" s="58">
        <v>1</v>
      </c>
      <c r="M102" s="12"/>
      <c r="N102" s="18"/>
      <c r="O102" s="54">
        <v>1</v>
      </c>
      <c r="P102" s="242">
        <f t="shared" si="41"/>
        <v>0</v>
      </c>
      <c r="Q102" s="242">
        <f t="shared" si="39"/>
        <v>0</v>
      </c>
      <c r="R102" s="242">
        <f t="shared" si="39"/>
        <v>0</v>
      </c>
      <c r="S102" s="242">
        <f t="shared" si="39"/>
        <v>1</v>
      </c>
      <c r="T102" s="242">
        <f t="shared" si="39"/>
        <v>0</v>
      </c>
      <c r="U102" s="242">
        <f t="shared" si="39"/>
        <v>0</v>
      </c>
      <c r="V102" s="242">
        <f t="shared" si="39"/>
        <v>1</v>
      </c>
      <c r="W102" s="187"/>
      <c r="X102" s="187"/>
      <c r="Y102" s="187"/>
      <c r="Z102" s="187"/>
      <c r="AA102" s="187"/>
      <c r="AB102" s="187"/>
      <c r="AC102" s="187"/>
      <c r="AD102" s="187"/>
      <c r="AE102" s="291">
        <v>45689</v>
      </c>
      <c r="AF102" s="208">
        <f t="shared" si="40"/>
        <v>1</v>
      </c>
      <c r="AG102" s="267"/>
    </row>
    <row r="103" spans="4:33" ht="25.5">
      <c r="D103" s="194" t="s">
        <v>237</v>
      </c>
      <c r="E103" s="225" t="s">
        <v>58</v>
      </c>
      <c r="F103" s="186"/>
      <c r="G103" s="290" t="s">
        <v>238</v>
      </c>
      <c r="H103" s="187"/>
      <c r="I103" s="183"/>
      <c r="J103" s="18"/>
      <c r="K103" s="12"/>
      <c r="L103" s="183"/>
      <c r="M103" s="12"/>
      <c r="N103" s="18"/>
      <c r="O103" s="12"/>
      <c r="P103" s="242">
        <f t="shared" si="41"/>
        <v>0</v>
      </c>
      <c r="Q103" s="242">
        <f t="shared" si="39"/>
        <v>0</v>
      </c>
      <c r="R103" s="242">
        <f t="shared" si="39"/>
        <v>0</v>
      </c>
      <c r="S103" s="242">
        <f t="shared" si="39"/>
        <v>0</v>
      </c>
      <c r="T103" s="242">
        <f t="shared" si="39"/>
        <v>0</v>
      </c>
      <c r="U103" s="242">
        <f t="shared" si="39"/>
        <v>0</v>
      </c>
      <c r="V103" s="242">
        <f t="shared" si="39"/>
        <v>0</v>
      </c>
      <c r="W103" s="187"/>
      <c r="X103" s="187"/>
      <c r="Y103" s="187"/>
      <c r="Z103" s="187"/>
      <c r="AA103" s="187"/>
      <c r="AB103" s="187"/>
      <c r="AC103" s="187"/>
      <c r="AD103" s="187"/>
      <c r="AE103" s="291">
        <v>45689</v>
      </c>
      <c r="AF103" s="208">
        <f t="shared" si="40"/>
        <v>0</v>
      </c>
      <c r="AG103" s="267"/>
    </row>
    <row r="104" spans="4:33" ht="25.5">
      <c r="D104" s="185" t="s">
        <v>237</v>
      </c>
      <c r="E104" s="186" t="s">
        <v>239</v>
      </c>
      <c r="F104" s="186">
        <v>1</v>
      </c>
      <c r="G104" s="190" t="s">
        <v>240</v>
      </c>
      <c r="H104" s="187"/>
      <c r="I104" s="12"/>
      <c r="J104" s="18"/>
      <c r="K104" s="12"/>
      <c r="L104" s="58">
        <v>1</v>
      </c>
      <c r="M104" s="12"/>
      <c r="N104" s="18"/>
      <c r="O104" s="12"/>
      <c r="P104" s="242">
        <f t="shared" si="41"/>
        <v>0</v>
      </c>
      <c r="Q104" s="242">
        <f t="shared" si="39"/>
        <v>0</v>
      </c>
      <c r="R104" s="242">
        <f t="shared" si="39"/>
        <v>0</v>
      </c>
      <c r="S104" s="242">
        <f t="shared" si="39"/>
        <v>1</v>
      </c>
      <c r="T104" s="242">
        <f t="shared" si="39"/>
        <v>0</v>
      </c>
      <c r="U104" s="242">
        <f t="shared" si="39"/>
        <v>0</v>
      </c>
      <c r="V104" s="242">
        <f t="shared" si="39"/>
        <v>0</v>
      </c>
      <c r="W104" s="187"/>
      <c r="X104" s="187"/>
      <c r="Y104" s="187"/>
      <c r="Z104" s="187"/>
      <c r="AA104" s="187"/>
      <c r="AB104" s="187"/>
      <c r="AC104" s="187"/>
      <c r="AD104" s="187"/>
      <c r="AE104" s="291">
        <v>45689</v>
      </c>
      <c r="AF104" s="208">
        <f t="shared" si="40"/>
        <v>1</v>
      </c>
      <c r="AG104" s="268"/>
    </row>
    <row r="105" spans="4:33" ht="51">
      <c r="D105" s="194" t="s">
        <v>237</v>
      </c>
      <c r="E105" s="225" t="s">
        <v>241</v>
      </c>
      <c r="F105" s="186">
        <v>4</v>
      </c>
      <c r="G105" s="189" t="s">
        <v>242</v>
      </c>
      <c r="H105" s="187"/>
      <c r="I105" s="12">
        <v>4</v>
      </c>
      <c r="J105" s="18"/>
      <c r="K105" s="12"/>
      <c r="L105" s="183"/>
      <c r="M105" s="12"/>
      <c r="N105" s="18"/>
      <c r="O105" s="12"/>
      <c r="P105" s="242">
        <f t="shared" si="41"/>
        <v>4</v>
      </c>
      <c r="Q105" s="242">
        <f t="shared" si="39"/>
        <v>0</v>
      </c>
      <c r="R105" s="242">
        <f t="shared" si="39"/>
        <v>0</v>
      </c>
      <c r="S105" s="242">
        <f t="shared" si="39"/>
        <v>0</v>
      </c>
      <c r="T105" s="242">
        <f t="shared" si="39"/>
        <v>0</v>
      </c>
      <c r="U105" s="242">
        <f t="shared" si="39"/>
        <v>0</v>
      </c>
      <c r="V105" s="242">
        <f t="shared" si="39"/>
        <v>0</v>
      </c>
      <c r="W105" s="187"/>
      <c r="X105" s="187"/>
      <c r="Y105" s="187"/>
      <c r="Z105" s="187"/>
      <c r="AA105" s="187"/>
      <c r="AB105" s="187"/>
      <c r="AC105" s="187"/>
      <c r="AD105" s="187"/>
      <c r="AE105" s="291">
        <v>45689</v>
      </c>
      <c r="AF105" s="208">
        <f t="shared" si="40"/>
        <v>4</v>
      </c>
      <c r="AG105" s="268"/>
    </row>
    <row r="106" spans="4:33" ht="25.5">
      <c r="D106" s="185" t="s">
        <v>243</v>
      </c>
      <c r="E106" s="186" t="s">
        <v>82</v>
      </c>
      <c r="F106" s="186">
        <v>1</v>
      </c>
      <c r="G106" s="190" t="s">
        <v>244</v>
      </c>
      <c r="H106" s="187"/>
      <c r="I106" s="12">
        <v>1</v>
      </c>
      <c r="J106" s="18"/>
      <c r="K106" s="12"/>
      <c r="L106" s="58"/>
      <c r="M106" s="12">
        <v>2</v>
      </c>
      <c r="N106" s="18"/>
      <c r="O106" s="54">
        <v>1</v>
      </c>
      <c r="P106" s="242">
        <f t="shared" si="41"/>
        <v>1</v>
      </c>
      <c r="Q106" s="242">
        <f t="shared" si="39"/>
        <v>0</v>
      </c>
      <c r="R106" s="242">
        <f t="shared" si="39"/>
        <v>0</v>
      </c>
      <c r="S106" s="242">
        <f t="shared" si="39"/>
        <v>0</v>
      </c>
      <c r="T106" s="242">
        <f t="shared" si="39"/>
        <v>2</v>
      </c>
      <c r="U106" s="242">
        <f t="shared" si="39"/>
        <v>0</v>
      </c>
      <c r="V106" s="242">
        <f t="shared" si="39"/>
        <v>1</v>
      </c>
      <c r="W106" s="187"/>
      <c r="X106" s="187"/>
      <c r="Y106" s="187"/>
      <c r="Z106" s="187"/>
      <c r="AA106" s="187"/>
      <c r="AB106" s="187"/>
      <c r="AC106" s="187"/>
      <c r="AD106" s="187"/>
      <c r="AE106" s="241">
        <v>46054</v>
      </c>
      <c r="AF106" s="208">
        <f t="shared" si="40"/>
        <v>3</v>
      </c>
      <c r="AG106" s="267"/>
    </row>
    <row r="107" spans="4:33" ht="51">
      <c r="D107" s="185" t="s">
        <v>245</v>
      </c>
      <c r="E107" s="195" t="s">
        <v>246</v>
      </c>
      <c r="F107" s="186">
        <v>5</v>
      </c>
      <c r="G107" s="190" t="s">
        <v>247</v>
      </c>
      <c r="H107" s="187"/>
      <c r="I107" s="12">
        <v>2</v>
      </c>
      <c r="J107" s="18"/>
      <c r="K107" s="12"/>
      <c r="L107" s="58">
        <v>4</v>
      </c>
      <c r="M107" s="12">
        <v>2</v>
      </c>
      <c r="N107" s="18"/>
      <c r="O107" s="12"/>
      <c r="P107" s="242">
        <f t="shared" si="41"/>
        <v>2</v>
      </c>
      <c r="Q107" s="242">
        <f t="shared" si="41"/>
        <v>0</v>
      </c>
      <c r="R107" s="242">
        <f t="shared" si="41"/>
        <v>0</v>
      </c>
      <c r="S107" s="242">
        <f t="shared" si="41"/>
        <v>4</v>
      </c>
      <c r="T107" s="242">
        <f t="shared" si="41"/>
        <v>2</v>
      </c>
      <c r="U107" s="242">
        <f t="shared" si="41"/>
        <v>0</v>
      </c>
      <c r="V107" s="242">
        <f t="shared" si="41"/>
        <v>0</v>
      </c>
      <c r="W107" s="187"/>
      <c r="X107" s="187"/>
      <c r="Y107" s="187"/>
      <c r="Z107" s="187"/>
      <c r="AA107" s="187"/>
      <c r="AB107" s="187"/>
      <c r="AC107" s="187"/>
      <c r="AD107" s="187"/>
      <c r="AE107" s="241">
        <v>46054</v>
      </c>
      <c r="AF107" s="208">
        <f t="shared" si="40"/>
        <v>8</v>
      </c>
      <c r="AG107" s="268"/>
    </row>
    <row r="108" spans="4:33" ht="12.75">
      <c r="D108" s="185" t="s">
        <v>248</v>
      </c>
      <c r="E108" s="186" t="s">
        <v>249</v>
      </c>
      <c r="F108" s="186">
        <v>1</v>
      </c>
      <c r="G108" s="190" t="s">
        <v>250</v>
      </c>
      <c r="H108" s="187"/>
      <c r="I108" s="12">
        <v>2</v>
      </c>
      <c r="J108" s="18"/>
      <c r="K108" s="12"/>
      <c r="L108" s="58">
        <v>1</v>
      </c>
      <c r="M108" s="12"/>
      <c r="N108" s="18"/>
      <c r="O108" s="12"/>
      <c r="P108" s="242">
        <f t="shared" si="41"/>
        <v>2</v>
      </c>
      <c r="Q108" s="242">
        <f t="shared" si="41"/>
        <v>0</v>
      </c>
      <c r="R108" s="242">
        <f t="shared" si="41"/>
        <v>0</v>
      </c>
      <c r="S108" s="242">
        <f t="shared" si="41"/>
        <v>1</v>
      </c>
      <c r="T108" s="242">
        <f t="shared" si="41"/>
        <v>0</v>
      </c>
      <c r="U108" s="242">
        <f t="shared" si="41"/>
        <v>0</v>
      </c>
      <c r="V108" s="242">
        <f t="shared" si="41"/>
        <v>0</v>
      </c>
      <c r="W108" s="187"/>
      <c r="X108" s="187"/>
      <c r="Y108" s="187"/>
      <c r="Z108" s="187"/>
      <c r="AA108" s="187"/>
      <c r="AB108" s="187"/>
      <c r="AC108" s="187"/>
      <c r="AD108" s="187"/>
      <c r="AE108" s="291">
        <v>45689</v>
      </c>
      <c r="AF108" s="208">
        <f t="shared" si="40"/>
        <v>3</v>
      </c>
      <c r="AG108" s="268"/>
    </row>
    <row r="109" spans="4:33" ht="51">
      <c r="D109" s="185" t="s">
        <v>251</v>
      </c>
      <c r="E109" s="186" t="s">
        <v>252</v>
      </c>
      <c r="F109" s="186">
        <v>20</v>
      </c>
      <c r="G109" s="189" t="s">
        <v>662</v>
      </c>
      <c r="H109" s="187"/>
      <c r="I109" s="12">
        <v>4</v>
      </c>
      <c r="J109" s="18"/>
      <c r="K109" s="12">
        <v>1</v>
      </c>
      <c r="L109" s="58">
        <v>4</v>
      </c>
      <c r="M109" s="25"/>
      <c r="N109" s="18">
        <v>1</v>
      </c>
      <c r="O109" s="54">
        <v>1</v>
      </c>
      <c r="P109" s="242">
        <f t="shared" si="41"/>
        <v>4</v>
      </c>
      <c r="Q109" s="242">
        <f t="shared" si="41"/>
        <v>0</v>
      </c>
      <c r="R109" s="242">
        <f t="shared" si="41"/>
        <v>1</v>
      </c>
      <c r="S109" s="242">
        <f t="shared" si="41"/>
        <v>4</v>
      </c>
      <c r="T109" s="242">
        <f t="shared" si="41"/>
        <v>0</v>
      </c>
      <c r="U109" s="242">
        <f t="shared" si="41"/>
        <v>1</v>
      </c>
      <c r="V109" s="242">
        <f t="shared" si="41"/>
        <v>1</v>
      </c>
      <c r="W109" s="187"/>
      <c r="X109" s="187"/>
      <c r="Y109" s="187"/>
      <c r="Z109" s="187"/>
      <c r="AA109" s="187"/>
      <c r="AB109" s="187"/>
      <c r="AC109" s="187"/>
      <c r="AD109" s="187"/>
      <c r="AE109" s="291">
        <v>45962</v>
      </c>
      <c r="AF109" s="208">
        <f t="shared" si="40"/>
        <v>10</v>
      </c>
      <c r="AG109" s="267"/>
    </row>
    <row r="110" spans="4:33" ht="12.75">
      <c r="D110" s="185" t="s">
        <v>254</v>
      </c>
      <c r="E110" s="186" t="s">
        <v>82</v>
      </c>
      <c r="F110" s="186">
        <v>1</v>
      </c>
      <c r="G110" s="190" t="s">
        <v>255</v>
      </c>
      <c r="H110" s="187"/>
      <c r="I110" s="12">
        <v>2</v>
      </c>
      <c r="J110" s="18"/>
      <c r="K110" s="12"/>
      <c r="L110" s="58"/>
      <c r="M110" s="12">
        <v>1</v>
      </c>
      <c r="N110" s="18"/>
      <c r="O110" s="54">
        <v>1</v>
      </c>
      <c r="P110" s="242">
        <f t="shared" si="41"/>
        <v>2</v>
      </c>
      <c r="Q110" s="242">
        <f t="shared" si="41"/>
        <v>0</v>
      </c>
      <c r="R110" s="242">
        <f t="shared" si="41"/>
        <v>0</v>
      </c>
      <c r="S110" s="242">
        <f t="shared" si="41"/>
        <v>0</v>
      </c>
      <c r="T110" s="242">
        <f t="shared" si="41"/>
        <v>1</v>
      </c>
      <c r="U110" s="242">
        <f t="shared" si="41"/>
        <v>0</v>
      </c>
      <c r="V110" s="242">
        <f t="shared" si="41"/>
        <v>1</v>
      </c>
      <c r="W110" s="187"/>
      <c r="X110" s="187"/>
      <c r="Y110" s="187"/>
      <c r="Z110" s="187"/>
      <c r="AA110" s="187"/>
      <c r="AB110" s="187"/>
      <c r="AC110" s="187"/>
      <c r="AD110" s="187"/>
      <c r="AE110" s="241">
        <v>46054</v>
      </c>
      <c r="AF110" s="208">
        <f t="shared" si="40"/>
        <v>3</v>
      </c>
      <c r="AG110" s="267"/>
    </row>
    <row r="111" spans="4:33" ht="25.5">
      <c r="D111" s="185" t="s">
        <v>256</v>
      </c>
      <c r="E111" s="186" t="s">
        <v>82</v>
      </c>
      <c r="F111" s="186">
        <v>1</v>
      </c>
      <c r="G111" s="189" t="s">
        <v>257</v>
      </c>
      <c r="H111" s="187"/>
      <c r="I111" s="12">
        <v>2</v>
      </c>
      <c r="J111" s="18"/>
      <c r="K111" s="12"/>
      <c r="L111" s="58"/>
      <c r="M111" s="183"/>
      <c r="N111" s="18"/>
      <c r="O111" s="12"/>
      <c r="P111" s="242">
        <f t="shared" si="41"/>
        <v>2</v>
      </c>
      <c r="Q111" s="242">
        <f t="shared" si="41"/>
        <v>0</v>
      </c>
      <c r="R111" s="242">
        <f t="shared" si="41"/>
        <v>0</v>
      </c>
      <c r="S111" s="242">
        <f t="shared" si="41"/>
        <v>0</v>
      </c>
      <c r="T111" s="242">
        <f t="shared" si="41"/>
        <v>0</v>
      </c>
      <c r="U111" s="242">
        <f t="shared" si="41"/>
        <v>0</v>
      </c>
      <c r="V111" s="242">
        <f t="shared" si="41"/>
        <v>0</v>
      </c>
      <c r="W111" s="187"/>
      <c r="X111" s="187"/>
      <c r="Y111" s="187"/>
      <c r="Z111" s="187"/>
      <c r="AA111" s="187"/>
      <c r="AB111" s="187"/>
      <c r="AC111" s="187"/>
      <c r="AD111" s="187"/>
      <c r="AE111" s="241">
        <v>46054</v>
      </c>
      <c r="AF111" s="208">
        <f t="shared" si="40"/>
        <v>2</v>
      </c>
      <c r="AG111" s="267"/>
    </row>
    <row r="112" spans="4:33" ht="25.5">
      <c r="D112" s="185" t="s">
        <v>258</v>
      </c>
      <c r="E112" s="186" t="s">
        <v>82</v>
      </c>
      <c r="F112" s="186">
        <v>1</v>
      </c>
      <c r="G112" s="189" t="s">
        <v>259</v>
      </c>
      <c r="H112" s="187"/>
      <c r="I112" s="183"/>
      <c r="J112" s="18"/>
      <c r="K112" s="12"/>
      <c r="L112" s="58">
        <v>1</v>
      </c>
      <c r="M112" s="12"/>
      <c r="N112" s="18"/>
      <c r="O112" s="54">
        <v>1</v>
      </c>
      <c r="P112" s="242">
        <f t="shared" si="41"/>
        <v>0</v>
      </c>
      <c r="Q112" s="242">
        <f t="shared" si="41"/>
        <v>0</v>
      </c>
      <c r="R112" s="242">
        <f t="shared" si="41"/>
        <v>0</v>
      </c>
      <c r="S112" s="242">
        <f t="shared" si="41"/>
        <v>1</v>
      </c>
      <c r="T112" s="242">
        <f t="shared" si="41"/>
        <v>0</v>
      </c>
      <c r="U112" s="242">
        <f t="shared" si="41"/>
        <v>0</v>
      </c>
      <c r="V112" s="242">
        <f t="shared" si="41"/>
        <v>1</v>
      </c>
      <c r="W112" s="187"/>
      <c r="X112" s="187"/>
      <c r="Y112" s="187"/>
      <c r="Z112" s="187"/>
      <c r="AA112" s="187"/>
      <c r="AB112" s="187"/>
      <c r="AC112" s="187"/>
      <c r="AD112" s="187"/>
      <c r="AE112" s="241">
        <v>46054</v>
      </c>
      <c r="AF112" s="208">
        <f t="shared" si="40"/>
        <v>1</v>
      </c>
      <c r="AG112" s="267"/>
    </row>
    <row r="113" spans="4:33" ht="25.5">
      <c r="D113" s="185" t="s">
        <v>260</v>
      </c>
      <c r="E113" s="186" t="s">
        <v>82</v>
      </c>
      <c r="F113" s="186">
        <v>1</v>
      </c>
      <c r="G113" s="190" t="s">
        <v>261</v>
      </c>
      <c r="H113" s="187"/>
      <c r="I113" s="12">
        <v>2</v>
      </c>
      <c r="J113" s="18"/>
      <c r="K113" s="12"/>
      <c r="L113" s="58">
        <v>1</v>
      </c>
      <c r="M113" s="12"/>
      <c r="N113" s="18"/>
      <c r="O113" s="12"/>
      <c r="P113" s="242">
        <f t="shared" si="41"/>
        <v>2</v>
      </c>
      <c r="Q113" s="242">
        <f t="shared" si="41"/>
        <v>0</v>
      </c>
      <c r="R113" s="242">
        <f t="shared" si="41"/>
        <v>0</v>
      </c>
      <c r="S113" s="242">
        <f t="shared" si="41"/>
        <v>1</v>
      </c>
      <c r="T113" s="242">
        <f t="shared" si="41"/>
        <v>0</v>
      </c>
      <c r="U113" s="242">
        <f t="shared" si="41"/>
        <v>0</v>
      </c>
      <c r="V113" s="242">
        <f t="shared" si="41"/>
        <v>0</v>
      </c>
      <c r="W113" s="187"/>
      <c r="X113" s="187"/>
      <c r="Y113" s="187"/>
      <c r="Z113" s="187"/>
      <c r="AA113" s="187"/>
      <c r="AB113" s="187"/>
      <c r="AC113" s="187"/>
      <c r="AD113" s="187"/>
      <c r="AE113" s="241"/>
      <c r="AF113" s="208">
        <f t="shared" si="40"/>
        <v>3</v>
      </c>
      <c r="AG113" s="267"/>
    </row>
    <row r="114" spans="4:33" ht="25.5">
      <c r="D114" s="185" t="s">
        <v>262</v>
      </c>
      <c r="E114" s="186" t="s">
        <v>82</v>
      </c>
      <c r="F114" s="186">
        <v>1</v>
      </c>
      <c r="G114" s="190" t="s">
        <v>263</v>
      </c>
      <c r="H114" s="187"/>
      <c r="I114" s="12">
        <v>1</v>
      </c>
      <c r="J114" s="18"/>
      <c r="K114" s="12"/>
      <c r="L114" s="58">
        <v>1</v>
      </c>
      <c r="M114" s="12"/>
      <c r="N114" s="18"/>
      <c r="O114" s="12"/>
      <c r="P114" s="242">
        <f t="shared" si="41"/>
        <v>1</v>
      </c>
      <c r="Q114" s="242">
        <f t="shared" si="41"/>
        <v>0</v>
      </c>
      <c r="R114" s="242">
        <f t="shared" si="41"/>
        <v>0</v>
      </c>
      <c r="S114" s="242">
        <f t="shared" si="41"/>
        <v>1</v>
      </c>
      <c r="T114" s="242">
        <f t="shared" si="41"/>
        <v>0</v>
      </c>
      <c r="U114" s="242">
        <f t="shared" si="41"/>
        <v>0</v>
      </c>
      <c r="V114" s="242">
        <f t="shared" si="41"/>
        <v>0</v>
      </c>
      <c r="W114" s="187"/>
      <c r="X114" s="187"/>
      <c r="Y114" s="187"/>
      <c r="Z114" s="187"/>
      <c r="AA114" s="187"/>
      <c r="AB114" s="187"/>
      <c r="AC114" s="187"/>
      <c r="AD114" s="187"/>
      <c r="AE114" s="241">
        <v>46054</v>
      </c>
      <c r="AF114" s="208">
        <f t="shared" si="40"/>
        <v>2</v>
      </c>
      <c r="AG114" s="267"/>
    </row>
    <row r="115" spans="4:33" ht="38.25">
      <c r="D115" s="185" t="s">
        <v>264</v>
      </c>
      <c r="E115" s="225" t="s">
        <v>265</v>
      </c>
      <c r="F115" s="186">
        <v>2</v>
      </c>
      <c r="G115" s="190" t="s">
        <v>266</v>
      </c>
      <c r="H115" s="187"/>
      <c r="I115" s="12">
        <v>3</v>
      </c>
      <c r="J115" s="18"/>
      <c r="K115" s="12"/>
      <c r="L115" s="58"/>
      <c r="M115" s="12"/>
      <c r="N115" s="18">
        <v>1</v>
      </c>
      <c r="O115" s="54">
        <v>2</v>
      </c>
      <c r="P115" s="242">
        <f t="shared" si="41"/>
        <v>3</v>
      </c>
      <c r="Q115" s="242">
        <f t="shared" si="41"/>
        <v>0</v>
      </c>
      <c r="R115" s="242">
        <f t="shared" si="41"/>
        <v>0</v>
      </c>
      <c r="S115" s="242">
        <f t="shared" si="41"/>
        <v>0</v>
      </c>
      <c r="T115" s="242">
        <f t="shared" si="41"/>
        <v>0</v>
      </c>
      <c r="U115" s="242">
        <f t="shared" si="41"/>
        <v>1</v>
      </c>
      <c r="V115" s="242">
        <f t="shared" si="41"/>
        <v>2</v>
      </c>
      <c r="W115" s="187"/>
      <c r="X115" s="187"/>
      <c r="Y115" s="187"/>
      <c r="Z115" s="187"/>
      <c r="AA115" s="187"/>
      <c r="AB115" s="187"/>
      <c r="AC115" s="187"/>
      <c r="AD115" s="187"/>
      <c r="AE115" s="241">
        <v>46054</v>
      </c>
      <c r="AF115" s="208">
        <f t="shared" si="40"/>
        <v>4</v>
      </c>
      <c r="AG115" s="267"/>
    </row>
    <row r="116" spans="4:33" ht="38.25">
      <c r="D116" s="185" t="s">
        <v>264</v>
      </c>
      <c r="E116" s="225" t="s">
        <v>267</v>
      </c>
      <c r="F116" s="186">
        <v>3</v>
      </c>
      <c r="G116" s="190" t="s">
        <v>268</v>
      </c>
      <c r="H116" s="187"/>
      <c r="I116" s="12">
        <v>2</v>
      </c>
      <c r="J116" s="18"/>
      <c r="K116" s="12"/>
      <c r="L116" s="58"/>
      <c r="M116" s="12">
        <v>1</v>
      </c>
      <c r="N116" s="18"/>
      <c r="O116" s="12"/>
      <c r="P116" s="242">
        <f t="shared" si="41"/>
        <v>2</v>
      </c>
      <c r="Q116" s="242">
        <f t="shared" si="41"/>
        <v>0</v>
      </c>
      <c r="R116" s="242">
        <f t="shared" si="41"/>
        <v>0</v>
      </c>
      <c r="S116" s="242">
        <f t="shared" si="41"/>
        <v>0</v>
      </c>
      <c r="T116" s="242">
        <f t="shared" si="41"/>
        <v>1</v>
      </c>
      <c r="U116" s="242">
        <f t="shared" si="41"/>
        <v>0</v>
      </c>
      <c r="V116" s="242">
        <f t="shared" si="41"/>
        <v>0</v>
      </c>
      <c r="W116" s="187"/>
      <c r="X116" s="187"/>
      <c r="Y116" s="187"/>
      <c r="Z116" s="187"/>
      <c r="AA116" s="187"/>
      <c r="AB116" s="187"/>
      <c r="AC116" s="187"/>
      <c r="AD116" s="187"/>
      <c r="AE116" s="241">
        <v>46054</v>
      </c>
      <c r="AF116" s="208">
        <f t="shared" si="40"/>
        <v>3</v>
      </c>
      <c r="AG116" s="267"/>
    </row>
    <row r="117" spans="4:33" ht="25.5">
      <c r="D117" s="185" t="s">
        <v>269</v>
      </c>
      <c r="E117" s="225" t="s">
        <v>47</v>
      </c>
      <c r="F117" s="186">
        <v>3</v>
      </c>
      <c r="G117" s="190" t="s">
        <v>270</v>
      </c>
      <c r="H117" s="187"/>
      <c r="I117" s="12">
        <v>1</v>
      </c>
      <c r="J117" s="18"/>
      <c r="K117" s="12"/>
      <c r="L117" s="58">
        <v>1</v>
      </c>
      <c r="M117" s="12"/>
      <c r="N117" s="18"/>
      <c r="O117" s="54">
        <v>1</v>
      </c>
      <c r="P117" s="242">
        <f t="shared" si="41"/>
        <v>1</v>
      </c>
      <c r="Q117" s="242">
        <f t="shared" si="41"/>
        <v>0</v>
      </c>
      <c r="R117" s="242">
        <f t="shared" si="41"/>
        <v>0</v>
      </c>
      <c r="S117" s="242">
        <f t="shared" si="41"/>
        <v>1</v>
      </c>
      <c r="T117" s="242">
        <f t="shared" si="41"/>
        <v>0</v>
      </c>
      <c r="U117" s="242">
        <f t="shared" si="41"/>
        <v>0</v>
      </c>
      <c r="V117" s="242">
        <f t="shared" si="41"/>
        <v>1</v>
      </c>
      <c r="W117" s="187"/>
      <c r="X117" s="187"/>
      <c r="Y117" s="187"/>
      <c r="Z117" s="187"/>
      <c r="AA117" s="187"/>
      <c r="AB117" s="187"/>
      <c r="AC117" s="187"/>
      <c r="AD117" s="187"/>
      <c r="AE117" s="241">
        <v>46054</v>
      </c>
      <c r="AF117" s="208">
        <f t="shared" si="40"/>
        <v>2</v>
      </c>
      <c r="AG117" s="267"/>
    </row>
    <row r="118" spans="4:33" ht="12" customHeight="1">
      <c r="D118" s="211" t="s">
        <v>654</v>
      </c>
      <c r="E118" s="212"/>
      <c r="F118" s="213"/>
      <c r="G118" s="213"/>
      <c r="H118" s="214"/>
      <c r="I118" s="187">
        <f t="shared" ref="I118:AD118" si="42">SUM(I91:I117)</f>
        <v>47</v>
      </c>
      <c r="J118" s="187">
        <f t="shared" si="42"/>
        <v>0</v>
      </c>
      <c r="K118" s="187">
        <f t="shared" si="42"/>
        <v>1</v>
      </c>
      <c r="L118" s="187">
        <f t="shared" si="42"/>
        <v>29</v>
      </c>
      <c r="M118" s="187">
        <f t="shared" si="42"/>
        <v>8</v>
      </c>
      <c r="N118" s="187">
        <f t="shared" si="42"/>
        <v>2</v>
      </c>
      <c r="O118" s="187">
        <f t="shared" si="42"/>
        <v>12</v>
      </c>
      <c r="P118" s="187">
        <f t="shared" si="42"/>
        <v>47</v>
      </c>
      <c r="Q118" s="187">
        <f t="shared" si="42"/>
        <v>0</v>
      </c>
      <c r="R118" s="187">
        <f t="shared" si="42"/>
        <v>1</v>
      </c>
      <c r="S118" s="187">
        <f t="shared" si="42"/>
        <v>29</v>
      </c>
      <c r="T118" s="187">
        <f t="shared" si="42"/>
        <v>8</v>
      </c>
      <c r="U118" s="187">
        <f t="shared" si="42"/>
        <v>2</v>
      </c>
      <c r="V118" s="187">
        <f t="shared" si="42"/>
        <v>12</v>
      </c>
      <c r="W118" s="187">
        <f t="shared" si="42"/>
        <v>0</v>
      </c>
      <c r="X118" s="187">
        <f t="shared" si="42"/>
        <v>0</v>
      </c>
      <c r="Y118" s="187">
        <f t="shared" si="42"/>
        <v>0</v>
      </c>
      <c r="Z118" s="187">
        <f t="shared" si="42"/>
        <v>0</v>
      </c>
      <c r="AA118" s="187">
        <f t="shared" si="42"/>
        <v>0</v>
      </c>
      <c r="AB118" s="187">
        <f t="shared" ref="AB118:AC118" si="43">SUM(AB112:AB117)</f>
        <v>0</v>
      </c>
      <c r="AC118" s="187">
        <f t="shared" si="43"/>
        <v>0</v>
      </c>
      <c r="AD118" s="187">
        <f t="shared" si="42"/>
        <v>0</v>
      </c>
      <c r="AE118" s="215">
        <f>I122+J122+K122+L122+M122+N122+P122+Q122+R122+S122+T122+U122+O122+V122</f>
        <v>4617200</v>
      </c>
      <c r="AF118" s="232"/>
      <c r="AG118" s="267"/>
    </row>
    <row r="119" spans="4:33" ht="12" customHeight="1">
      <c r="D119" s="211" t="s">
        <v>655</v>
      </c>
      <c r="E119" s="212"/>
      <c r="F119" s="213"/>
      <c r="G119" s="213"/>
      <c r="H119" s="214"/>
      <c r="I119" s="217">
        <v>20000</v>
      </c>
      <c r="J119" s="218">
        <v>20000</v>
      </c>
      <c r="K119" s="217">
        <v>105000</v>
      </c>
      <c r="L119" s="217">
        <v>12000</v>
      </c>
      <c r="M119" s="217">
        <v>38000</v>
      </c>
      <c r="N119" s="218">
        <v>45000</v>
      </c>
      <c r="O119" s="218"/>
      <c r="P119" s="218">
        <v>20000</v>
      </c>
      <c r="Q119" s="218">
        <v>20000</v>
      </c>
      <c r="R119" s="218">
        <v>60000</v>
      </c>
      <c r="S119" s="218">
        <v>17000</v>
      </c>
      <c r="T119" s="218">
        <v>60000</v>
      </c>
      <c r="U119" s="218">
        <v>60000</v>
      </c>
      <c r="V119" s="218"/>
      <c r="W119" s="217">
        <v>55000</v>
      </c>
      <c r="X119" s="217">
        <v>110000</v>
      </c>
      <c r="Y119" s="217">
        <v>300000</v>
      </c>
      <c r="Z119" s="217">
        <v>13000</v>
      </c>
      <c r="AA119" s="217">
        <v>13000</v>
      </c>
      <c r="AB119" s="217">
        <v>18000</v>
      </c>
      <c r="AC119" s="217"/>
      <c r="AD119" s="217">
        <v>23000</v>
      </c>
      <c r="AE119" s="219"/>
      <c r="AF119" s="233"/>
      <c r="AG119" s="267"/>
    </row>
    <row r="120" spans="4:33">
      <c r="D120" s="211" t="s">
        <v>656</v>
      </c>
      <c r="E120" s="212"/>
      <c r="F120" s="213"/>
      <c r="G120" s="213"/>
      <c r="H120" s="214"/>
      <c r="I120" s="217">
        <f>SUM(I119*19%)</f>
        <v>3800</v>
      </c>
      <c r="J120" s="217">
        <f t="shared" ref="J120:AD120" si="44">SUM(J119*19%)</f>
        <v>3800</v>
      </c>
      <c r="K120" s="217">
        <f t="shared" si="44"/>
        <v>19950</v>
      </c>
      <c r="L120" s="217">
        <f t="shared" si="44"/>
        <v>2280</v>
      </c>
      <c r="M120" s="217">
        <f t="shared" si="44"/>
        <v>7220</v>
      </c>
      <c r="N120" s="217">
        <f t="shared" si="44"/>
        <v>8550</v>
      </c>
      <c r="O120" s="217">
        <f t="shared" si="44"/>
        <v>0</v>
      </c>
      <c r="P120" s="217">
        <f t="shared" si="44"/>
        <v>3800</v>
      </c>
      <c r="Q120" s="217">
        <f t="shared" si="44"/>
        <v>3800</v>
      </c>
      <c r="R120" s="217">
        <f t="shared" si="44"/>
        <v>11400</v>
      </c>
      <c r="S120" s="217">
        <f t="shared" si="44"/>
        <v>3230</v>
      </c>
      <c r="T120" s="217">
        <f t="shared" si="44"/>
        <v>11400</v>
      </c>
      <c r="U120" s="217">
        <f t="shared" si="44"/>
        <v>11400</v>
      </c>
      <c r="V120" s="217">
        <f t="shared" si="44"/>
        <v>0</v>
      </c>
      <c r="W120" s="217">
        <f t="shared" si="44"/>
        <v>10450</v>
      </c>
      <c r="X120" s="217">
        <f t="shared" si="44"/>
        <v>20900</v>
      </c>
      <c r="Y120" s="217">
        <f t="shared" si="44"/>
        <v>57000</v>
      </c>
      <c r="Z120" s="217">
        <f t="shared" si="44"/>
        <v>2470</v>
      </c>
      <c r="AA120" s="217">
        <f t="shared" si="44"/>
        <v>2470</v>
      </c>
      <c r="AB120" s="221">
        <f t="shared" si="44"/>
        <v>3420</v>
      </c>
      <c r="AC120" s="221">
        <f t="shared" si="44"/>
        <v>0</v>
      </c>
      <c r="AD120" s="217">
        <f t="shared" si="44"/>
        <v>4370</v>
      </c>
      <c r="AE120" s="285">
        <f>W122+X122+Y122+Z122+AD122+AB122+AA122+AC122</f>
        <v>0</v>
      </c>
      <c r="AF120" s="233"/>
      <c r="AG120" s="267"/>
    </row>
    <row r="121" spans="4:33" ht="12" customHeight="1">
      <c r="D121" s="211" t="s">
        <v>657</v>
      </c>
      <c r="E121" s="212"/>
      <c r="F121" s="213"/>
      <c r="G121" s="213"/>
      <c r="H121" s="214"/>
      <c r="I121" s="217">
        <f>SUM(I119:I120)</f>
        <v>23800</v>
      </c>
      <c r="J121" s="217">
        <f t="shared" ref="J121:AD121" si="45">SUM(J119:J120)</f>
        <v>23800</v>
      </c>
      <c r="K121" s="217">
        <f t="shared" si="45"/>
        <v>124950</v>
      </c>
      <c r="L121" s="217">
        <f t="shared" si="45"/>
        <v>14280</v>
      </c>
      <c r="M121" s="217">
        <f t="shared" si="45"/>
        <v>45220</v>
      </c>
      <c r="N121" s="217">
        <f t="shared" si="45"/>
        <v>53550</v>
      </c>
      <c r="O121" s="217">
        <f t="shared" si="45"/>
        <v>0</v>
      </c>
      <c r="P121" s="217">
        <f t="shared" si="45"/>
        <v>23800</v>
      </c>
      <c r="Q121" s="217">
        <f t="shared" si="45"/>
        <v>23800</v>
      </c>
      <c r="R121" s="217">
        <f t="shared" si="45"/>
        <v>71400</v>
      </c>
      <c r="S121" s="217">
        <f t="shared" si="45"/>
        <v>20230</v>
      </c>
      <c r="T121" s="217">
        <f t="shared" si="45"/>
        <v>71400</v>
      </c>
      <c r="U121" s="217">
        <f t="shared" si="45"/>
        <v>71400</v>
      </c>
      <c r="V121" s="217">
        <f t="shared" si="45"/>
        <v>0</v>
      </c>
      <c r="W121" s="217">
        <f t="shared" si="45"/>
        <v>65450</v>
      </c>
      <c r="X121" s="217">
        <f t="shared" si="45"/>
        <v>130900</v>
      </c>
      <c r="Y121" s="217">
        <f t="shared" si="45"/>
        <v>357000</v>
      </c>
      <c r="Z121" s="217">
        <f t="shared" si="45"/>
        <v>15470</v>
      </c>
      <c r="AA121" s="217">
        <f t="shared" si="45"/>
        <v>15470</v>
      </c>
      <c r="AB121" s="221">
        <f t="shared" si="45"/>
        <v>21420</v>
      </c>
      <c r="AC121" s="221">
        <f t="shared" si="45"/>
        <v>0</v>
      </c>
      <c r="AD121" s="217">
        <f t="shared" si="45"/>
        <v>27370</v>
      </c>
      <c r="AE121" s="219"/>
      <c r="AF121" s="233"/>
      <c r="AG121" s="267"/>
    </row>
    <row r="122" spans="4:33" ht="12" customHeight="1">
      <c r="D122" s="211" t="s">
        <v>658</v>
      </c>
      <c r="E122" s="212"/>
      <c r="F122" s="213"/>
      <c r="G122" s="213"/>
      <c r="H122" s="214"/>
      <c r="I122" s="217">
        <f>SUM(I118*I121)</f>
        <v>1118600</v>
      </c>
      <c r="J122" s="217">
        <f t="shared" ref="J122:AD122" si="46">SUM(J118*J121)</f>
        <v>0</v>
      </c>
      <c r="K122" s="217">
        <f t="shared" si="46"/>
        <v>124950</v>
      </c>
      <c r="L122" s="217">
        <f t="shared" si="46"/>
        <v>414120</v>
      </c>
      <c r="M122" s="217">
        <f t="shared" si="46"/>
        <v>361760</v>
      </c>
      <c r="N122" s="217">
        <f t="shared" si="46"/>
        <v>107100</v>
      </c>
      <c r="O122" s="217">
        <f t="shared" si="46"/>
        <v>0</v>
      </c>
      <c r="P122" s="217">
        <f t="shared" si="46"/>
        <v>1118600</v>
      </c>
      <c r="Q122" s="217">
        <f t="shared" si="46"/>
        <v>0</v>
      </c>
      <c r="R122" s="217">
        <f t="shared" si="46"/>
        <v>71400</v>
      </c>
      <c r="S122" s="217">
        <f t="shared" si="46"/>
        <v>586670</v>
      </c>
      <c r="T122" s="217">
        <f t="shared" si="46"/>
        <v>571200</v>
      </c>
      <c r="U122" s="217">
        <f t="shared" si="46"/>
        <v>142800</v>
      </c>
      <c r="V122" s="217">
        <f t="shared" si="46"/>
        <v>0</v>
      </c>
      <c r="W122" s="217">
        <f t="shared" si="46"/>
        <v>0</v>
      </c>
      <c r="X122" s="217">
        <f t="shared" si="46"/>
        <v>0</v>
      </c>
      <c r="Y122" s="217">
        <f t="shared" si="46"/>
        <v>0</v>
      </c>
      <c r="Z122" s="217">
        <f t="shared" si="46"/>
        <v>0</v>
      </c>
      <c r="AA122" s="217">
        <f t="shared" si="46"/>
        <v>0</v>
      </c>
      <c r="AB122" s="221">
        <f t="shared" si="46"/>
        <v>0</v>
      </c>
      <c r="AC122" s="221">
        <f t="shared" si="46"/>
        <v>0</v>
      </c>
      <c r="AD122" s="217">
        <f t="shared" si="46"/>
        <v>0</v>
      </c>
      <c r="AE122" s="286">
        <f>AE118+AE120</f>
        <v>4617200</v>
      </c>
      <c r="AF122" s="234"/>
      <c r="AG122" s="267"/>
    </row>
    <row r="123" spans="4:33" ht="15">
      <c r="D123" s="224" t="s">
        <v>271</v>
      </c>
      <c r="E123" s="205"/>
      <c r="F123" s="206"/>
      <c r="G123" s="206"/>
      <c r="H123" s="206"/>
      <c r="I123" s="206"/>
      <c r="J123" s="206"/>
      <c r="K123" s="206"/>
      <c r="L123" s="206"/>
      <c r="M123" s="206"/>
      <c r="N123" s="206"/>
      <c r="O123" s="206"/>
      <c r="P123" s="206"/>
      <c r="Q123" s="206"/>
      <c r="R123" s="206"/>
      <c r="S123" s="206"/>
      <c r="T123" s="206"/>
      <c r="U123" s="206"/>
      <c r="V123" s="206"/>
      <c r="W123" s="206"/>
      <c r="X123" s="206"/>
      <c r="Y123" s="206"/>
      <c r="Z123" s="206"/>
      <c r="AA123" s="206"/>
      <c r="AB123" s="206"/>
      <c r="AC123" s="206"/>
      <c r="AD123" s="206"/>
      <c r="AE123" s="206"/>
      <c r="AF123" s="207"/>
      <c r="AG123" s="267"/>
    </row>
    <row r="124" spans="4:33" ht="63.75">
      <c r="D124" s="185" t="s">
        <v>272</v>
      </c>
      <c r="E124" s="225" t="s">
        <v>273</v>
      </c>
      <c r="F124" s="186">
        <v>5</v>
      </c>
      <c r="G124" s="190" t="s">
        <v>274</v>
      </c>
      <c r="H124" s="187"/>
      <c r="I124" s="12">
        <v>3</v>
      </c>
      <c r="J124" s="18"/>
      <c r="K124" s="18"/>
      <c r="L124" s="60">
        <v>1</v>
      </c>
      <c r="M124" s="18">
        <v>5</v>
      </c>
      <c r="N124" s="18"/>
      <c r="O124" s="18"/>
      <c r="P124" s="242">
        <f>I124</f>
        <v>3</v>
      </c>
      <c r="Q124" s="242">
        <f t="shared" ref="Q124:V139" si="47">J124</f>
        <v>0</v>
      </c>
      <c r="R124" s="242">
        <f t="shared" si="47"/>
        <v>0</v>
      </c>
      <c r="S124" s="242">
        <f t="shared" si="47"/>
        <v>1</v>
      </c>
      <c r="T124" s="242">
        <f t="shared" si="47"/>
        <v>5</v>
      </c>
      <c r="U124" s="242">
        <f t="shared" si="47"/>
        <v>0</v>
      </c>
      <c r="V124" s="242">
        <f t="shared" si="47"/>
        <v>0</v>
      </c>
      <c r="W124" s="242"/>
      <c r="X124" s="242"/>
      <c r="Y124" s="242"/>
      <c r="Z124" s="242"/>
      <c r="AA124" s="242"/>
      <c r="AB124" s="242"/>
      <c r="AC124" s="242"/>
      <c r="AD124" s="242"/>
      <c r="AE124" s="241">
        <v>46054</v>
      </c>
      <c r="AF124" s="208">
        <f t="shared" ref="AF124:AF149" si="48">I124+J124+K124+L124+M124+N124+W124+X124+Y124</f>
        <v>9</v>
      </c>
      <c r="AG124" s="267"/>
    </row>
    <row r="125" spans="4:33" ht="25.5">
      <c r="D125" s="185" t="s">
        <v>275</v>
      </c>
      <c r="E125" s="225" t="s">
        <v>117</v>
      </c>
      <c r="F125" s="186">
        <v>1</v>
      </c>
      <c r="G125" s="190" t="s">
        <v>276</v>
      </c>
      <c r="H125" s="187"/>
      <c r="I125" s="12">
        <v>1</v>
      </c>
      <c r="J125" s="18"/>
      <c r="K125" s="12"/>
      <c r="L125" s="58">
        <v>1</v>
      </c>
      <c r="M125" s="12">
        <v>1</v>
      </c>
      <c r="N125" s="18"/>
      <c r="O125" s="12"/>
      <c r="P125" s="242">
        <f t="shared" ref="P125:V149" si="49">I125</f>
        <v>1</v>
      </c>
      <c r="Q125" s="242">
        <f t="shared" si="47"/>
        <v>0</v>
      </c>
      <c r="R125" s="242">
        <f t="shared" si="47"/>
        <v>0</v>
      </c>
      <c r="S125" s="242">
        <f t="shared" si="47"/>
        <v>1</v>
      </c>
      <c r="T125" s="242">
        <f t="shared" si="47"/>
        <v>1</v>
      </c>
      <c r="U125" s="242">
        <f t="shared" si="47"/>
        <v>0</v>
      </c>
      <c r="V125" s="242">
        <f t="shared" si="47"/>
        <v>0</v>
      </c>
      <c r="W125" s="187"/>
      <c r="X125" s="187"/>
      <c r="Y125" s="187"/>
      <c r="Z125" s="187"/>
      <c r="AA125" s="187"/>
      <c r="AB125" s="187"/>
      <c r="AC125" s="187"/>
      <c r="AD125" s="187"/>
      <c r="AE125" s="241">
        <v>46054</v>
      </c>
      <c r="AF125" s="208">
        <f t="shared" si="48"/>
        <v>3</v>
      </c>
      <c r="AG125" s="267"/>
    </row>
    <row r="126" spans="4:33" ht="25.5">
      <c r="D126" s="185" t="s">
        <v>277</v>
      </c>
      <c r="E126" s="225" t="s">
        <v>47</v>
      </c>
      <c r="F126" s="186">
        <v>1</v>
      </c>
      <c r="G126" s="190" t="s">
        <v>278</v>
      </c>
      <c r="H126" s="187"/>
      <c r="I126" s="12">
        <v>2</v>
      </c>
      <c r="J126" s="18"/>
      <c r="K126" s="12"/>
      <c r="L126" s="58">
        <v>2</v>
      </c>
      <c r="M126" s="12"/>
      <c r="N126" s="18"/>
      <c r="O126" s="12"/>
      <c r="P126" s="242">
        <f t="shared" si="49"/>
        <v>2</v>
      </c>
      <c r="Q126" s="242">
        <f t="shared" si="47"/>
        <v>0</v>
      </c>
      <c r="R126" s="242">
        <f t="shared" si="47"/>
        <v>0</v>
      </c>
      <c r="S126" s="242">
        <f t="shared" si="47"/>
        <v>2</v>
      </c>
      <c r="T126" s="242">
        <f t="shared" si="47"/>
        <v>0</v>
      </c>
      <c r="U126" s="242">
        <f t="shared" si="47"/>
        <v>0</v>
      </c>
      <c r="V126" s="242">
        <f t="shared" si="47"/>
        <v>0</v>
      </c>
      <c r="W126" s="187"/>
      <c r="X126" s="187"/>
      <c r="Y126" s="187"/>
      <c r="Z126" s="187"/>
      <c r="AA126" s="187"/>
      <c r="AB126" s="187"/>
      <c r="AC126" s="187"/>
      <c r="AD126" s="187"/>
      <c r="AE126" s="241">
        <v>46054</v>
      </c>
      <c r="AF126" s="208">
        <f t="shared" si="48"/>
        <v>4</v>
      </c>
      <c r="AG126" s="267"/>
    </row>
    <row r="127" spans="4:33" ht="25.5">
      <c r="D127" s="185" t="s">
        <v>277</v>
      </c>
      <c r="E127" s="186" t="s">
        <v>279</v>
      </c>
      <c r="F127" s="186">
        <v>1</v>
      </c>
      <c r="G127" s="189" t="s">
        <v>280</v>
      </c>
      <c r="H127" s="187"/>
      <c r="I127" s="12">
        <v>2</v>
      </c>
      <c r="J127" s="18"/>
      <c r="K127" s="12"/>
      <c r="L127" s="58">
        <v>1</v>
      </c>
      <c r="M127" s="12"/>
      <c r="N127" s="18"/>
      <c r="O127" s="12"/>
      <c r="P127" s="242">
        <f t="shared" si="49"/>
        <v>2</v>
      </c>
      <c r="Q127" s="242">
        <f t="shared" si="47"/>
        <v>0</v>
      </c>
      <c r="R127" s="242">
        <f t="shared" si="47"/>
        <v>0</v>
      </c>
      <c r="S127" s="242">
        <f t="shared" si="47"/>
        <v>1</v>
      </c>
      <c r="T127" s="242">
        <f t="shared" si="47"/>
        <v>0</v>
      </c>
      <c r="U127" s="242">
        <f t="shared" si="47"/>
        <v>0</v>
      </c>
      <c r="V127" s="242">
        <f t="shared" si="47"/>
        <v>0</v>
      </c>
      <c r="W127" s="187"/>
      <c r="X127" s="187"/>
      <c r="Y127" s="187"/>
      <c r="Z127" s="187"/>
      <c r="AA127" s="187"/>
      <c r="AB127" s="187"/>
      <c r="AC127" s="187"/>
      <c r="AD127" s="187"/>
      <c r="AE127" s="241">
        <v>46054</v>
      </c>
      <c r="AF127" s="208">
        <f t="shared" si="48"/>
        <v>3</v>
      </c>
      <c r="AG127" s="267"/>
    </row>
    <row r="128" spans="4:33" ht="38.25">
      <c r="D128" s="185" t="s">
        <v>277</v>
      </c>
      <c r="E128" s="186" t="s">
        <v>181</v>
      </c>
      <c r="F128" s="186">
        <v>1</v>
      </c>
      <c r="G128" s="189" t="s">
        <v>281</v>
      </c>
      <c r="H128" s="187"/>
      <c r="I128" s="12">
        <v>1</v>
      </c>
      <c r="J128" s="18"/>
      <c r="K128" s="12"/>
      <c r="L128" s="58"/>
      <c r="M128" s="12"/>
      <c r="N128" s="18"/>
      <c r="O128" s="54">
        <v>1</v>
      </c>
      <c r="P128" s="242">
        <f t="shared" si="49"/>
        <v>1</v>
      </c>
      <c r="Q128" s="242">
        <f t="shared" si="47"/>
        <v>0</v>
      </c>
      <c r="R128" s="242">
        <f t="shared" si="47"/>
        <v>0</v>
      </c>
      <c r="S128" s="242">
        <f t="shared" si="47"/>
        <v>0</v>
      </c>
      <c r="T128" s="242">
        <f t="shared" si="47"/>
        <v>0</v>
      </c>
      <c r="U128" s="242">
        <f t="shared" si="47"/>
        <v>0</v>
      </c>
      <c r="V128" s="242">
        <f t="shared" si="47"/>
        <v>1</v>
      </c>
      <c r="W128" s="187"/>
      <c r="X128" s="187"/>
      <c r="Y128" s="187"/>
      <c r="Z128" s="187"/>
      <c r="AA128" s="187"/>
      <c r="AB128" s="187"/>
      <c r="AC128" s="187"/>
      <c r="AD128" s="187"/>
      <c r="AE128" s="241">
        <v>46054</v>
      </c>
      <c r="AF128" s="208">
        <f t="shared" si="48"/>
        <v>1</v>
      </c>
      <c r="AG128" s="267"/>
    </row>
    <row r="129" spans="4:33" ht="25.5">
      <c r="D129" s="185" t="s">
        <v>282</v>
      </c>
      <c r="E129" s="186" t="s">
        <v>82</v>
      </c>
      <c r="F129" s="186">
        <v>1</v>
      </c>
      <c r="G129" s="190" t="s">
        <v>283</v>
      </c>
      <c r="H129" s="187"/>
      <c r="I129" s="183"/>
      <c r="J129" s="18"/>
      <c r="K129" s="12"/>
      <c r="L129" s="58"/>
      <c r="M129" s="12">
        <v>3</v>
      </c>
      <c r="N129" s="18"/>
      <c r="O129" s="12"/>
      <c r="P129" s="242">
        <f t="shared" si="49"/>
        <v>0</v>
      </c>
      <c r="Q129" s="242">
        <f t="shared" si="47"/>
        <v>0</v>
      </c>
      <c r="R129" s="242">
        <f t="shared" si="47"/>
        <v>0</v>
      </c>
      <c r="S129" s="242">
        <f t="shared" si="47"/>
        <v>0</v>
      </c>
      <c r="T129" s="242">
        <f t="shared" si="47"/>
        <v>3</v>
      </c>
      <c r="U129" s="242">
        <f t="shared" si="47"/>
        <v>0</v>
      </c>
      <c r="V129" s="242">
        <f t="shared" si="47"/>
        <v>0</v>
      </c>
      <c r="W129" s="187"/>
      <c r="X129" s="187"/>
      <c r="Y129" s="187"/>
      <c r="Z129" s="187"/>
      <c r="AA129" s="187"/>
      <c r="AB129" s="187"/>
      <c r="AC129" s="187"/>
      <c r="AD129" s="187"/>
      <c r="AE129" s="241">
        <v>46054</v>
      </c>
      <c r="AF129" s="208">
        <f t="shared" si="48"/>
        <v>3</v>
      </c>
      <c r="AG129" s="268"/>
    </row>
    <row r="130" spans="4:33" ht="38.25">
      <c r="D130" s="185" t="s">
        <v>284</v>
      </c>
      <c r="E130" s="186" t="s">
        <v>82</v>
      </c>
      <c r="F130" s="186">
        <v>1</v>
      </c>
      <c r="G130" s="190" t="s">
        <v>285</v>
      </c>
      <c r="H130" s="187"/>
      <c r="I130" s="12">
        <v>3</v>
      </c>
      <c r="J130" s="18"/>
      <c r="K130" s="12"/>
      <c r="L130" s="58"/>
      <c r="M130" s="12">
        <v>1</v>
      </c>
      <c r="N130" s="18"/>
      <c r="O130" s="12"/>
      <c r="P130" s="242">
        <f t="shared" si="49"/>
        <v>3</v>
      </c>
      <c r="Q130" s="242">
        <f t="shared" si="47"/>
        <v>0</v>
      </c>
      <c r="R130" s="242">
        <f t="shared" si="47"/>
        <v>0</v>
      </c>
      <c r="S130" s="242">
        <f t="shared" si="47"/>
        <v>0</v>
      </c>
      <c r="T130" s="242">
        <f t="shared" si="47"/>
        <v>1</v>
      </c>
      <c r="U130" s="242">
        <f t="shared" si="47"/>
        <v>0</v>
      </c>
      <c r="V130" s="242">
        <f t="shared" si="47"/>
        <v>0</v>
      </c>
      <c r="W130" s="187"/>
      <c r="X130" s="187"/>
      <c r="Y130" s="187"/>
      <c r="Z130" s="187"/>
      <c r="AA130" s="187"/>
      <c r="AB130" s="187"/>
      <c r="AC130" s="187"/>
      <c r="AD130" s="187"/>
      <c r="AE130" s="241">
        <v>46054</v>
      </c>
      <c r="AF130" s="208">
        <f t="shared" si="48"/>
        <v>4</v>
      </c>
      <c r="AG130" s="268"/>
    </row>
    <row r="131" spans="4:33" ht="63.75">
      <c r="D131" s="185" t="s">
        <v>286</v>
      </c>
      <c r="E131" s="225" t="s">
        <v>287</v>
      </c>
      <c r="F131" s="186">
        <v>3</v>
      </c>
      <c r="G131" s="189" t="s">
        <v>288</v>
      </c>
      <c r="H131" s="187"/>
      <c r="I131" s="12">
        <v>6</v>
      </c>
      <c r="J131" s="12"/>
      <c r="K131" s="12"/>
      <c r="L131" s="58">
        <v>2</v>
      </c>
      <c r="M131" s="12"/>
      <c r="N131" s="12"/>
      <c r="O131" s="12"/>
      <c r="P131" s="242">
        <f t="shared" si="49"/>
        <v>6</v>
      </c>
      <c r="Q131" s="242">
        <f t="shared" si="47"/>
        <v>0</v>
      </c>
      <c r="R131" s="242">
        <f t="shared" si="47"/>
        <v>0</v>
      </c>
      <c r="S131" s="242">
        <f t="shared" si="47"/>
        <v>2</v>
      </c>
      <c r="T131" s="242">
        <f t="shared" si="47"/>
        <v>0</v>
      </c>
      <c r="U131" s="242">
        <f t="shared" si="47"/>
        <v>0</v>
      </c>
      <c r="V131" s="242">
        <f t="shared" si="47"/>
        <v>0</v>
      </c>
      <c r="W131" s="187"/>
      <c r="X131" s="187"/>
      <c r="Y131" s="187"/>
      <c r="Z131" s="187"/>
      <c r="AA131" s="187"/>
      <c r="AB131" s="187"/>
      <c r="AC131" s="187"/>
      <c r="AD131" s="187"/>
      <c r="AE131" s="291">
        <v>45689</v>
      </c>
      <c r="AF131" s="208">
        <f t="shared" si="48"/>
        <v>8</v>
      </c>
      <c r="AG131" s="268"/>
    </row>
    <row r="132" spans="4:33" ht="38.25">
      <c r="D132" s="185" t="s">
        <v>289</v>
      </c>
      <c r="E132" s="225" t="s">
        <v>290</v>
      </c>
      <c r="F132" s="186">
        <v>4</v>
      </c>
      <c r="G132" s="189" t="s">
        <v>291</v>
      </c>
      <c r="H132" s="187"/>
      <c r="I132" s="12">
        <v>4</v>
      </c>
      <c r="J132" s="12"/>
      <c r="K132" s="12"/>
      <c r="L132" s="58">
        <v>1</v>
      </c>
      <c r="M132" s="12"/>
      <c r="N132" s="12"/>
      <c r="O132" s="12"/>
      <c r="P132" s="242">
        <f t="shared" si="49"/>
        <v>4</v>
      </c>
      <c r="Q132" s="242">
        <f t="shared" si="47"/>
        <v>0</v>
      </c>
      <c r="R132" s="242">
        <f t="shared" si="47"/>
        <v>0</v>
      </c>
      <c r="S132" s="242">
        <f t="shared" si="47"/>
        <v>1</v>
      </c>
      <c r="T132" s="242">
        <f t="shared" si="47"/>
        <v>0</v>
      </c>
      <c r="U132" s="242">
        <f t="shared" si="47"/>
        <v>0</v>
      </c>
      <c r="V132" s="242">
        <f t="shared" si="47"/>
        <v>0</v>
      </c>
      <c r="W132" s="187"/>
      <c r="X132" s="187"/>
      <c r="Y132" s="187"/>
      <c r="Z132" s="187"/>
      <c r="AA132" s="187"/>
      <c r="AB132" s="187"/>
      <c r="AC132" s="187"/>
      <c r="AD132" s="187"/>
      <c r="AE132" s="241">
        <v>46054</v>
      </c>
      <c r="AF132" s="208">
        <f t="shared" si="48"/>
        <v>5</v>
      </c>
      <c r="AG132" s="267"/>
    </row>
    <row r="133" spans="4:33" ht="25.5">
      <c r="D133" s="185" t="s">
        <v>292</v>
      </c>
      <c r="E133" s="186" t="s">
        <v>82</v>
      </c>
      <c r="F133" s="186">
        <v>1</v>
      </c>
      <c r="G133" s="189" t="s">
        <v>293</v>
      </c>
      <c r="H133" s="187"/>
      <c r="I133" s="12">
        <v>2</v>
      </c>
      <c r="J133" s="18"/>
      <c r="K133" s="12"/>
      <c r="L133" s="58"/>
      <c r="M133" s="12">
        <v>2</v>
      </c>
      <c r="N133" s="18"/>
      <c r="O133" s="12"/>
      <c r="P133" s="242">
        <f t="shared" si="49"/>
        <v>2</v>
      </c>
      <c r="Q133" s="242">
        <f t="shared" si="47"/>
        <v>0</v>
      </c>
      <c r="R133" s="242">
        <f t="shared" si="47"/>
        <v>0</v>
      </c>
      <c r="S133" s="242">
        <f t="shared" si="47"/>
        <v>0</v>
      </c>
      <c r="T133" s="242">
        <f t="shared" si="47"/>
        <v>2</v>
      </c>
      <c r="U133" s="242">
        <f t="shared" si="47"/>
        <v>0</v>
      </c>
      <c r="V133" s="242">
        <f t="shared" si="47"/>
        <v>0</v>
      </c>
      <c r="W133" s="187"/>
      <c r="X133" s="187"/>
      <c r="Y133" s="187"/>
      <c r="Z133" s="187"/>
      <c r="AA133" s="187"/>
      <c r="AB133" s="187"/>
      <c r="AC133" s="187"/>
      <c r="AD133" s="187"/>
      <c r="AE133" s="241">
        <v>46054</v>
      </c>
      <c r="AF133" s="208">
        <f t="shared" si="48"/>
        <v>4</v>
      </c>
      <c r="AG133" s="267"/>
    </row>
    <row r="134" spans="4:33" ht="38.25">
      <c r="D134" s="185" t="s">
        <v>294</v>
      </c>
      <c r="E134" s="225" t="s">
        <v>295</v>
      </c>
      <c r="F134" s="186">
        <v>2</v>
      </c>
      <c r="G134" s="190" t="s">
        <v>296</v>
      </c>
      <c r="H134" s="187"/>
      <c r="I134" s="12">
        <v>4</v>
      </c>
      <c r="J134" s="12"/>
      <c r="K134" s="12"/>
      <c r="L134" s="58">
        <v>2</v>
      </c>
      <c r="M134" s="12"/>
      <c r="N134" s="12"/>
      <c r="O134" s="54">
        <v>1</v>
      </c>
      <c r="P134" s="242">
        <f t="shared" si="49"/>
        <v>4</v>
      </c>
      <c r="Q134" s="242">
        <f t="shared" si="47"/>
        <v>0</v>
      </c>
      <c r="R134" s="242">
        <f t="shared" si="47"/>
        <v>0</v>
      </c>
      <c r="S134" s="242">
        <f t="shared" si="47"/>
        <v>2</v>
      </c>
      <c r="T134" s="242">
        <f t="shared" si="47"/>
        <v>0</v>
      </c>
      <c r="U134" s="242">
        <f t="shared" si="47"/>
        <v>0</v>
      </c>
      <c r="V134" s="242">
        <f t="shared" si="47"/>
        <v>1</v>
      </c>
      <c r="W134" s="187"/>
      <c r="X134" s="187"/>
      <c r="Y134" s="187"/>
      <c r="Z134" s="187"/>
      <c r="AA134" s="187"/>
      <c r="AB134" s="187"/>
      <c r="AC134" s="187"/>
      <c r="AD134" s="187"/>
      <c r="AE134" s="241">
        <v>46054</v>
      </c>
      <c r="AF134" s="208">
        <f t="shared" si="48"/>
        <v>6</v>
      </c>
      <c r="AG134" s="267"/>
    </row>
    <row r="135" spans="4:33" ht="38.25">
      <c r="D135" s="185" t="s">
        <v>297</v>
      </c>
      <c r="E135" s="225" t="s">
        <v>298</v>
      </c>
      <c r="F135" s="186">
        <v>3</v>
      </c>
      <c r="G135" s="190" t="s">
        <v>299</v>
      </c>
      <c r="H135" s="187"/>
      <c r="I135" s="12">
        <v>6</v>
      </c>
      <c r="J135" s="12"/>
      <c r="K135" s="12"/>
      <c r="L135" s="58">
        <v>3</v>
      </c>
      <c r="M135" s="12">
        <v>3</v>
      </c>
      <c r="N135" s="12"/>
      <c r="O135" s="12"/>
      <c r="P135" s="242">
        <f t="shared" si="49"/>
        <v>6</v>
      </c>
      <c r="Q135" s="242">
        <f t="shared" si="47"/>
        <v>0</v>
      </c>
      <c r="R135" s="242">
        <f t="shared" si="47"/>
        <v>0</v>
      </c>
      <c r="S135" s="242">
        <f t="shared" si="47"/>
        <v>3</v>
      </c>
      <c r="T135" s="242">
        <f t="shared" si="47"/>
        <v>3</v>
      </c>
      <c r="U135" s="242">
        <f t="shared" si="47"/>
        <v>0</v>
      </c>
      <c r="V135" s="242">
        <f t="shared" si="47"/>
        <v>0</v>
      </c>
      <c r="W135" s="187"/>
      <c r="X135" s="187"/>
      <c r="Y135" s="187"/>
      <c r="Z135" s="187"/>
      <c r="AA135" s="187"/>
      <c r="AB135" s="187"/>
      <c r="AC135" s="187"/>
      <c r="AD135" s="187"/>
      <c r="AE135" s="241">
        <v>46054</v>
      </c>
      <c r="AF135" s="208">
        <f t="shared" si="48"/>
        <v>12</v>
      </c>
      <c r="AG135" s="267"/>
    </row>
    <row r="136" spans="4:33" ht="12.75">
      <c r="D136" s="185" t="s">
        <v>300</v>
      </c>
      <c r="E136" s="225" t="s">
        <v>47</v>
      </c>
      <c r="F136" s="186">
        <v>1</v>
      </c>
      <c r="G136" s="190" t="s">
        <v>301</v>
      </c>
      <c r="H136" s="187"/>
      <c r="I136" s="12">
        <v>2</v>
      </c>
      <c r="J136" s="18"/>
      <c r="K136" s="12"/>
      <c r="L136" s="58"/>
      <c r="M136" s="12">
        <v>2</v>
      </c>
      <c r="N136" s="18"/>
      <c r="O136" s="12"/>
      <c r="P136" s="242">
        <f t="shared" si="49"/>
        <v>2</v>
      </c>
      <c r="Q136" s="242">
        <f t="shared" si="47"/>
        <v>0</v>
      </c>
      <c r="R136" s="242">
        <f t="shared" si="47"/>
        <v>0</v>
      </c>
      <c r="S136" s="242">
        <f t="shared" si="47"/>
        <v>0</v>
      </c>
      <c r="T136" s="242">
        <f t="shared" si="47"/>
        <v>2</v>
      </c>
      <c r="U136" s="242">
        <f t="shared" si="47"/>
        <v>0</v>
      </c>
      <c r="V136" s="242">
        <f t="shared" si="47"/>
        <v>0</v>
      </c>
      <c r="W136" s="187"/>
      <c r="X136" s="187"/>
      <c r="Y136" s="187"/>
      <c r="Z136" s="187"/>
      <c r="AA136" s="187"/>
      <c r="AB136" s="187"/>
      <c r="AC136" s="187"/>
      <c r="AD136" s="187"/>
      <c r="AE136" s="241">
        <v>46054</v>
      </c>
      <c r="AF136" s="208">
        <f t="shared" si="48"/>
        <v>4</v>
      </c>
      <c r="AG136" s="267"/>
    </row>
    <row r="137" spans="4:33" ht="25.5">
      <c r="D137" s="185" t="s">
        <v>302</v>
      </c>
      <c r="E137" s="186" t="s">
        <v>82</v>
      </c>
      <c r="F137" s="186">
        <v>1</v>
      </c>
      <c r="G137" s="190" t="s">
        <v>303</v>
      </c>
      <c r="H137" s="187"/>
      <c r="I137" s="12">
        <v>2</v>
      </c>
      <c r="J137" s="18"/>
      <c r="K137" s="12"/>
      <c r="L137" s="58">
        <v>1</v>
      </c>
      <c r="M137" s="12">
        <v>1</v>
      </c>
      <c r="N137" s="18"/>
      <c r="O137" s="54">
        <v>1</v>
      </c>
      <c r="P137" s="242">
        <f t="shared" si="49"/>
        <v>2</v>
      </c>
      <c r="Q137" s="242">
        <f t="shared" si="47"/>
        <v>0</v>
      </c>
      <c r="R137" s="242">
        <f t="shared" si="47"/>
        <v>0</v>
      </c>
      <c r="S137" s="242">
        <f t="shared" si="47"/>
        <v>1</v>
      </c>
      <c r="T137" s="242">
        <f t="shared" si="47"/>
        <v>1</v>
      </c>
      <c r="U137" s="242">
        <f t="shared" si="47"/>
        <v>0</v>
      </c>
      <c r="V137" s="242">
        <f t="shared" si="47"/>
        <v>1</v>
      </c>
      <c r="W137" s="187"/>
      <c r="X137" s="187"/>
      <c r="Y137" s="187"/>
      <c r="Z137" s="187"/>
      <c r="AA137" s="187"/>
      <c r="AB137" s="187"/>
      <c r="AC137" s="187"/>
      <c r="AD137" s="187"/>
      <c r="AE137" s="241">
        <v>46054</v>
      </c>
      <c r="AF137" s="208">
        <f t="shared" si="48"/>
        <v>4</v>
      </c>
      <c r="AG137" s="267"/>
    </row>
    <row r="138" spans="4:33" ht="51">
      <c r="D138" s="185" t="s">
        <v>304</v>
      </c>
      <c r="E138" s="186" t="s">
        <v>82</v>
      </c>
      <c r="F138" s="186">
        <v>1</v>
      </c>
      <c r="G138" s="190" t="s">
        <v>305</v>
      </c>
      <c r="H138" s="187"/>
      <c r="I138" s="12">
        <v>2</v>
      </c>
      <c r="J138" s="12"/>
      <c r="K138" s="12"/>
      <c r="L138" s="58"/>
      <c r="M138" s="12"/>
      <c r="N138" s="12"/>
      <c r="O138" s="54">
        <v>1</v>
      </c>
      <c r="P138" s="242">
        <f t="shared" si="49"/>
        <v>2</v>
      </c>
      <c r="Q138" s="242">
        <f t="shared" si="47"/>
        <v>0</v>
      </c>
      <c r="R138" s="242">
        <f t="shared" si="47"/>
        <v>0</v>
      </c>
      <c r="S138" s="242">
        <f t="shared" si="47"/>
        <v>0</v>
      </c>
      <c r="T138" s="242">
        <f t="shared" si="47"/>
        <v>0</v>
      </c>
      <c r="U138" s="242">
        <f t="shared" si="47"/>
        <v>0</v>
      </c>
      <c r="V138" s="242">
        <f t="shared" si="47"/>
        <v>1</v>
      </c>
      <c r="W138" s="187"/>
      <c r="X138" s="187"/>
      <c r="Y138" s="187"/>
      <c r="Z138" s="187"/>
      <c r="AA138" s="187"/>
      <c r="AB138" s="187"/>
      <c r="AC138" s="187"/>
      <c r="AD138" s="187"/>
      <c r="AE138" s="241">
        <v>46054</v>
      </c>
      <c r="AF138" s="208">
        <f t="shared" si="48"/>
        <v>2</v>
      </c>
      <c r="AG138" s="267"/>
    </row>
    <row r="139" spans="4:33" ht="38.25">
      <c r="D139" s="185" t="s">
        <v>306</v>
      </c>
      <c r="E139" s="186" t="s">
        <v>307</v>
      </c>
      <c r="F139" s="186">
        <v>3</v>
      </c>
      <c r="G139" s="190" t="s">
        <v>308</v>
      </c>
      <c r="H139" s="187"/>
      <c r="I139" s="12">
        <v>2</v>
      </c>
      <c r="J139" s="12"/>
      <c r="K139" s="12"/>
      <c r="L139" s="58">
        <v>5</v>
      </c>
      <c r="M139" s="12">
        <v>1</v>
      </c>
      <c r="N139" s="12"/>
      <c r="O139" s="12"/>
      <c r="P139" s="242">
        <f t="shared" si="49"/>
        <v>2</v>
      </c>
      <c r="Q139" s="242">
        <f t="shared" si="47"/>
        <v>0</v>
      </c>
      <c r="R139" s="242">
        <f t="shared" si="47"/>
        <v>0</v>
      </c>
      <c r="S139" s="242">
        <f t="shared" si="47"/>
        <v>5</v>
      </c>
      <c r="T139" s="242">
        <f t="shared" si="47"/>
        <v>1</v>
      </c>
      <c r="U139" s="242">
        <f t="shared" si="47"/>
        <v>0</v>
      </c>
      <c r="V139" s="242">
        <f t="shared" si="47"/>
        <v>0</v>
      </c>
      <c r="W139" s="187"/>
      <c r="X139" s="187"/>
      <c r="Y139" s="187"/>
      <c r="Z139" s="187"/>
      <c r="AA139" s="187"/>
      <c r="AB139" s="187"/>
      <c r="AC139" s="187"/>
      <c r="AD139" s="187"/>
      <c r="AE139" s="241">
        <v>46054</v>
      </c>
      <c r="AF139" s="208">
        <f t="shared" si="48"/>
        <v>8</v>
      </c>
      <c r="AG139" s="267"/>
    </row>
    <row r="140" spans="4:33" ht="25.5">
      <c r="D140" s="185" t="s">
        <v>309</v>
      </c>
      <c r="E140" s="186" t="s">
        <v>117</v>
      </c>
      <c r="F140" s="186">
        <v>1</v>
      </c>
      <c r="G140" s="190" t="s">
        <v>310</v>
      </c>
      <c r="H140" s="187"/>
      <c r="I140" s="12">
        <v>2</v>
      </c>
      <c r="J140" s="12"/>
      <c r="K140" s="12"/>
      <c r="L140" s="58"/>
      <c r="M140" s="12">
        <v>1</v>
      </c>
      <c r="N140" s="12"/>
      <c r="O140" s="12"/>
      <c r="P140" s="242">
        <f t="shared" si="49"/>
        <v>2</v>
      </c>
      <c r="Q140" s="242">
        <f t="shared" si="49"/>
        <v>0</v>
      </c>
      <c r="R140" s="242">
        <f t="shared" si="49"/>
        <v>0</v>
      </c>
      <c r="S140" s="242">
        <f t="shared" si="49"/>
        <v>0</v>
      </c>
      <c r="T140" s="242">
        <f t="shared" si="49"/>
        <v>1</v>
      </c>
      <c r="U140" s="242">
        <f t="shared" si="49"/>
        <v>0</v>
      </c>
      <c r="V140" s="242">
        <f t="shared" si="49"/>
        <v>0</v>
      </c>
      <c r="W140" s="187"/>
      <c r="X140" s="187"/>
      <c r="Y140" s="187"/>
      <c r="Z140" s="187"/>
      <c r="AA140" s="187"/>
      <c r="AB140" s="187"/>
      <c r="AC140" s="187"/>
      <c r="AD140" s="187"/>
      <c r="AE140" s="241">
        <v>46054</v>
      </c>
      <c r="AF140" s="208">
        <f t="shared" si="48"/>
        <v>3</v>
      </c>
      <c r="AG140" s="267"/>
    </row>
    <row r="141" spans="4:33" ht="25.5">
      <c r="D141" s="185" t="s">
        <v>311</v>
      </c>
      <c r="E141" s="186" t="s">
        <v>82</v>
      </c>
      <c r="F141" s="186">
        <v>1</v>
      </c>
      <c r="G141" s="190" t="s">
        <v>312</v>
      </c>
      <c r="H141" s="187"/>
      <c r="I141" s="12"/>
      <c r="J141" s="12"/>
      <c r="K141" s="12"/>
      <c r="L141" s="58">
        <v>2</v>
      </c>
      <c r="M141" s="183"/>
      <c r="N141" s="12"/>
      <c r="O141" s="12"/>
      <c r="P141" s="242">
        <f t="shared" si="49"/>
        <v>0</v>
      </c>
      <c r="Q141" s="242">
        <f t="shared" si="49"/>
        <v>0</v>
      </c>
      <c r="R141" s="242">
        <f t="shared" si="49"/>
        <v>0</v>
      </c>
      <c r="S141" s="242">
        <f t="shared" si="49"/>
        <v>2</v>
      </c>
      <c r="T141" s="242">
        <f t="shared" si="49"/>
        <v>0</v>
      </c>
      <c r="U141" s="242">
        <f t="shared" si="49"/>
        <v>0</v>
      </c>
      <c r="V141" s="242">
        <f t="shared" si="49"/>
        <v>0</v>
      </c>
      <c r="W141" s="187"/>
      <c r="X141" s="187"/>
      <c r="Y141" s="187"/>
      <c r="Z141" s="187"/>
      <c r="AA141" s="187"/>
      <c r="AB141" s="187"/>
      <c r="AC141" s="187"/>
      <c r="AD141" s="187"/>
      <c r="AE141" s="241">
        <v>46054</v>
      </c>
      <c r="AF141" s="208">
        <f t="shared" si="48"/>
        <v>2</v>
      </c>
      <c r="AG141" s="267"/>
    </row>
    <row r="142" spans="4:33" ht="25.5">
      <c r="D142" s="194" t="s">
        <v>313</v>
      </c>
      <c r="E142" s="186" t="s">
        <v>82</v>
      </c>
      <c r="F142" s="186">
        <v>1</v>
      </c>
      <c r="G142" s="190" t="s">
        <v>314</v>
      </c>
      <c r="H142" s="187"/>
      <c r="I142" s="183"/>
      <c r="J142" s="12"/>
      <c r="K142" s="12"/>
      <c r="L142" s="183"/>
      <c r="M142" s="183"/>
      <c r="N142" s="12"/>
      <c r="O142" s="12"/>
      <c r="P142" s="242">
        <f t="shared" si="49"/>
        <v>0</v>
      </c>
      <c r="Q142" s="242">
        <f t="shared" si="49"/>
        <v>0</v>
      </c>
      <c r="R142" s="242">
        <f t="shared" si="49"/>
        <v>0</v>
      </c>
      <c r="S142" s="242">
        <f t="shared" si="49"/>
        <v>0</v>
      </c>
      <c r="T142" s="242">
        <f t="shared" si="49"/>
        <v>0</v>
      </c>
      <c r="U142" s="242">
        <f t="shared" si="49"/>
        <v>0</v>
      </c>
      <c r="V142" s="242">
        <f t="shared" si="49"/>
        <v>0</v>
      </c>
      <c r="W142" s="187"/>
      <c r="X142" s="187"/>
      <c r="Y142" s="187"/>
      <c r="Z142" s="187"/>
      <c r="AA142" s="187"/>
      <c r="AB142" s="187"/>
      <c r="AC142" s="187"/>
      <c r="AD142" s="187"/>
      <c r="AE142" s="241">
        <v>46054</v>
      </c>
      <c r="AF142" s="208">
        <f t="shared" si="48"/>
        <v>0</v>
      </c>
      <c r="AG142" s="267"/>
    </row>
    <row r="143" spans="4:33" ht="38.25">
      <c r="D143" s="185" t="s">
        <v>315</v>
      </c>
      <c r="E143" s="186" t="s">
        <v>82</v>
      </c>
      <c r="F143" s="186">
        <v>1</v>
      </c>
      <c r="G143" s="190" t="s">
        <v>316</v>
      </c>
      <c r="H143" s="187"/>
      <c r="I143" s="183"/>
      <c r="J143" s="12"/>
      <c r="K143" s="12"/>
      <c r="L143" s="58"/>
      <c r="M143" s="12">
        <v>1</v>
      </c>
      <c r="N143" s="12"/>
      <c r="O143" s="12"/>
      <c r="P143" s="242">
        <f t="shared" si="49"/>
        <v>0</v>
      </c>
      <c r="Q143" s="242">
        <f t="shared" si="49"/>
        <v>0</v>
      </c>
      <c r="R143" s="242">
        <f t="shared" si="49"/>
        <v>0</v>
      </c>
      <c r="S143" s="242">
        <f t="shared" si="49"/>
        <v>0</v>
      </c>
      <c r="T143" s="242">
        <f t="shared" si="49"/>
        <v>1</v>
      </c>
      <c r="U143" s="242">
        <f t="shared" si="49"/>
        <v>0</v>
      </c>
      <c r="V143" s="242">
        <f t="shared" si="49"/>
        <v>0</v>
      </c>
      <c r="W143" s="187"/>
      <c r="X143" s="187"/>
      <c r="Y143" s="187"/>
      <c r="Z143" s="187"/>
      <c r="AA143" s="187"/>
      <c r="AB143" s="187"/>
      <c r="AC143" s="187"/>
      <c r="AD143" s="187"/>
      <c r="AE143" s="241">
        <v>46054</v>
      </c>
      <c r="AF143" s="208">
        <f t="shared" si="48"/>
        <v>1</v>
      </c>
      <c r="AG143" s="267"/>
    </row>
    <row r="144" spans="4:33" ht="51">
      <c r="D144" s="185" t="s">
        <v>317</v>
      </c>
      <c r="E144" s="225" t="s">
        <v>318</v>
      </c>
      <c r="F144" s="186">
        <v>5</v>
      </c>
      <c r="G144" s="190" t="s">
        <v>319</v>
      </c>
      <c r="H144" s="187"/>
      <c r="I144" s="12">
        <v>2</v>
      </c>
      <c r="J144" s="12"/>
      <c r="K144" s="12"/>
      <c r="L144" s="58">
        <v>7</v>
      </c>
      <c r="M144" s="12">
        <v>3</v>
      </c>
      <c r="N144" s="12"/>
      <c r="O144" s="12"/>
      <c r="P144" s="242">
        <f t="shared" si="49"/>
        <v>2</v>
      </c>
      <c r="Q144" s="242">
        <f t="shared" si="49"/>
        <v>0</v>
      </c>
      <c r="R144" s="242">
        <f t="shared" si="49"/>
        <v>0</v>
      </c>
      <c r="S144" s="242">
        <f t="shared" si="49"/>
        <v>7</v>
      </c>
      <c r="T144" s="242">
        <f t="shared" si="49"/>
        <v>3</v>
      </c>
      <c r="U144" s="242">
        <f t="shared" si="49"/>
        <v>0</v>
      </c>
      <c r="V144" s="242">
        <f t="shared" si="49"/>
        <v>0</v>
      </c>
      <c r="W144" s="187"/>
      <c r="X144" s="187"/>
      <c r="Y144" s="187"/>
      <c r="Z144" s="187"/>
      <c r="AA144" s="187"/>
      <c r="AB144" s="187"/>
      <c r="AC144" s="187"/>
      <c r="AD144" s="187"/>
      <c r="AE144" s="241">
        <v>46054</v>
      </c>
      <c r="AF144" s="208">
        <f t="shared" si="48"/>
        <v>12</v>
      </c>
      <c r="AG144" s="267"/>
    </row>
    <row r="145" spans="4:33" ht="12.75">
      <c r="D145" s="185" t="s">
        <v>320</v>
      </c>
      <c r="E145" s="186" t="s">
        <v>82</v>
      </c>
      <c r="F145" s="186">
        <v>1</v>
      </c>
      <c r="G145" s="190" t="s">
        <v>321</v>
      </c>
      <c r="H145" s="187"/>
      <c r="I145" s="12">
        <v>1</v>
      </c>
      <c r="J145" s="12"/>
      <c r="K145" s="12"/>
      <c r="L145" s="58">
        <v>1</v>
      </c>
      <c r="M145" s="12"/>
      <c r="N145" s="12"/>
      <c r="O145" s="54">
        <v>1</v>
      </c>
      <c r="P145" s="242">
        <f t="shared" si="49"/>
        <v>1</v>
      </c>
      <c r="Q145" s="242">
        <f t="shared" si="49"/>
        <v>0</v>
      </c>
      <c r="R145" s="242">
        <f t="shared" si="49"/>
        <v>0</v>
      </c>
      <c r="S145" s="242">
        <f t="shared" si="49"/>
        <v>1</v>
      </c>
      <c r="T145" s="242">
        <f t="shared" si="49"/>
        <v>0</v>
      </c>
      <c r="U145" s="242">
        <f t="shared" si="49"/>
        <v>0</v>
      </c>
      <c r="V145" s="242">
        <f t="shared" si="49"/>
        <v>1</v>
      </c>
      <c r="W145" s="187"/>
      <c r="X145" s="187"/>
      <c r="Y145" s="187"/>
      <c r="Z145" s="187"/>
      <c r="AA145" s="187"/>
      <c r="AB145" s="187"/>
      <c r="AC145" s="187"/>
      <c r="AD145" s="187"/>
      <c r="AE145" s="241">
        <v>46054</v>
      </c>
      <c r="AF145" s="208">
        <f t="shared" si="48"/>
        <v>2</v>
      </c>
      <c r="AG145" s="267"/>
    </row>
    <row r="146" spans="4:33" ht="25.5">
      <c r="D146" s="185" t="s">
        <v>322</v>
      </c>
      <c r="E146" s="225" t="s">
        <v>323</v>
      </c>
      <c r="F146" s="186">
        <v>3</v>
      </c>
      <c r="G146" s="190" t="s">
        <v>324</v>
      </c>
      <c r="H146" s="187"/>
      <c r="I146" s="12">
        <v>2</v>
      </c>
      <c r="J146" s="12"/>
      <c r="K146" s="12"/>
      <c r="L146" s="58">
        <v>2</v>
      </c>
      <c r="M146" s="12">
        <v>4</v>
      </c>
      <c r="N146" s="12"/>
      <c r="O146" s="12"/>
      <c r="P146" s="242">
        <f t="shared" si="49"/>
        <v>2</v>
      </c>
      <c r="Q146" s="242">
        <f t="shared" si="49"/>
        <v>0</v>
      </c>
      <c r="R146" s="242">
        <f t="shared" si="49"/>
        <v>0</v>
      </c>
      <c r="S146" s="242">
        <f t="shared" si="49"/>
        <v>2</v>
      </c>
      <c r="T146" s="242">
        <f t="shared" si="49"/>
        <v>4</v>
      </c>
      <c r="U146" s="242">
        <f t="shared" si="49"/>
        <v>0</v>
      </c>
      <c r="V146" s="242">
        <f t="shared" si="49"/>
        <v>0</v>
      </c>
      <c r="W146" s="187"/>
      <c r="X146" s="187"/>
      <c r="Y146" s="187"/>
      <c r="Z146" s="187"/>
      <c r="AA146" s="187"/>
      <c r="AB146" s="187"/>
      <c r="AC146" s="187"/>
      <c r="AD146" s="187"/>
      <c r="AE146" s="241">
        <v>46054</v>
      </c>
      <c r="AF146" s="208">
        <f t="shared" si="48"/>
        <v>8</v>
      </c>
      <c r="AG146" s="267"/>
    </row>
    <row r="147" spans="4:33" ht="25.5">
      <c r="D147" s="185" t="s">
        <v>322</v>
      </c>
      <c r="E147" s="186" t="s">
        <v>325</v>
      </c>
      <c r="F147" s="195">
        <v>2</v>
      </c>
      <c r="G147" s="190" t="s">
        <v>326</v>
      </c>
      <c r="H147" s="187"/>
      <c r="I147" s="12">
        <v>1</v>
      </c>
      <c r="J147" s="12"/>
      <c r="K147" s="12"/>
      <c r="L147" s="58"/>
      <c r="M147" s="183"/>
      <c r="N147" s="12"/>
      <c r="O147" s="12"/>
      <c r="P147" s="242">
        <f t="shared" si="49"/>
        <v>1</v>
      </c>
      <c r="Q147" s="242">
        <f t="shared" si="49"/>
        <v>0</v>
      </c>
      <c r="R147" s="242">
        <f t="shared" si="49"/>
        <v>0</v>
      </c>
      <c r="S147" s="242">
        <f t="shared" si="49"/>
        <v>0</v>
      </c>
      <c r="T147" s="242">
        <f t="shared" si="49"/>
        <v>0</v>
      </c>
      <c r="U147" s="242">
        <f t="shared" si="49"/>
        <v>0</v>
      </c>
      <c r="V147" s="242">
        <f t="shared" si="49"/>
        <v>0</v>
      </c>
      <c r="W147" s="187"/>
      <c r="X147" s="187"/>
      <c r="Y147" s="187"/>
      <c r="Z147" s="187"/>
      <c r="AA147" s="187"/>
      <c r="AB147" s="187"/>
      <c r="AC147" s="187"/>
      <c r="AD147" s="187"/>
      <c r="AE147" s="241">
        <v>46054</v>
      </c>
      <c r="AF147" s="208">
        <f t="shared" si="48"/>
        <v>1</v>
      </c>
      <c r="AG147" s="267"/>
    </row>
    <row r="148" spans="4:33" ht="25.5">
      <c r="D148" s="185" t="s">
        <v>327</v>
      </c>
      <c r="E148" s="186" t="s">
        <v>90</v>
      </c>
      <c r="F148" s="186">
        <v>1</v>
      </c>
      <c r="G148" s="190" t="s">
        <v>328</v>
      </c>
      <c r="H148" s="187"/>
      <c r="I148" s="12">
        <v>4</v>
      </c>
      <c r="J148" s="12"/>
      <c r="K148" s="12"/>
      <c r="L148" s="58">
        <v>2</v>
      </c>
      <c r="M148" s="12">
        <v>1</v>
      </c>
      <c r="N148" s="12"/>
      <c r="O148" s="12"/>
      <c r="P148" s="242">
        <f t="shared" si="49"/>
        <v>4</v>
      </c>
      <c r="Q148" s="242">
        <f t="shared" si="49"/>
        <v>0</v>
      </c>
      <c r="R148" s="242">
        <f t="shared" si="49"/>
        <v>0</v>
      </c>
      <c r="S148" s="242">
        <f t="shared" si="49"/>
        <v>2</v>
      </c>
      <c r="T148" s="242">
        <f t="shared" si="49"/>
        <v>1</v>
      </c>
      <c r="U148" s="242">
        <f t="shared" si="49"/>
        <v>0</v>
      </c>
      <c r="V148" s="242">
        <f t="shared" si="49"/>
        <v>0</v>
      </c>
      <c r="W148" s="187"/>
      <c r="X148" s="187"/>
      <c r="Y148" s="187"/>
      <c r="Z148" s="187"/>
      <c r="AA148" s="187"/>
      <c r="AB148" s="187"/>
      <c r="AC148" s="187"/>
      <c r="AD148" s="187"/>
      <c r="AE148" s="241">
        <v>46054</v>
      </c>
      <c r="AF148" s="208">
        <f t="shared" si="48"/>
        <v>7</v>
      </c>
      <c r="AG148" s="267"/>
    </row>
    <row r="149" spans="4:33" ht="38.25">
      <c r="D149" s="185" t="s">
        <v>329</v>
      </c>
      <c r="E149" s="225" t="s">
        <v>330</v>
      </c>
      <c r="F149" s="186">
        <v>4</v>
      </c>
      <c r="G149" s="189" t="s">
        <v>331</v>
      </c>
      <c r="H149" s="187"/>
      <c r="I149" s="12">
        <v>4</v>
      </c>
      <c r="J149" s="12"/>
      <c r="K149" s="12"/>
      <c r="L149" s="58">
        <v>5</v>
      </c>
      <c r="M149" s="12"/>
      <c r="N149" s="12"/>
      <c r="O149" s="12"/>
      <c r="P149" s="242">
        <f t="shared" si="49"/>
        <v>4</v>
      </c>
      <c r="Q149" s="242">
        <f t="shared" si="49"/>
        <v>0</v>
      </c>
      <c r="R149" s="242">
        <f t="shared" si="49"/>
        <v>0</v>
      </c>
      <c r="S149" s="242">
        <f t="shared" si="49"/>
        <v>5</v>
      </c>
      <c r="T149" s="242">
        <f t="shared" si="49"/>
        <v>0</v>
      </c>
      <c r="U149" s="242">
        <f t="shared" si="49"/>
        <v>0</v>
      </c>
      <c r="V149" s="242">
        <f t="shared" si="49"/>
        <v>0</v>
      </c>
      <c r="W149" s="187"/>
      <c r="X149" s="187"/>
      <c r="Y149" s="187"/>
      <c r="Z149" s="187"/>
      <c r="AA149" s="187"/>
      <c r="AB149" s="187"/>
      <c r="AC149" s="187"/>
      <c r="AD149" s="187"/>
      <c r="AE149" s="241">
        <v>46054</v>
      </c>
      <c r="AF149" s="208">
        <f t="shared" si="48"/>
        <v>9</v>
      </c>
      <c r="AG149" s="267"/>
    </row>
    <row r="150" spans="4:33" ht="12" customHeight="1">
      <c r="D150" s="211" t="s">
        <v>654</v>
      </c>
      <c r="E150" s="212"/>
      <c r="F150" s="213"/>
      <c r="G150" s="213"/>
      <c r="H150" s="214"/>
      <c r="I150" s="187">
        <f>SUM(I124:I149)</f>
        <v>58</v>
      </c>
      <c r="J150" s="187">
        <f t="shared" ref="J150:AD150" si="50">SUM(J124:J149)</f>
        <v>0</v>
      </c>
      <c r="K150" s="187">
        <f t="shared" si="50"/>
        <v>0</v>
      </c>
      <c r="L150" s="187">
        <f t="shared" si="50"/>
        <v>38</v>
      </c>
      <c r="M150" s="187">
        <f t="shared" si="50"/>
        <v>29</v>
      </c>
      <c r="N150" s="187">
        <f t="shared" si="50"/>
        <v>0</v>
      </c>
      <c r="O150" s="187"/>
      <c r="P150" s="187">
        <f t="shared" ref="P150:V150" si="51">SUM(P124:P149)</f>
        <v>58</v>
      </c>
      <c r="Q150" s="187">
        <f t="shared" si="51"/>
        <v>0</v>
      </c>
      <c r="R150" s="187">
        <f t="shared" si="51"/>
        <v>0</v>
      </c>
      <c r="S150" s="187">
        <f t="shared" si="51"/>
        <v>38</v>
      </c>
      <c r="T150" s="187">
        <f t="shared" si="51"/>
        <v>29</v>
      </c>
      <c r="U150" s="187">
        <f t="shared" si="51"/>
        <v>0</v>
      </c>
      <c r="V150" s="187">
        <f t="shared" si="51"/>
        <v>5</v>
      </c>
      <c r="W150" s="187">
        <f t="shared" si="50"/>
        <v>0</v>
      </c>
      <c r="X150" s="187">
        <f t="shared" si="50"/>
        <v>0</v>
      </c>
      <c r="Y150" s="187">
        <f t="shared" si="50"/>
        <v>0</v>
      </c>
      <c r="Z150" s="187">
        <f t="shared" si="50"/>
        <v>0</v>
      </c>
      <c r="AA150" s="187">
        <f t="shared" si="50"/>
        <v>0</v>
      </c>
      <c r="AB150" s="187">
        <f t="shared" ref="AB150:AC150" si="52">SUM(AB144:AB149)</f>
        <v>0</v>
      </c>
      <c r="AC150" s="187">
        <f t="shared" si="52"/>
        <v>0</v>
      </c>
      <c r="AD150" s="187">
        <f t="shared" si="50"/>
        <v>0</v>
      </c>
      <c r="AE150" s="215">
        <f>I154+J154+K154+L154+M154+N154+P154+Q154+R154+S154+T154+U154+O154+V154</f>
        <v>8312150</v>
      </c>
      <c r="AF150" s="232"/>
      <c r="AG150" s="267"/>
    </row>
    <row r="151" spans="4:33" ht="12" customHeight="1">
      <c r="D151" s="211" t="s">
        <v>655</v>
      </c>
      <c r="E151" s="212"/>
      <c r="F151" s="213"/>
      <c r="G151" s="213"/>
      <c r="H151" s="214"/>
      <c r="I151" s="217">
        <v>20000</v>
      </c>
      <c r="J151" s="217">
        <v>20000</v>
      </c>
      <c r="K151" s="217">
        <v>130000</v>
      </c>
      <c r="L151" s="217">
        <v>15000</v>
      </c>
      <c r="M151" s="217">
        <v>45000</v>
      </c>
      <c r="N151" s="217">
        <v>70000</v>
      </c>
      <c r="O151" s="217"/>
      <c r="P151" s="217">
        <v>20000</v>
      </c>
      <c r="Q151" s="217">
        <v>20000</v>
      </c>
      <c r="R151" s="217">
        <v>80000</v>
      </c>
      <c r="S151" s="217">
        <v>20000</v>
      </c>
      <c r="T151" s="217">
        <v>70000</v>
      </c>
      <c r="U151" s="217">
        <v>70000</v>
      </c>
      <c r="V151" s="217"/>
      <c r="W151" s="217">
        <v>50000</v>
      </c>
      <c r="X151" s="217">
        <v>170000</v>
      </c>
      <c r="Y151" s="217">
        <v>320000</v>
      </c>
      <c r="Z151" s="236">
        <v>13000</v>
      </c>
      <c r="AA151" s="236">
        <v>13000</v>
      </c>
      <c r="AB151" s="217">
        <v>18000</v>
      </c>
      <c r="AC151" s="217"/>
      <c r="AD151" s="236">
        <v>23000</v>
      </c>
      <c r="AE151" s="219"/>
      <c r="AF151" s="233"/>
      <c r="AG151" s="267"/>
    </row>
    <row r="152" spans="4:33">
      <c r="D152" s="211" t="s">
        <v>656</v>
      </c>
      <c r="E152" s="212"/>
      <c r="F152" s="213"/>
      <c r="G152" s="213"/>
      <c r="H152" s="214"/>
      <c r="I152" s="217">
        <f>SUM(I151*19%)</f>
        <v>3800</v>
      </c>
      <c r="J152" s="217">
        <f t="shared" ref="J152:AD152" si="53">SUM(J151*19%)</f>
        <v>3800</v>
      </c>
      <c r="K152" s="217">
        <f t="shared" si="53"/>
        <v>24700</v>
      </c>
      <c r="L152" s="217">
        <f t="shared" si="53"/>
        <v>2850</v>
      </c>
      <c r="M152" s="217">
        <f t="shared" si="53"/>
        <v>8550</v>
      </c>
      <c r="N152" s="217">
        <f t="shared" si="53"/>
        <v>13300</v>
      </c>
      <c r="O152" s="217"/>
      <c r="P152" s="217">
        <f t="shared" ref="P152:V152" si="54">SUM(P151*19%)</f>
        <v>3800</v>
      </c>
      <c r="Q152" s="217">
        <f t="shared" si="54"/>
        <v>3800</v>
      </c>
      <c r="R152" s="217">
        <f t="shared" si="54"/>
        <v>15200</v>
      </c>
      <c r="S152" s="217">
        <f t="shared" si="54"/>
        <v>3800</v>
      </c>
      <c r="T152" s="217">
        <f t="shared" si="54"/>
        <v>13300</v>
      </c>
      <c r="U152" s="217">
        <f t="shared" si="54"/>
        <v>13300</v>
      </c>
      <c r="V152" s="217">
        <f t="shared" si="54"/>
        <v>0</v>
      </c>
      <c r="W152" s="217">
        <f t="shared" si="53"/>
        <v>9500</v>
      </c>
      <c r="X152" s="217">
        <f t="shared" si="53"/>
        <v>32300</v>
      </c>
      <c r="Y152" s="217">
        <f t="shared" si="53"/>
        <v>60800</v>
      </c>
      <c r="Z152" s="217">
        <f t="shared" si="53"/>
        <v>2470</v>
      </c>
      <c r="AA152" s="217">
        <f t="shared" si="53"/>
        <v>2470</v>
      </c>
      <c r="AB152" s="221">
        <f t="shared" si="53"/>
        <v>3420</v>
      </c>
      <c r="AC152" s="221">
        <f t="shared" si="53"/>
        <v>0</v>
      </c>
      <c r="AD152" s="217">
        <f t="shared" si="53"/>
        <v>4370</v>
      </c>
      <c r="AE152" s="285">
        <f>W154+X154+Y154+Z154+AA154+AB154+AD154+AC154</f>
        <v>0</v>
      </c>
      <c r="AF152" s="233"/>
      <c r="AG152" s="267"/>
    </row>
    <row r="153" spans="4:33" ht="12" customHeight="1">
      <c r="D153" s="211" t="s">
        <v>657</v>
      </c>
      <c r="E153" s="212"/>
      <c r="F153" s="213"/>
      <c r="G153" s="213"/>
      <c r="H153" s="214"/>
      <c r="I153" s="217">
        <f>SUM(I151:I152)</f>
        <v>23800</v>
      </c>
      <c r="J153" s="217">
        <f t="shared" ref="J153:AD153" si="55">SUM(J151:J152)</f>
        <v>23800</v>
      </c>
      <c r="K153" s="217">
        <f t="shared" si="55"/>
        <v>154700</v>
      </c>
      <c r="L153" s="217">
        <f t="shared" si="55"/>
        <v>17850</v>
      </c>
      <c r="M153" s="217">
        <f t="shared" si="55"/>
        <v>53550</v>
      </c>
      <c r="N153" s="217">
        <f t="shared" si="55"/>
        <v>83300</v>
      </c>
      <c r="O153" s="217"/>
      <c r="P153" s="217">
        <f t="shared" ref="P153:V153" si="56">SUM(P151:P152)</f>
        <v>23800</v>
      </c>
      <c r="Q153" s="217">
        <f t="shared" si="56"/>
        <v>23800</v>
      </c>
      <c r="R153" s="217">
        <f t="shared" si="56"/>
        <v>95200</v>
      </c>
      <c r="S153" s="217">
        <f t="shared" si="56"/>
        <v>23800</v>
      </c>
      <c r="T153" s="217">
        <f t="shared" si="56"/>
        <v>83300</v>
      </c>
      <c r="U153" s="217">
        <f t="shared" si="56"/>
        <v>83300</v>
      </c>
      <c r="V153" s="217">
        <f t="shared" si="56"/>
        <v>0</v>
      </c>
      <c r="W153" s="217">
        <f t="shared" si="55"/>
        <v>59500</v>
      </c>
      <c r="X153" s="217">
        <f t="shared" si="55"/>
        <v>202300</v>
      </c>
      <c r="Y153" s="217">
        <f t="shared" si="55"/>
        <v>380800</v>
      </c>
      <c r="Z153" s="217">
        <f t="shared" si="55"/>
        <v>15470</v>
      </c>
      <c r="AA153" s="217">
        <f t="shared" si="55"/>
        <v>15470</v>
      </c>
      <c r="AB153" s="221">
        <f t="shared" si="55"/>
        <v>21420</v>
      </c>
      <c r="AC153" s="221">
        <f t="shared" si="55"/>
        <v>0</v>
      </c>
      <c r="AD153" s="217">
        <f t="shared" si="55"/>
        <v>27370</v>
      </c>
      <c r="AE153" s="219"/>
      <c r="AF153" s="233"/>
      <c r="AG153" s="267"/>
    </row>
    <row r="154" spans="4:33" ht="12" customHeight="1">
      <c r="D154" s="211" t="s">
        <v>658</v>
      </c>
      <c r="E154" s="212"/>
      <c r="F154" s="213"/>
      <c r="G154" s="213"/>
      <c r="H154" s="214"/>
      <c r="I154" s="217">
        <f>SUM(I153*I150)</f>
        <v>1380400</v>
      </c>
      <c r="J154" s="217">
        <f t="shared" ref="J154:AD154" si="57">SUM(J153*J150)</f>
        <v>0</v>
      </c>
      <c r="K154" s="217">
        <f t="shared" si="57"/>
        <v>0</v>
      </c>
      <c r="L154" s="217">
        <f t="shared" si="57"/>
        <v>678300</v>
      </c>
      <c r="M154" s="217">
        <f t="shared" si="57"/>
        <v>1552950</v>
      </c>
      <c r="N154" s="217">
        <f t="shared" si="57"/>
        <v>0</v>
      </c>
      <c r="O154" s="217"/>
      <c r="P154" s="217">
        <f t="shared" ref="P154:V154" si="58">SUM(P153*P150)</f>
        <v>1380400</v>
      </c>
      <c r="Q154" s="217">
        <f t="shared" si="58"/>
        <v>0</v>
      </c>
      <c r="R154" s="217">
        <f t="shared" si="58"/>
        <v>0</v>
      </c>
      <c r="S154" s="217">
        <f t="shared" si="58"/>
        <v>904400</v>
      </c>
      <c r="T154" s="217">
        <f t="shared" si="58"/>
        <v>2415700</v>
      </c>
      <c r="U154" s="217">
        <f t="shared" si="58"/>
        <v>0</v>
      </c>
      <c r="V154" s="217">
        <f t="shared" si="58"/>
        <v>0</v>
      </c>
      <c r="W154" s="217">
        <f t="shared" si="57"/>
        <v>0</v>
      </c>
      <c r="X154" s="217">
        <f t="shared" si="57"/>
        <v>0</v>
      </c>
      <c r="Y154" s="217">
        <f t="shared" si="57"/>
        <v>0</v>
      </c>
      <c r="Z154" s="217">
        <f t="shared" si="57"/>
        <v>0</v>
      </c>
      <c r="AA154" s="217">
        <f t="shared" si="57"/>
        <v>0</v>
      </c>
      <c r="AB154" s="221">
        <f t="shared" ref="AB154:AC154" si="59">SUM(AB150*AB153)</f>
        <v>0</v>
      </c>
      <c r="AC154" s="221">
        <f t="shared" si="59"/>
        <v>0</v>
      </c>
      <c r="AD154" s="217">
        <f t="shared" si="57"/>
        <v>0</v>
      </c>
      <c r="AE154" s="286">
        <f>AE150+AE152</f>
        <v>8312150</v>
      </c>
      <c r="AF154" s="234"/>
      <c r="AG154" s="267"/>
    </row>
    <row r="155" spans="4:33" ht="15">
      <c r="D155" s="224" t="s">
        <v>332</v>
      </c>
      <c r="E155" s="205"/>
      <c r="F155" s="206"/>
      <c r="G155" s="206"/>
      <c r="H155" s="206"/>
      <c r="I155" s="206"/>
      <c r="J155" s="206"/>
      <c r="K155" s="206"/>
      <c r="L155" s="206"/>
      <c r="M155" s="206"/>
      <c r="N155" s="206"/>
      <c r="O155" s="206"/>
      <c r="P155" s="206"/>
      <c r="Q155" s="206"/>
      <c r="R155" s="206"/>
      <c r="S155" s="206"/>
      <c r="T155" s="206"/>
      <c r="U155" s="206"/>
      <c r="V155" s="206"/>
      <c r="W155" s="206"/>
      <c r="X155" s="206"/>
      <c r="Y155" s="206"/>
      <c r="Z155" s="206"/>
      <c r="AA155" s="206"/>
      <c r="AB155" s="206"/>
      <c r="AC155" s="206"/>
      <c r="AD155" s="206"/>
      <c r="AE155" s="206"/>
      <c r="AF155" s="207"/>
      <c r="AG155" s="267"/>
    </row>
    <row r="156" spans="4:33" ht="76.5">
      <c r="D156" s="185" t="s">
        <v>333</v>
      </c>
      <c r="E156" s="186" t="s">
        <v>334</v>
      </c>
      <c r="F156" s="186">
        <v>11</v>
      </c>
      <c r="G156" s="190" t="s">
        <v>335</v>
      </c>
      <c r="H156" s="187"/>
      <c r="I156" s="6">
        <v>5</v>
      </c>
      <c r="J156" s="8"/>
      <c r="K156" s="8"/>
      <c r="L156" s="57"/>
      <c r="M156" s="8">
        <v>1</v>
      </c>
      <c r="N156" s="8"/>
      <c r="O156" s="8"/>
      <c r="P156" s="208">
        <f>I156</f>
        <v>5</v>
      </c>
      <c r="Q156" s="208">
        <f t="shared" ref="Q156:V171" si="60">J156</f>
        <v>0</v>
      </c>
      <c r="R156" s="208">
        <f t="shared" si="60"/>
        <v>0</v>
      </c>
      <c r="S156" s="208">
        <f t="shared" si="60"/>
        <v>0</v>
      </c>
      <c r="T156" s="208">
        <f t="shared" si="60"/>
        <v>1</v>
      </c>
      <c r="U156" s="208">
        <f t="shared" si="60"/>
        <v>0</v>
      </c>
      <c r="V156" s="208">
        <f t="shared" si="60"/>
        <v>0</v>
      </c>
      <c r="W156" s="208"/>
      <c r="X156" s="208"/>
      <c r="Y156" s="208"/>
      <c r="Z156" s="208"/>
      <c r="AA156" s="208"/>
      <c r="AB156" s="208"/>
      <c r="AC156" s="208"/>
      <c r="AD156" s="208"/>
      <c r="AE156" s="291">
        <v>45992</v>
      </c>
      <c r="AF156" s="208">
        <f t="shared" ref="AF156:AF171" si="61">I156+J156+K156+L156+M156+N156+W156+X156+Y156</f>
        <v>6</v>
      </c>
      <c r="AG156" s="268"/>
    </row>
    <row r="157" spans="4:33" ht="51">
      <c r="D157" s="185" t="s">
        <v>333</v>
      </c>
      <c r="E157" s="225" t="s">
        <v>336</v>
      </c>
      <c r="F157" s="186">
        <v>4</v>
      </c>
      <c r="G157" s="190" t="s">
        <v>337</v>
      </c>
      <c r="H157" s="187"/>
      <c r="I157" s="6">
        <v>2</v>
      </c>
      <c r="J157" s="8"/>
      <c r="K157" s="8"/>
      <c r="L157" s="57"/>
      <c r="M157" s="179"/>
      <c r="N157" s="8"/>
      <c r="O157" s="8"/>
      <c r="P157" s="208">
        <f t="shared" ref="P157:P171" si="62">I157</f>
        <v>2</v>
      </c>
      <c r="Q157" s="208">
        <f t="shared" si="60"/>
        <v>0</v>
      </c>
      <c r="R157" s="208">
        <f t="shared" si="60"/>
        <v>0</v>
      </c>
      <c r="S157" s="208">
        <f t="shared" si="60"/>
        <v>0</v>
      </c>
      <c r="T157" s="208">
        <f t="shared" si="60"/>
        <v>0</v>
      </c>
      <c r="U157" s="208">
        <f t="shared" si="60"/>
        <v>0</v>
      </c>
      <c r="V157" s="208">
        <f t="shared" si="60"/>
        <v>0</v>
      </c>
      <c r="W157" s="208"/>
      <c r="X157" s="208"/>
      <c r="Y157" s="208"/>
      <c r="Z157" s="208"/>
      <c r="AA157" s="208"/>
      <c r="AB157" s="208"/>
      <c r="AC157" s="208"/>
      <c r="AD157" s="208"/>
      <c r="AE157" s="210">
        <v>46054</v>
      </c>
      <c r="AF157" s="208">
        <f t="shared" si="61"/>
        <v>2</v>
      </c>
      <c r="AG157" s="268"/>
    </row>
    <row r="158" spans="4:33" ht="38.25">
      <c r="D158" s="185" t="s">
        <v>333</v>
      </c>
      <c r="E158" s="225" t="s">
        <v>58</v>
      </c>
      <c r="F158" s="186"/>
      <c r="G158" s="190" t="s">
        <v>340</v>
      </c>
      <c r="H158" s="187"/>
      <c r="I158" s="6"/>
      <c r="J158" s="8"/>
      <c r="K158" s="8"/>
      <c r="L158" s="179">
        <v>4</v>
      </c>
      <c r="M158" s="8"/>
      <c r="N158" s="8"/>
      <c r="O158" s="8"/>
      <c r="P158" s="208">
        <f t="shared" si="62"/>
        <v>0</v>
      </c>
      <c r="Q158" s="208">
        <f t="shared" si="60"/>
        <v>0</v>
      </c>
      <c r="R158" s="208">
        <f t="shared" si="60"/>
        <v>0</v>
      </c>
      <c r="S158" s="208">
        <f t="shared" si="60"/>
        <v>4</v>
      </c>
      <c r="T158" s="208">
        <f t="shared" si="60"/>
        <v>0</v>
      </c>
      <c r="U158" s="208">
        <f t="shared" si="60"/>
        <v>0</v>
      </c>
      <c r="V158" s="208">
        <f t="shared" si="60"/>
        <v>0</v>
      </c>
      <c r="W158" s="187"/>
      <c r="X158" s="187"/>
      <c r="Y158" s="187"/>
      <c r="Z158" s="187"/>
      <c r="AA158" s="187"/>
      <c r="AB158" s="187"/>
      <c r="AC158" s="187"/>
      <c r="AD158" s="187"/>
      <c r="AE158" s="291"/>
      <c r="AF158" s="208">
        <f t="shared" si="61"/>
        <v>4</v>
      </c>
      <c r="AG158" s="268"/>
    </row>
    <row r="159" spans="4:33" ht="38.25">
      <c r="D159" s="185" t="s">
        <v>333</v>
      </c>
      <c r="E159" s="225" t="s">
        <v>58</v>
      </c>
      <c r="F159" s="186"/>
      <c r="G159" s="190" t="s">
        <v>341</v>
      </c>
      <c r="H159" s="187"/>
      <c r="I159" s="6"/>
      <c r="J159" s="8"/>
      <c r="K159" s="8"/>
      <c r="L159" s="179">
        <v>4</v>
      </c>
      <c r="M159" s="8"/>
      <c r="N159" s="8"/>
      <c r="O159" s="8"/>
      <c r="P159" s="208">
        <f t="shared" si="62"/>
        <v>0</v>
      </c>
      <c r="Q159" s="208">
        <f t="shared" si="60"/>
        <v>0</v>
      </c>
      <c r="R159" s="208">
        <f t="shared" si="60"/>
        <v>0</v>
      </c>
      <c r="S159" s="208">
        <f t="shared" si="60"/>
        <v>4</v>
      </c>
      <c r="T159" s="208">
        <f t="shared" si="60"/>
        <v>0</v>
      </c>
      <c r="U159" s="208">
        <f t="shared" si="60"/>
        <v>0</v>
      </c>
      <c r="V159" s="208">
        <f t="shared" si="60"/>
        <v>0</v>
      </c>
      <c r="W159" s="208"/>
      <c r="X159" s="208"/>
      <c r="Y159" s="208"/>
      <c r="Z159" s="208"/>
      <c r="AA159" s="208"/>
      <c r="AB159" s="208"/>
      <c r="AC159" s="208"/>
      <c r="AD159" s="208"/>
      <c r="AE159" s="291"/>
      <c r="AF159" s="208">
        <f t="shared" si="61"/>
        <v>4</v>
      </c>
      <c r="AG159" s="268"/>
    </row>
    <row r="160" spans="4:33" ht="51">
      <c r="D160" s="185" t="s">
        <v>342</v>
      </c>
      <c r="E160" s="186" t="s">
        <v>82</v>
      </c>
      <c r="F160" s="186">
        <v>1</v>
      </c>
      <c r="G160" s="189" t="s">
        <v>343</v>
      </c>
      <c r="H160" s="187"/>
      <c r="I160" s="6">
        <v>1</v>
      </c>
      <c r="J160" s="8"/>
      <c r="K160" s="6"/>
      <c r="L160" s="57">
        <v>1</v>
      </c>
      <c r="M160" s="6"/>
      <c r="N160" s="8"/>
      <c r="O160" s="6"/>
      <c r="P160" s="208">
        <f t="shared" si="62"/>
        <v>1</v>
      </c>
      <c r="Q160" s="208">
        <f t="shared" si="60"/>
        <v>0</v>
      </c>
      <c r="R160" s="208">
        <f t="shared" si="60"/>
        <v>0</v>
      </c>
      <c r="S160" s="208">
        <f t="shared" si="60"/>
        <v>1</v>
      </c>
      <c r="T160" s="208">
        <f t="shared" si="60"/>
        <v>0</v>
      </c>
      <c r="U160" s="208">
        <f t="shared" si="60"/>
        <v>0</v>
      </c>
      <c r="V160" s="208">
        <f t="shared" si="60"/>
        <v>0</v>
      </c>
      <c r="W160" s="208"/>
      <c r="X160" s="208"/>
      <c r="Y160" s="208"/>
      <c r="Z160" s="208"/>
      <c r="AA160" s="208"/>
      <c r="AB160" s="208"/>
      <c r="AC160" s="208"/>
      <c r="AD160" s="208"/>
      <c r="AE160" s="291">
        <v>45962</v>
      </c>
      <c r="AF160" s="208">
        <f t="shared" si="61"/>
        <v>2</v>
      </c>
      <c r="AG160" s="268"/>
    </row>
    <row r="161" spans="4:33" ht="25.5">
      <c r="D161" s="185" t="s">
        <v>344</v>
      </c>
      <c r="E161" s="186" t="s">
        <v>82</v>
      </c>
      <c r="F161" s="186">
        <v>1</v>
      </c>
      <c r="G161" s="189" t="s">
        <v>345</v>
      </c>
      <c r="H161" s="187"/>
      <c r="I161" s="6">
        <v>1</v>
      </c>
      <c r="J161" s="8"/>
      <c r="K161" s="8"/>
      <c r="L161" s="57"/>
      <c r="M161" s="8">
        <v>2</v>
      </c>
      <c r="N161" s="8"/>
      <c r="O161" s="8"/>
      <c r="P161" s="208">
        <f t="shared" si="62"/>
        <v>1</v>
      </c>
      <c r="Q161" s="208">
        <f t="shared" si="60"/>
        <v>0</v>
      </c>
      <c r="R161" s="208">
        <f t="shared" si="60"/>
        <v>0</v>
      </c>
      <c r="S161" s="208">
        <f t="shared" si="60"/>
        <v>0</v>
      </c>
      <c r="T161" s="208">
        <f t="shared" si="60"/>
        <v>2</v>
      </c>
      <c r="U161" s="208">
        <f t="shared" si="60"/>
        <v>0</v>
      </c>
      <c r="V161" s="208">
        <f t="shared" si="60"/>
        <v>0</v>
      </c>
      <c r="W161" s="187"/>
      <c r="X161" s="187"/>
      <c r="Y161" s="187"/>
      <c r="Z161" s="187"/>
      <c r="AA161" s="187"/>
      <c r="AB161" s="187"/>
      <c r="AC161" s="187"/>
      <c r="AD161" s="187"/>
      <c r="AE161" s="291">
        <v>45962</v>
      </c>
      <c r="AF161" s="208">
        <f t="shared" si="61"/>
        <v>3</v>
      </c>
      <c r="AG161" s="268"/>
    </row>
    <row r="162" spans="4:33" ht="25.5">
      <c r="D162" s="189" t="s">
        <v>346</v>
      </c>
      <c r="E162" s="186" t="s">
        <v>347</v>
      </c>
      <c r="F162" s="186">
        <v>2</v>
      </c>
      <c r="G162" s="190" t="s">
        <v>348</v>
      </c>
      <c r="H162" s="187"/>
      <c r="I162" s="6">
        <v>1</v>
      </c>
      <c r="J162" s="8"/>
      <c r="K162" s="8"/>
      <c r="L162" s="57"/>
      <c r="M162" s="8">
        <v>2</v>
      </c>
      <c r="N162" s="8"/>
      <c r="O162" s="8"/>
      <c r="P162" s="208">
        <f t="shared" si="62"/>
        <v>1</v>
      </c>
      <c r="Q162" s="208">
        <f t="shared" si="60"/>
        <v>0</v>
      </c>
      <c r="R162" s="208">
        <f t="shared" si="60"/>
        <v>0</v>
      </c>
      <c r="S162" s="208">
        <f t="shared" si="60"/>
        <v>0</v>
      </c>
      <c r="T162" s="208">
        <f t="shared" si="60"/>
        <v>2</v>
      </c>
      <c r="U162" s="208">
        <f t="shared" si="60"/>
        <v>0</v>
      </c>
      <c r="V162" s="208">
        <f t="shared" si="60"/>
        <v>0</v>
      </c>
      <c r="W162" s="208"/>
      <c r="X162" s="208"/>
      <c r="Y162" s="208"/>
      <c r="Z162" s="208"/>
      <c r="AA162" s="208"/>
      <c r="AB162" s="208"/>
      <c r="AC162" s="208"/>
      <c r="AD162" s="208"/>
      <c r="AE162" s="291"/>
      <c r="AF162" s="208">
        <f t="shared" si="61"/>
        <v>3</v>
      </c>
      <c r="AG162" s="268"/>
    </row>
    <row r="163" spans="4:33" ht="25.5">
      <c r="D163" s="194" t="s">
        <v>349</v>
      </c>
      <c r="E163" s="186" t="s">
        <v>350</v>
      </c>
      <c r="F163" s="186">
        <v>1</v>
      </c>
      <c r="G163" s="190" t="s">
        <v>351</v>
      </c>
      <c r="H163" s="187"/>
      <c r="I163" s="181"/>
      <c r="J163" s="8"/>
      <c r="K163" s="6"/>
      <c r="L163" s="57"/>
      <c r="M163" s="181"/>
      <c r="N163" s="8"/>
      <c r="O163" s="6"/>
      <c r="P163" s="208">
        <f t="shared" si="62"/>
        <v>0</v>
      </c>
      <c r="Q163" s="208">
        <f t="shared" si="60"/>
        <v>0</v>
      </c>
      <c r="R163" s="208">
        <f t="shared" si="60"/>
        <v>0</v>
      </c>
      <c r="S163" s="208">
        <f t="shared" si="60"/>
        <v>0</v>
      </c>
      <c r="T163" s="208">
        <f t="shared" si="60"/>
        <v>0</v>
      </c>
      <c r="U163" s="208">
        <f t="shared" si="60"/>
        <v>0</v>
      </c>
      <c r="V163" s="208">
        <f t="shared" si="60"/>
        <v>0</v>
      </c>
      <c r="W163" s="187"/>
      <c r="X163" s="187"/>
      <c r="Y163" s="187"/>
      <c r="Z163" s="187"/>
      <c r="AA163" s="187"/>
      <c r="AB163" s="187"/>
      <c r="AC163" s="187"/>
      <c r="AD163" s="187"/>
      <c r="AE163" s="291"/>
      <c r="AF163" s="208">
        <f t="shared" si="61"/>
        <v>0</v>
      </c>
      <c r="AG163" s="268"/>
    </row>
    <row r="164" spans="4:33" ht="25.5">
      <c r="D164" s="194" t="s">
        <v>349</v>
      </c>
      <c r="E164" s="225" t="s">
        <v>58</v>
      </c>
      <c r="F164" s="186"/>
      <c r="G164" s="190" t="s">
        <v>352</v>
      </c>
      <c r="H164" s="187"/>
      <c r="I164" s="6"/>
      <c r="J164" s="8"/>
      <c r="K164" s="6"/>
      <c r="L164" s="181"/>
      <c r="M164" s="6"/>
      <c r="N164" s="8"/>
      <c r="O164" s="6"/>
      <c r="P164" s="208">
        <f t="shared" si="62"/>
        <v>0</v>
      </c>
      <c r="Q164" s="208">
        <f t="shared" si="60"/>
        <v>0</v>
      </c>
      <c r="R164" s="208">
        <f t="shared" si="60"/>
        <v>0</v>
      </c>
      <c r="S164" s="208">
        <f t="shared" si="60"/>
        <v>0</v>
      </c>
      <c r="T164" s="208">
        <f t="shared" si="60"/>
        <v>0</v>
      </c>
      <c r="U164" s="208">
        <f t="shared" si="60"/>
        <v>0</v>
      </c>
      <c r="V164" s="208">
        <f t="shared" si="60"/>
        <v>0</v>
      </c>
      <c r="W164" s="187"/>
      <c r="X164" s="187"/>
      <c r="Y164" s="187"/>
      <c r="Z164" s="187"/>
      <c r="AA164" s="187"/>
      <c r="AB164" s="187"/>
      <c r="AC164" s="187"/>
      <c r="AD164" s="187"/>
      <c r="AE164" s="291"/>
      <c r="AF164" s="208">
        <f t="shared" si="61"/>
        <v>0</v>
      </c>
      <c r="AG164" s="268"/>
    </row>
    <row r="165" spans="4:33" ht="25.5">
      <c r="D165" s="185" t="s">
        <v>353</v>
      </c>
      <c r="E165" s="186" t="s">
        <v>82</v>
      </c>
      <c r="F165" s="186">
        <v>1</v>
      </c>
      <c r="G165" s="190" t="s">
        <v>354</v>
      </c>
      <c r="H165" s="187"/>
      <c r="I165" s="6">
        <v>2</v>
      </c>
      <c r="J165" s="8"/>
      <c r="K165" s="8"/>
      <c r="L165" s="57">
        <v>2</v>
      </c>
      <c r="M165" s="8">
        <v>1</v>
      </c>
      <c r="N165" s="8"/>
      <c r="O165" s="8"/>
      <c r="P165" s="208">
        <f t="shared" si="62"/>
        <v>2</v>
      </c>
      <c r="Q165" s="208">
        <f t="shared" si="60"/>
        <v>0</v>
      </c>
      <c r="R165" s="208">
        <f t="shared" si="60"/>
        <v>0</v>
      </c>
      <c r="S165" s="208">
        <f t="shared" si="60"/>
        <v>2</v>
      </c>
      <c r="T165" s="208">
        <f t="shared" si="60"/>
        <v>1</v>
      </c>
      <c r="U165" s="208">
        <f t="shared" si="60"/>
        <v>0</v>
      </c>
      <c r="V165" s="208">
        <f t="shared" si="60"/>
        <v>0</v>
      </c>
      <c r="W165" s="187"/>
      <c r="X165" s="187"/>
      <c r="Y165" s="187"/>
      <c r="Z165" s="187"/>
      <c r="AA165" s="187"/>
      <c r="AB165" s="187"/>
      <c r="AC165" s="187"/>
      <c r="AD165" s="187"/>
      <c r="AE165" s="291">
        <v>45962</v>
      </c>
      <c r="AF165" s="208">
        <f t="shared" si="61"/>
        <v>5</v>
      </c>
      <c r="AG165" s="268"/>
    </row>
    <row r="166" spans="4:33" ht="38.25">
      <c r="D166" s="185" t="s">
        <v>355</v>
      </c>
      <c r="E166" s="186" t="s">
        <v>82</v>
      </c>
      <c r="F166" s="186">
        <v>1</v>
      </c>
      <c r="G166" s="189" t="s">
        <v>356</v>
      </c>
      <c r="H166" s="187"/>
      <c r="I166" s="6">
        <v>1</v>
      </c>
      <c r="J166" s="8"/>
      <c r="K166" s="6"/>
      <c r="L166" s="57"/>
      <c r="M166" s="181"/>
      <c r="N166" s="8"/>
      <c r="O166" s="6"/>
      <c r="P166" s="208">
        <f t="shared" si="62"/>
        <v>1</v>
      </c>
      <c r="Q166" s="208">
        <f t="shared" si="60"/>
        <v>0</v>
      </c>
      <c r="R166" s="208">
        <f t="shared" si="60"/>
        <v>0</v>
      </c>
      <c r="S166" s="208">
        <f t="shared" si="60"/>
        <v>0</v>
      </c>
      <c r="T166" s="208">
        <f t="shared" si="60"/>
        <v>0</v>
      </c>
      <c r="U166" s="208">
        <f t="shared" si="60"/>
        <v>0</v>
      </c>
      <c r="V166" s="208">
        <f t="shared" si="60"/>
        <v>0</v>
      </c>
      <c r="W166" s="208"/>
      <c r="X166" s="208"/>
      <c r="Y166" s="208"/>
      <c r="Z166" s="208"/>
      <c r="AA166" s="208"/>
      <c r="AB166" s="208"/>
      <c r="AC166" s="208"/>
      <c r="AD166" s="208"/>
      <c r="AE166" s="291">
        <v>45962</v>
      </c>
      <c r="AF166" s="208">
        <f t="shared" si="61"/>
        <v>1</v>
      </c>
      <c r="AG166" s="268"/>
    </row>
    <row r="167" spans="4:33" ht="38.25">
      <c r="D167" s="185" t="s">
        <v>357</v>
      </c>
      <c r="E167" s="186" t="s">
        <v>117</v>
      </c>
      <c r="F167" s="186">
        <v>1</v>
      </c>
      <c r="G167" s="190" t="s">
        <v>358</v>
      </c>
      <c r="H167" s="187"/>
      <c r="I167" s="6">
        <v>1</v>
      </c>
      <c r="J167" s="8"/>
      <c r="K167" s="6"/>
      <c r="L167" s="57"/>
      <c r="M167" s="181"/>
      <c r="N167" s="8"/>
      <c r="O167" s="6"/>
      <c r="P167" s="208">
        <f t="shared" si="62"/>
        <v>1</v>
      </c>
      <c r="Q167" s="208">
        <f t="shared" si="60"/>
        <v>0</v>
      </c>
      <c r="R167" s="208">
        <f t="shared" si="60"/>
        <v>0</v>
      </c>
      <c r="S167" s="208">
        <f t="shared" si="60"/>
        <v>0</v>
      </c>
      <c r="T167" s="208">
        <f t="shared" si="60"/>
        <v>0</v>
      </c>
      <c r="U167" s="208">
        <f t="shared" si="60"/>
        <v>0</v>
      </c>
      <c r="V167" s="208">
        <f t="shared" si="60"/>
        <v>0</v>
      </c>
      <c r="W167" s="208"/>
      <c r="X167" s="208"/>
      <c r="Y167" s="208"/>
      <c r="Z167" s="208"/>
      <c r="AA167" s="208"/>
      <c r="AB167" s="208"/>
      <c r="AC167" s="208"/>
      <c r="AD167" s="208"/>
      <c r="AE167" s="291">
        <v>45962</v>
      </c>
      <c r="AF167" s="208">
        <f t="shared" si="61"/>
        <v>1</v>
      </c>
      <c r="AG167" s="268"/>
    </row>
    <row r="168" spans="4:33" ht="25.5">
      <c r="D168" s="185" t="s">
        <v>359</v>
      </c>
      <c r="E168" s="186" t="s">
        <v>82</v>
      </c>
      <c r="F168" s="186">
        <v>1</v>
      </c>
      <c r="G168" s="190" t="s">
        <v>360</v>
      </c>
      <c r="H168" s="187"/>
      <c r="I168" s="6">
        <v>1</v>
      </c>
      <c r="J168" s="8"/>
      <c r="K168" s="6"/>
      <c r="L168" s="57"/>
      <c r="M168" s="181"/>
      <c r="N168" s="8"/>
      <c r="O168" s="6"/>
      <c r="P168" s="208">
        <f t="shared" si="62"/>
        <v>1</v>
      </c>
      <c r="Q168" s="208">
        <f t="shared" si="60"/>
        <v>0</v>
      </c>
      <c r="R168" s="208">
        <f t="shared" si="60"/>
        <v>0</v>
      </c>
      <c r="S168" s="208">
        <f t="shared" si="60"/>
        <v>0</v>
      </c>
      <c r="T168" s="208">
        <f t="shared" si="60"/>
        <v>0</v>
      </c>
      <c r="U168" s="208">
        <f t="shared" si="60"/>
        <v>0</v>
      </c>
      <c r="V168" s="208">
        <f t="shared" si="60"/>
        <v>0</v>
      </c>
      <c r="W168" s="208"/>
      <c r="X168" s="208"/>
      <c r="Y168" s="208"/>
      <c r="Z168" s="208"/>
      <c r="AA168" s="208"/>
      <c r="AB168" s="208"/>
      <c r="AC168" s="208"/>
      <c r="AD168" s="208"/>
      <c r="AE168" s="291">
        <v>45962</v>
      </c>
      <c r="AF168" s="208">
        <f t="shared" si="61"/>
        <v>1</v>
      </c>
      <c r="AG168" s="268"/>
    </row>
    <row r="169" spans="4:33" ht="89.25">
      <c r="D169" s="185" t="s">
        <v>361</v>
      </c>
      <c r="E169" s="186" t="s">
        <v>362</v>
      </c>
      <c r="F169" s="186">
        <v>13</v>
      </c>
      <c r="G169" s="190" t="s">
        <v>363</v>
      </c>
      <c r="H169" s="187"/>
      <c r="I169" s="6">
        <v>15</v>
      </c>
      <c r="J169" s="8"/>
      <c r="K169" s="8"/>
      <c r="L169" s="57">
        <v>2</v>
      </c>
      <c r="M169" s="8">
        <v>2</v>
      </c>
      <c r="N169" s="8"/>
      <c r="O169" s="8"/>
      <c r="P169" s="208">
        <f t="shared" si="62"/>
        <v>15</v>
      </c>
      <c r="Q169" s="208">
        <f t="shared" si="60"/>
        <v>0</v>
      </c>
      <c r="R169" s="208">
        <f t="shared" si="60"/>
        <v>0</v>
      </c>
      <c r="S169" s="208">
        <f t="shared" si="60"/>
        <v>2</v>
      </c>
      <c r="T169" s="208">
        <f t="shared" si="60"/>
        <v>2</v>
      </c>
      <c r="U169" s="208">
        <f t="shared" si="60"/>
        <v>0</v>
      </c>
      <c r="V169" s="208">
        <f t="shared" si="60"/>
        <v>0</v>
      </c>
      <c r="W169" s="208"/>
      <c r="X169" s="208"/>
      <c r="Y169" s="208"/>
      <c r="Z169" s="208"/>
      <c r="AA169" s="208"/>
      <c r="AB169" s="208"/>
      <c r="AC169" s="208"/>
      <c r="AD169" s="208"/>
      <c r="AE169" s="291">
        <v>45962</v>
      </c>
      <c r="AF169" s="208">
        <f t="shared" si="61"/>
        <v>19</v>
      </c>
      <c r="AG169" s="268"/>
    </row>
    <row r="170" spans="4:33" ht="38.25">
      <c r="D170" s="185" t="s">
        <v>361</v>
      </c>
      <c r="E170" s="225" t="s">
        <v>58</v>
      </c>
      <c r="F170" s="186"/>
      <c r="G170" s="190" t="s">
        <v>364</v>
      </c>
      <c r="H170" s="187"/>
      <c r="I170" s="6"/>
      <c r="J170" s="8"/>
      <c r="K170" s="8"/>
      <c r="L170" s="57">
        <v>1</v>
      </c>
      <c r="M170" s="8"/>
      <c r="N170" s="8">
        <v>1</v>
      </c>
      <c r="O170" s="8"/>
      <c r="P170" s="208">
        <f t="shared" si="62"/>
        <v>0</v>
      </c>
      <c r="Q170" s="208">
        <f t="shared" si="60"/>
        <v>0</v>
      </c>
      <c r="R170" s="208">
        <f t="shared" si="60"/>
        <v>0</v>
      </c>
      <c r="S170" s="208">
        <f t="shared" si="60"/>
        <v>1</v>
      </c>
      <c r="T170" s="208">
        <f t="shared" si="60"/>
        <v>0</v>
      </c>
      <c r="U170" s="208">
        <f t="shared" si="60"/>
        <v>1</v>
      </c>
      <c r="V170" s="208">
        <f t="shared" si="60"/>
        <v>0</v>
      </c>
      <c r="W170" s="208"/>
      <c r="X170" s="208"/>
      <c r="Y170" s="208"/>
      <c r="Z170" s="208"/>
      <c r="AA170" s="208"/>
      <c r="AB170" s="208"/>
      <c r="AC170" s="208"/>
      <c r="AD170" s="208"/>
      <c r="AE170" s="291">
        <v>45962</v>
      </c>
      <c r="AF170" s="208">
        <f t="shared" si="61"/>
        <v>2</v>
      </c>
      <c r="AG170" s="268"/>
    </row>
    <row r="171" spans="4:33" ht="38.25">
      <c r="D171" s="189" t="s">
        <v>365</v>
      </c>
      <c r="E171" s="186" t="s">
        <v>82</v>
      </c>
      <c r="F171" s="186">
        <v>1</v>
      </c>
      <c r="G171" s="190" t="s">
        <v>366</v>
      </c>
      <c r="H171" s="187"/>
      <c r="I171" s="6">
        <v>1</v>
      </c>
      <c r="J171" s="8"/>
      <c r="K171" s="6"/>
      <c r="L171" s="57"/>
      <c r="M171" s="8">
        <v>1</v>
      </c>
      <c r="N171" s="8"/>
      <c r="O171" s="6"/>
      <c r="P171" s="208">
        <f t="shared" si="62"/>
        <v>1</v>
      </c>
      <c r="Q171" s="208">
        <f t="shared" si="60"/>
        <v>0</v>
      </c>
      <c r="R171" s="208">
        <f t="shared" si="60"/>
        <v>0</v>
      </c>
      <c r="S171" s="208">
        <f t="shared" si="60"/>
        <v>0</v>
      </c>
      <c r="T171" s="208">
        <f t="shared" si="60"/>
        <v>1</v>
      </c>
      <c r="U171" s="208">
        <f t="shared" si="60"/>
        <v>0</v>
      </c>
      <c r="V171" s="208">
        <f t="shared" si="60"/>
        <v>0</v>
      </c>
      <c r="W171" s="208"/>
      <c r="X171" s="208"/>
      <c r="Y171" s="208"/>
      <c r="Z171" s="208"/>
      <c r="AA171" s="208"/>
      <c r="AB171" s="208"/>
      <c r="AC171" s="208"/>
      <c r="AD171" s="208"/>
      <c r="AE171" s="291"/>
      <c r="AF171" s="208">
        <f t="shared" si="61"/>
        <v>2</v>
      </c>
      <c r="AG171" s="268"/>
    </row>
    <row r="172" spans="4:33" ht="12" customHeight="1">
      <c r="D172" s="211" t="s">
        <v>654</v>
      </c>
      <c r="E172" s="212"/>
      <c r="F172" s="213"/>
      <c r="G172" s="213"/>
      <c r="H172" s="214"/>
      <c r="I172" s="187">
        <f>SUM(I156:I171)</f>
        <v>31</v>
      </c>
      <c r="J172" s="187">
        <f t="shared" ref="J172:AD172" si="63">SUM(J156:J171)</f>
        <v>0</v>
      </c>
      <c r="K172" s="187">
        <f t="shared" si="63"/>
        <v>0</v>
      </c>
      <c r="L172" s="187">
        <f t="shared" si="63"/>
        <v>14</v>
      </c>
      <c r="M172" s="187">
        <f t="shared" si="63"/>
        <v>9</v>
      </c>
      <c r="N172" s="187">
        <f t="shared" si="63"/>
        <v>1</v>
      </c>
      <c r="O172" s="187">
        <f t="shared" si="63"/>
        <v>0</v>
      </c>
      <c r="P172" s="187">
        <f t="shared" si="63"/>
        <v>31</v>
      </c>
      <c r="Q172" s="187">
        <f t="shared" si="63"/>
        <v>0</v>
      </c>
      <c r="R172" s="187">
        <f t="shared" si="63"/>
        <v>0</v>
      </c>
      <c r="S172" s="187">
        <f t="shared" si="63"/>
        <v>14</v>
      </c>
      <c r="T172" s="187">
        <f t="shared" si="63"/>
        <v>9</v>
      </c>
      <c r="U172" s="187">
        <f t="shared" si="63"/>
        <v>1</v>
      </c>
      <c r="V172" s="187">
        <f t="shared" si="63"/>
        <v>0</v>
      </c>
      <c r="W172" s="187">
        <f t="shared" si="63"/>
        <v>0</v>
      </c>
      <c r="X172" s="187">
        <f t="shared" si="63"/>
        <v>0</v>
      </c>
      <c r="Y172" s="187">
        <f t="shared" si="63"/>
        <v>0</v>
      </c>
      <c r="Z172" s="187">
        <f t="shared" si="63"/>
        <v>0</v>
      </c>
      <c r="AA172" s="187">
        <f t="shared" si="63"/>
        <v>0</v>
      </c>
      <c r="AB172" s="187">
        <f t="shared" ref="AB172:AC172" si="64">SUM(AB166:AB171)</f>
        <v>0</v>
      </c>
      <c r="AC172" s="187">
        <f t="shared" si="64"/>
        <v>0</v>
      </c>
      <c r="AD172" s="187">
        <f t="shared" si="63"/>
        <v>0</v>
      </c>
      <c r="AE172" s="215">
        <f>I176+J176+K176+L176+M176+N176+P176+Q176+R176+S176+T176+U176+O176+V176</f>
        <v>2966670</v>
      </c>
      <c r="AF172" s="246"/>
      <c r="AG172" s="267"/>
    </row>
    <row r="173" spans="4:33" ht="12" customHeight="1">
      <c r="D173" s="211" t="s">
        <v>655</v>
      </c>
      <c r="E173" s="212"/>
      <c r="F173" s="213"/>
      <c r="G173" s="213"/>
      <c r="H173" s="214"/>
      <c r="I173" s="217">
        <v>20000</v>
      </c>
      <c r="J173" s="218">
        <v>20000</v>
      </c>
      <c r="K173" s="217">
        <v>110000</v>
      </c>
      <c r="L173" s="217">
        <v>12000</v>
      </c>
      <c r="M173" s="217">
        <v>40000</v>
      </c>
      <c r="N173" s="218">
        <v>50000</v>
      </c>
      <c r="O173" s="218"/>
      <c r="P173" s="218">
        <v>15000</v>
      </c>
      <c r="Q173" s="218">
        <v>15000</v>
      </c>
      <c r="R173" s="218">
        <v>90000</v>
      </c>
      <c r="S173" s="218">
        <v>20000</v>
      </c>
      <c r="T173" s="218">
        <v>55000</v>
      </c>
      <c r="U173" s="218">
        <v>55000</v>
      </c>
      <c r="V173" s="218"/>
      <c r="W173" s="217">
        <v>48000</v>
      </c>
      <c r="X173" s="217">
        <v>115000</v>
      </c>
      <c r="Y173" s="217">
        <v>290000</v>
      </c>
      <c r="Z173" s="236">
        <v>13000</v>
      </c>
      <c r="AA173" s="236">
        <v>13000</v>
      </c>
      <c r="AB173" s="217">
        <v>18000</v>
      </c>
      <c r="AC173" s="217"/>
      <c r="AD173" s="236">
        <v>23000</v>
      </c>
      <c r="AE173" s="219"/>
      <c r="AF173" s="247"/>
      <c r="AG173" s="267"/>
    </row>
    <row r="174" spans="4:33">
      <c r="D174" s="211" t="s">
        <v>656</v>
      </c>
      <c r="E174" s="212"/>
      <c r="F174" s="213"/>
      <c r="G174" s="213"/>
      <c r="H174" s="214"/>
      <c r="I174" s="217">
        <f>SUM(I173*19%)</f>
        <v>3800</v>
      </c>
      <c r="J174" s="217">
        <f t="shared" ref="J174:AD174" si="65">SUM(J173*19%)</f>
        <v>3800</v>
      </c>
      <c r="K174" s="217">
        <f t="shared" si="65"/>
        <v>20900</v>
      </c>
      <c r="L174" s="217">
        <f t="shared" si="65"/>
        <v>2280</v>
      </c>
      <c r="M174" s="217">
        <f t="shared" si="65"/>
        <v>7600</v>
      </c>
      <c r="N174" s="217">
        <f t="shared" si="65"/>
        <v>9500</v>
      </c>
      <c r="O174" s="217">
        <f t="shared" si="65"/>
        <v>0</v>
      </c>
      <c r="P174" s="217">
        <f t="shared" si="65"/>
        <v>2850</v>
      </c>
      <c r="Q174" s="217">
        <f t="shared" si="65"/>
        <v>2850</v>
      </c>
      <c r="R174" s="217">
        <f t="shared" si="65"/>
        <v>17100</v>
      </c>
      <c r="S174" s="217">
        <f t="shared" si="65"/>
        <v>3800</v>
      </c>
      <c r="T174" s="217">
        <f t="shared" si="65"/>
        <v>10450</v>
      </c>
      <c r="U174" s="217">
        <f t="shared" si="65"/>
        <v>10450</v>
      </c>
      <c r="V174" s="217">
        <f t="shared" si="65"/>
        <v>0</v>
      </c>
      <c r="W174" s="217">
        <f t="shared" si="65"/>
        <v>9120</v>
      </c>
      <c r="X174" s="217">
        <f t="shared" si="65"/>
        <v>21850</v>
      </c>
      <c r="Y174" s="217">
        <f t="shared" si="65"/>
        <v>55100</v>
      </c>
      <c r="Z174" s="217">
        <f t="shared" si="65"/>
        <v>2470</v>
      </c>
      <c r="AA174" s="217">
        <f t="shared" si="65"/>
        <v>2470</v>
      </c>
      <c r="AB174" s="221">
        <f t="shared" si="65"/>
        <v>3420</v>
      </c>
      <c r="AC174" s="221">
        <f t="shared" si="65"/>
        <v>0</v>
      </c>
      <c r="AD174" s="217">
        <f t="shared" si="65"/>
        <v>4370</v>
      </c>
      <c r="AE174" s="285">
        <f>W176+X176+Y176+Z176+AA176+AB176+AC176+AD176</f>
        <v>0</v>
      </c>
      <c r="AF174" s="247"/>
      <c r="AG174" s="267"/>
    </row>
    <row r="175" spans="4:33" ht="12" customHeight="1">
      <c r="D175" s="211" t="s">
        <v>657</v>
      </c>
      <c r="E175" s="212"/>
      <c r="F175" s="213"/>
      <c r="G175" s="213"/>
      <c r="H175" s="214"/>
      <c r="I175" s="217">
        <f>SUM(I173:I174)</f>
        <v>23800</v>
      </c>
      <c r="J175" s="217">
        <f t="shared" ref="J175:AD175" si="66">SUM(J173:J174)</f>
        <v>23800</v>
      </c>
      <c r="K175" s="217">
        <f t="shared" si="66"/>
        <v>130900</v>
      </c>
      <c r="L175" s="217">
        <f t="shared" si="66"/>
        <v>14280</v>
      </c>
      <c r="M175" s="217">
        <f t="shared" si="66"/>
        <v>47600</v>
      </c>
      <c r="N175" s="217">
        <f t="shared" si="66"/>
        <v>59500</v>
      </c>
      <c r="O175" s="217">
        <f t="shared" si="66"/>
        <v>0</v>
      </c>
      <c r="P175" s="217">
        <f t="shared" si="66"/>
        <v>17850</v>
      </c>
      <c r="Q175" s="217">
        <f t="shared" si="66"/>
        <v>17850</v>
      </c>
      <c r="R175" s="217">
        <f t="shared" si="66"/>
        <v>107100</v>
      </c>
      <c r="S175" s="217">
        <f t="shared" si="66"/>
        <v>23800</v>
      </c>
      <c r="T175" s="217">
        <f t="shared" si="66"/>
        <v>65450</v>
      </c>
      <c r="U175" s="217">
        <f t="shared" si="66"/>
        <v>65450</v>
      </c>
      <c r="V175" s="217">
        <f t="shared" si="66"/>
        <v>0</v>
      </c>
      <c r="W175" s="217">
        <f t="shared" si="66"/>
        <v>57120</v>
      </c>
      <c r="X175" s="217">
        <f t="shared" si="66"/>
        <v>136850</v>
      </c>
      <c r="Y175" s="217">
        <f t="shared" si="66"/>
        <v>345100</v>
      </c>
      <c r="Z175" s="217">
        <f t="shared" si="66"/>
        <v>15470</v>
      </c>
      <c r="AA175" s="217">
        <f t="shared" si="66"/>
        <v>15470</v>
      </c>
      <c r="AB175" s="221">
        <f t="shared" si="66"/>
        <v>21420</v>
      </c>
      <c r="AC175" s="221">
        <f t="shared" si="66"/>
        <v>0</v>
      </c>
      <c r="AD175" s="217">
        <f t="shared" si="66"/>
        <v>27370</v>
      </c>
      <c r="AE175" s="219"/>
      <c r="AF175" s="247"/>
      <c r="AG175" s="267"/>
    </row>
    <row r="176" spans="4:33" ht="12" customHeight="1">
      <c r="D176" s="211" t="s">
        <v>658</v>
      </c>
      <c r="E176" s="212"/>
      <c r="F176" s="213"/>
      <c r="G176" s="213"/>
      <c r="H176" s="214"/>
      <c r="I176" s="217">
        <f>SUM(I172*I175)</f>
        <v>737800</v>
      </c>
      <c r="J176" s="217">
        <f t="shared" ref="J176:AD176" si="67">SUM(J172*J175)</f>
        <v>0</v>
      </c>
      <c r="K176" s="217">
        <f t="shared" si="67"/>
        <v>0</v>
      </c>
      <c r="L176" s="217">
        <f t="shared" si="67"/>
        <v>199920</v>
      </c>
      <c r="M176" s="217">
        <f t="shared" si="67"/>
        <v>428400</v>
      </c>
      <c r="N176" s="217">
        <f t="shared" si="67"/>
        <v>59500</v>
      </c>
      <c r="O176" s="217">
        <f t="shared" si="67"/>
        <v>0</v>
      </c>
      <c r="P176" s="217">
        <f t="shared" si="67"/>
        <v>553350</v>
      </c>
      <c r="Q176" s="217">
        <f t="shared" si="67"/>
        <v>0</v>
      </c>
      <c r="R176" s="217">
        <f t="shared" si="67"/>
        <v>0</v>
      </c>
      <c r="S176" s="217">
        <f t="shared" si="67"/>
        <v>333200</v>
      </c>
      <c r="T176" s="217">
        <f t="shared" si="67"/>
        <v>589050</v>
      </c>
      <c r="U176" s="217">
        <f t="shared" si="67"/>
        <v>65450</v>
      </c>
      <c r="V176" s="217">
        <f t="shared" si="67"/>
        <v>0</v>
      </c>
      <c r="W176" s="217">
        <f t="shared" si="67"/>
        <v>0</v>
      </c>
      <c r="X176" s="217">
        <f t="shared" si="67"/>
        <v>0</v>
      </c>
      <c r="Y176" s="217">
        <f t="shared" si="67"/>
        <v>0</v>
      </c>
      <c r="Z176" s="217">
        <f t="shared" si="67"/>
        <v>0</v>
      </c>
      <c r="AA176" s="217">
        <f t="shared" si="67"/>
        <v>0</v>
      </c>
      <c r="AB176" s="221">
        <f t="shared" si="67"/>
        <v>0</v>
      </c>
      <c r="AC176" s="221">
        <f t="shared" si="67"/>
        <v>0</v>
      </c>
      <c r="AD176" s="217">
        <f t="shared" si="67"/>
        <v>0</v>
      </c>
      <c r="AE176" s="286">
        <f>AE172+AE174</f>
        <v>2966670</v>
      </c>
      <c r="AF176" s="248"/>
      <c r="AG176" s="267"/>
    </row>
    <row r="177" spans="4:34" ht="12" customHeight="1">
      <c r="D177" s="249" t="s">
        <v>367</v>
      </c>
      <c r="E177" s="205"/>
      <c r="F177" s="206"/>
      <c r="G177" s="206"/>
      <c r="H177" s="206"/>
      <c r="I177" s="206"/>
      <c r="J177" s="206"/>
      <c r="K177" s="206"/>
      <c r="L177" s="206"/>
      <c r="M177" s="206"/>
      <c r="N177" s="206"/>
      <c r="O177" s="206"/>
      <c r="P177" s="206"/>
      <c r="Q177" s="206"/>
      <c r="R177" s="206"/>
      <c r="S177" s="206"/>
      <c r="T177" s="206"/>
      <c r="U177" s="206"/>
      <c r="V177" s="206"/>
      <c r="W177" s="206"/>
      <c r="X177" s="206"/>
      <c r="Y177" s="206"/>
      <c r="Z177" s="206"/>
      <c r="AA177" s="206"/>
      <c r="AB177" s="206"/>
      <c r="AC177" s="206"/>
      <c r="AD177" s="206"/>
      <c r="AE177" s="206"/>
      <c r="AF177" s="207"/>
      <c r="AG177" s="267"/>
    </row>
    <row r="178" spans="4:34" ht="12.75">
      <c r="D178" s="250" t="s">
        <v>368</v>
      </c>
      <c r="E178" s="251" t="s">
        <v>369</v>
      </c>
      <c r="F178" s="196">
        <v>1</v>
      </c>
      <c r="G178" s="197" t="s">
        <v>370</v>
      </c>
      <c r="H178" s="187"/>
      <c r="I178" s="6">
        <v>1</v>
      </c>
      <c r="J178" s="6"/>
      <c r="K178" s="6"/>
      <c r="L178" s="57">
        <v>1</v>
      </c>
      <c r="M178" s="6"/>
      <c r="N178" s="6">
        <v>1</v>
      </c>
      <c r="O178" s="6"/>
      <c r="P178" s="187">
        <f>I178</f>
        <v>1</v>
      </c>
      <c r="Q178" s="187">
        <f t="shared" ref="Q178:V190" si="68">J178</f>
        <v>0</v>
      </c>
      <c r="R178" s="187">
        <f t="shared" si="68"/>
        <v>0</v>
      </c>
      <c r="S178" s="187">
        <f t="shared" si="68"/>
        <v>1</v>
      </c>
      <c r="T178" s="187">
        <f t="shared" si="68"/>
        <v>0</v>
      </c>
      <c r="U178" s="187">
        <f t="shared" si="68"/>
        <v>1</v>
      </c>
      <c r="V178" s="187">
        <f t="shared" si="68"/>
        <v>0</v>
      </c>
      <c r="W178" s="187"/>
      <c r="X178" s="187"/>
      <c r="Y178" s="187"/>
      <c r="Z178" s="187"/>
      <c r="AA178" s="187"/>
      <c r="AB178" s="187"/>
      <c r="AC178" s="187"/>
      <c r="AD178" s="187"/>
      <c r="AE178" s="291">
        <v>45962</v>
      </c>
      <c r="AF178" s="208">
        <f t="shared" ref="AF178:AF200" si="69">I178+J178+K178+L178+M178+N178+W178+X178+Y178</f>
        <v>3</v>
      </c>
      <c r="AG178" s="268"/>
      <c r="AH178" s="252"/>
    </row>
    <row r="179" spans="4:34" ht="38.25">
      <c r="D179" s="196" t="s">
        <v>368</v>
      </c>
      <c r="E179" s="251" t="s">
        <v>47</v>
      </c>
      <c r="F179" s="196">
        <v>1</v>
      </c>
      <c r="G179" s="197" t="s">
        <v>371</v>
      </c>
      <c r="H179" s="187"/>
      <c r="I179" s="6"/>
      <c r="J179" s="6"/>
      <c r="K179" s="6"/>
      <c r="L179" s="57">
        <v>1</v>
      </c>
      <c r="M179" s="6">
        <v>1</v>
      </c>
      <c r="N179" s="6"/>
      <c r="O179" s="6"/>
      <c r="P179" s="187">
        <f t="shared" ref="P179:V200" si="70">I179</f>
        <v>0</v>
      </c>
      <c r="Q179" s="187">
        <f t="shared" si="68"/>
        <v>0</v>
      </c>
      <c r="R179" s="187">
        <f t="shared" si="68"/>
        <v>0</v>
      </c>
      <c r="S179" s="187">
        <f t="shared" si="68"/>
        <v>1</v>
      </c>
      <c r="T179" s="187">
        <f t="shared" si="68"/>
        <v>1</v>
      </c>
      <c r="U179" s="187">
        <f t="shared" si="68"/>
        <v>0</v>
      </c>
      <c r="V179" s="187">
        <f t="shared" si="68"/>
        <v>0</v>
      </c>
      <c r="W179" s="187"/>
      <c r="X179" s="187"/>
      <c r="Y179" s="187"/>
      <c r="Z179" s="187"/>
      <c r="AA179" s="187"/>
      <c r="AB179" s="187"/>
      <c r="AC179" s="187"/>
      <c r="AD179" s="187"/>
      <c r="AE179" s="291"/>
      <c r="AF179" s="208">
        <f t="shared" si="69"/>
        <v>2</v>
      </c>
      <c r="AG179" s="268"/>
      <c r="AH179" s="252"/>
    </row>
    <row r="180" spans="4:34" ht="25.5">
      <c r="D180" s="250" t="s">
        <v>372</v>
      </c>
      <c r="E180" s="253" t="s">
        <v>58</v>
      </c>
      <c r="F180" s="196"/>
      <c r="G180" s="197" t="s">
        <v>373</v>
      </c>
      <c r="H180" s="187"/>
      <c r="I180" s="187"/>
      <c r="J180" s="208"/>
      <c r="K180" s="208"/>
      <c r="L180" s="188"/>
      <c r="M180" s="208"/>
      <c r="N180" s="208"/>
      <c r="O180" s="208"/>
      <c r="P180" s="187">
        <f t="shared" si="70"/>
        <v>0</v>
      </c>
      <c r="Q180" s="187">
        <f t="shared" si="68"/>
        <v>0</v>
      </c>
      <c r="R180" s="187">
        <f t="shared" si="68"/>
        <v>0</v>
      </c>
      <c r="S180" s="187">
        <f t="shared" si="68"/>
        <v>0</v>
      </c>
      <c r="T180" s="187">
        <f t="shared" si="68"/>
        <v>0</v>
      </c>
      <c r="U180" s="187">
        <f t="shared" si="68"/>
        <v>0</v>
      </c>
      <c r="V180" s="187">
        <f t="shared" si="68"/>
        <v>0</v>
      </c>
      <c r="W180" s="208"/>
      <c r="X180" s="208"/>
      <c r="Y180" s="208"/>
      <c r="Z180" s="208"/>
      <c r="AA180" s="208"/>
      <c r="AB180" s="208"/>
      <c r="AC180" s="208"/>
      <c r="AD180" s="208"/>
      <c r="AE180" s="291"/>
      <c r="AF180" s="208">
        <f t="shared" si="69"/>
        <v>0</v>
      </c>
      <c r="AG180" s="268"/>
      <c r="AH180" s="252"/>
    </row>
    <row r="181" spans="4:34" ht="51">
      <c r="D181" s="250" t="s">
        <v>374</v>
      </c>
      <c r="E181" s="197" t="s">
        <v>375</v>
      </c>
      <c r="F181" s="196">
        <v>6</v>
      </c>
      <c r="G181" s="197" t="s">
        <v>376</v>
      </c>
      <c r="H181" s="187"/>
      <c r="I181" s="6">
        <v>5</v>
      </c>
      <c r="J181" s="8"/>
      <c r="K181" s="8"/>
      <c r="L181" s="57">
        <v>1</v>
      </c>
      <c r="M181" s="8">
        <v>3</v>
      </c>
      <c r="N181" s="8">
        <v>2</v>
      </c>
      <c r="O181" s="8"/>
      <c r="P181" s="187">
        <f t="shared" si="70"/>
        <v>5</v>
      </c>
      <c r="Q181" s="187">
        <f t="shared" si="68"/>
        <v>0</v>
      </c>
      <c r="R181" s="187">
        <f t="shared" si="68"/>
        <v>0</v>
      </c>
      <c r="S181" s="187">
        <f t="shared" si="68"/>
        <v>1</v>
      </c>
      <c r="T181" s="187">
        <f t="shared" si="68"/>
        <v>3</v>
      </c>
      <c r="U181" s="187">
        <f t="shared" si="68"/>
        <v>2</v>
      </c>
      <c r="V181" s="187">
        <f t="shared" si="68"/>
        <v>0</v>
      </c>
      <c r="W181" s="187"/>
      <c r="X181" s="187"/>
      <c r="Y181" s="187"/>
      <c r="Z181" s="187"/>
      <c r="AA181" s="187"/>
      <c r="AB181" s="187"/>
      <c r="AC181" s="187"/>
      <c r="AD181" s="187"/>
      <c r="AE181" s="291">
        <v>45962</v>
      </c>
      <c r="AF181" s="208">
        <f t="shared" si="69"/>
        <v>11</v>
      </c>
      <c r="AG181" s="268"/>
      <c r="AH181" s="252"/>
    </row>
    <row r="182" spans="4:34" ht="25.5">
      <c r="D182" s="196" t="s">
        <v>377</v>
      </c>
      <c r="E182" s="196" t="s">
        <v>369</v>
      </c>
      <c r="F182" s="254">
        <v>1</v>
      </c>
      <c r="G182" s="197" t="s">
        <v>378</v>
      </c>
      <c r="H182" s="187"/>
      <c r="I182" s="6">
        <v>3</v>
      </c>
      <c r="J182" s="6"/>
      <c r="K182" s="6"/>
      <c r="L182" s="57"/>
      <c r="M182" s="6">
        <v>1</v>
      </c>
      <c r="N182" s="6"/>
      <c r="O182" s="6"/>
      <c r="P182" s="187">
        <f t="shared" si="70"/>
        <v>3</v>
      </c>
      <c r="Q182" s="187">
        <f t="shared" si="68"/>
        <v>0</v>
      </c>
      <c r="R182" s="187">
        <f t="shared" si="68"/>
        <v>0</v>
      </c>
      <c r="S182" s="187">
        <f t="shared" si="68"/>
        <v>0</v>
      </c>
      <c r="T182" s="187">
        <f t="shared" si="68"/>
        <v>1</v>
      </c>
      <c r="U182" s="187">
        <f t="shared" si="68"/>
        <v>0</v>
      </c>
      <c r="V182" s="187">
        <f t="shared" si="68"/>
        <v>0</v>
      </c>
      <c r="W182" s="187"/>
      <c r="X182" s="187"/>
      <c r="Y182" s="187"/>
      <c r="Z182" s="187"/>
      <c r="AA182" s="187"/>
      <c r="AB182" s="187"/>
      <c r="AC182" s="187"/>
      <c r="AD182" s="187"/>
      <c r="AE182" s="291">
        <v>45992</v>
      </c>
      <c r="AF182" s="208">
        <f t="shared" si="69"/>
        <v>4</v>
      </c>
      <c r="AG182" s="268"/>
      <c r="AH182" s="252"/>
    </row>
    <row r="183" spans="4:34" ht="25.5">
      <c r="D183" s="250" t="s">
        <v>377</v>
      </c>
      <c r="E183" s="196" t="s">
        <v>47</v>
      </c>
      <c r="F183" s="255">
        <v>1</v>
      </c>
      <c r="G183" s="196" t="s">
        <v>379</v>
      </c>
      <c r="H183" s="187"/>
      <c r="I183" s="6">
        <v>3</v>
      </c>
      <c r="J183" s="6"/>
      <c r="K183" s="6"/>
      <c r="L183" s="57"/>
      <c r="M183" s="6">
        <v>1</v>
      </c>
      <c r="N183" s="6"/>
      <c r="O183" s="6"/>
      <c r="P183" s="187">
        <f t="shared" si="70"/>
        <v>3</v>
      </c>
      <c r="Q183" s="187">
        <f t="shared" si="68"/>
        <v>0</v>
      </c>
      <c r="R183" s="187">
        <f t="shared" si="68"/>
        <v>0</v>
      </c>
      <c r="S183" s="187">
        <f t="shared" si="68"/>
        <v>0</v>
      </c>
      <c r="T183" s="187">
        <f t="shared" si="68"/>
        <v>1</v>
      </c>
      <c r="U183" s="187">
        <f t="shared" si="68"/>
        <v>0</v>
      </c>
      <c r="V183" s="187">
        <f t="shared" si="68"/>
        <v>0</v>
      </c>
      <c r="W183" s="187"/>
      <c r="X183" s="187"/>
      <c r="Y183" s="187"/>
      <c r="Z183" s="187"/>
      <c r="AA183" s="187"/>
      <c r="AB183" s="187"/>
      <c r="AC183" s="187"/>
      <c r="AD183" s="187"/>
      <c r="AE183" s="291">
        <v>45962</v>
      </c>
      <c r="AF183" s="208">
        <f t="shared" si="69"/>
        <v>4</v>
      </c>
      <c r="AG183" s="268"/>
      <c r="AH183" s="252"/>
    </row>
    <row r="184" spans="4:34" ht="76.5">
      <c r="D184" s="196" t="s">
        <v>380</v>
      </c>
      <c r="E184" s="197" t="s">
        <v>381</v>
      </c>
      <c r="F184" s="255">
        <v>2</v>
      </c>
      <c r="G184" s="197" t="s">
        <v>382</v>
      </c>
      <c r="H184" s="187"/>
      <c r="I184" s="6">
        <v>1</v>
      </c>
      <c r="J184" s="6"/>
      <c r="K184" s="6"/>
      <c r="L184" s="57">
        <v>2</v>
      </c>
      <c r="M184" s="6">
        <v>1</v>
      </c>
      <c r="N184" s="6"/>
      <c r="O184" s="6"/>
      <c r="P184" s="187">
        <f t="shared" si="70"/>
        <v>1</v>
      </c>
      <c r="Q184" s="187">
        <f t="shared" si="68"/>
        <v>0</v>
      </c>
      <c r="R184" s="187">
        <f t="shared" si="68"/>
        <v>0</v>
      </c>
      <c r="S184" s="187">
        <f t="shared" si="68"/>
        <v>2</v>
      </c>
      <c r="T184" s="187">
        <f t="shared" si="68"/>
        <v>1</v>
      </c>
      <c r="U184" s="187">
        <f t="shared" si="68"/>
        <v>0</v>
      </c>
      <c r="V184" s="187">
        <f t="shared" si="68"/>
        <v>0</v>
      </c>
      <c r="W184" s="208"/>
      <c r="X184" s="208"/>
      <c r="Y184" s="208"/>
      <c r="Z184" s="208"/>
      <c r="AA184" s="208"/>
      <c r="AB184" s="208"/>
      <c r="AC184" s="208"/>
      <c r="AD184" s="208"/>
      <c r="AE184" s="210">
        <v>46054</v>
      </c>
      <c r="AF184" s="208">
        <f t="shared" si="69"/>
        <v>4</v>
      </c>
      <c r="AG184" s="268"/>
      <c r="AH184" s="252"/>
    </row>
    <row r="185" spans="4:34" ht="25.5">
      <c r="D185" s="250" t="s">
        <v>380</v>
      </c>
      <c r="E185" s="197" t="s">
        <v>58</v>
      </c>
      <c r="F185" s="196"/>
      <c r="G185" s="197" t="s">
        <v>383</v>
      </c>
      <c r="H185" s="187"/>
      <c r="I185" s="6"/>
      <c r="J185" s="6"/>
      <c r="K185" s="6"/>
      <c r="L185" s="57">
        <v>2</v>
      </c>
      <c r="M185" s="6">
        <v>1</v>
      </c>
      <c r="N185" s="6"/>
      <c r="O185" s="8"/>
      <c r="P185" s="187">
        <f t="shared" si="70"/>
        <v>0</v>
      </c>
      <c r="Q185" s="187">
        <f t="shared" si="68"/>
        <v>0</v>
      </c>
      <c r="R185" s="187">
        <f t="shared" si="68"/>
        <v>0</v>
      </c>
      <c r="S185" s="187">
        <f t="shared" si="68"/>
        <v>2</v>
      </c>
      <c r="T185" s="187">
        <f t="shared" si="68"/>
        <v>1</v>
      </c>
      <c r="U185" s="187">
        <f t="shared" si="68"/>
        <v>0</v>
      </c>
      <c r="V185" s="187">
        <f t="shared" si="68"/>
        <v>0</v>
      </c>
      <c r="W185" s="208"/>
      <c r="X185" s="208"/>
      <c r="Y185" s="208"/>
      <c r="Z185" s="208"/>
      <c r="AA185" s="208"/>
      <c r="AB185" s="208"/>
      <c r="AC185" s="208"/>
      <c r="AD185" s="208"/>
      <c r="AE185" s="291">
        <v>45962</v>
      </c>
      <c r="AF185" s="208">
        <f t="shared" si="69"/>
        <v>3</v>
      </c>
      <c r="AG185" s="268"/>
      <c r="AH185" s="252"/>
    </row>
    <row r="186" spans="4:34" ht="102">
      <c r="D186" s="250" t="s">
        <v>380</v>
      </c>
      <c r="E186" s="196" t="s">
        <v>384</v>
      </c>
      <c r="F186" s="196">
        <v>15</v>
      </c>
      <c r="G186" s="197" t="s">
        <v>385</v>
      </c>
      <c r="H186" s="187"/>
      <c r="I186" s="6">
        <v>7</v>
      </c>
      <c r="J186" s="6"/>
      <c r="K186" s="6">
        <v>1</v>
      </c>
      <c r="L186" s="57"/>
      <c r="M186" s="6">
        <v>2</v>
      </c>
      <c r="N186" s="6"/>
      <c r="O186" s="8"/>
      <c r="P186" s="187">
        <f t="shared" si="70"/>
        <v>7</v>
      </c>
      <c r="Q186" s="187">
        <f t="shared" si="68"/>
        <v>0</v>
      </c>
      <c r="R186" s="187">
        <f t="shared" si="68"/>
        <v>1</v>
      </c>
      <c r="S186" s="187">
        <f t="shared" si="68"/>
        <v>0</v>
      </c>
      <c r="T186" s="187">
        <f t="shared" si="68"/>
        <v>2</v>
      </c>
      <c r="U186" s="187">
        <f t="shared" si="68"/>
        <v>0</v>
      </c>
      <c r="V186" s="187">
        <f t="shared" si="68"/>
        <v>0</v>
      </c>
      <c r="W186" s="187"/>
      <c r="X186" s="187"/>
      <c r="Y186" s="187"/>
      <c r="Z186" s="187"/>
      <c r="AA186" s="187"/>
      <c r="AB186" s="187"/>
      <c r="AC186" s="187"/>
      <c r="AD186" s="187"/>
      <c r="AE186" s="291">
        <v>45962</v>
      </c>
      <c r="AF186" s="208">
        <f t="shared" si="69"/>
        <v>10</v>
      </c>
      <c r="AG186" s="267"/>
      <c r="AH186" s="252"/>
    </row>
    <row r="187" spans="4:34" ht="38.25">
      <c r="D187" s="196" t="s">
        <v>380</v>
      </c>
      <c r="E187" s="196" t="s">
        <v>386</v>
      </c>
      <c r="F187" s="196">
        <v>4</v>
      </c>
      <c r="G187" s="256" t="s">
        <v>387</v>
      </c>
      <c r="H187" s="187"/>
      <c r="I187" s="6"/>
      <c r="J187" s="6"/>
      <c r="K187" s="6"/>
      <c r="L187" s="57">
        <v>3</v>
      </c>
      <c r="M187" s="6"/>
      <c r="N187" s="6">
        <v>2</v>
      </c>
      <c r="O187" s="8"/>
      <c r="P187" s="187">
        <f t="shared" si="70"/>
        <v>0</v>
      </c>
      <c r="Q187" s="187">
        <f t="shared" si="68"/>
        <v>0</v>
      </c>
      <c r="R187" s="187">
        <f t="shared" si="68"/>
        <v>0</v>
      </c>
      <c r="S187" s="187">
        <f t="shared" si="68"/>
        <v>3</v>
      </c>
      <c r="T187" s="187">
        <f t="shared" si="68"/>
        <v>0</v>
      </c>
      <c r="U187" s="187">
        <f t="shared" si="68"/>
        <v>2</v>
      </c>
      <c r="V187" s="187">
        <f t="shared" si="68"/>
        <v>0</v>
      </c>
      <c r="W187" s="187"/>
      <c r="X187" s="187"/>
      <c r="Y187" s="187"/>
      <c r="Z187" s="187"/>
      <c r="AA187" s="187"/>
      <c r="AB187" s="187"/>
      <c r="AC187" s="187"/>
      <c r="AD187" s="187"/>
      <c r="AE187" s="291">
        <v>45992</v>
      </c>
      <c r="AF187" s="208">
        <f t="shared" si="69"/>
        <v>5</v>
      </c>
      <c r="AG187" s="268"/>
      <c r="AH187" s="252"/>
    </row>
    <row r="188" spans="4:34" ht="51">
      <c r="D188" s="196" t="s">
        <v>380</v>
      </c>
      <c r="E188" s="196" t="s">
        <v>668</v>
      </c>
      <c r="F188" s="196">
        <v>1</v>
      </c>
      <c r="G188" s="196" t="s">
        <v>389</v>
      </c>
      <c r="H188" s="187"/>
      <c r="I188" s="6"/>
      <c r="J188" s="6"/>
      <c r="K188" s="6"/>
      <c r="L188" s="57">
        <v>1</v>
      </c>
      <c r="M188" s="6">
        <v>1</v>
      </c>
      <c r="N188" s="6"/>
      <c r="O188" s="8"/>
      <c r="P188" s="187">
        <f t="shared" si="70"/>
        <v>0</v>
      </c>
      <c r="Q188" s="187">
        <f t="shared" si="68"/>
        <v>0</v>
      </c>
      <c r="R188" s="187">
        <f t="shared" si="68"/>
        <v>0</v>
      </c>
      <c r="S188" s="187">
        <f t="shared" si="68"/>
        <v>1</v>
      </c>
      <c r="T188" s="187">
        <f t="shared" si="68"/>
        <v>1</v>
      </c>
      <c r="U188" s="187">
        <f t="shared" si="68"/>
        <v>0</v>
      </c>
      <c r="V188" s="187">
        <f t="shared" si="68"/>
        <v>0</v>
      </c>
      <c r="W188" s="187"/>
      <c r="X188" s="187"/>
      <c r="Y188" s="187"/>
      <c r="Z188" s="187"/>
      <c r="AA188" s="187"/>
      <c r="AB188" s="187"/>
      <c r="AC188" s="187"/>
      <c r="AD188" s="187"/>
      <c r="AE188" s="210">
        <v>46023</v>
      </c>
      <c r="AF188" s="208">
        <f t="shared" si="69"/>
        <v>2</v>
      </c>
      <c r="AG188" s="268"/>
      <c r="AH188" s="252"/>
    </row>
    <row r="189" spans="4:34" ht="38.25">
      <c r="D189" s="196" t="s">
        <v>390</v>
      </c>
      <c r="E189" s="197" t="s">
        <v>391</v>
      </c>
      <c r="F189" s="196">
        <v>4</v>
      </c>
      <c r="G189" s="197" t="s">
        <v>392</v>
      </c>
      <c r="H189" s="187"/>
      <c r="I189" s="12">
        <v>2</v>
      </c>
      <c r="J189" s="12"/>
      <c r="K189" s="12"/>
      <c r="L189" s="58"/>
      <c r="M189" s="12">
        <v>1</v>
      </c>
      <c r="N189" s="12"/>
      <c r="O189" s="12"/>
      <c r="P189" s="187">
        <f t="shared" si="70"/>
        <v>2</v>
      </c>
      <c r="Q189" s="187">
        <f t="shared" si="68"/>
        <v>0</v>
      </c>
      <c r="R189" s="187">
        <f t="shared" si="68"/>
        <v>0</v>
      </c>
      <c r="S189" s="187">
        <f t="shared" si="68"/>
        <v>0</v>
      </c>
      <c r="T189" s="187">
        <f t="shared" si="68"/>
        <v>1</v>
      </c>
      <c r="U189" s="187">
        <f t="shared" si="68"/>
        <v>0</v>
      </c>
      <c r="V189" s="187">
        <f t="shared" si="68"/>
        <v>0</v>
      </c>
      <c r="W189" s="187"/>
      <c r="X189" s="187"/>
      <c r="Y189" s="187"/>
      <c r="Z189" s="187"/>
      <c r="AA189" s="187"/>
      <c r="AB189" s="187"/>
      <c r="AC189" s="187"/>
      <c r="AD189" s="187"/>
      <c r="AE189" s="210">
        <v>46054</v>
      </c>
      <c r="AF189" s="208">
        <f t="shared" si="69"/>
        <v>3</v>
      </c>
      <c r="AG189" s="268"/>
      <c r="AH189" s="252"/>
    </row>
    <row r="190" spans="4:34" ht="41.25" customHeight="1">
      <c r="D190" s="250" t="s">
        <v>390</v>
      </c>
      <c r="E190" s="197" t="s">
        <v>393</v>
      </c>
      <c r="F190" s="196">
        <v>2</v>
      </c>
      <c r="G190" s="197" t="s">
        <v>394</v>
      </c>
      <c r="H190" s="187"/>
      <c r="I190" s="6">
        <v>3</v>
      </c>
      <c r="J190" s="6"/>
      <c r="K190" s="6"/>
      <c r="L190" s="57">
        <v>2</v>
      </c>
      <c r="M190" s="6">
        <v>2</v>
      </c>
      <c r="N190" s="6"/>
      <c r="O190" s="6"/>
      <c r="P190" s="187">
        <f t="shared" si="70"/>
        <v>3</v>
      </c>
      <c r="Q190" s="187">
        <f t="shared" si="68"/>
        <v>0</v>
      </c>
      <c r="R190" s="187">
        <f t="shared" si="68"/>
        <v>0</v>
      </c>
      <c r="S190" s="187">
        <f t="shared" si="68"/>
        <v>2</v>
      </c>
      <c r="T190" s="187">
        <f t="shared" si="68"/>
        <v>2</v>
      </c>
      <c r="U190" s="187">
        <f t="shared" si="68"/>
        <v>0</v>
      </c>
      <c r="V190" s="187">
        <f t="shared" si="68"/>
        <v>0</v>
      </c>
      <c r="W190" s="187"/>
      <c r="X190" s="187"/>
      <c r="Y190" s="187"/>
      <c r="Z190" s="187"/>
      <c r="AA190" s="187"/>
      <c r="AB190" s="187"/>
      <c r="AC190" s="187"/>
      <c r="AD190" s="187"/>
      <c r="AE190" s="210">
        <v>46054</v>
      </c>
      <c r="AF190" s="208">
        <f t="shared" si="69"/>
        <v>7</v>
      </c>
      <c r="AG190" s="268"/>
      <c r="AH190" s="252"/>
    </row>
    <row r="191" spans="4:34" ht="63.75">
      <c r="D191" s="196" t="s">
        <v>409</v>
      </c>
      <c r="E191" s="196" t="s">
        <v>414</v>
      </c>
      <c r="F191" s="196">
        <v>1</v>
      </c>
      <c r="G191" s="196" t="s">
        <v>415</v>
      </c>
      <c r="H191" s="187"/>
      <c r="I191" s="6">
        <v>1</v>
      </c>
      <c r="J191" s="6"/>
      <c r="K191" s="6"/>
      <c r="L191" s="57">
        <v>1</v>
      </c>
      <c r="M191" s="6"/>
      <c r="N191" s="6"/>
      <c r="O191" s="6"/>
      <c r="P191" s="187">
        <f t="shared" si="70"/>
        <v>1</v>
      </c>
      <c r="Q191" s="187">
        <f t="shared" si="70"/>
        <v>0</v>
      </c>
      <c r="R191" s="187">
        <f t="shared" si="70"/>
        <v>0</v>
      </c>
      <c r="S191" s="187">
        <f t="shared" si="70"/>
        <v>1</v>
      </c>
      <c r="T191" s="187">
        <f t="shared" si="70"/>
        <v>0</v>
      </c>
      <c r="U191" s="187">
        <f t="shared" si="70"/>
        <v>0</v>
      </c>
      <c r="V191" s="187">
        <f t="shared" si="70"/>
        <v>0</v>
      </c>
      <c r="W191" s="187"/>
      <c r="X191" s="187"/>
      <c r="Y191" s="187"/>
      <c r="Z191" s="187"/>
      <c r="AA191" s="187"/>
      <c r="AB191" s="187"/>
      <c r="AC191" s="187"/>
      <c r="AD191" s="187"/>
      <c r="AE191" s="210">
        <v>46023</v>
      </c>
      <c r="AF191" s="208">
        <f t="shared" si="69"/>
        <v>2</v>
      </c>
      <c r="AG191" s="268"/>
      <c r="AH191" s="252"/>
    </row>
    <row r="192" spans="4:34" ht="63.75">
      <c r="D192" s="250" t="s">
        <v>409</v>
      </c>
      <c r="E192" s="196" t="s">
        <v>416</v>
      </c>
      <c r="F192" s="196">
        <v>1</v>
      </c>
      <c r="G192" s="196" t="s">
        <v>417</v>
      </c>
      <c r="H192" s="187"/>
      <c r="I192" s="6">
        <v>1</v>
      </c>
      <c r="J192" s="6"/>
      <c r="K192" s="6"/>
      <c r="L192" s="57"/>
      <c r="M192" s="6">
        <v>1</v>
      </c>
      <c r="N192" s="6"/>
      <c r="O192" s="6"/>
      <c r="P192" s="187">
        <f t="shared" si="70"/>
        <v>1</v>
      </c>
      <c r="Q192" s="187">
        <f t="shared" si="70"/>
        <v>0</v>
      </c>
      <c r="R192" s="187">
        <f t="shared" si="70"/>
        <v>0</v>
      </c>
      <c r="S192" s="187">
        <f t="shared" si="70"/>
        <v>0</v>
      </c>
      <c r="T192" s="187">
        <f t="shared" si="70"/>
        <v>1</v>
      </c>
      <c r="U192" s="187">
        <f t="shared" si="70"/>
        <v>0</v>
      </c>
      <c r="V192" s="187">
        <f t="shared" si="70"/>
        <v>0</v>
      </c>
      <c r="W192" s="187"/>
      <c r="X192" s="187"/>
      <c r="Y192" s="187"/>
      <c r="Z192" s="187"/>
      <c r="AA192" s="187"/>
      <c r="AB192" s="187"/>
      <c r="AC192" s="187"/>
      <c r="AD192" s="187"/>
      <c r="AE192" s="210">
        <v>46054</v>
      </c>
      <c r="AF192" s="208">
        <f t="shared" si="69"/>
        <v>2</v>
      </c>
      <c r="AG192" s="269"/>
      <c r="AH192" s="252"/>
    </row>
    <row r="193" spans="4:34" ht="51">
      <c r="D193" s="250" t="s">
        <v>409</v>
      </c>
      <c r="E193" s="196" t="s">
        <v>418</v>
      </c>
      <c r="F193" s="196">
        <v>1</v>
      </c>
      <c r="G193" s="196" t="s">
        <v>419</v>
      </c>
      <c r="H193" s="187"/>
      <c r="I193" s="12"/>
      <c r="J193" s="18"/>
      <c r="K193" s="12"/>
      <c r="L193" s="58"/>
      <c r="M193" s="12">
        <v>1</v>
      </c>
      <c r="N193" s="18"/>
      <c r="O193" s="12"/>
      <c r="P193" s="187">
        <f t="shared" si="70"/>
        <v>0</v>
      </c>
      <c r="Q193" s="187">
        <f t="shared" si="70"/>
        <v>0</v>
      </c>
      <c r="R193" s="187">
        <f t="shared" si="70"/>
        <v>0</v>
      </c>
      <c r="S193" s="187">
        <f t="shared" si="70"/>
        <v>0</v>
      </c>
      <c r="T193" s="187">
        <f t="shared" si="70"/>
        <v>1</v>
      </c>
      <c r="U193" s="187">
        <f t="shared" si="70"/>
        <v>0</v>
      </c>
      <c r="V193" s="187">
        <f t="shared" si="70"/>
        <v>0</v>
      </c>
      <c r="W193" s="187"/>
      <c r="X193" s="187"/>
      <c r="Y193" s="187"/>
      <c r="Z193" s="187"/>
      <c r="AA193" s="187"/>
      <c r="AB193" s="187"/>
      <c r="AC193" s="187"/>
      <c r="AD193" s="187"/>
      <c r="AE193" s="210">
        <v>46054</v>
      </c>
      <c r="AF193" s="208">
        <f t="shared" si="69"/>
        <v>1</v>
      </c>
      <c r="AG193" s="268"/>
      <c r="AH193" s="252"/>
    </row>
    <row r="194" spans="4:34" ht="51">
      <c r="D194" s="250" t="s">
        <v>409</v>
      </c>
      <c r="E194" s="196" t="s">
        <v>420</v>
      </c>
      <c r="F194" s="196">
        <v>1</v>
      </c>
      <c r="G194" s="196" t="s">
        <v>421</v>
      </c>
      <c r="H194" s="187"/>
      <c r="I194" s="12">
        <v>1</v>
      </c>
      <c r="J194" s="18"/>
      <c r="K194" s="18"/>
      <c r="L194" s="58">
        <v>1</v>
      </c>
      <c r="M194" s="18"/>
      <c r="N194" s="18"/>
      <c r="O194" s="18"/>
      <c r="P194" s="187">
        <f t="shared" si="70"/>
        <v>1</v>
      </c>
      <c r="Q194" s="187">
        <f t="shared" si="70"/>
        <v>0</v>
      </c>
      <c r="R194" s="187">
        <f t="shared" si="70"/>
        <v>0</v>
      </c>
      <c r="S194" s="187">
        <f t="shared" si="70"/>
        <v>1</v>
      </c>
      <c r="T194" s="187">
        <f t="shared" si="70"/>
        <v>0</v>
      </c>
      <c r="U194" s="187">
        <f t="shared" si="70"/>
        <v>0</v>
      </c>
      <c r="V194" s="187">
        <f t="shared" si="70"/>
        <v>0</v>
      </c>
      <c r="W194" s="187"/>
      <c r="X194" s="187"/>
      <c r="Y194" s="187"/>
      <c r="Z194" s="187"/>
      <c r="AA194" s="187"/>
      <c r="AB194" s="187"/>
      <c r="AC194" s="187"/>
      <c r="AD194" s="187"/>
      <c r="AE194" s="210">
        <v>46054</v>
      </c>
      <c r="AF194" s="208">
        <f t="shared" si="69"/>
        <v>2</v>
      </c>
      <c r="AG194" s="268"/>
      <c r="AH194" s="252"/>
    </row>
    <row r="195" spans="4:34" ht="51">
      <c r="D195" s="250" t="s">
        <v>409</v>
      </c>
      <c r="E195" s="196" t="s">
        <v>428</v>
      </c>
      <c r="F195" s="196">
        <v>1</v>
      </c>
      <c r="G195" s="196" t="s">
        <v>429</v>
      </c>
      <c r="H195" s="187"/>
      <c r="I195" s="6">
        <v>1</v>
      </c>
      <c r="J195" s="6"/>
      <c r="K195" s="6"/>
      <c r="L195" s="57"/>
      <c r="M195" s="6">
        <v>1</v>
      </c>
      <c r="N195" s="6"/>
      <c r="O195" s="6"/>
      <c r="P195" s="187">
        <f t="shared" si="70"/>
        <v>1</v>
      </c>
      <c r="Q195" s="187">
        <f t="shared" si="70"/>
        <v>0</v>
      </c>
      <c r="R195" s="187">
        <f t="shared" si="70"/>
        <v>0</v>
      </c>
      <c r="S195" s="187">
        <f t="shared" si="70"/>
        <v>0</v>
      </c>
      <c r="T195" s="187">
        <f t="shared" si="70"/>
        <v>1</v>
      </c>
      <c r="U195" s="187">
        <f t="shared" si="70"/>
        <v>0</v>
      </c>
      <c r="V195" s="187">
        <f t="shared" si="70"/>
        <v>0</v>
      </c>
      <c r="W195" s="208"/>
      <c r="X195" s="208"/>
      <c r="Y195" s="208"/>
      <c r="Z195" s="208"/>
      <c r="AA195" s="208"/>
      <c r="AB195" s="208"/>
      <c r="AC195" s="208"/>
      <c r="AD195" s="208"/>
      <c r="AE195" s="291">
        <v>45992</v>
      </c>
      <c r="AF195" s="208">
        <f t="shared" si="69"/>
        <v>2</v>
      </c>
      <c r="AG195" s="268"/>
      <c r="AH195" s="252"/>
    </row>
    <row r="196" spans="4:34" ht="51">
      <c r="D196" s="196" t="s">
        <v>372</v>
      </c>
      <c r="E196" s="196" t="s">
        <v>432</v>
      </c>
      <c r="F196" s="196">
        <v>1</v>
      </c>
      <c r="G196" s="196" t="s">
        <v>433</v>
      </c>
      <c r="H196" s="187"/>
      <c r="I196" s="6">
        <v>1</v>
      </c>
      <c r="J196" s="6"/>
      <c r="K196" s="6"/>
      <c r="L196" s="57">
        <v>1</v>
      </c>
      <c r="M196" s="6"/>
      <c r="N196" s="6">
        <v>1</v>
      </c>
      <c r="O196" s="6"/>
      <c r="P196" s="187">
        <f t="shared" si="70"/>
        <v>1</v>
      </c>
      <c r="Q196" s="187">
        <f t="shared" si="70"/>
        <v>0</v>
      </c>
      <c r="R196" s="187">
        <f t="shared" si="70"/>
        <v>0</v>
      </c>
      <c r="S196" s="187">
        <f t="shared" si="70"/>
        <v>1</v>
      </c>
      <c r="T196" s="187">
        <f t="shared" si="70"/>
        <v>0</v>
      </c>
      <c r="U196" s="187">
        <f t="shared" si="70"/>
        <v>1</v>
      </c>
      <c r="V196" s="187">
        <f t="shared" si="70"/>
        <v>0</v>
      </c>
      <c r="W196" s="187"/>
      <c r="X196" s="187"/>
      <c r="Y196" s="187"/>
      <c r="Z196" s="187"/>
      <c r="AA196" s="187"/>
      <c r="AB196" s="187"/>
      <c r="AC196" s="187"/>
      <c r="AD196" s="187"/>
      <c r="AE196" s="291">
        <v>45992</v>
      </c>
      <c r="AF196" s="208">
        <f t="shared" si="69"/>
        <v>3</v>
      </c>
      <c r="AG196" s="268"/>
      <c r="AH196" s="252"/>
    </row>
    <row r="197" spans="4:34" ht="38.25">
      <c r="D197" s="196" t="s">
        <v>372</v>
      </c>
      <c r="E197" s="196" t="s">
        <v>434</v>
      </c>
      <c r="F197" s="196">
        <v>1</v>
      </c>
      <c r="G197" s="259" t="s">
        <v>435</v>
      </c>
      <c r="H197" s="187"/>
      <c r="I197" s="6">
        <v>1</v>
      </c>
      <c r="J197" s="6"/>
      <c r="K197" s="6"/>
      <c r="L197" s="57">
        <v>1</v>
      </c>
      <c r="M197" s="6"/>
      <c r="N197" s="6">
        <v>1</v>
      </c>
      <c r="O197" s="6"/>
      <c r="P197" s="187">
        <f t="shared" si="70"/>
        <v>1</v>
      </c>
      <c r="Q197" s="187">
        <f t="shared" si="70"/>
        <v>0</v>
      </c>
      <c r="R197" s="187">
        <f t="shared" si="70"/>
        <v>0</v>
      </c>
      <c r="S197" s="187">
        <f t="shared" si="70"/>
        <v>1</v>
      </c>
      <c r="T197" s="187">
        <f t="shared" si="70"/>
        <v>0</v>
      </c>
      <c r="U197" s="187">
        <f t="shared" si="70"/>
        <v>1</v>
      </c>
      <c r="V197" s="187">
        <f t="shared" si="70"/>
        <v>0</v>
      </c>
      <c r="W197" s="187"/>
      <c r="X197" s="187"/>
      <c r="Y197" s="187"/>
      <c r="Z197" s="187"/>
      <c r="AA197" s="187"/>
      <c r="AB197" s="187"/>
      <c r="AC197" s="187"/>
      <c r="AD197" s="187"/>
      <c r="AE197" s="291">
        <v>45992</v>
      </c>
      <c r="AF197" s="208">
        <f t="shared" si="69"/>
        <v>3</v>
      </c>
      <c r="AG197" s="268"/>
      <c r="AH197" s="252"/>
    </row>
    <row r="198" spans="4:34" ht="25.5">
      <c r="D198" s="250" t="s">
        <v>442</v>
      </c>
      <c r="E198" s="197" t="s">
        <v>443</v>
      </c>
      <c r="F198" s="196">
        <v>1</v>
      </c>
      <c r="G198" s="197" t="s">
        <v>444</v>
      </c>
      <c r="H198" s="187"/>
      <c r="I198" s="12">
        <v>3</v>
      </c>
      <c r="J198" s="18"/>
      <c r="K198" s="18"/>
      <c r="L198" s="58"/>
      <c r="M198" s="18"/>
      <c r="N198" s="18">
        <v>2</v>
      </c>
      <c r="O198" s="18"/>
      <c r="P198" s="187">
        <f t="shared" si="70"/>
        <v>3</v>
      </c>
      <c r="Q198" s="187">
        <f t="shared" si="70"/>
        <v>0</v>
      </c>
      <c r="R198" s="187">
        <f t="shared" si="70"/>
        <v>0</v>
      </c>
      <c r="S198" s="187">
        <f t="shared" si="70"/>
        <v>0</v>
      </c>
      <c r="T198" s="187">
        <f t="shared" si="70"/>
        <v>0</v>
      </c>
      <c r="U198" s="187">
        <f t="shared" si="70"/>
        <v>2</v>
      </c>
      <c r="V198" s="187">
        <f t="shared" si="70"/>
        <v>0</v>
      </c>
      <c r="W198" s="187"/>
      <c r="X198" s="187"/>
      <c r="Y198" s="187"/>
      <c r="Z198" s="187"/>
      <c r="AA198" s="187"/>
      <c r="AB198" s="187"/>
      <c r="AC198" s="187"/>
      <c r="AD198" s="187"/>
      <c r="AE198" s="291">
        <v>45962</v>
      </c>
      <c r="AF198" s="208">
        <f t="shared" si="69"/>
        <v>5</v>
      </c>
      <c r="AG198" s="268"/>
      <c r="AH198" s="252"/>
    </row>
    <row r="199" spans="4:34" ht="63.75">
      <c r="D199" s="250" t="s">
        <v>448</v>
      </c>
      <c r="E199" s="196" t="s">
        <v>449</v>
      </c>
      <c r="F199" s="196">
        <v>6</v>
      </c>
      <c r="G199" s="196" t="s">
        <v>450</v>
      </c>
      <c r="H199" s="187"/>
      <c r="I199" s="12">
        <v>3</v>
      </c>
      <c r="J199" s="12"/>
      <c r="K199" s="12"/>
      <c r="L199" s="58">
        <v>1</v>
      </c>
      <c r="M199" s="12">
        <v>2</v>
      </c>
      <c r="N199" s="12"/>
      <c r="O199" s="18"/>
      <c r="P199" s="187">
        <f t="shared" si="70"/>
        <v>3</v>
      </c>
      <c r="Q199" s="187">
        <f t="shared" si="70"/>
        <v>0</v>
      </c>
      <c r="R199" s="187">
        <f t="shared" si="70"/>
        <v>0</v>
      </c>
      <c r="S199" s="187">
        <f t="shared" si="70"/>
        <v>1</v>
      </c>
      <c r="T199" s="187">
        <f t="shared" si="70"/>
        <v>2</v>
      </c>
      <c r="U199" s="187">
        <f t="shared" si="70"/>
        <v>0</v>
      </c>
      <c r="V199" s="187">
        <f t="shared" si="70"/>
        <v>0</v>
      </c>
      <c r="W199" s="187"/>
      <c r="X199" s="187"/>
      <c r="Y199" s="187"/>
      <c r="Z199" s="187"/>
      <c r="AA199" s="187"/>
      <c r="AB199" s="187"/>
      <c r="AC199" s="187"/>
      <c r="AD199" s="187"/>
      <c r="AE199" s="210">
        <v>46054</v>
      </c>
      <c r="AF199" s="208">
        <f t="shared" si="69"/>
        <v>6</v>
      </c>
      <c r="AG199" s="268"/>
      <c r="AH199" s="252"/>
    </row>
    <row r="200" spans="4:34" ht="38.25">
      <c r="D200" s="250" t="s">
        <v>451</v>
      </c>
      <c r="E200" s="197" t="s">
        <v>452</v>
      </c>
      <c r="F200" s="196">
        <v>4</v>
      </c>
      <c r="G200" s="197" t="s">
        <v>453</v>
      </c>
      <c r="H200" s="187"/>
      <c r="I200" s="6">
        <v>1</v>
      </c>
      <c r="J200" s="6"/>
      <c r="K200" s="6"/>
      <c r="L200" s="57">
        <v>6</v>
      </c>
      <c r="M200" s="6">
        <v>4</v>
      </c>
      <c r="N200" s="6"/>
      <c r="O200" s="6"/>
      <c r="P200" s="187">
        <f t="shared" si="70"/>
        <v>1</v>
      </c>
      <c r="Q200" s="187">
        <f t="shared" si="70"/>
        <v>0</v>
      </c>
      <c r="R200" s="187">
        <f t="shared" si="70"/>
        <v>0</v>
      </c>
      <c r="S200" s="187">
        <f t="shared" si="70"/>
        <v>6</v>
      </c>
      <c r="T200" s="187">
        <f t="shared" si="70"/>
        <v>4</v>
      </c>
      <c r="U200" s="187">
        <f t="shared" si="70"/>
        <v>0</v>
      </c>
      <c r="V200" s="187">
        <f t="shared" si="70"/>
        <v>0</v>
      </c>
      <c r="W200" s="187"/>
      <c r="X200" s="187"/>
      <c r="Y200" s="187"/>
      <c r="Z200" s="187"/>
      <c r="AA200" s="187"/>
      <c r="AB200" s="187"/>
      <c r="AC200" s="187"/>
      <c r="AD200" s="187"/>
      <c r="AE200" s="210">
        <v>46054</v>
      </c>
      <c r="AF200" s="208">
        <f t="shared" si="69"/>
        <v>11</v>
      </c>
      <c r="AG200" s="268"/>
      <c r="AH200" s="252"/>
    </row>
    <row r="201" spans="4:34" ht="28.5" customHeight="1">
      <c r="D201" s="250"/>
      <c r="E201" s="289"/>
      <c r="F201" s="289"/>
      <c r="G201" s="288"/>
      <c r="H201" s="187"/>
      <c r="I201" s="187"/>
      <c r="J201" s="187"/>
      <c r="K201" s="187"/>
      <c r="L201" s="188"/>
      <c r="M201" s="187"/>
      <c r="N201" s="187"/>
      <c r="O201" s="187"/>
      <c r="P201" s="187"/>
      <c r="Q201" s="187"/>
      <c r="R201" s="187"/>
      <c r="S201" s="187"/>
      <c r="T201" s="187"/>
      <c r="U201" s="187"/>
      <c r="V201" s="187"/>
      <c r="W201" s="187"/>
      <c r="X201" s="187"/>
      <c r="Y201" s="187"/>
      <c r="Z201" s="187"/>
      <c r="AA201" s="187"/>
      <c r="AB201" s="187"/>
      <c r="AC201" s="187"/>
      <c r="AD201" s="187"/>
      <c r="AE201" s="210"/>
      <c r="AF201" s="208"/>
      <c r="AG201" s="267"/>
      <c r="AH201" s="252"/>
    </row>
    <row r="202" spans="4:34" ht="12" customHeight="1">
      <c r="D202" s="211" t="s">
        <v>654</v>
      </c>
      <c r="E202" s="212"/>
      <c r="F202" s="213"/>
      <c r="G202" s="213"/>
      <c r="H202" s="214"/>
      <c r="I202" s="242">
        <f t="shared" ref="I202:AD202" si="71">SUM(I178:I201)</f>
        <v>38</v>
      </c>
      <c r="J202" s="242">
        <f t="shared" si="71"/>
        <v>0</v>
      </c>
      <c r="K202" s="242">
        <f t="shared" si="71"/>
        <v>1</v>
      </c>
      <c r="L202" s="242">
        <f t="shared" si="71"/>
        <v>24</v>
      </c>
      <c r="M202" s="242">
        <f t="shared" si="71"/>
        <v>23</v>
      </c>
      <c r="N202" s="242">
        <f t="shared" si="71"/>
        <v>9</v>
      </c>
      <c r="O202" s="242">
        <f t="shared" si="71"/>
        <v>0</v>
      </c>
      <c r="P202" s="242">
        <f t="shared" si="71"/>
        <v>38</v>
      </c>
      <c r="Q202" s="242">
        <f t="shared" si="71"/>
        <v>0</v>
      </c>
      <c r="R202" s="242">
        <f t="shared" si="71"/>
        <v>1</v>
      </c>
      <c r="S202" s="242">
        <f t="shared" si="71"/>
        <v>24</v>
      </c>
      <c r="T202" s="242">
        <f t="shared" si="71"/>
        <v>23</v>
      </c>
      <c r="U202" s="242">
        <f t="shared" si="71"/>
        <v>9</v>
      </c>
      <c r="V202" s="242">
        <f t="shared" si="71"/>
        <v>0</v>
      </c>
      <c r="W202" s="242">
        <f t="shared" si="71"/>
        <v>0</v>
      </c>
      <c r="X202" s="242">
        <f t="shared" si="71"/>
        <v>0</v>
      </c>
      <c r="Y202" s="242">
        <f t="shared" si="71"/>
        <v>0</v>
      </c>
      <c r="Z202" s="242">
        <f t="shared" si="71"/>
        <v>0</v>
      </c>
      <c r="AA202" s="242">
        <f t="shared" si="71"/>
        <v>0</v>
      </c>
      <c r="AB202" s="242">
        <f t="shared" si="71"/>
        <v>0</v>
      </c>
      <c r="AC202" s="242">
        <f t="shared" si="71"/>
        <v>0</v>
      </c>
      <c r="AD202" s="242">
        <f t="shared" si="71"/>
        <v>0</v>
      </c>
      <c r="AE202" s="215">
        <f>I206+J206+K206+L206+M206+N206+P206+Q206+R206+S206+T206+U206+O206+V206</f>
        <v>6516440</v>
      </c>
      <c r="AF202" s="246"/>
      <c r="AG202" s="267"/>
    </row>
    <row r="203" spans="4:34" ht="12" customHeight="1">
      <c r="D203" s="211" t="s">
        <v>655</v>
      </c>
      <c r="E203" s="212"/>
      <c r="F203" s="213"/>
      <c r="G203" s="213"/>
      <c r="H203" s="214"/>
      <c r="I203" s="236">
        <v>20000</v>
      </c>
      <c r="J203" s="236">
        <v>30000</v>
      </c>
      <c r="K203" s="236">
        <v>97000</v>
      </c>
      <c r="L203" s="236">
        <v>12000</v>
      </c>
      <c r="M203" s="236">
        <v>37000</v>
      </c>
      <c r="N203" s="236">
        <v>55000</v>
      </c>
      <c r="O203" s="236"/>
      <c r="P203" s="236">
        <v>20000</v>
      </c>
      <c r="Q203" s="236">
        <v>20000</v>
      </c>
      <c r="R203" s="236">
        <v>90000</v>
      </c>
      <c r="S203" s="236">
        <v>10000</v>
      </c>
      <c r="T203" s="236">
        <v>55000</v>
      </c>
      <c r="U203" s="236">
        <v>70000</v>
      </c>
      <c r="V203" s="236"/>
      <c r="W203" s="236">
        <v>60000</v>
      </c>
      <c r="X203" s="236">
        <v>120000</v>
      </c>
      <c r="Y203" s="236">
        <v>330000</v>
      </c>
      <c r="Z203" s="236">
        <v>13000</v>
      </c>
      <c r="AA203" s="217">
        <v>13000</v>
      </c>
      <c r="AB203" s="217">
        <v>18000</v>
      </c>
      <c r="AC203" s="217"/>
      <c r="AD203" s="236">
        <v>23000</v>
      </c>
      <c r="AE203" s="219"/>
      <c r="AF203" s="247"/>
      <c r="AG203" s="267"/>
    </row>
    <row r="204" spans="4:34">
      <c r="D204" s="211" t="s">
        <v>656</v>
      </c>
      <c r="E204" s="212"/>
      <c r="F204" s="213"/>
      <c r="G204" s="213"/>
      <c r="H204" s="214"/>
      <c r="I204" s="236">
        <f>SUM(I203*19%)</f>
        <v>3800</v>
      </c>
      <c r="J204" s="236">
        <f t="shared" ref="J204:AD204" si="72">SUM(J203*19%)</f>
        <v>5700</v>
      </c>
      <c r="K204" s="236">
        <f t="shared" si="72"/>
        <v>18430</v>
      </c>
      <c r="L204" s="236">
        <f t="shared" si="72"/>
        <v>2280</v>
      </c>
      <c r="M204" s="236">
        <f t="shared" si="72"/>
        <v>7030</v>
      </c>
      <c r="N204" s="236">
        <f t="shared" si="72"/>
        <v>10450</v>
      </c>
      <c r="O204" s="236">
        <f t="shared" si="72"/>
        <v>0</v>
      </c>
      <c r="P204" s="236">
        <f t="shared" si="72"/>
        <v>3800</v>
      </c>
      <c r="Q204" s="236">
        <f t="shared" si="72"/>
        <v>3800</v>
      </c>
      <c r="R204" s="236">
        <f t="shared" si="72"/>
        <v>17100</v>
      </c>
      <c r="S204" s="236">
        <f t="shared" si="72"/>
        <v>1900</v>
      </c>
      <c r="T204" s="236">
        <f t="shared" si="72"/>
        <v>10450</v>
      </c>
      <c r="U204" s="236">
        <f t="shared" si="72"/>
        <v>13300</v>
      </c>
      <c r="V204" s="236">
        <f t="shared" si="72"/>
        <v>0</v>
      </c>
      <c r="W204" s="236">
        <f t="shared" si="72"/>
        <v>11400</v>
      </c>
      <c r="X204" s="236">
        <f t="shared" si="72"/>
        <v>22800</v>
      </c>
      <c r="Y204" s="236">
        <f t="shared" si="72"/>
        <v>62700</v>
      </c>
      <c r="Z204" s="236">
        <f t="shared" si="72"/>
        <v>2470</v>
      </c>
      <c r="AA204" s="221">
        <f t="shared" si="72"/>
        <v>2470</v>
      </c>
      <c r="AB204" s="221">
        <f t="shared" si="72"/>
        <v>3420</v>
      </c>
      <c r="AC204" s="221">
        <f t="shared" si="72"/>
        <v>0</v>
      </c>
      <c r="AD204" s="236">
        <f t="shared" si="72"/>
        <v>4370</v>
      </c>
      <c r="AE204" s="285">
        <f>W206+X206+Y206+Z206+AD206+AA206+AB206+AC206</f>
        <v>0</v>
      </c>
      <c r="AF204" s="247"/>
      <c r="AG204" s="267"/>
    </row>
    <row r="205" spans="4:34" ht="12" customHeight="1">
      <c r="D205" s="211" t="s">
        <v>657</v>
      </c>
      <c r="E205" s="212"/>
      <c r="F205" s="213"/>
      <c r="G205" s="213"/>
      <c r="H205" s="214"/>
      <c r="I205" s="236">
        <f>SUM(I203:I204)</f>
        <v>23800</v>
      </c>
      <c r="J205" s="236">
        <f t="shared" ref="J205:AD205" si="73">SUM(J203:J204)</f>
        <v>35700</v>
      </c>
      <c r="K205" s="236">
        <f t="shared" si="73"/>
        <v>115430</v>
      </c>
      <c r="L205" s="236">
        <f t="shared" si="73"/>
        <v>14280</v>
      </c>
      <c r="M205" s="236">
        <f t="shared" si="73"/>
        <v>44030</v>
      </c>
      <c r="N205" s="236">
        <f t="shared" si="73"/>
        <v>65450</v>
      </c>
      <c r="O205" s="236">
        <f t="shared" si="73"/>
        <v>0</v>
      </c>
      <c r="P205" s="236">
        <f t="shared" si="73"/>
        <v>23800</v>
      </c>
      <c r="Q205" s="236">
        <f t="shared" si="73"/>
        <v>23800</v>
      </c>
      <c r="R205" s="236">
        <f t="shared" si="73"/>
        <v>107100</v>
      </c>
      <c r="S205" s="236">
        <f t="shared" si="73"/>
        <v>11900</v>
      </c>
      <c r="T205" s="236">
        <f t="shared" si="73"/>
        <v>65450</v>
      </c>
      <c r="U205" s="236">
        <f t="shared" si="73"/>
        <v>83300</v>
      </c>
      <c r="V205" s="236">
        <f t="shared" si="73"/>
        <v>0</v>
      </c>
      <c r="W205" s="236">
        <f t="shared" si="73"/>
        <v>71400</v>
      </c>
      <c r="X205" s="236">
        <f t="shared" si="73"/>
        <v>142800</v>
      </c>
      <c r="Y205" s="236">
        <f t="shared" si="73"/>
        <v>392700</v>
      </c>
      <c r="Z205" s="236">
        <f t="shared" si="73"/>
        <v>15470</v>
      </c>
      <c r="AA205" s="221">
        <f t="shared" si="73"/>
        <v>15470</v>
      </c>
      <c r="AB205" s="221">
        <f t="shared" si="73"/>
        <v>21420</v>
      </c>
      <c r="AC205" s="221">
        <f t="shared" si="73"/>
        <v>0</v>
      </c>
      <c r="AD205" s="236">
        <f t="shared" si="73"/>
        <v>27370</v>
      </c>
      <c r="AE205" s="219"/>
      <c r="AF205" s="247"/>
      <c r="AG205" s="267"/>
    </row>
    <row r="206" spans="4:34" ht="12" customHeight="1">
      <c r="D206" s="211" t="s">
        <v>658</v>
      </c>
      <c r="E206" s="212"/>
      <c r="F206" s="213"/>
      <c r="G206" s="213"/>
      <c r="H206" s="214"/>
      <c r="I206" s="236">
        <f>SUM(I202*I205)</f>
        <v>904400</v>
      </c>
      <c r="J206" s="236">
        <f t="shared" ref="J206:AD206" si="74">SUM(J202*J205)</f>
        <v>0</v>
      </c>
      <c r="K206" s="236">
        <f t="shared" si="74"/>
        <v>115430</v>
      </c>
      <c r="L206" s="236">
        <f t="shared" si="74"/>
        <v>342720</v>
      </c>
      <c r="M206" s="236">
        <f t="shared" si="74"/>
        <v>1012690</v>
      </c>
      <c r="N206" s="236">
        <f t="shared" si="74"/>
        <v>589050</v>
      </c>
      <c r="O206" s="236">
        <f t="shared" si="74"/>
        <v>0</v>
      </c>
      <c r="P206" s="236">
        <f t="shared" si="74"/>
        <v>904400</v>
      </c>
      <c r="Q206" s="236">
        <f t="shared" si="74"/>
        <v>0</v>
      </c>
      <c r="R206" s="236">
        <f t="shared" si="74"/>
        <v>107100</v>
      </c>
      <c r="S206" s="236">
        <f t="shared" si="74"/>
        <v>285600</v>
      </c>
      <c r="T206" s="236">
        <f t="shared" si="74"/>
        <v>1505350</v>
      </c>
      <c r="U206" s="236">
        <f t="shared" si="74"/>
        <v>749700</v>
      </c>
      <c r="V206" s="236">
        <f t="shared" si="74"/>
        <v>0</v>
      </c>
      <c r="W206" s="236">
        <f t="shared" si="74"/>
        <v>0</v>
      </c>
      <c r="X206" s="236">
        <f t="shared" si="74"/>
        <v>0</v>
      </c>
      <c r="Y206" s="236">
        <f t="shared" si="74"/>
        <v>0</v>
      </c>
      <c r="Z206" s="236">
        <f t="shared" si="74"/>
        <v>0</v>
      </c>
      <c r="AA206" s="221">
        <f t="shared" si="74"/>
        <v>0</v>
      </c>
      <c r="AB206" s="221">
        <f t="shared" si="74"/>
        <v>0</v>
      </c>
      <c r="AC206" s="221">
        <f t="shared" si="74"/>
        <v>0</v>
      </c>
      <c r="AD206" s="236">
        <f t="shared" si="74"/>
        <v>0</v>
      </c>
      <c r="AE206" s="286">
        <f>AE202+AE204</f>
        <v>6516440</v>
      </c>
      <c r="AF206" s="248"/>
      <c r="AG206" s="267"/>
    </row>
    <row r="208" spans="4:34" ht="15">
      <c r="D208" s="261" t="s">
        <v>664</v>
      </c>
      <c r="E208" s="262"/>
      <c r="F208" s="261"/>
      <c r="G208" s="261"/>
      <c r="H208" s="261"/>
      <c r="I208" s="261"/>
      <c r="J208" s="261"/>
      <c r="K208" s="261"/>
      <c r="L208" s="634">
        <f>SUM(AE202+AE172+AE150+AE118+AE85+AE57+AE40+AE22+AE7+AE204+AE174+AE152+AE120+AE87+AE59+AE42+AE24+AE9)</f>
        <v>32972400</v>
      </c>
      <c r="M208" s="635"/>
      <c r="N208" s="263"/>
      <c r="O208" s="634">
        <f>(L208*19%)+L208</f>
        <v>39237156</v>
      </c>
      <c r="P208" s="636"/>
      <c r="Q208" s="635"/>
      <c r="R208" s="263"/>
      <c r="S208" s="263"/>
      <c r="T208" s="263"/>
      <c r="U208" s="263"/>
      <c r="V208" s="263"/>
      <c r="W208" s="263"/>
      <c r="X208" s="263"/>
      <c r="Y208" s="263"/>
      <c r="Z208" s="263"/>
      <c r="AA208" s="263"/>
      <c r="AB208" s="263"/>
      <c r="AC208" s="263"/>
      <c r="AD208" s="263"/>
      <c r="AE208" s="263"/>
      <c r="AF208" s="263"/>
    </row>
    <row r="209" spans="4:34" ht="15">
      <c r="D209" s="261" t="s">
        <v>666</v>
      </c>
      <c r="E209" s="262" t="s">
        <v>667</v>
      </c>
      <c r="F209" s="261"/>
      <c r="G209" s="261"/>
      <c r="H209" s="261"/>
      <c r="I209" s="261"/>
      <c r="J209" s="261"/>
      <c r="K209" s="261"/>
      <c r="L209" s="634">
        <f>AE7+AE22+AE40+AE57+AE85+AE118+AE150+AE172+AE202</f>
        <v>32972400</v>
      </c>
      <c r="M209" s="635"/>
      <c r="N209" s="263"/>
      <c r="O209" s="634">
        <f>(L209*19%)+L209</f>
        <v>39237156</v>
      </c>
      <c r="P209" s="636"/>
      <c r="Q209" s="635"/>
      <c r="R209" s="263"/>
      <c r="S209" s="263"/>
      <c r="T209" s="263"/>
      <c r="U209" s="263"/>
      <c r="V209" s="263"/>
      <c r="W209" s="263"/>
      <c r="X209" s="263"/>
      <c r="Y209" s="263"/>
      <c r="Z209" s="263"/>
      <c r="AA209" s="263"/>
      <c r="AB209" s="263"/>
      <c r="AC209" s="263"/>
      <c r="AD209" s="263"/>
      <c r="AE209" s="263"/>
      <c r="AF209" s="263"/>
    </row>
    <row r="210" spans="4:34" ht="15">
      <c r="D210" s="261" t="s">
        <v>666</v>
      </c>
      <c r="E210" s="262" t="s">
        <v>669</v>
      </c>
      <c r="F210" s="261"/>
      <c r="G210" s="261"/>
      <c r="H210" s="261"/>
      <c r="I210" s="261"/>
      <c r="J210" s="261"/>
      <c r="K210" s="261"/>
      <c r="L210" s="634">
        <f>AE9+AE24+AE42+AE59+AE87+AE120+AE152+AE174+AE204</f>
        <v>0</v>
      </c>
      <c r="M210" s="635"/>
      <c r="N210" s="263"/>
      <c r="O210" s="634">
        <f>(L210*19%)+L210</f>
        <v>0</v>
      </c>
      <c r="P210" s="636"/>
      <c r="Q210" s="635"/>
      <c r="R210" s="263"/>
      <c r="S210" s="263"/>
      <c r="T210" s="263"/>
      <c r="U210" s="263"/>
      <c r="V210" s="263"/>
      <c r="W210" s="263"/>
      <c r="X210" s="263"/>
      <c r="Y210" s="263"/>
      <c r="Z210" s="263"/>
      <c r="AA210" s="263"/>
      <c r="AB210" s="263"/>
      <c r="AC210" s="263"/>
      <c r="AD210" s="263"/>
      <c r="AE210" s="263"/>
      <c r="AF210" s="263"/>
    </row>
    <row r="211" spans="4:34" ht="15">
      <c r="D211" s="276" t="s">
        <v>670</v>
      </c>
      <c r="E211" s="277" t="s">
        <v>671</v>
      </c>
      <c r="F211" s="276"/>
      <c r="G211" s="276"/>
      <c r="H211" s="276"/>
      <c r="I211" s="276"/>
      <c r="J211" s="276"/>
      <c r="K211" s="276"/>
      <c r="L211" s="630"/>
      <c r="M211" s="631"/>
      <c r="N211" s="278"/>
      <c r="O211" s="278"/>
      <c r="P211" s="278"/>
      <c r="Q211" s="278"/>
      <c r="R211" s="278"/>
      <c r="S211" s="278"/>
      <c r="T211" s="278"/>
      <c r="U211" s="278"/>
      <c r="V211" s="278"/>
      <c r="W211" s="278"/>
      <c r="X211" s="278"/>
      <c r="Y211" s="278"/>
      <c r="Z211" s="278"/>
      <c r="AA211" s="278"/>
      <c r="AB211" s="278"/>
      <c r="AC211" s="278"/>
      <c r="AD211" s="278"/>
      <c r="AE211" s="278"/>
      <c r="AF211" s="278"/>
    </row>
    <row r="212" spans="4:34" ht="15">
      <c r="D212" s="276" t="s">
        <v>670</v>
      </c>
      <c r="E212" s="277" t="s">
        <v>672</v>
      </c>
      <c r="F212" s="276"/>
      <c r="G212" s="276"/>
      <c r="H212" s="276"/>
      <c r="I212" s="276"/>
      <c r="J212" s="276"/>
      <c r="K212" s="276"/>
      <c r="L212" s="630"/>
      <c r="M212" s="631"/>
      <c r="N212" s="278"/>
      <c r="O212" s="278"/>
      <c r="P212" s="278"/>
      <c r="Q212" s="278"/>
      <c r="R212" s="278"/>
      <c r="S212" s="278"/>
      <c r="T212" s="278"/>
      <c r="U212" s="278"/>
      <c r="V212" s="278"/>
      <c r="W212" s="278"/>
      <c r="X212" s="278"/>
      <c r="Y212" s="278"/>
      <c r="Z212" s="278"/>
      <c r="AA212" s="278"/>
      <c r="AB212" s="278"/>
      <c r="AC212" s="278"/>
      <c r="AD212" s="278"/>
      <c r="AE212" s="278"/>
      <c r="AF212" s="278"/>
    </row>
    <row r="213" spans="4:34" ht="15">
      <c r="D213" s="273" t="s">
        <v>673</v>
      </c>
      <c r="E213" s="274"/>
      <c r="F213" s="273"/>
      <c r="G213" s="273"/>
      <c r="H213" s="273"/>
      <c r="I213" s="273"/>
      <c r="J213" s="273"/>
      <c r="K213" s="273"/>
      <c r="L213" s="632">
        <f>SUM(L211:L212)</f>
        <v>0</v>
      </c>
      <c r="M213" s="633"/>
      <c r="N213" s="275"/>
      <c r="O213" s="275"/>
      <c r="P213" s="275"/>
      <c r="Q213" s="275"/>
      <c r="R213" s="275"/>
      <c r="S213" s="275"/>
      <c r="T213" s="275"/>
      <c r="U213" s="275"/>
      <c r="V213" s="275"/>
      <c r="W213" s="275"/>
      <c r="X213" s="275"/>
      <c r="Y213" s="275"/>
      <c r="Z213" s="275"/>
      <c r="AA213" s="275"/>
      <c r="AB213" s="275"/>
      <c r="AC213" s="275"/>
      <c r="AD213" s="275"/>
      <c r="AE213" s="275"/>
      <c r="AF213" s="275"/>
    </row>
    <row r="214" spans="4:34" ht="15">
      <c r="D214" s="273" t="s">
        <v>674</v>
      </c>
      <c r="E214" s="274" t="s">
        <v>671</v>
      </c>
      <c r="F214" s="273"/>
      <c r="G214" s="273"/>
      <c r="H214" s="273"/>
      <c r="I214" s="273"/>
      <c r="J214" s="273"/>
      <c r="K214" s="273"/>
      <c r="L214" s="632">
        <f>L211-L209</f>
        <v>-32972400</v>
      </c>
      <c r="M214" s="633"/>
      <c r="N214" s="275"/>
      <c r="O214" s="275"/>
      <c r="P214" s="275"/>
      <c r="Q214" s="275"/>
      <c r="R214" s="275"/>
      <c r="S214" s="275"/>
      <c r="T214" s="275"/>
      <c r="U214" s="275"/>
      <c r="V214" s="275"/>
      <c r="W214" s="275"/>
      <c r="X214" s="275"/>
      <c r="Y214" s="275"/>
      <c r="Z214" s="275"/>
      <c r="AA214" s="275"/>
      <c r="AB214" s="275"/>
      <c r="AC214" s="275"/>
      <c r="AD214" s="275"/>
      <c r="AE214" s="275"/>
      <c r="AF214" s="275"/>
    </row>
    <row r="215" spans="4:34" ht="15">
      <c r="D215" s="273" t="s">
        <v>674</v>
      </c>
      <c r="E215" s="274" t="s">
        <v>672</v>
      </c>
      <c r="F215" s="273"/>
      <c r="G215" s="273"/>
      <c r="H215" s="273"/>
      <c r="I215" s="273"/>
      <c r="J215" s="273"/>
      <c r="K215" s="273"/>
      <c r="L215" s="632">
        <f>L212-L210</f>
        <v>0</v>
      </c>
      <c r="M215" s="633"/>
      <c r="N215" s="275"/>
      <c r="O215" s="275"/>
      <c r="P215" s="275"/>
      <c r="Q215" s="275"/>
      <c r="R215" s="275"/>
      <c r="S215" s="275"/>
      <c r="T215" s="275"/>
      <c r="U215" s="275"/>
      <c r="V215" s="275"/>
      <c r="W215" s="275"/>
      <c r="X215" s="275"/>
      <c r="Y215" s="275"/>
      <c r="Z215" s="275"/>
      <c r="AA215" s="275"/>
      <c r="AB215" s="275"/>
      <c r="AC215" s="275"/>
      <c r="AD215" s="275"/>
      <c r="AE215" s="275"/>
      <c r="AF215" s="275"/>
    </row>
    <row r="216" spans="4:34" ht="18" customHeight="1">
      <c r="D216" s="279" t="s">
        <v>675</v>
      </c>
      <c r="E216" s="280"/>
      <c r="F216" s="279"/>
      <c r="G216" s="279"/>
      <c r="H216" s="279"/>
      <c r="I216" s="279"/>
      <c r="J216" s="279"/>
      <c r="K216" s="279"/>
      <c r="L216" s="281" t="e">
        <f>L208/L213</f>
        <v>#DIV/0!</v>
      </c>
      <c r="M216" s="282"/>
      <c r="N216" s="282"/>
      <c r="O216" s="282"/>
      <c r="P216" s="282"/>
      <c r="Q216" s="282"/>
      <c r="R216" s="282"/>
      <c r="S216" s="282"/>
      <c r="T216" s="282"/>
      <c r="U216" s="282"/>
      <c r="V216" s="282"/>
      <c r="W216" s="282"/>
      <c r="X216" s="282"/>
      <c r="Y216" s="282"/>
      <c r="Z216" s="282"/>
      <c r="AA216" s="282"/>
      <c r="AB216" s="282"/>
      <c r="AC216" s="282"/>
      <c r="AD216" s="282"/>
      <c r="AE216" s="282"/>
      <c r="AF216" s="282"/>
      <c r="AG216" s="271"/>
      <c r="AH216" s="203" t="s">
        <v>676</v>
      </c>
    </row>
    <row r="217" spans="4:34" ht="20.25" customHeight="1">
      <c r="D217" s="279" t="s">
        <v>677</v>
      </c>
      <c r="E217" s="280"/>
      <c r="F217" s="279"/>
      <c r="G217" s="279"/>
      <c r="H217" s="279"/>
      <c r="I217" s="279"/>
      <c r="J217" s="279"/>
      <c r="K217" s="279"/>
      <c r="L217" s="281" t="e">
        <f>(L209)/L211</f>
        <v>#DIV/0!</v>
      </c>
      <c r="M217" s="282"/>
      <c r="N217" s="282"/>
      <c r="O217" s="282"/>
      <c r="P217" s="282"/>
      <c r="Q217" s="282"/>
      <c r="R217" s="282"/>
      <c r="S217" s="282"/>
      <c r="T217" s="282"/>
      <c r="U217" s="282"/>
      <c r="V217" s="282"/>
      <c r="W217" s="282"/>
      <c r="X217" s="282"/>
      <c r="Y217" s="282"/>
      <c r="Z217" s="282"/>
      <c r="AA217" s="282"/>
      <c r="AB217" s="282"/>
      <c r="AC217" s="282"/>
      <c r="AD217" s="282"/>
      <c r="AE217" s="282"/>
      <c r="AF217" s="282"/>
    </row>
    <row r="218" spans="4:34" ht="20.25" customHeight="1">
      <c r="D218" s="279" t="s">
        <v>678</v>
      </c>
      <c r="E218" s="280"/>
      <c r="F218" s="279"/>
      <c r="G218" s="279"/>
      <c r="H218" s="279"/>
      <c r="I218" s="279"/>
      <c r="J218" s="279"/>
      <c r="K218" s="279"/>
      <c r="L218" s="281" t="e">
        <f>(L210)/L212</f>
        <v>#DIV/0!</v>
      </c>
      <c r="M218" s="282"/>
      <c r="N218" s="282"/>
      <c r="O218" s="282"/>
      <c r="P218" s="282"/>
      <c r="Q218" s="282"/>
      <c r="R218" s="282"/>
      <c r="S218" s="282"/>
      <c r="T218" s="282"/>
      <c r="U218" s="282"/>
      <c r="V218" s="282"/>
      <c r="W218" s="282"/>
      <c r="X218" s="282"/>
      <c r="Y218" s="282"/>
      <c r="Z218" s="282"/>
      <c r="AA218" s="282"/>
      <c r="AB218" s="282"/>
      <c r="AC218" s="282"/>
      <c r="AD218" s="282"/>
      <c r="AE218" s="282"/>
      <c r="AF218" s="282"/>
    </row>
    <row r="223" spans="4:34" ht="23.25" customHeight="1">
      <c r="G223" s="293"/>
      <c r="H223" s="292"/>
      <c r="I223" s="292"/>
      <c r="J223" s="292"/>
      <c r="K223" s="292"/>
      <c r="L223" s="639"/>
      <c r="M223" s="639"/>
    </row>
    <row r="224" spans="4:34" ht="29.25" customHeight="1">
      <c r="G224" s="293"/>
      <c r="H224" s="293"/>
      <c r="I224" s="293"/>
      <c r="J224" s="293"/>
      <c r="K224" s="293"/>
    </row>
    <row r="227" spans="4:33" ht="52.5" customHeight="1">
      <c r="D227" s="638" t="s">
        <v>680</v>
      </c>
      <c r="E227" s="638"/>
      <c r="F227" s="638"/>
      <c r="G227" s="638"/>
      <c r="H227" s="638"/>
      <c r="I227" s="638"/>
      <c r="J227" s="638"/>
      <c r="K227" s="638"/>
      <c r="L227" s="638"/>
      <c r="M227" s="638"/>
      <c r="N227" s="638"/>
      <c r="O227" s="638"/>
      <c r="P227" s="638"/>
      <c r="Q227" s="638"/>
      <c r="R227" s="638"/>
      <c r="S227" s="638"/>
      <c r="T227" s="638"/>
      <c r="U227" s="638"/>
      <c r="V227" s="638"/>
      <c r="W227" s="638"/>
      <c r="X227" s="638"/>
      <c r="Y227" s="638"/>
      <c r="Z227" s="638"/>
      <c r="AA227" s="638"/>
      <c r="AB227" s="638"/>
      <c r="AC227" s="638"/>
      <c r="AD227" s="638"/>
      <c r="AE227" s="638"/>
      <c r="AF227" s="638"/>
      <c r="AG227" s="638"/>
    </row>
    <row r="231" spans="4:33">
      <c r="I231" s="200" t="s">
        <v>22</v>
      </c>
      <c r="J231" s="200"/>
      <c r="K231" s="200"/>
      <c r="L231" s="200"/>
      <c r="M231" s="200"/>
      <c r="N231" s="200"/>
      <c r="O231" s="287"/>
      <c r="P231" s="284" t="s">
        <v>23</v>
      </c>
      <c r="Q231" s="284"/>
      <c r="R231" s="284"/>
      <c r="S231" s="284"/>
      <c r="T231" s="284"/>
      <c r="U231" s="284"/>
      <c r="V231" s="284"/>
      <c r="W231" s="201" t="s">
        <v>24</v>
      </c>
      <c r="X231" s="201"/>
      <c r="Y231" s="201"/>
      <c r="Z231" s="202"/>
      <c r="AA231" s="202"/>
      <c r="AB231" s="202"/>
      <c r="AC231" s="202"/>
      <c r="AD231" s="202"/>
    </row>
    <row r="232" spans="4:33" ht="48">
      <c r="D232" s="198" t="s">
        <v>25</v>
      </c>
      <c r="E232" s="199" t="s">
        <v>26</v>
      </c>
      <c r="F232" s="200" t="s">
        <v>27</v>
      </c>
      <c r="G232" s="200" t="s">
        <v>28</v>
      </c>
      <c r="H232" s="200" t="s">
        <v>650</v>
      </c>
      <c r="I232" s="200" t="s">
        <v>29</v>
      </c>
      <c r="J232" s="200" t="s">
        <v>30</v>
      </c>
      <c r="K232" s="200" t="s">
        <v>31</v>
      </c>
      <c r="L232" s="200" t="s">
        <v>32</v>
      </c>
      <c r="M232" s="200" t="s">
        <v>33</v>
      </c>
      <c r="N232" s="200" t="s">
        <v>34</v>
      </c>
      <c r="O232" s="200" t="s">
        <v>35</v>
      </c>
      <c r="P232" s="283" t="s">
        <v>29</v>
      </c>
      <c r="Q232" s="283" t="s">
        <v>30</v>
      </c>
      <c r="R232" s="283" t="s">
        <v>31</v>
      </c>
      <c r="S232" s="283" t="s">
        <v>32</v>
      </c>
      <c r="T232" s="283" t="s">
        <v>33</v>
      </c>
      <c r="U232" s="283" t="s">
        <v>34</v>
      </c>
      <c r="V232" s="283" t="s">
        <v>36</v>
      </c>
      <c r="W232" s="201" t="s">
        <v>29</v>
      </c>
      <c r="X232" s="201" t="s">
        <v>32</v>
      </c>
      <c r="Y232" s="201" t="s">
        <v>33</v>
      </c>
      <c r="Z232" s="202" t="s">
        <v>37</v>
      </c>
      <c r="AA232" s="202" t="s">
        <v>38</v>
      </c>
      <c r="AB232" s="202" t="s">
        <v>39</v>
      </c>
      <c r="AC232" s="202" t="s">
        <v>651</v>
      </c>
      <c r="AD232" s="202" t="s">
        <v>652</v>
      </c>
      <c r="AE232" s="200" t="s">
        <v>42</v>
      </c>
      <c r="AF232" s="200" t="s">
        <v>43</v>
      </c>
      <c r="AG232" s="266" t="s">
        <v>44</v>
      </c>
    </row>
    <row r="233" spans="4:33">
      <c r="D233" s="204" t="s">
        <v>45</v>
      </c>
      <c r="E233" s="205"/>
      <c r="F233" s="206"/>
      <c r="G233" s="206"/>
      <c r="H233" s="206"/>
      <c r="I233" s="206"/>
      <c r="J233" s="206"/>
      <c r="K233" s="206"/>
      <c r="L233" s="206"/>
      <c r="M233" s="206"/>
      <c r="N233" s="206"/>
      <c r="O233" s="206"/>
      <c r="P233" s="206"/>
      <c r="Q233" s="206"/>
      <c r="R233" s="206"/>
      <c r="S233" s="206"/>
      <c r="T233" s="206"/>
      <c r="U233" s="206"/>
      <c r="V233" s="206"/>
      <c r="W233" s="206"/>
      <c r="X233" s="206"/>
      <c r="Y233" s="206"/>
      <c r="Z233" s="206"/>
      <c r="AA233" s="206"/>
      <c r="AB233" s="206"/>
      <c r="AC233" s="206"/>
      <c r="AD233" s="206"/>
      <c r="AE233" s="206"/>
      <c r="AF233" s="207"/>
      <c r="AG233" s="267"/>
    </row>
    <row r="234" spans="4:33" ht="38.25">
      <c r="D234" s="185" t="s">
        <v>60</v>
      </c>
      <c r="E234" s="190" t="s">
        <v>61</v>
      </c>
      <c r="F234" s="186">
        <v>3</v>
      </c>
      <c r="G234" s="190" t="s">
        <v>62</v>
      </c>
      <c r="H234" s="187"/>
      <c r="I234" s="187">
        <v>5</v>
      </c>
      <c r="J234" s="208"/>
      <c r="K234" s="208"/>
      <c r="L234" s="209">
        <v>2</v>
      </c>
      <c r="M234" s="208"/>
      <c r="N234" s="208"/>
      <c r="O234" s="208"/>
      <c r="P234" s="208">
        <f t="shared" ref="P234:P236" si="75">I234</f>
        <v>5</v>
      </c>
      <c r="Q234" s="208">
        <f t="shared" ref="Q234:Q236" si="76">J234</f>
        <v>0</v>
      </c>
      <c r="R234" s="208">
        <f t="shared" ref="R234:R236" si="77">K234</f>
        <v>0</v>
      </c>
      <c r="S234" s="208">
        <f t="shared" ref="S234:S236" si="78">L234</f>
        <v>2</v>
      </c>
      <c r="T234" s="208">
        <f t="shared" ref="T234:T236" si="79">M234</f>
        <v>0</v>
      </c>
      <c r="U234" s="208">
        <f t="shared" ref="U234:U236" si="80">N234</f>
        <v>0</v>
      </c>
      <c r="V234" s="208">
        <f t="shared" ref="V234:V236" si="81">O234</f>
        <v>0</v>
      </c>
      <c r="W234" s="208"/>
      <c r="X234" s="208"/>
      <c r="Y234" s="208"/>
      <c r="Z234" s="208"/>
      <c r="AA234" s="208"/>
      <c r="AB234" s="208"/>
      <c r="AC234" s="208"/>
      <c r="AD234" s="208"/>
      <c r="AE234" s="291">
        <v>45962</v>
      </c>
      <c r="AF234" s="208">
        <f t="shared" ref="AF234:AF236" si="82">I234+J234+K234+L234+M234+N234+W234+X234+Y234</f>
        <v>7</v>
      </c>
      <c r="AG234" s="268"/>
    </row>
    <row r="235" spans="4:33" ht="38.25">
      <c r="D235" s="185" t="s">
        <v>63</v>
      </c>
      <c r="E235" s="189" t="s">
        <v>47</v>
      </c>
      <c r="F235" s="186">
        <v>1</v>
      </c>
      <c r="G235" s="190" t="s">
        <v>64</v>
      </c>
      <c r="H235" s="187"/>
      <c r="I235" s="187">
        <v>1</v>
      </c>
      <c r="J235" s="208"/>
      <c r="K235" s="208"/>
      <c r="L235" s="209"/>
      <c r="M235" s="208">
        <v>1</v>
      </c>
      <c r="N235" s="208"/>
      <c r="O235" s="208"/>
      <c r="P235" s="208">
        <f t="shared" si="75"/>
        <v>1</v>
      </c>
      <c r="Q235" s="208">
        <f t="shared" si="76"/>
        <v>0</v>
      </c>
      <c r="R235" s="208">
        <f t="shared" si="77"/>
        <v>0</v>
      </c>
      <c r="S235" s="208">
        <f t="shared" si="78"/>
        <v>0</v>
      </c>
      <c r="T235" s="208">
        <f t="shared" si="79"/>
        <v>1</v>
      </c>
      <c r="U235" s="208">
        <f t="shared" si="80"/>
        <v>0</v>
      </c>
      <c r="V235" s="208">
        <f t="shared" si="81"/>
        <v>0</v>
      </c>
      <c r="W235" s="208"/>
      <c r="X235" s="208"/>
      <c r="Y235" s="208"/>
      <c r="Z235" s="208"/>
      <c r="AA235" s="208"/>
      <c r="AB235" s="208"/>
      <c r="AC235" s="208"/>
      <c r="AD235" s="208"/>
      <c r="AE235" s="291">
        <v>45962</v>
      </c>
      <c r="AF235" s="208">
        <f t="shared" si="82"/>
        <v>2</v>
      </c>
      <c r="AG235" s="268"/>
    </row>
    <row r="236" spans="4:33" ht="25.5">
      <c r="D236" s="185" t="s">
        <v>67</v>
      </c>
      <c r="E236" s="189" t="s">
        <v>47</v>
      </c>
      <c r="F236" s="186">
        <v>1</v>
      </c>
      <c r="G236" s="190" t="s">
        <v>68</v>
      </c>
      <c r="H236" s="187"/>
      <c r="I236" s="187"/>
      <c r="J236" s="208"/>
      <c r="K236" s="187"/>
      <c r="L236" s="188"/>
      <c r="M236" s="187"/>
      <c r="N236" s="208"/>
      <c r="O236" s="208"/>
      <c r="P236" s="208">
        <f t="shared" si="75"/>
        <v>0</v>
      </c>
      <c r="Q236" s="208">
        <f t="shared" si="76"/>
        <v>0</v>
      </c>
      <c r="R236" s="208">
        <f t="shared" si="77"/>
        <v>0</v>
      </c>
      <c r="S236" s="208">
        <f t="shared" si="78"/>
        <v>0</v>
      </c>
      <c r="T236" s="208">
        <f t="shared" si="79"/>
        <v>0</v>
      </c>
      <c r="U236" s="208">
        <f t="shared" si="80"/>
        <v>0</v>
      </c>
      <c r="V236" s="208">
        <f t="shared" si="81"/>
        <v>0</v>
      </c>
      <c r="W236" s="187"/>
      <c r="X236" s="187"/>
      <c r="Y236" s="187"/>
      <c r="Z236" s="187"/>
      <c r="AA236" s="187"/>
      <c r="AB236" s="187"/>
      <c r="AC236" s="187"/>
      <c r="AD236" s="187"/>
      <c r="AE236" s="291">
        <v>45962</v>
      </c>
      <c r="AF236" s="208">
        <f t="shared" si="82"/>
        <v>0</v>
      </c>
      <c r="AG236" s="268"/>
    </row>
    <row r="237" spans="4:33">
      <c r="D237" s="211" t="s">
        <v>654</v>
      </c>
      <c r="E237" s="212"/>
      <c r="F237" s="213"/>
      <c r="G237" s="213"/>
      <c r="H237" s="214"/>
      <c r="I237" s="187">
        <f t="shared" ref="I237:AD237" si="83">SUM(I234:I236)</f>
        <v>6</v>
      </c>
      <c r="J237" s="187">
        <f t="shared" si="83"/>
        <v>0</v>
      </c>
      <c r="K237" s="187">
        <f t="shared" si="83"/>
        <v>0</v>
      </c>
      <c r="L237" s="187">
        <f t="shared" si="83"/>
        <v>2</v>
      </c>
      <c r="M237" s="187">
        <f t="shared" si="83"/>
        <v>1</v>
      </c>
      <c r="N237" s="187">
        <f t="shared" si="83"/>
        <v>0</v>
      </c>
      <c r="O237" s="187">
        <f t="shared" si="83"/>
        <v>0</v>
      </c>
      <c r="P237" s="187">
        <f t="shared" si="83"/>
        <v>6</v>
      </c>
      <c r="Q237" s="187">
        <f t="shared" si="83"/>
        <v>0</v>
      </c>
      <c r="R237" s="187">
        <f t="shared" si="83"/>
        <v>0</v>
      </c>
      <c r="S237" s="187">
        <f t="shared" si="83"/>
        <v>2</v>
      </c>
      <c r="T237" s="187">
        <f t="shared" si="83"/>
        <v>1</v>
      </c>
      <c r="U237" s="187">
        <f t="shared" si="83"/>
        <v>0</v>
      </c>
      <c r="V237" s="187">
        <f t="shared" si="83"/>
        <v>0</v>
      </c>
      <c r="W237" s="187">
        <f t="shared" si="83"/>
        <v>0</v>
      </c>
      <c r="X237" s="187">
        <f t="shared" si="83"/>
        <v>0</v>
      </c>
      <c r="Y237" s="187">
        <f t="shared" si="83"/>
        <v>0</v>
      </c>
      <c r="Z237" s="187">
        <f t="shared" si="83"/>
        <v>0</v>
      </c>
      <c r="AA237" s="187">
        <f t="shared" si="83"/>
        <v>0</v>
      </c>
      <c r="AB237" s="187">
        <f t="shared" si="83"/>
        <v>0</v>
      </c>
      <c r="AC237" s="187">
        <f t="shared" si="83"/>
        <v>0</v>
      </c>
      <c r="AD237" s="187">
        <f t="shared" si="83"/>
        <v>0</v>
      </c>
      <c r="AE237" s="215">
        <f>I241+J241+K241+L241+M241+N241+P241+Q241+R241+S241+T241+U241+V241+O241</f>
        <v>410000</v>
      </c>
      <c r="AF237" s="216"/>
      <c r="AG237" s="267"/>
    </row>
    <row r="238" spans="4:33">
      <c r="D238" s="211" t="s">
        <v>655</v>
      </c>
      <c r="E238" s="212"/>
      <c r="F238" s="213"/>
      <c r="G238" s="213"/>
      <c r="H238" s="214"/>
      <c r="I238" s="217">
        <v>20000</v>
      </c>
      <c r="J238" s="218">
        <v>20000</v>
      </c>
      <c r="K238" s="217">
        <v>105000</v>
      </c>
      <c r="L238" s="217">
        <v>10000</v>
      </c>
      <c r="M238" s="217">
        <v>40000</v>
      </c>
      <c r="N238" s="218">
        <v>50000</v>
      </c>
      <c r="O238" s="218"/>
      <c r="P238" s="218">
        <v>20000</v>
      </c>
      <c r="Q238" s="218">
        <v>20000</v>
      </c>
      <c r="R238" s="218">
        <v>80000</v>
      </c>
      <c r="S238" s="218">
        <v>20000</v>
      </c>
      <c r="T238" s="218">
        <v>70000</v>
      </c>
      <c r="U238" s="218">
        <v>70000</v>
      </c>
      <c r="V238" s="218"/>
      <c r="W238" s="217">
        <v>50000</v>
      </c>
      <c r="X238" s="217">
        <v>115000</v>
      </c>
      <c r="Y238" s="217">
        <v>305000</v>
      </c>
      <c r="Z238" s="217">
        <v>13000</v>
      </c>
      <c r="AA238" s="217">
        <v>13000</v>
      </c>
      <c r="AB238" s="217">
        <v>18000</v>
      </c>
      <c r="AC238" s="217">
        <v>13000</v>
      </c>
      <c r="AD238" s="217">
        <v>10000</v>
      </c>
      <c r="AE238" s="219"/>
      <c r="AF238" s="220"/>
      <c r="AG238" s="267"/>
    </row>
    <row r="239" spans="4:33">
      <c r="D239" s="211" t="s">
        <v>656</v>
      </c>
      <c r="E239" s="212"/>
      <c r="F239" s="213"/>
      <c r="G239" s="213"/>
      <c r="H239" s="214"/>
      <c r="I239" s="221"/>
      <c r="J239" s="221"/>
      <c r="K239" s="221"/>
      <c r="L239" s="221"/>
      <c r="M239" s="221"/>
      <c r="N239" s="221"/>
      <c r="O239" s="221"/>
      <c r="P239" s="221"/>
      <c r="Q239" s="221"/>
      <c r="R239" s="221"/>
      <c r="S239" s="221"/>
      <c r="T239" s="221"/>
      <c r="U239" s="221"/>
      <c r="V239" s="221"/>
      <c r="W239" s="221"/>
      <c r="X239" s="221"/>
      <c r="Y239" s="221"/>
      <c r="Z239" s="221"/>
      <c r="AA239" s="221"/>
      <c r="AB239" s="221"/>
      <c r="AC239" s="221"/>
      <c r="AD239" s="221"/>
      <c r="AE239" s="285">
        <f>W241+X241+Y241+Z241+AD241+AB241+AC241+AA241</f>
        <v>0</v>
      </c>
      <c r="AF239" s="220"/>
      <c r="AG239" s="267"/>
    </row>
    <row r="240" spans="4:33" ht="24">
      <c r="D240" s="211" t="s">
        <v>657</v>
      </c>
      <c r="E240" s="212"/>
      <c r="F240" s="213"/>
      <c r="G240" s="213"/>
      <c r="H240" s="214"/>
      <c r="I240" s="221">
        <f>SUM(I238:I239)</f>
        <v>20000</v>
      </c>
      <c r="J240" s="221">
        <f t="shared" ref="J240:AD240" si="84">SUM(J238:J239)</f>
        <v>20000</v>
      </c>
      <c r="K240" s="221">
        <f t="shared" si="84"/>
        <v>105000</v>
      </c>
      <c r="L240" s="221">
        <f t="shared" si="84"/>
        <v>10000</v>
      </c>
      <c r="M240" s="221">
        <f t="shared" si="84"/>
        <v>40000</v>
      </c>
      <c r="N240" s="221">
        <f t="shared" si="84"/>
        <v>50000</v>
      </c>
      <c r="O240" s="221">
        <f t="shared" si="84"/>
        <v>0</v>
      </c>
      <c r="P240" s="221">
        <f t="shared" si="84"/>
        <v>20000</v>
      </c>
      <c r="Q240" s="221">
        <f t="shared" si="84"/>
        <v>20000</v>
      </c>
      <c r="R240" s="221">
        <f t="shared" si="84"/>
        <v>80000</v>
      </c>
      <c r="S240" s="221">
        <f t="shared" si="84"/>
        <v>20000</v>
      </c>
      <c r="T240" s="221">
        <f t="shared" si="84"/>
        <v>70000</v>
      </c>
      <c r="U240" s="221">
        <f t="shared" si="84"/>
        <v>70000</v>
      </c>
      <c r="V240" s="221">
        <f t="shared" si="84"/>
        <v>0</v>
      </c>
      <c r="W240" s="221">
        <f t="shared" si="84"/>
        <v>50000</v>
      </c>
      <c r="X240" s="221">
        <f t="shared" si="84"/>
        <v>115000</v>
      </c>
      <c r="Y240" s="221">
        <f t="shared" si="84"/>
        <v>305000</v>
      </c>
      <c r="Z240" s="221">
        <f t="shared" si="84"/>
        <v>13000</v>
      </c>
      <c r="AA240" s="221">
        <f t="shared" si="84"/>
        <v>13000</v>
      </c>
      <c r="AB240" s="221">
        <f t="shared" si="84"/>
        <v>18000</v>
      </c>
      <c r="AC240" s="221">
        <f t="shared" si="84"/>
        <v>13000</v>
      </c>
      <c r="AD240" s="221">
        <f t="shared" si="84"/>
        <v>10000</v>
      </c>
      <c r="AE240" s="219"/>
      <c r="AF240" s="220"/>
      <c r="AG240" s="267"/>
    </row>
    <row r="241" spans="4:33" ht="24">
      <c r="D241" s="211" t="s">
        <v>658</v>
      </c>
      <c r="E241" s="212"/>
      <c r="F241" s="213"/>
      <c r="G241" s="213"/>
      <c r="H241" s="214"/>
      <c r="I241" s="221">
        <f>SUM(I237*I240)</f>
        <v>120000</v>
      </c>
      <c r="J241" s="221">
        <f t="shared" ref="J241:AD241" si="85">SUM(J237*J240)</f>
        <v>0</v>
      </c>
      <c r="K241" s="221">
        <f t="shared" si="85"/>
        <v>0</v>
      </c>
      <c r="L241" s="221">
        <f t="shared" si="85"/>
        <v>20000</v>
      </c>
      <c r="M241" s="221">
        <f t="shared" si="85"/>
        <v>40000</v>
      </c>
      <c r="N241" s="221">
        <f t="shared" si="85"/>
        <v>0</v>
      </c>
      <c r="O241" s="221">
        <f t="shared" si="85"/>
        <v>0</v>
      </c>
      <c r="P241" s="221">
        <f t="shared" si="85"/>
        <v>120000</v>
      </c>
      <c r="Q241" s="221">
        <f t="shared" si="85"/>
        <v>0</v>
      </c>
      <c r="R241" s="221">
        <f t="shared" si="85"/>
        <v>0</v>
      </c>
      <c r="S241" s="221">
        <f t="shared" si="85"/>
        <v>40000</v>
      </c>
      <c r="T241" s="221">
        <f t="shared" si="85"/>
        <v>70000</v>
      </c>
      <c r="U241" s="221">
        <f t="shared" si="85"/>
        <v>0</v>
      </c>
      <c r="V241" s="221">
        <f t="shared" si="85"/>
        <v>0</v>
      </c>
      <c r="W241" s="221">
        <f t="shared" si="85"/>
        <v>0</v>
      </c>
      <c r="X241" s="221">
        <f t="shared" si="85"/>
        <v>0</v>
      </c>
      <c r="Y241" s="221">
        <f t="shared" si="85"/>
        <v>0</v>
      </c>
      <c r="Z241" s="221">
        <f t="shared" si="85"/>
        <v>0</v>
      </c>
      <c r="AA241" s="221">
        <f t="shared" si="85"/>
        <v>0</v>
      </c>
      <c r="AB241" s="221">
        <f t="shared" si="85"/>
        <v>0</v>
      </c>
      <c r="AC241" s="221">
        <f t="shared" si="85"/>
        <v>0</v>
      </c>
      <c r="AD241" s="221">
        <f t="shared" si="85"/>
        <v>0</v>
      </c>
      <c r="AE241" s="286">
        <f>AE237+AE239</f>
        <v>410000</v>
      </c>
      <c r="AF241" s="223"/>
      <c r="AG241" s="267"/>
    </row>
    <row r="242" spans="4:33" ht="30">
      <c r="D242" s="224" t="s">
        <v>69</v>
      </c>
      <c r="E242" s="205"/>
      <c r="F242" s="206"/>
      <c r="G242" s="206"/>
      <c r="H242" s="206"/>
      <c r="I242" s="206"/>
      <c r="J242" s="206"/>
      <c r="K242" s="206"/>
      <c r="L242" s="206"/>
      <c r="M242" s="206"/>
      <c r="N242" s="206"/>
      <c r="O242" s="206"/>
      <c r="P242" s="206"/>
      <c r="Q242" s="206"/>
      <c r="R242" s="206"/>
      <c r="S242" s="206"/>
      <c r="T242" s="206"/>
      <c r="U242" s="206"/>
      <c r="V242" s="206"/>
      <c r="W242" s="206"/>
      <c r="X242" s="206"/>
      <c r="Y242" s="206"/>
      <c r="Z242" s="206"/>
      <c r="AA242" s="206"/>
      <c r="AB242" s="206"/>
      <c r="AC242" s="206"/>
      <c r="AD242" s="206"/>
      <c r="AE242" s="206"/>
      <c r="AF242" s="207"/>
      <c r="AG242" s="267"/>
    </row>
    <row r="243" spans="4:33" ht="38.25">
      <c r="D243" s="185" t="s">
        <v>72</v>
      </c>
      <c r="E243" s="186" t="s">
        <v>47</v>
      </c>
      <c r="F243" s="186">
        <v>1</v>
      </c>
      <c r="G243" s="190" t="s">
        <v>73</v>
      </c>
      <c r="H243" s="187"/>
      <c r="I243" s="187">
        <v>1</v>
      </c>
      <c r="J243" s="208"/>
      <c r="K243" s="187"/>
      <c r="L243" s="188">
        <v>1</v>
      </c>
      <c r="M243" s="187"/>
      <c r="N243" s="208"/>
      <c r="O243" s="208"/>
      <c r="P243" s="208">
        <f t="shared" ref="P243:P250" si="86">I243</f>
        <v>1</v>
      </c>
      <c r="Q243" s="208">
        <f t="shared" ref="Q243:Q250" si="87">J243</f>
        <v>0</v>
      </c>
      <c r="R243" s="208">
        <f t="shared" ref="R243:R250" si="88">K243</f>
        <v>0</v>
      </c>
      <c r="S243" s="208">
        <f t="shared" ref="S243:S250" si="89">L243</f>
        <v>1</v>
      </c>
      <c r="T243" s="208">
        <f t="shared" ref="T243:T250" si="90">M243</f>
        <v>0</v>
      </c>
      <c r="U243" s="208">
        <f t="shared" ref="U243:U250" si="91">N243</f>
        <v>0</v>
      </c>
      <c r="V243" s="208">
        <f t="shared" ref="V243:V250" si="92">O243</f>
        <v>0</v>
      </c>
      <c r="W243" s="187"/>
      <c r="X243" s="187"/>
      <c r="Y243" s="187"/>
      <c r="Z243" s="187"/>
      <c r="AA243" s="187"/>
      <c r="AB243" s="187"/>
      <c r="AC243" s="187"/>
      <c r="AD243" s="187"/>
      <c r="AE243" s="291">
        <v>45962</v>
      </c>
      <c r="AF243" s="208">
        <f t="shared" ref="AF243:AF250" si="93">I243+J243+K243+L243+M243+N243+W243+X243+Y243</f>
        <v>2</v>
      </c>
      <c r="AG243" s="268"/>
    </row>
    <row r="244" spans="4:33" ht="51">
      <c r="D244" s="185" t="s">
        <v>74</v>
      </c>
      <c r="E244" s="186" t="s">
        <v>75</v>
      </c>
      <c r="F244" s="186">
        <v>4</v>
      </c>
      <c r="G244" s="190" t="s">
        <v>76</v>
      </c>
      <c r="H244" s="187"/>
      <c r="I244" s="187">
        <v>3</v>
      </c>
      <c r="J244" s="208"/>
      <c r="K244" s="208"/>
      <c r="L244" s="209">
        <v>2</v>
      </c>
      <c r="M244" s="208">
        <v>1</v>
      </c>
      <c r="N244" s="208"/>
      <c r="O244" s="208"/>
      <c r="P244" s="208">
        <f t="shared" si="86"/>
        <v>3</v>
      </c>
      <c r="Q244" s="208">
        <f t="shared" si="87"/>
        <v>0</v>
      </c>
      <c r="R244" s="208">
        <f t="shared" si="88"/>
        <v>0</v>
      </c>
      <c r="S244" s="208">
        <f t="shared" si="89"/>
        <v>2</v>
      </c>
      <c r="T244" s="208">
        <f t="shared" si="90"/>
        <v>1</v>
      </c>
      <c r="U244" s="208">
        <f t="shared" si="91"/>
        <v>0</v>
      </c>
      <c r="V244" s="208">
        <f t="shared" si="92"/>
        <v>0</v>
      </c>
      <c r="W244" s="208"/>
      <c r="X244" s="208"/>
      <c r="Y244" s="208"/>
      <c r="Z244" s="208"/>
      <c r="AA244" s="208"/>
      <c r="AB244" s="208"/>
      <c r="AC244" s="208"/>
      <c r="AD244" s="208"/>
      <c r="AE244" s="291">
        <v>45962</v>
      </c>
      <c r="AF244" s="208">
        <f t="shared" si="93"/>
        <v>6</v>
      </c>
      <c r="AG244" s="268"/>
    </row>
    <row r="245" spans="4:33" ht="25.5">
      <c r="D245" s="185" t="s">
        <v>74</v>
      </c>
      <c r="E245" s="225" t="s">
        <v>77</v>
      </c>
      <c r="F245" s="186">
        <v>2</v>
      </c>
      <c r="G245" s="190" t="s">
        <v>78</v>
      </c>
      <c r="H245" s="187"/>
      <c r="I245" s="187">
        <v>3</v>
      </c>
      <c r="J245" s="208"/>
      <c r="K245" s="208"/>
      <c r="L245" s="209">
        <v>2</v>
      </c>
      <c r="M245" s="208">
        <v>2</v>
      </c>
      <c r="N245" s="208"/>
      <c r="O245" s="208"/>
      <c r="P245" s="208">
        <f t="shared" si="86"/>
        <v>3</v>
      </c>
      <c r="Q245" s="208">
        <f t="shared" si="87"/>
        <v>0</v>
      </c>
      <c r="R245" s="208">
        <f t="shared" si="88"/>
        <v>0</v>
      </c>
      <c r="S245" s="208">
        <f t="shared" si="89"/>
        <v>2</v>
      </c>
      <c r="T245" s="208">
        <f t="shared" si="90"/>
        <v>2</v>
      </c>
      <c r="U245" s="208">
        <f t="shared" si="91"/>
        <v>0</v>
      </c>
      <c r="V245" s="208">
        <f t="shared" si="92"/>
        <v>0</v>
      </c>
      <c r="W245" s="208"/>
      <c r="X245" s="208"/>
      <c r="Y245" s="208"/>
      <c r="Z245" s="208"/>
      <c r="AA245" s="208"/>
      <c r="AB245" s="208"/>
      <c r="AC245" s="208"/>
      <c r="AD245" s="208"/>
      <c r="AE245" s="291">
        <v>45962</v>
      </c>
      <c r="AF245" s="208">
        <f t="shared" si="93"/>
        <v>7</v>
      </c>
      <c r="AG245" s="268"/>
    </row>
    <row r="246" spans="4:33" ht="25.5">
      <c r="D246" s="185" t="s">
        <v>74</v>
      </c>
      <c r="E246" s="225" t="s">
        <v>79</v>
      </c>
      <c r="F246" s="186"/>
      <c r="G246" s="190" t="s">
        <v>80</v>
      </c>
      <c r="H246" s="187"/>
      <c r="I246" s="187"/>
      <c r="J246" s="208"/>
      <c r="K246" s="208"/>
      <c r="L246" s="209">
        <v>2</v>
      </c>
      <c r="M246" s="208"/>
      <c r="N246" s="208"/>
      <c r="O246" s="208"/>
      <c r="P246" s="208">
        <f t="shared" si="86"/>
        <v>0</v>
      </c>
      <c r="Q246" s="208">
        <f t="shared" si="87"/>
        <v>0</v>
      </c>
      <c r="R246" s="208">
        <f t="shared" si="88"/>
        <v>0</v>
      </c>
      <c r="S246" s="208">
        <f t="shared" si="89"/>
        <v>2</v>
      </c>
      <c r="T246" s="208">
        <f t="shared" si="90"/>
        <v>0</v>
      </c>
      <c r="U246" s="208">
        <f t="shared" si="91"/>
        <v>0</v>
      </c>
      <c r="V246" s="208">
        <f t="shared" si="92"/>
        <v>0</v>
      </c>
      <c r="W246" s="208"/>
      <c r="X246" s="208"/>
      <c r="Y246" s="208"/>
      <c r="Z246" s="208"/>
      <c r="AA246" s="208"/>
      <c r="AB246" s="208"/>
      <c r="AC246" s="208"/>
      <c r="AD246" s="208"/>
      <c r="AE246" s="291">
        <v>45962</v>
      </c>
      <c r="AF246" s="208">
        <f t="shared" si="93"/>
        <v>2</v>
      </c>
      <c r="AG246" s="268"/>
    </row>
    <row r="247" spans="4:33" ht="38.25">
      <c r="D247" s="185" t="s">
        <v>81</v>
      </c>
      <c r="E247" s="186" t="s">
        <v>82</v>
      </c>
      <c r="F247" s="186">
        <v>1</v>
      </c>
      <c r="G247" s="190" t="s">
        <v>83</v>
      </c>
      <c r="H247" s="187"/>
      <c r="I247" s="187">
        <v>1</v>
      </c>
      <c r="J247" s="208"/>
      <c r="K247" s="208"/>
      <c r="L247" s="209">
        <v>1</v>
      </c>
      <c r="M247" s="208"/>
      <c r="N247" s="208"/>
      <c r="O247" s="208"/>
      <c r="P247" s="208">
        <f t="shared" si="86"/>
        <v>1</v>
      </c>
      <c r="Q247" s="208">
        <f t="shared" si="87"/>
        <v>0</v>
      </c>
      <c r="R247" s="208">
        <f t="shared" si="88"/>
        <v>0</v>
      </c>
      <c r="S247" s="208">
        <f t="shared" si="89"/>
        <v>1</v>
      </c>
      <c r="T247" s="208">
        <f t="shared" si="90"/>
        <v>0</v>
      </c>
      <c r="U247" s="208">
        <f t="shared" si="91"/>
        <v>0</v>
      </c>
      <c r="V247" s="208">
        <f t="shared" si="92"/>
        <v>0</v>
      </c>
      <c r="W247" s="208"/>
      <c r="X247" s="208"/>
      <c r="Y247" s="208"/>
      <c r="Z247" s="208"/>
      <c r="AA247" s="208"/>
      <c r="AB247" s="208"/>
      <c r="AC247" s="208"/>
      <c r="AD247" s="208"/>
      <c r="AE247" s="291">
        <v>45962</v>
      </c>
      <c r="AF247" s="208">
        <f t="shared" si="93"/>
        <v>2</v>
      </c>
      <c r="AG247" s="268"/>
    </row>
    <row r="248" spans="4:33" ht="12.75">
      <c r="D248" s="185" t="s">
        <v>84</v>
      </c>
      <c r="E248" s="186" t="s">
        <v>47</v>
      </c>
      <c r="F248" s="186">
        <v>1</v>
      </c>
      <c r="G248" s="190" t="s">
        <v>85</v>
      </c>
      <c r="H248" s="187"/>
      <c r="I248" s="187">
        <v>1</v>
      </c>
      <c r="J248" s="208"/>
      <c r="K248" s="208"/>
      <c r="L248" s="209"/>
      <c r="M248" s="208">
        <v>2</v>
      </c>
      <c r="N248" s="208"/>
      <c r="O248" s="208"/>
      <c r="P248" s="208">
        <f t="shared" si="86"/>
        <v>1</v>
      </c>
      <c r="Q248" s="208">
        <f t="shared" si="87"/>
        <v>0</v>
      </c>
      <c r="R248" s="208">
        <f t="shared" si="88"/>
        <v>0</v>
      </c>
      <c r="S248" s="208">
        <f t="shared" si="89"/>
        <v>0</v>
      </c>
      <c r="T248" s="208">
        <f t="shared" si="90"/>
        <v>2</v>
      </c>
      <c r="U248" s="208">
        <f t="shared" si="91"/>
        <v>0</v>
      </c>
      <c r="V248" s="208">
        <f t="shared" si="92"/>
        <v>0</v>
      </c>
      <c r="W248" s="208"/>
      <c r="X248" s="208"/>
      <c r="Y248" s="208"/>
      <c r="Z248" s="208"/>
      <c r="AA248" s="208"/>
      <c r="AB248" s="208"/>
      <c r="AC248" s="208"/>
      <c r="AD248" s="208"/>
      <c r="AE248" s="291">
        <v>45962</v>
      </c>
      <c r="AF248" s="208">
        <f t="shared" si="93"/>
        <v>3</v>
      </c>
      <c r="AG248" s="268"/>
    </row>
    <row r="249" spans="4:33" ht="38.25">
      <c r="D249" s="185" t="s">
        <v>679</v>
      </c>
      <c r="E249" s="225" t="s">
        <v>87</v>
      </c>
      <c r="F249" s="186">
        <v>2</v>
      </c>
      <c r="G249" s="190" t="s">
        <v>88</v>
      </c>
      <c r="H249" s="187"/>
      <c r="I249" s="187">
        <v>2</v>
      </c>
      <c r="J249" s="208"/>
      <c r="K249" s="208"/>
      <c r="L249" s="209"/>
      <c r="M249" s="208"/>
      <c r="N249" s="208"/>
      <c r="O249" s="208"/>
      <c r="P249" s="208">
        <f t="shared" si="86"/>
        <v>2</v>
      </c>
      <c r="Q249" s="208">
        <f t="shared" si="87"/>
        <v>0</v>
      </c>
      <c r="R249" s="208">
        <f t="shared" si="88"/>
        <v>0</v>
      </c>
      <c r="S249" s="208">
        <f t="shared" si="89"/>
        <v>0</v>
      </c>
      <c r="T249" s="208">
        <f t="shared" si="90"/>
        <v>0</v>
      </c>
      <c r="U249" s="208">
        <f t="shared" si="91"/>
        <v>0</v>
      </c>
      <c r="V249" s="208">
        <f t="shared" si="92"/>
        <v>0</v>
      </c>
      <c r="W249" s="208"/>
      <c r="X249" s="208"/>
      <c r="Y249" s="208"/>
      <c r="Z249" s="208"/>
      <c r="AA249" s="208"/>
      <c r="AB249" s="208"/>
      <c r="AC249" s="208"/>
      <c r="AD249" s="208"/>
      <c r="AE249" s="291">
        <v>45962</v>
      </c>
      <c r="AF249" s="208">
        <f t="shared" si="93"/>
        <v>2</v>
      </c>
      <c r="AG249" s="268"/>
    </row>
    <row r="250" spans="4:33" ht="25.5">
      <c r="D250" s="185" t="s">
        <v>89</v>
      </c>
      <c r="E250" s="186" t="s">
        <v>90</v>
      </c>
      <c r="F250" s="186">
        <v>1</v>
      </c>
      <c r="G250" s="193" t="s">
        <v>91</v>
      </c>
      <c r="H250" s="187"/>
      <c r="I250" s="187">
        <v>1</v>
      </c>
      <c r="J250" s="208"/>
      <c r="K250" s="187"/>
      <c r="L250" s="188">
        <v>1</v>
      </c>
      <c r="M250" s="187"/>
      <c r="N250" s="208"/>
      <c r="O250" s="208"/>
      <c r="P250" s="208">
        <f t="shared" si="86"/>
        <v>1</v>
      </c>
      <c r="Q250" s="208">
        <f t="shared" si="87"/>
        <v>0</v>
      </c>
      <c r="R250" s="208">
        <f t="shared" si="88"/>
        <v>0</v>
      </c>
      <c r="S250" s="208">
        <f t="shared" si="89"/>
        <v>1</v>
      </c>
      <c r="T250" s="208">
        <f t="shared" si="90"/>
        <v>0</v>
      </c>
      <c r="U250" s="208">
        <f t="shared" si="91"/>
        <v>0</v>
      </c>
      <c r="V250" s="208">
        <f t="shared" si="92"/>
        <v>0</v>
      </c>
      <c r="W250" s="187"/>
      <c r="X250" s="187"/>
      <c r="Y250" s="187"/>
      <c r="Z250" s="187"/>
      <c r="AA250" s="187"/>
      <c r="AB250" s="187"/>
      <c r="AC250" s="187"/>
      <c r="AD250" s="187"/>
      <c r="AE250" s="291">
        <v>45962</v>
      </c>
      <c r="AF250" s="208">
        <f t="shared" si="93"/>
        <v>2</v>
      </c>
      <c r="AG250" s="268"/>
    </row>
    <row r="251" spans="4:33">
      <c r="D251" s="211" t="s">
        <v>654</v>
      </c>
      <c r="E251" s="212"/>
      <c r="F251" s="213"/>
      <c r="G251" s="213"/>
      <c r="H251" s="214"/>
      <c r="I251" s="187">
        <f t="shared" ref="I251:AA251" si="94">SUM(I243:I250)</f>
        <v>12</v>
      </c>
      <c r="J251" s="187">
        <f t="shared" si="94"/>
        <v>0</v>
      </c>
      <c r="K251" s="187">
        <f t="shared" si="94"/>
        <v>0</v>
      </c>
      <c r="L251" s="187">
        <f t="shared" si="94"/>
        <v>9</v>
      </c>
      <c r="M251" s="187">
        <f t="shared" si="94"/>
        <v>5</v>
      </c>
      <c r="N251" s="187">
        <f t="shared" si="94"/>
        <v>0</v>
      </c>
      <c r="O251" s="187">
        <f t="shared" si="94"/>
        <v>0</v>
      </c>
      <c r="P251" s="187">
        <f t="shared" si="94"/>
        <v>12</v>
      </c>
      <c r="Q251" s="187">
        <f t="shared" si="94"/>
        <v>0</v>
      </c>
      <c r="R251" s="187">
        <f t="shared" si="94"/>
        <v>0</v>
      </c>
      <c r="S251" s="187">
        <f t="shared" si="94"/>
        <v>9</v>
      </c>
      <c r="T251" s="187">
        <f t="shared" si="94"/>
        <v>5</v>
      </c>
      <c r="U251" s="187">
        <f t="shared" si="94"/>
        <v>0</v>
      </c>
      <c r="V251" s="187">
        <f t="shared" si="94"/>
        <v>0</v>
      </c>
      <c r="W251" s="187">
        <f t="shared" si="94"/>
        <v>0</v>
      </c>
      <c r="X251" s="187">
        <f t="shared" si="94"/>
        <v>0</v>
      </c>
      <c r="Y251" s="187">
        <f t="shared" si="94"/>
        <v>0</v>
      </c>
      <c r="Z251" s="187">
        <f t="shared" si="94"/>
        <v>0</v>
      </c>
      <c r="AA251" s="187">
        <f t="shared" si="94"/>
        <v>0</v>
      </c>
      <c r="AB251" s="187">
        <f t="shared" ref="AB251:AC251" si="95">SUM(AB245:AB250)</f>
        <v>0</v>
      </c>
      <c r="AC251" s="187">
        <f t="shared" si="95"/>
        <v>0</v>
      </c>
      <c r="AD251" s="187">
        <f>SUM(AD243:AD250)</f>
        <v>0</v>
      </c>
      <c r="AE251" s="215">
        <f>I255+J255+K255+L255+M255+N255+P255+Q255+R255+S255+T255+U255</f>
        <v>1268000</v>
      </c>
      <c r="AF251" s="226"/>
      <c r="AG251" s="267"/>
    </row>
    <row r="252" spans="4:33">
      <c r="D252" s="211" t="s">
        <v>655</v>
      </c>
      <c r="E252" s="212"/>
      <c r="F252" s="213"/>
      <c r="G252" s="213"/>
      <c r="H252" s="214"/>
      <c r="I252" s="217">
        <v>20000</v>
      </c>
      <c r="J252" s="218">
        <v>20000</v>
      </c>
      <c r="K252" s="217">
        <v>95000</v>
      </c>
      <c r="L252" s="217">
        <v>12000</v>
      </c>
      <c r="M252" s="217">
        <v>50000</v>
      </c>
      <c r="N252" s="218">
        <v>60000</v>
      </c>
      <c r="O252" s="218"/>
      <c r="P252" s="218">
        <v>20000</v>
      </c>
      <c r="Q252" s="218">
        <v>20000</v>
      </c>
      <c r="R252" s="218">
        <v>95000</v>
      </c>
      <c r="S252" s="218">
        <v>20000</v>
      </c>
      <c r="T252" s="218">
        <v>50000</v>
      </c>
      <c r="U252" s="218">
        <v>50000</v>
      </c>
      <c r="V252" s="218"/>
      <c r="W252" s="217">
        <v>60000</v>
      </c>
      <c r="X252" s="217">
        <v>110000</v>
      </c>
      <c r="Y252" s="217">
        <v>300000</v>
      </c>
      <c r="Z252" s="217">
        <v>13000</v>
      </c>
      <c r="AA252" s="217">
        <v>13000</v>
      </c>
      <c r="AB252" s="217">
        <v>18000</v>
      </c>
      <c r="AC252" s="217"/>
      <c r="AD252" s="217">
        <v>23000</v>
      </c>
      <c r="AE252" s="219"/>
      <c r="AF252" s="227"/>
      <c r="AG252" s="267"/>
    </row>
    <row r="253" spans="4:33">
      <c r="D253" s="211" t="s">
        <v>656</v>
      </c>
      <c r="E253" s="212"/>
      <c r="F253" s="213"/>
      <c r="G253" s="213"/>
      <c r="H253" s="214"/>
      <c r="I253" s="217"/>
      <c r="J253" s="217"/>
      <c r="K253" s="217"/>
      <c r="L253" s="217"/>
      <c r="M253" s="217"/>
      <c r="N253" s="217"/>
      <c r="O253" s="217"/>
      <c r="P253" s="217"/>
      <c r="Q253" s="217"/>
      <c r="R253" s="217"/>
      <c r="S253" s="217"/>
      <c r="T253" s="217"/>
      <c r="U253" s="217"/>
      <c r="V253" s="217"/>
      <c r="W253" s="217"/>
      <c r="X253" s="217"/>
      <c r="Y253" s="217"/>
      <c r="Z253" s="217"/>
      <c r="AA253" s="217"/>
      <c r="AB253" s="221"/>
      <c r="AC253" s="221"/>
      <c r="AD253" s="217"/>
      <c r="AE253" s="285">
        <f>W255+X255+Y255+Z255+AD255+AB255+AA255+AC255</f>
        <v>0</v>
      </c>
      <c r="AF253" s="227"/>
      <c r="AG253" s="267"/>
    </row>
    <row r="254" spans="4:33" ht="24">
      <c r="D254" s="211" t="s">
        <v>657</v>
      </c>
      <c r="E254" s="212"/>
      <c r="F254" s="213"/>
      <c r="G254" s="213"/>
      <c r="H254" s="214"/>
      <c r="I254" s="217">
        <f>SUM(I252:I253)</f>
        <v>20000</v>
      </c>
      <c r="J254" s="217">
        <f t="shared" ref="J254:AD254" si="96">SUM(J252:J253)</f>
        <v>20000</v>
      </c>
      <c r="K254" s="217">
        <f t="shared" si="96"/>
        <v>95000</v>
      </c>
      <c r="L254" s="217">
        <f t="shared" si="96"/>
        <v>12000</v>
      </c>
      <c r="M254" s="217">
        <f t="shared" si="96"/>
        <v>50000</v>
      </c>
      <c r="N254" s="217">
        <f t="shared" si="96"/>
        <v>60000</v>
      </c>
      <c r="O254" s="217">
        <f t="shared" si="96"/>
        <v>0</v>
      </c>
      <c r="P254" s="217">
        <f t="shared" si="96"/>
        <v>20000</v>
      </c>
      <c r="Q254" s="217">
        <f t="shared" si="96"/>
        <v>20000</v>
      </c>
      <c r="R254" s="217">
        <f t="shared" si="96"/>
        <v>95000</v>
      </c>
      <c r="S254" s="217">
        <f t="shared" si="96"/>
        <v>20000</v>
      </c>
      <c r="T254" s="217">
        <f t="shared" si="96"/>
        <v>50000</v>
      </c>
      <c r="U254" s="217">
        <f t="shared" si="96"/>
        <v>50000</v>
      </c>
      <c r="V254" s="217">
        <f t="shared" si="96"/>
        <v>0</v>
      </c>
      <c r="W254" s="217">
        <f t="shared" si="96"/>
        <v>60000</v>
      </c>
      <c r="X254" s="217">
        <f t="shared" si="96"/>
        <v>110000</v>
      </c>
      <c r="Y254" s="217">
        <f t="shared" si="96"/>
        <v>300000</v>
      </c>
      <c r="Z254" s="217">
        <f t="shared" si="96"/>
        <v>13000</v>
      </c>
      <c r="AA254" s="217">
        <f t="shared" si="96"/>
        <v>13000</v>
      </c>
      <c r="AB254" s="221">
        <f t="shared" si="96"/>
        <v>18000</v>
      </c>
      <c r="AC254" s="221">
        <f t="shared" si="96"/>
        <v>0</v>
      </c>
      <c r="AD254" s="217">
        <f t="shared" si="96"/>
        <v>23000</v>
      </c>
      <c r="AE254" s="219"/>
      <c r="AF254" s="227"/>
      <c r="AG254" s="267"/>
    </row>
    <row r="255" spans="4:33" ht="24">
      <c r="D255" s="211" t="s">
        <v>658</v>
      </c>
      <c r="E255" s="212"/>
      <c r="F255" s="213"/>
      <c r="G255" s="213"/>
      <c r="H255" s="214"/>
      <c r="I255" s="217">
        <f>SUM(I254*I251)</f>
        <v>240000</v>
      </c>
      <c r="J255" s="217">
        <f t="shared" ref="J255:AA255" si="97">SUM(J254*J251)</f>
        <v>0</v>
      </c>
      <c r="K255" s="217">
        <f t="shared" si="97"/>
        <v>0</v>
      </c>
      <c r="L255" s="217">
        <f t="shared" si="97"/>
        <v>108000</v>
      </c>
      <c r="M255" s="217">
        <f t="shared" si="97"/>
        <v>250000</v>
      </c>
      <c r="N255" s="217">
        <f t="shared" si="97"/>
        <v>0</v>
      </c>
      <c r="O255" s="217">
        <f t="shared" si="97"/>
        <v>0</v>
      </c>
      <c r="P255" s="217">
        <f t="shared" si="97"/>
        <v>240000</v>
      </c>
      <c r="Q255" s="217">
        <f t="shared" si="97"/>
        <v>0</v>
      </c>
      <c r="R255" s="217">
        <f t="shared" si="97"/>
        <v>0</v>
      </c>
      <c r="S255" s="217">
        <f t="shared" si="97"/>
        <v>180000</v>
      </c>
      <c r="T255" s="217">
        <f t="shared" si="97"/>
        <v>250000</v>
      </c>
      <c r="U255" s="217">
        <f t="shared" si="97"/>
        <v>0</v>
      </c>
      <c r="V255" s="217">
        <f t="shared" si="97"/>
        <v>0</v>
      </c>
      <c r="W255" s="217">
        <f t="shared" si="97"/>
        <v>0</v>
      </c>
      <c r="X255" s="217">
        <f t="shared" si="97"/>
        <v>0</v>
      </c>
      <c r="Y255" s="217">
        <f t="shared" si="97"/>
        <v>0</v>
      </c>
      <c r="Z255" s="217">
        <f t="shared" si="97"/>
        <v>0</v>
      </c>
      <c r="AA255" s="217">
        <f t="shared" si="97"/>
        <v>0</v>
      </c>
      <c r="AB255" s="221">
        <f t="shared" ref="AB255:AC255" si="98">SUM(AB251*AB254)</f>
        <v>0</v>
      </c>
      <c r="AC255" s="221">
        <f t="shared" si="98"/>
        <v>0</v>
      </c>
      <c r="AD255" s="217">
        <f t="shared" ref="AD255" si="99">SUM(AD254*AD251)</f>
        <v>0</v>
      </c>
      <c r="AE255" s="286">
        <f>AE251+AE253</f>
        <v>1268000</v>
      </c>
      <c r="AF255" s="228"/>
      <c r="AG255" s="267"/>
    </row>
    <row r="256" spans="4:33" ht="15">
      <c r="D256" s="224" t="s">
        <v>92</v>
      </c>
      <c r="E256" s="229"/>
      <c r="F256" s="230"/>
      <c r="G256" s="230"/>
      <c r="H256" s="230"/>
      <c r="I256" s="230"/>
      <c r="J256" s="230"/>
      <c r="K256" s="230"/>
      <c r="L256" s="230"/>
      <c r="M256" s="230"/>
      <c r="N256" s="230"/>
      <c r="O256" s="230"/>
      <c r="P256" s="230"/>
      <c r="Q256" s="230"/>
      <c r="R256" s="230"/>
      <c r="S256" s="230"/>
      <c r="T256" s="230"/>
      <c r="U256" s="230"/>
      <c r="V256" s="230"/>
      <c r="W256" s="230"/>
      <c r="X256" s="230"/>
      <c r="Y256" s="230"/>
      <c r="Z256" s="230"/>
      <c r="AA256" s="230"/>
      <c r="AB256" s="230"/>
      <c r="AC256" s="230"/>
      <c r="AD256" s="230"/>
      <c r="AE256" s="230"/>
      <c r="AF256" s="231"/>
      <c r="AG256" s="267"/>
    </row>
    <row r="257" spans="4:33" ht="38.25">
      <c r="D257" s="185" t="s">
        <v>93</v>
      </c>
      <c r="E257" s="225" t="s">
        <v>94</v>
      </c>
      <c r="F257" s="186">
        <v>2</v>
      </c>
      <c r="G257" s="190" t="s">
        <v>95</v>
      </c>
      <c r="H257" s="187"/>
      <c r="I257" s="187">
        <v>2</v>
      </c>
      <c r="J257" s="208"/>
      <c r="K257" s="208"/>
      <c r="L257" s="209">
        <v>2</v>
      </c>
      <c r="M257" s="208">
        <v>1</v>
      </c>
      <c r="N257" s="208"/>
      <c r="O257" s="208">
        <v>1</v>
      </c>
      <c r="P257" s="208">
        <f>I257</f>
        <v>2</v>
      </c>
      <c r="Q257" s="208">
        <f t="shared" ref="Q257:Q264" si="100">J257</f>
        <v>0</v>
      </c>
      <c r="R257" s="208">
        <f t="shared" ref="R257:R264" si="101">K257</f>
        <v>0</v>
      </c>
      <c r="S257" s="208">
        <f t="shared" ref="S257:S264" si="102">L257</f>
        <v>2</v>
      </c>
      <c r="T257" s="208">
        <f t="shared" ref="T257:T264" si="103">M257</f>
        <v>1</v>
      </c>
      <c r="U257" s="208">
        <f t="shared" ref="U257:U264" si="104">N257</f>
        <v>0</v>
      </c>
      <c r="V257" s="208">
        <f t="shared" ref="V257:V264" si="105">O257</f>
        <v>1</v>
      </c>
      <c r="W257" s="208"/>
      <c r="X257" s="208"/>
      <c r="Y257" s="208"/>
      <c r="Z257" s="208"/>
      <c r="AA257" s="208"/>
      <c r="AB257" s="208"/>
      <c r="AC257" s="208"/>
      <c r="AD257" s="208"/>
      <c r="AE257" s="291">
        <v>45962</v>
      </c>
      <c r="AF257" s="208">
        <f t="shared" ref="AF257:AF264" si="106">I257+J257+K257+L257+M257+N257+W257+X257+Y257</f>
        <v>5</v>
      </c>
      <c r="AG257" s="268"/>
    </row>
    <row r="258" spans="4:33" ht="38.25">
      <c r="D258" s="185" t="s">
        <v>96</v>
      </c>
      <c r="E258" s="186" t="s">
        <v>97</v>
      </c>
      <c r="F258" s="186">
        <v>3</v>
      </c>
      <c r="G258" s="190" t="s">
        <v>98</v>
      </c>
      <c r="H258" s="187"/>
      <c r="I258" s="187">
        <v>5</v>
      </c>
      <c r="J258" s="208"/>
      <c r="K258" s="208"/>
      <c r="L258" s="209"/>
      <c r="M258" s="208">
        <v>1</v>
      </c>
      <c r="N258" s="208"/>
      <c r="O258" s="208"/>
      <c r="P258" s="208">
        <f t="shared" ref="P258:P264" si="107">I258</f>
        <v>5</v>
      </c>
      <c r="Q258" s="208">
        <f t="shared" si="100"/>
        <v>0</v>
      </c>
      <c r="R258" s="208">
        <f t="shared" si="101"/>
        <v>0</v>
      </c>
      <c r="S258" s="208">
        <f t="shared" si="102"/>
        <v>0</v>
      </c>
      <c r="T258" s="208">
        <f t="shared" si="103"/>
        <v>1</v>
      </c>
      <c r="U258" s="208">
        <f t="shared" si="104"/>
        <v>0</v>
      </c>
      <c r="V258" s="208">
        <f t="shared" si="105"/>
        <v>0</v>
      </c>
      <c r="W258" s="208"/>
      <c r="X258" s="208"/>
      <c r="Y258" s="208"/>
      <c r="Z258" s="208"/>
      <c r="AA258" s="208"/>
      <c r="AB258" s="208"/>
      <c r="AC258" s="208"/>
      <c r="AD258" s="208"/>
      <c r="AE258" s="291">
        <v>45962</v>
      </c>
      <c r="AF258" s="208">
        <f t="shared" si="106"/>
        <v>6</v>
      </c>
      <c r="AG258" s="268"/>
    </row>
    <row r="259" spans="4:33" ht="12.75">
      <c r="D259" s="185" t="s">
        <v>101</v>
      </c>
      <c r="E259" s="186" t="s">
        <v>82</v>
      </c>
      <c r="F259" s="186">
        <v>1</v>
      </c>
      <c r="G259" s="190" t="s">
        <v>102</v>
      </c>
      <c r="H259" s="187"/>
      <c r="I259" s="187">
        <v>1</v>
      </c>
      <c r="J259" s="208"/>
      <c r="K259" s="208"/>
      <c r="L259" s="209">
        <v>1</v>
      </c>
      <c r="M259" s="208"/>
      <c r="N259" s="208"/>
      <c r="O259" s="208"/>
      <c r="P259" s="208">
        <f t="shared" si="107"/>
        <v>1</v>
      </c>
      <c r="Q259" s="208">
        <f t="shared" si="100"/>
        <v>0</v>
      </c>
      <c r="R259" s="208">
        <f t="shared" si="101"/>
        <v>0</v>
      </c>
      <c r="S259" s="208">
        <f t="shared" si="102"/>
        <v>1</v>
      </c>
      <c r="T259" s="208">
        <f t="shared" si="103"/>
        <v>0</v>
      </c>
      <c r="U259" s="208">
        <f t="shared" si="104"/>
        <v>0</v>
      </c>
      <c r="V259" s="208">
        <f t="shared" si="105"/>
        <v>0</v>
      </c>
      <c r="W259" s="208"/>
      <c r="X259" s="208"/>
      <c r="Y259" s="208"/>
      <c r="Z259" s="208"/>
      <c r="AA259" s="208"/>
      <c r="AB259" s="208"/>
      <c r="AC259" s="208"/>
      <c r="AD259" s="208"/>
      <c r="AE259" s="291"/>
      <c r="AF259" s="208">
        <f t="shared" si="106"/>
        <v>2</v>
      </c>
      <c r="AG259" s="267"/>
    </row>
    <row r="260" spans="4:33" ht="38.25">
      <c r="D260" s="185" t="s">
        <v>103</v>
      </c>
      <c r="E260" s="186" t="s">
        <v>104</v>
      </c>
      <c r="F260" s="186">
        <v>3</v>
      </c>
      <c r="G260" s="190" t="s">
        <v>105</v>
      </c>
      <c r="H260" s="187"/>
      <c r="I260" s="187">
        <v>4</v>
      </c>
      <c r="J260" s="187"/>
      <c r="K260" s="187"/>
      <c r="L260" s="188">
        <v>2</v>
      </c>
      <c r="M260" s="187">
        <v>1</v>
      </c>
      <c r="N260" s="187"/>
      <c r="O260" s="187"/>
      <c r="P260" s="208">
        <f t="shared" si="107"/>
        <v>4</v>
      </c>
      <c r="Q260" s="208">
        <f t="shared" si="100"/>
        <v>0</v>
      </c>
      <c r="R260" s="208">
        <f t="shared" si="101"/>
        <v>0</v>
      </c>
      <c r="S260" s="208">
        <f t="shared" si="102"/>
        <v>2</v>
      </c>
      <c r="T260" s="208">
        <f t="shared" si="103"/>
        <v>1</v>
      </c>
      <c r="U260" s="208">
        <f t="shared" si="104"/>
        <v>0</v>
      </c>
      <c r="V260" s="208">
        <f t="shared" si="105"/>
        <v>0</v>
      </c>
      <c r="W260" s="187"/>
      <c r="X260" s="187"/>
      <c r="Y260" s="187"/>
      <c r="Z260" s="187"/>
      <c r="AA260" s="187"/>
      <c r="AB260" s="187"/>
      <c r="AC260" s="187"/>
      <c r="AD260" s="187"/>
      <c r="AE260" s="291">
        <v>45962</v>
      </c>
      <c r="AF260" s="208">
        <f t="shared" si="106"/>
        <v>7</v>
      </c>
      <c r="AG260" s="268"/>
    </row>
    <row r="261" spans="4:33" ht="25.5">
      <c r="D261" s="185" t="s">
        <v>106</v>
      </c>
      <c r="E261" s="186" t="s">
        <v>82</v>
      </c>
      <c r="F261" s="186">
        <v>1</v>
      </c>
      <c r="G261" s="190" t="s">
        <v>107</v>
      </c>
      <c r="H261" s="187"/>
      <c r="I261" s="187">
        <v>2</v>
      </c>
      <c r="J261" s="208"/>
      <c r="K261" s="208"/>
      <c r="L261" s="209">
        <v>1</v>
      </c>
      <c r="M261" s="208"/>
      <c r="N261" s="208"/>
      <c r="O261" s="208">
        <v>1</v>
      </c>
      <c r="P261" s="208">
        <f t="shared" si="107"/>
        <v>2</v>
      </c>
      <c r="Q261" s="208">
        <f t="shared" si="100"/>
        <v>0</v>
      </c>
      <c r="R261" s="208">
        <f t="shared" si="101"/>
        <v>0</v>
      </c>
      <c r="S261" s="208">
        <f t="shared" si="102"/>
        <v>1</v>
      </c>
      <c r="T261" s="208">
        <f t="shared" si="103"/>
        <v>0</v>
      </c>
      <c r="U261" s="208">
        <f t="shared" si="104"/>
        <v>0</v>
      </c>
      <c r="V261" s="208">
        <f t="shared" si="105"/>
        <v>1</v>
      </c>
      <c r="W261" s="208"/>
      <c r="X261" s="208"/>
      <c r="Y261" s="208"/>
      <c r="Z261" s="208"/>
      <c r="AA261" s="208"/>
      <c r="AB261" s="208"/>
      <c r="AC261" s="208"/>
      <c r="AD261" s="208"/>
      <c r="AE261" s="291">
        <v>45962</v>
      </c>
      <c r="AF261" s="208">
        <f t="shared" si="106"/>
        <v>3</v>
      </c>
      <c r="AG261" s="268"/>
    </row>
    <row r="262" spans="4:33" ht="38.25">
      <c r="D262" s="185" t="s">
        <v>114</v>
      </c>
      <c r="E262" s="186" t="s">
        <v>90</v>
      </c>
      <c r="F262" s="186">
        <v>1</v>
      </c>
      <c r="G262" s="190" t="s">
        <v>115</v>
      </c>
      <c r="H262" s="187"/>
      <c r="I262" s="187">
        <v>4</v>
      </c>
      <c r="J262" s="208"/>
      <c r="K262" s="208"/>
      <c r="L262" s="209"/>
      <c r="M262" s="208">
        <v>1</v>
      </c>
      <c r="N262" s="208"/>
      <c r="O262" s="208"/>
      <c r="P262" s="208">
        <f t="shared" si="107"/>
        <v>4</v>
      </c>
      <c r="Q262" s="208">
        <f t="shared" si="100"/>
        <v>0</v>
      </c>
      <c r="R262" s="208">
        <f t="shared" si="101"/>
        <v>0</v>
      </c>
      <c r="S262" s="208">
        <f t="shared" si="102"/>
        <v>0</v>
      </c>
      <c r="T262" s="208">
        <f t="shared" si="103"/>
        <v>1</v>
      </c>
      <c r="U262" s="208">
        <f t="shared" si="104"/>
        <v>0</v>
      </c>
      <c r="V262" s="208">
        <f t="shared" si="105"/>
        <v>0</v>
      </c>
      <c r="W262" s="208"/>
      <c r="X262" s="208"/>
      <c r="Y262" s="208"/>
      <c r="Z262" s="208"/>
      <c r="AA262" s="208"/>
      <c r="AB262" s="208"/>
      <c r="AC262" s="208"/>
      <c r="AD262" s="208"/>
      <c r="AE262" s="291">
        <v>45962</v>
      </c>
      <c r="AF262" s="208">
        <f t="shared" si="106"/>
        <v>5</v>
      </c>
      <c r="AG262" s="267"/>
    </row>
    <row r="263" spans="4:33" ht="25.5">
      <c r="D263" s="185" t="s">
        <v>116</v>
      </c>
      <c r="E263" s="186" t="s">
        <v>117</v>
      </c>
      <c r="F263" s="186">
        <v>1</v>
      </c>
      <c r="G263" s="190" t="s">
        <v>118</v>
      </c>
      <c r="H263" s="187"/>
      <c r="I263" s="187">
        <v>2</v>
      </c>
      <c r="J263" s="208"/>
      <c r="K263" s="208"/>
      <c r="L263" s="209"/>
      <c r="M263" s="208"/>
      <c r="N263" s="208"/>
      <c r="O263" s="208"/>
      <c r="P263" s="208">
        <f t="shared" si="107"/>
        <v>2</v>
      </c>
      <c r="Q263" s="208">
        <f t="shared" si="100"/>
        <v>0</v>
      </c>
      <c r="R263" s="208">
        <f t="shared" si="101"/>
        <v>0</v>
      </c>
      <c r="S263" s="208">
        <f t="shared" si="102"/>
        <v>0</v>
      </c>
      <c r="T263" s="208">
        <f t="shared" si="103"/>
        <v>0</v>
      </c>
      <c r="U263" s="208">
        <f t="shared" si="104"/>
        <v>0</v>
      </c>
      <c r="V263" s="208">
        <f t="shared" si="105"/>
        <v>0</v>
      </c>
      <c r="W263" s="208"/>
      <c r="X263" s="208"/>
      <c r="Y263" s="208"/>
      <c r="Z263" s="208"/>
      <c r="AA263" s="208"/>
      <c r="AB263" s="208"/>
      <c r="AC263" s="208"/>
      <c r="AD263" s="208"/>
      <c r="AE263" s="291">
        <v>45962</v>
      </c>
      <c r="AF263" s="208">
        <f t="shared" si="106"/>
        <v>2</v>
      </c>
      <c r="AG263" s="267"/>
    </row>
    <row r="264" spans="4:33" ht="25.5">
      <c r="D264" s="185" t="s">
        <v>119</v>
      </c>
      <c r="E264" s="186" t="s">
        <v>117</v>
      </c>
      <c r="F264" s="186">
        <v>1</v>
      </c>
      <c r="G264" s="190" t="s">
        <v>120</v>
      </c>
      <c r="H264" s="187"/>
      <c r="I264" s="187"/>
      <c r="J264" s="208"/>
      <c r="K264" s="208"/>
      <c r="L264" s="209">
        <v>1</v>
      </c>
      <c r="M264" s="208"/>
      <c r="N264" s="208"/>
      <c r="O264" s="208">
        <v>1</v>
      </c>
      <c r="P264" s="208">
        <f t="shared" si="107"/>
        <v>0</v>
      </c>
      <c r="Q264" s="208">
        <f t="shared" si="100"/>
        <v>0</v>
      </c>
      <c r="R264" s="208">
        <f t="shared" si="101"/>
        <v>0</v>
      </c>
      <c r="S264" s="208">
        <f t="shared" si="102"/>
        <v>1</v>
      </c>
      <c r="T264" s="208">
        <f t="shared" si="103"/>
        <v>0</v>
      </c>
      <c r="U264" s="208">
        <f t="shared" si="104"/>
        <v>0</v>
      </c>
      <c r="V264" s="208">
        <f t="shared" si="105"/>
        <v>1</v>
      </c>
      <c r="W264" s="208"/>
      <c r="X264" s="208"/>
      <c r="Y264" s="208"/>
      <c r="Z264" s="208"/>
      <c r="AA264" s="208"/>
      <c r="AB264" s="208"/>
      <c r="AC264" s="208"/>
      <c r="AD264" s="208"/>
      <c r="AE264" s="291">
        <v>45962</v>
      </c>
      <c r="AF264" s="208">
        <f t="shared" si="106"/>
        <v>1</v>
      </c>
      <c r="AG264" s="267"/>
    </row>
    <row r="265" spans="4:33">
      <c r="D265" s="211" t="s">
        <v>654</v>
      </c>
      <c r="E265" s="212"/>
      <c r="F265" s="213"/>
      <c r="G265" s="213"/>
      <c r="H265" s="214"/>
      <c r="I265" s="187">
        <f t="shared" ref="I265:N265" si="108">SUM(I257:I264)</f>
        <v>20</v>
      </c>
      <c r="J265" s="187">
        <f t="shared" si="108"/>
        <v>0</v>
      </c>
      <c r="K265" s="187">
        <f t="shared" si="108"/>
        <v>0</v>
      </c>
      <c r="L265" s="187">
        <f t="shared" si="108"/>
        <v>7</v>
      </c>
      <c r="M265" s="187">
        <f t="shared" si="108"/>
        <v>4</v>
      </c>
      <c r="N265" s="187">
        <f t="shared" si="108"/>
        <v>0</v>
      </c>
      <c r="O265" s="187"/>
      <c r="P265" s="187">
        <f t="shared" ref="P265:AA265" si="109">SUM(P257:P264)</f>
        <v>20</v>
      </c>
      <c r="Q265" s="187">
        <f t="shared" si="109"/>
        <v>0</v>
      </c>
      <c r="R265" s="187">
        <f t="shared" si="109"/>
        <v>0</v>
      </c>
      <c r="S265" s="187">
        <f t="shared" si="109"/>
        <v>7</v>
      </c>
      <c r="T265" s="187">
        <f t="shared" si="109"/>
        <v>4</v>
      </c>
      <c r="U265" s="187">
        <f t="shared" si="109"/>
        <v>0</v>
      </c>
      <c r="V265" s="187">
        <f t="shared" si="109"/>
        <v>3</v>
      </c>
      <c r="W265" s="187">
        <f t="shared" si="109"/>
        <v>0</v>
      </c>
      <c r="X265" s="187">
        <f t="shared" si="109"/>
        <v>0</v>
      </c>
      <c r="Y265" s="187">
        <f t="shared" si="109"/>
        <v>0</v>
      </c>
      <c r="Z265" s="187">
        <f t="shared" si="109"/>
        <v>0</v>
      </c>
      <c r="AA265" s="187">
        <f t="shared" si="109"/>
        <v>0</v>
      </c>
      <c r="AB265" s="187">
        <f>SUM(AB262:AB264)</f>
        <v>0</v>
      </c>
      <c r="AC265" s="187">
        <f>SUM(AC262:AC264)</f>
        <v>0</v>
      </c>
      <c r="AD265" s="187">
        <f>SUM(AD257:AD264)</f>
        <v>0</v>
      </c>
      <c r="AE265" s="215">
        <f>I269+J269+K269+L269+M269+N269+P269+Q269+R269+S269+T269+U269+V269+O269</f>
        <v>1480000</v>
      </c>
      <c r="AF265" s="232"/>
      <c r="AG265" s="267"/>
    </row>
    <row r="266" spans="4:33">
      <c r="D266" s="211" t="s">
        <v>655</v>
      </c>
      <c r="E266" s="212"/>
      <c r="F266" s="213"/>
      <c r="G266" s="213"/>
      <c r="H266" s="214"/>
      <c r="I266" s="217">
        <v>20000</v>
      </c>
      <c r="J266" s="218">
        <v>20000</v>
      </c>
      <c r="K266" s="217">
        <v>90000</v>
      </c>
      <c r="L266" s="217">
        <v>20000</v>
      </c>
      <c r="M266" s="217">
        <v>50000</v>
      </c>
      <c r="N266" s="218">
        <v>50000</v>
      </c>
      <c r="O266" s="218"/>
      <c r="P266" s="218">
        <v>20000</v>
      </c>
      <c r="Q266" s="218">
        <v>20000</v>
      </c>
      <c r="R266" s="218">
        <v>65000</v>
      </c>
      <c r="S266" s="218">
        <v>20000</v>
      </c>
      <c r="T266" s="218">
        <v>50000</v>
      </c>
      <c r="U266" s="218">
        <v>50000</v>
      </c>
      <c r="V266" s="218"/>
      <c r="W266" s="217">
        <v>60000</v>
      </c>
      <c r="X266" s="217">
        <v>70000</v>
      </c>
      <c r="Y266" s="217">
        <v>50000</v>
      </c>
      <c r="Z266" s="217">
        <v>13000</v>
      </c>
      <c r="AA266" s="217">
        <v>13000</v>
      </c>
      <c r="AB266" s="217">
        <v>18000</v>
      </c>
      <c r="AC266" s="217"/>
      <c r="AD266" s="217">
        <v>23000</v>
      </c>
      <c r="AE266" s="219"/>
      <c r="AF266" s="233"/>
      <c r="AG266" s="267"/>
    </row>
    <row r="267" spans="4:33">
      <c r="D267" s="211" t="s">
        <v>656</v>
      </c>
      <c r="E267" s="212"/>
      <c r="F267" s="213"/>
      <c r="G267" s="213"/>
      <c r="H267" s="214"/>
      <c r="I267" s="217"/>
      <c r="J267" s="217"/>
      <c r="K267" s="217"/>
      <c r="L267" s="217"/>
      <c r="M267" s="217"/>
      <c r="N267" s="217"/>
      <c r="O267" s="217"/>
      <c r="P267" s="217"/>
      <c r="Q267" s="217"/>
      <c r="R267" s="217"/>
      <c r="S267" s="217"/>
      <c r="T267" s="217"/>
      <c r="U267" s="217"/>
      <c r="V267" s="217"/>
      <c r="W267" s="217"/>
      <c r="X267" s="217"/>
      <c r="Y267" s="217"/>
      <c r="Z267" s="217"/>
      <c r="AA267" s="217"/>
      <c r="AB267" s="221"/>
      <c r="AC267" s="221"/>
      <c r="AD267" s="217"/>
      <c r="AE267" s="285">
        <f>W269+X269+Y269+Z269+AD269+AB269+AA269+AC269</f>
        <v>0</v>
      </c>
      <c r="AF267" s="233"/>
      <c r="AG267" s="267"/>
    </row>
    <row r="268" spans="4:33" ht="24">
      <c r="D268" s="211" t="s">
        <v>657</v>
      </c>
      <c r="E268" s="212"/>
      <c r="F268" s="213"/>
      <c r="G268" s="213"/>
      <c r="H268" s="214"/>
      <c r="I268" s="217">
        <f>SUM(I266:I267)</f>
        <v>20000</v>
      </c>
      <c r="J268" s="217">
        <f t="shared" ref="J268:N268" si="110">SUM(J266:J267)</f>
        <v>20000</v>
      </c>
      <c r="K268" s="217">
        <f t="shared" si="110"/>
        <v>90000</v>
      </c>
      <c r="L268" s="217">
        <f t="shared" si="110"/>
        <v>20000</v>
      </c>
      <c r="M268" s="217">
        <f t="shared" si="110"/>
        <v>50000</v>
      </c>
      <c r="N268" s="217">
        <f t="shared" si="110"/>
        <v>50000</v>
      </c>
      <c r="O268" s="217"/>
      <c r="P268" s="217">
        <f t="shared" ref="P268:AD268" si="111">SUM(P266:P267)</f>
        <v>20000</v>
      </c>
      <c r="Q268" s="217">
        <f t="shared" si="111"/>
        <v>20000</v>
      </c>
      <c r="R268" s="217">
        <f t="shared" si="111"/>
        <v>65000</v>
      </c>
      <c r="S268" s="217">
        <f t="shared" si="111"/>
        <v>20000</v>
      </c>
      <c r="T268" s="217">
        <f t="shared" si="111"/>
        <v>50000</v>
      </c>
      <c r="U268" s="217">
        <f t="shared" si="111"/>
        <v>50000</v>
      </c>
      <c r="V268" s="217">
        <f t="shared" si="111"/>
        <v>0</v>
      </c>
      <c r="W268" s="217">
        <f t="shared" si="111"/>
        <v>60000</v>
      </c>
      <c r="X268" s="217">
        <f t="shared" si="111"/>
        <v>70000</v>
      </c>
      <c r="Y268" s="217">
        <f t="shared" si="111"/>
        <v>50000</v>
      </c>
      <c r="Z268" s="217">
        <f t="shared" si="111"/>
        <v>13000</v>
      </c>
      <c r="AA268" s="217">
        <f t="shared" si="111"/>
        <v>13000</v>
      </c>
      <c r="AB268" s="221">
        <f t="shared" si="111"/>
        <v>18000</v>
      </c>
      <c r="AC268" s="221">
        <f t="shared" si="111"/>
        <v>0</v>
      </c>
      <c r="AD268" s="217">
        <f t="shared" si="111"/>
        <v>23000</v>
      </c>
      <c r="AE268" s="219"/>
      <c r="AF268" s="233"/>
      <c r="AG268" s="267"/>
    </row>
    <row r="269" spans="4:33" ht="24">
      <c r="D269" s="211" t="s">
        <v>658</v>
      </c>
      <c r="E269" s="212"/>
      <c r="F269" s="213"/>
      <c r="G269" s="213"/>
      <c r="H269" s="214"/>
      <c r="I269" s="217">
        <f>SUM(I265*I268)</f>
        <v>400000</v>
      </c>
      <c r="J269" s="217">
        <f t="shared" ref="J269:N269" si="112">SUM(J265*J268)</f>
        <v>0</v>
      </c>
      <c r="K269" s="217">
        <f t="shared" si="112"/>
        <v>0</v>
      </c>
      <c r="L269" s="217">
        <f t="shared" si="112"/>
        <v>140000</v>
      </c>
      <c r="M269" s="217">
        <f t="shared" si="112"/>
        <v>200000</v>
      </c>
      <c r="N269" s="217">
        <f t="shared" si="112"/>
        <v>0</v>
      </c>
      <c r="O269" s="217"/>
      <c r="P269" s="217">
        <f t="shared" ref="P269:AD269" si="113">SUM(P265*P268)</f>
        <v>400000</v>
      </c>
      <c r="Q269" s="217">
        <f t="shared" si="113"/>
        <v>0</v>
      </c>
      <c r="R269" s="217">
        <f t="shared" si="113"/>
        <v>0</v>
      </c>
      <c r="S269" s="217">
        <f t="shared" si="113"/>
        <v>140000</v>
      </c>
      <c r="T269" s="217">
        <f t="shared" si="113"/>
        <v>200000</v>
      </c>
      <c r="U269" s="217">
        <f t="shared" si="113"/>
        <v>0</v>
      </c>
      <c r="V269" s="217">
        <f t="shared" si="113"/>
        <v>0</v>
      </c>
      <c r="W269" s="217">
        <f t="shared" si="113"/>
        <v>0</v>
      </c>
      <c r="X269" s="217">
        <f t="shared" si="113"/>
        <v>0</v>
      </c>
      <c r="Y269" s="217">
        <f t="shared" si="113"/>
        <v>0</v>
      </c>
      <c r="Z269" s="217">
        <f t="shared" si="113"/>
        <v>0</v>
      </c>
      <c r="AA269" s="217">
        <f t="shared" si="113"/>
        <v>0</v>
      </c>
      <c r="AB269" s="221">
        <f t="shared" si="113"/>
        <v>0</v>
      </c>
      <c r="AC269" s="221">
        <f t="shared" si="113"/>
        <v>0</v>
      </c>
      <c r="AD269" s="217">
        <f t="shared" si="113"/>
        <v>0</v>
      </c>
      <c r="AE269" s="286">
        <f>AE265+AE267</f>
        <v>1480000</v>
      </c>
      <c r="AF269" s="234"/>
      <c r="AG269" s="267"/>
    </row>
    <row r="270" spans="4:33" ht="15">
      <c r="D270" s="224" t="s">
        <v>121</v>
      </c>
      <c r="E270" s="205"/>
      <c r="F270" s="206"/>
      <c r="G270" s="206"/>
      <c r="H270" s="206"/>
      <c r="I270" s="206"/>
      <c r="J270" s="206"/>
      <c r="K270" s="206"/>
      <c r="L270" s="206"/>
      <c r="M270" s="206"/>
      <c r="N270" s="206"/>
      <c r="O270" s="206"/>
      <c r="P270" s="206"/>
      <c r="Q270" s="206"/>
      <c r="R270" s="206"/>
      <c r="S270" s="206"/>
      <c r="T270" s="206"/>
      <c r="U270" s="206"/>
      <c r="V270" s="206"/>
      <c r="W270" s="206"/>
      <c r="X270" s="206"/>
      <c r="Y270" s="206"/>
      <c r="Z270" s="206"/>
      <c r="AA270" s="206"/>
      <c r="AB270" s="206"/>
      <c r="AC270" s="206"/>
      <c r="AD270" s="206"/>
      <c r="AE270" s="206"/>
      <c r="AF270" s="207"/>
      <c r="AG270" s="267"/>
    </row>
    <row r="271" spans="4:33" ht="25.5">
      <c r="D271" s="185" t="s">
        <v>122</v>
      </c>
      <c r="E271" s="186" t="s">
        <v>82</v>
      </c>
      <c r="F271" s="186">
        <v>1</v>
      </c>
      <c r="G271" s="190" t="s">
        <v>123</v>
      </c>
      <c r="H271" s="187"/>
      <c r="I271" s="187"/>
      <c r="J271" s="208"/>
      <c r="K271" s="187"/>
      <c r="L271" s="188">
        <v>1</v>
      </c>
      <c r="M271" s="187">
        <v>1</v>
      </c>
      <c r="N271" s="208"/>
      <c r="O271" s="208">
        <v>1</v>
      </c>
      <c r="P271" s="208">
        <f>I271</f>
        <v>0</v>
      </c>
      <c r="Q271" s="208">
        <f t="shared" ref="Q271:Q281" si="114">J271</f>
        <v>0</v>
      </c>
      <c r="R271" s="208">
        <f t="shared" ref="R271:R281" si="115">K271</f>
        <v>0</v>
      </c>
      <c r="S271" s="208">
        <f t="shared" ref="S271:S281" si="116">L271</f>
        <v>1</v>
      </c>
      <c r="T271" s="208">
        <f t="shared" ref="T271:T281" si="117">M271</f>
        <v>1</v>
      </c>
      <c r="U271" s="208">
        <f t="shared" ref="U271:U281" si="118">N271</f>
        <v>0</v>
      </c>
      <c r="V271" s="208">
        <f t="shared" ref="V271:V281" si="119">O271</f>
        <v>1</v>
      </c>
      <c r="W271" s="187"/>
      <c r="X271" s="187"/>
      <c r="Y271" s="187"/>
      <c r="Z271" s="187"/>
      <c r="AA271" s="187"/>
      <c r="AB271" s="187"/>
      <c r="AC271" s="187"/>
      <c r="AD271" s="187"/>
      <c r="AE271" s="291">
        <v>45962</v>
      </c>
      <c r="AF271" s="208">
        <f t="shared" ref="AF271:AF281" si="120">I271+J271+K271+L271+M271+N271+W271+X271+Y271</f>
        <v>2</v>
      </c>
      <c r="AG271" s="268"/>
    </row>
    <row r="272" spans="4:33" ht="25.5">
      <c r="D272" s="189" t="s">
        <v>126</v>
      </c>
      <c r="E272" s="186" t="s">
        <v>82</v>
      </c>
      <c r="F272" s="186">
        <v>1</v>
      </c>
      <c r="G272" s="190" t="s">
        <v>127</v>
      </c>
      <c r="H272" s="187"/>
      <c r="I272" s="187">
        <v>3</v>
      </c>
      <c r="J272" s="208"/>
      <c r="K272" s="187"/>
      <c r="L272" s="188"/>
      <c r="M272" s="187"/>
      <c r="N272" s="208"/>
      <c r="O272" s="208"/>
      <c r="P272" s="208">
        <f t="shared" ref="P272:P281" si="121">I272</f>
        <v>3</v>
      </c>
      <c r="Q272" s="208">
        <f t="shared" si="114"/>
        <v>0</v>
      </c>
      <c r="R272" s="208">
        <f t="shared" si="115"/>
        <v>0</v>
      </c>
      <c r="S272" s="208">
        <f t="shared" si="116"/>
        <v>0</v>
      </c>
      <c r="T272" s="208">
        <f t="shared" si="117"/>
        <v>0</v>
      </c>
      <c r="U272" s="208">
        <f t="shared" si="118"/>
        <v>0</v>
      </c>
      <c r="V272" s="208">
        <f t="shared" si="119"/>
        <v>0</v>
      </c>
      <c r="W272" s="187"/>
      <c r="X272" s="187"/>
      <c r="Y272" s="187"/>
      <c r="Z272" s="187"/>
      <c r="AA272" s="187"/>
      <c r="AB272" s="187"/>
      <c r="AC272" s="187"/>
      <c r="AD272" s="187"/>
      <c r="AE272" s="291">
        <v>45962</v>
      </c>
      <c r="AF272" s="208">
        <f t="shared" si="120"/>
        <v>3</v>
      </c>
      <c r="AG272" s="268"/>
    </row>
    <row r="273" spans="4:33" ht="12.75">
      <c r="D273" s="185" t="s">
        <v>128</v>
      </c>
      <c r="E273" s="186" t="s">
        <v>82</v>
      </c>
      <c r="F273" s="186">
        <v>1</v>
      </c>
      <c r="G273" s="190" t="s">
        <v>129</v>
      </c>
      <c r="H273" s="187"/>
      <c r="I273" s="187">
        <v>2</v>
      </c>
      <c r="J273" s="208"/>
      <c r="K273" s="187"/>
      <c r="L273" s="188"/>
      <c r="M273" s="187">
        <v>1</v>
      </c>
      <c r="N273" s="208"/>
      <c r="O273" s="208">
        <v>1</v>
      </c>
      <c r="P273" s="208">
        <f t="shared" si="121"/>
        <v>2</v>
      </c>
      <c r="Q273" s="208">
        <f t="shared" si="114"/>
        <v>0</v>
      </c>
      <c r="R273" s="208">
        <f t="shared" si="115"/>
        <v>0</v>
      </c>
      <c r="S273" s="208">
        <f t="shared" si="116"/>
        <v>0</v>
      </c>
      <c r="T273" s="208">
        <f t="shared" si="117"/>
        <v>1</v>
      </c>
      <c r="U273" s="208">
        <f t="shared" si="118"/>
        <v>0</v>
      </c>
      <c r="V273" s="208">
        <f t="shared" si="119"/>
        <v>1</v>
      </c>
      <c r="W273" s="187"/>
      <c r="X273" s="187"/>
      <c r="Y273" s="187"/>
      <c r="Z273" s="187"/>
      <c r="AA273" s="187"/>
      <c r="AB273" s="187"/>
      <c r="AC273" s="187"/>
      <c r="AD273" s="187"/>
      <c r="AE273" s="291">
        <v>45717</v>
      </c>
      <c r="AF273" s="208">
        <f t="shared" si="120"/>
        <v>3</v>
      </c>
      <c r="AG273" s="268"/>
    </row>
    <row r="274" spans="4:33" ht="25.5">
      <c r="D274" s="185" t="s">
        <v>130</v>
      </c>
      <c r="E274" s="186" t="s">
        <v>82</v>
      </c>
      <c r="F274" s="186">
        <v>1</v>
      </c>
      <c r="G274" s="190" t="s">
        <v>131</v>
      </c>
      <c r="H274" s="187"/>
      <c r="I274" s="187">
        <v>1</v>
      </c>
      <c r="J274" s="208"/>
      <c r="K274" s="187"/>
      <c r="L274" s="188"/>
      <c r="M274" s="187"/>
      <c r="N274" s="208"/>
      <c r="O274" s="208"/>
      <c r="P274" s="208">
        <f t="shared" si="121"/>
        <v>1</v>
      </c>
      <c r="Q274" s="208">
        <f t="shared" si="114"/>
        <v>0</v>
      </c>
      <c r="R274" s="208">
        <f t="shared" si="115"/>
        <v>0</v>
      </c>
      <c r="S274" s="208">
        <f t="shared" si="116"/>
        <v>0</v>
      </c>
      <c r="T274" s="208">
        <f t="shared" si="117"/>
        <v>0</v>
      </c>
      <c r="U274" s="208">
        <f t="shared" si="118"/>
        <v>0</v>
      </c>
      <c r="V274" s="208">
        <f t="shared" si="119"/>
        <v>0</v>
      </c>
      <c r="W274" s="187"/>
      <c r="X274" s="187"/>
      <c r="Y274" s="187"/>
      <c r="Z274" s="187"/>
      <c r="AA274" s="187"/>
      <c r="AB274" s="187"/>
      <c r="AC274" s="187"/>
      <c r="AD274" s="187"/>
      <c r="AE274" s="291">
        <v>45962</v>
      </c>
      <c r="AF274" s="208">
        <f t="shared" si="120"/>
        <v>1</v>
      </c>
      <c r="AG274" s="268"/>
    </row>
    <row r="275" spans="4:33" ht="25.5">
      <c r="D275" s="185" t="s">
        <v>134</v>
      </c>
      <c r="E275" s="186" t="s">
        <v>82</v>
      </c>
      <c r="F275" s="186">
        <v>1</v>
      </c>
      <c r="G275" s="190" t="s">
        <v>135</v>
      </c>
      <c r="H275" s="187"/>
      <c r="I275" s="187">
        <v>2</v>
      </c>
      <c r="J275" s="208"/>
      <c r="K275" s="187"/>
      <c r="L275" s="188">
        <v>1</v>
      </c>
      <c r="M275" s="187"/>
      <c r="N275" s="208"/>
      <c r="O275" s="208"/>
      <c r="P275" s="208">
        <f t="shared" si="121"/>
        <v>2</v>
      </c>
      <c r="Q275" s="208">
        <f t="shared" si="114"/>
        <v>0</v>
      </c>
      <c r="R275" s="208">
        <f t="shared" si="115"/>
        <v>0</v>
      </c>
      <c r="S275" s="208">
        <f t="shared" si="116"/>
        <v>1</v>
      </c>
      <c r="T275" s="208">
        <f t="shared" si="117"/>
        <v>0</v>
      </c>
      <c r="U275" s="208">
        <f t="shared" si="118"/>
        <v>0</v>
      </c>
      <c r="V275" s="208">
        <f t="shared" si="119"/>
        <v>0</v>
      </c>
      <c r="W275" s="187"/>
      <c r="X275" s="187"/>
      <c r="Y275" s="187"/>
      <c r="Z275" s="187"/>
      <c r="AA275" s="187"/>
      <c r="AB275" s="187"/>
      <c r="AC275" s="187"/>
      <c r="AD275" s="187"/>
      <c r="AE275" s="291">
        <v>45962</v>
      </c>
      <c r="AF275" s="208">
        <f t="shared" si="120"/>
        <v>3</v>
      </c>
      <c r="AG275" s="268"/>
    </row>
    <row r="276" spans="4:33" ht="25.5">
      <c r="D276" s="185" t="s">
        <v>136</v>
      </c>
      <c r="E276" s="186" t="s">
        <v>82</v>
      </c>
      <c r="F276" s="186">
        <v>1</v>
      </c>
      <c r="G276" s="190" t="s">
        <v>137</v>
      </c>
      <c r="H276" s="187"/>
      <c r="I276" s="187">
        <v>1</v>
      </c>
      <c r="J276" s="208"/>
      <c r="K276" s="187"/>
      <c r="L276" s="188">
        <v>1</v>
      </c>
      <c r="M276" s="187"/>
      <c r="N276" s="208"/>
      <c r="O276" s="208">
        <v>1</v>
      </c>
      <c r="P276" s="208">
        <f t="shared" si="121"/>
        <v>1</v>
      </c>
      <c r="Q276" s="208">
        <f t="shared" si="114"/>
        <v>0</v>
      </c>
      <c r="R276" s="208">
        <f t="shared" si="115"/>
        <v>0</v>
      </c>
      <c r="S276" s="208">
        <f t="shared" si="116"/>
        <v>1</v>
      </c>
      <c r="T276" s="208">
        <f t="shared" si="117"/>
        <v>0</v>
      </c>
      <c r="U276" s="208">
        <f t="shared" si="118"/>
        <v>0</v>
      </c>
      <c r="V276" s="208">
        <f t="shared" si="119"/>
        <v>1</v>
      </c>
      <c r="W276" s="187"/>
      <c r="X276" s="187"/>
      <c r="Y276" s="187"/>
      <c r="Z276" s="187"/>
      <c r="AA276" s="187"/>
      <c r="AB276" s="187"/>
      <c r="AC276" s="187"/>
      <c r="AD276" s="187"/>
      <c r="AE276" s="291">
        <v>45962</v>
      </c>
      <c r="AF276" s="208">
        <f t="shared" si="120"/>
        <v>2</v>
      </c>
      <c r="AG276" s="268"/>
    </row>
    <row r="277" spans="4:33" ht="25.5">
      <c r="D277" s="185" t="s">
        <v>138</v>
      </c>
      <c r="E277" s="225" t="s">
        <v>139</v>
      </c>
      <c r="F277" s="186">
        <v>1</v>
      </c>
      <c r="G277" s="190" t="s">
        <v>140</v>
      </c>
      <c r="H277" s="187"/>
      <c r="I277" s="187">
        <v>1</v>
      </c>
      <c r="J277" s="208"/>
      <c r="K277" s="187"/>
      <c r="L277" s="188">
        <v>2</v>
      </c>
      <c r="M277" s="187"/>
      <c r="N277" s="208"/>
      <c r="O277" s="208"/>
      <c r="P277" s="208">
        <f t="shared" si="121"/>
        <v>1</v>
      </c>
      <c r="Q277" s="208">
        <f t="shared" si="114"/>
        <v>0</v>
      </c>
      <c r="R277" s="208">
        <f t="shared" si="115"/>
        <v>0</v>
      </c>
      <c r="S277" s="208">
        <f t="shared" si="116"/>
        <v>2</v>
      </c>
      <c r="T277" s="208">
        <f t="shared" si="117"/>
        <v>0</v>
      </c>
      <c r="U277" s="208">
        <f t="shared" si="118"/>
        <v>0</v>
      </c>
      <c r="V277" s="208">
        <f t="shared" si="119"/>
        <v>0</v>
      </c>
      <c r="W277" s="187"/>
      <c r="X277" s="187"/>
      <c r="Y277" s="187"/>
      <c r="Z277" s="187"/>
      <c r="AA277" s="187"/>
      <c r="AB277" s="187"/>
      <c r="AC277" s="187"/>
      <c r="AD277" s="187"/>
      <c r="AE277" s="291">
        <v>45962</v>
      </c>
      <c r="AF277" s="208">
        <f t="shared" si="120"/>
        <v>3</v>
      </c>
      <c r="AG277" s="268"/>
    </row>
    <row r="278" spans="4:33" ht="38.25">
      <c r="D278" s="185" t="s">
        <v>138</v>
      </c>
      <c r="E278" s="225" t="s">
        <v>141</v>
      </c>
      <c r="F278" s="186">
        <v>2</v>
      </c>
      <c r="G278" s="190" t="s">
        <v>142</v>
      </c>
      <c r="H278" s="187"/>
      <c r="I278" s="187">
        <v>2</v>
      </c>
      <c r="J278" s="208"/>
      <c r="K278" s="187"/>
      <c r="L278" s="188">
        <v>1</v>
      </c>
      <c r="M278" s="187"/>
      <c r="N278" s="208"/>
      <c r="O278" s="208"/>
      <c r="P278" s="208">
        <f t="shared" si="121"/>
        <v>2</v>
      </c>
      <c r="Q278" s="208">
        <f t="shared" si="114"/>
        <v>0</v>
      </c>
      <c r="R278" s="208">
        <f t="shared" si="115"/>
        <v>0</v>
      </c>
      <c r="S278" s="208">
        <f t="shared" si="116"/>
        <v>1</v>
      </c>
      <c r="T278" s="208">
        <f t="shared" si="117"/>
        <v>0</v>
      </c>
      <c r="U278" s="208">
        <f t="shared" si="118"/>
        <v>0</v>
      </c>
      <c r="V278" s="208">
        <f t="shared" si="119"/>
        <v>0</v>
      </c>
      <c r="W278" s="187"/>
      <c r="X278" s="187"/>
      <c r="Y278" s="187"/>
      <c r="Z278" s="187"/>
      <c r="AA278" s="187"/>
      <c r="AB278" s="187"/>
      <c r="AC278" s="187"/>
      <c r="AD278" s="187"/>
      <c r="AE278" s="291">
        <v>45962</v>
      </c>
      <c r="AF278" s="208">
        <f t="shared" si="120"/>
        <v>3</v>
      </c>
      <c r="AG278" s="268"/>
    </row>
    <row r="279" spans="4:33" ht="38.25">
      <c r="D279" s="185" t="s">
        <v>155</v>
      </c>
      <c r="E279" s="186" t="s">
        <v>82</v>
      </c>
      <c r="F279" s="186">
        <v>1</v>
      </c>
      <c r="G279" s="190" t="s">
        <v>156</v>
      </c>
      <c r="H279" s="187"/>
      <c r="I279" s="208">
        <v>2</v>
      </c>
      <c r="J279" s="208"/>
      <c r="K279" s="208"/>
      <c r="L279" s="209"/>
      <c r="M279" s="208"/>
      <c r="N279" s="208"/>
      <c r="O279" s="208">
        <v>1</v>
      </c>
      <c r="P279" s="208">
        <f t="shared" si="121"/>
        <v>2</v>
      </c>
      <c r="Q279" s="208">
        <f t="shared" si="114"/>
        <v>0</v>
      </c>
      <c r="R279" s="208">
        <f t="shared" si="115"/>
        <v>0</v>
      </c>
      <c r="S279" s="208">
        <f t="shared" si="116"/>
        <v>0</v>
      </c>
      <c r="T279" s="208">
        <f t="shared" si="117"/>
        <v>0</v>
      </c>
      <c r="U279" s="208">
        <f t="shared" si="118"/>
        <v>0</v>
      </c>
      <c r="V279" s="208">
        <f t="shared" si="119"/>
        <v>1</v>
      </c>
      <c r="W279" s="208"/>
      <c r="X279" s="208"/>
      <c r="Y279" s="208"/>
      <c r="Z279" s="208"/>
      <c r="AA279" s="208"/>
      <c r="AB279" s="208"/>
      <c r="AC279" s="208"/>
      <c r="AD279" s="208"/>
      <c r="AE279" s="291">
        <v>45962</v>
      </c>
      <c r="AF279" s="208">
        <f t="shared" si="120"/>
        <v>2</v>
      </c>
      <c r="AG279" s="268"/>
    </row>
    <row r="280" spans="4:33" ht="25.5">
      <c r="D280" s="185" t="s">
        <v>157</v>
      </c>
      <c r="E280" s="186" t="s">
        <v>82</v>
      </c>
      <c r="F280" s="186">
        <v>1</v>
      </c>
      <c r="G280" s="190" t="s">
        <v>158</v>
      </c>
      <c r="H280" s="187"/>
      <c r="I280" s="208">
        <v>1</v>
      </c>
      <c r="J280" s="208"/>
      <c r="K280" s="208"/>
      <c r="L280" s="209"/>
      <c r="M280" s="208">
        <v>1</v>
      </c>
      <c r="N280" s="208"/>
      <c r="O280" s="208"/>
      <c r="P280" s="208">
        <f t="shared" si="121"/>
        <v>1</v>
      </c>
      <c r="Q280" s="208">
        <f t="shared" si="114"/>
        <v>0</v>
      </c>
      <c r="R280" s="208">
        <f t="shared" si="115"/>
        <v>0</v>
      </c>
      <c r="S280" s="208">
        <f t="shared" si="116"/>
        <v>0</v>
      </c>
      <c r="T280" s="208">
        <f t="shared" si="117"/>
        <v>1</v>
      </c>
      <c r="U280" s="208">
        <f t="shared" si="118"/>
        <v>0</v>
      </c>
      <c r="V280" s="208">
        <f t="shared" si="119"/>
        <v>0</v>
      </c>
      <c r="W280" s="208"/>
      <c r="X280" s="208"/>
      <c r="Y280" s="208"/>
      <c r="Z280" s="208"/>
      <c r="AA280" s="208"/>
      <c r="AB280" s="208"/>
      <c r="AC280" s="208"/>
      <c r="AD280" s="208"/>
      <c r="AE280" s="291">
        <v>45962</v>
      </c>
      <c r="AF280" s="208">
        <f t="shared" si="120"/>
        <v>2</v>
      </c>
      <c r="AG280" s="268"/>
    </row>
    <row r="281" spans="4:33" ht="63.75">
      <c r="D281" s="185" t="s">
        <v>159</v>
      </c>
      <c r="E281" s="186" t="s">
        <v>160</v>
      </c>
      <c r="F281" s="186">
        <v>5</v>
      </c>
      <c r="G281" s="189" t="s">
        <v>161</v>
      </c>
      <c r="H281" s="187"/>
      <c r="I281" s="187">
        <v>6</v>
      </c>
      <c r="J281" s="187"/>
      <c r="K281" s="187"/>
      <c r="L281" s="188">
        <v>3</v>
      </c>
      <c r="M281" s="187">
        <v>2</v>
      </c>
      <c r="N281" s="187"/>
      <c r="O281" s="187"/>
      <c r="P281" s="208">
        <f t="shared" si="121"/>
        <v>6</v>
      </c>
      <c r="Q281" s="208">
        <f t="shared" si="114"/>
        <v>0</v>
      </c>
      <c r="R281" s="208">
        <f t="shared" si="115"/>
        <v>0</v>
      </c>
      <c r="S281" s="208">
        <f t="shared" si="116"/>
        <v>3</v>
      </c>
      <c r="T281" s="208">
        <f t="shared" si="117"/>
        <v>2</v>
      </c>
      <c r="U281" s="208">
        <f t="shared" si="118"/>
        <v>0</v>
      </c>
      <c r="V281" s="208">
        <f t="shared" si="119"/>
        <v>0</v>
      </c>
      <c r="W281" s="187"/>
      <c r="X281" s="187"/>
      <c r="Y281" s="187"/>
      <c r="Z281" s="187"/>
      <c r="AA281" s="187"/>
      <c r="AB281" s="187"/>
      <c r="AC281" s="187"/>
      <c r="AD281" s="187"/>
      <c r="AE281" s="291">
        <v>45962</v>
      </c>
      <c r="AF281" s="208">
        <f t="shared" si="120"/>
        <v>11</v>
      </c>
      <c r="AG281" s="268"/>
    </row>
    <row r="282" spans="4:33">
      <c r="D282" s="211" t="s">
        <v>654</v>
      </c>
      <c r="E282" s="212"/>
      <c r="F282" s="213"/>
      <c r="G282" s="213"/>
      <c r="H282" s="214"/>
      <c r="I282" s="187">
        <f t="shared" ref="I282:AA282" si="122">SUM(I271:I281)</f>
        <v>21</v>
      </c>
      <c r="J282" s="187">
        <f t="shared" si="122"/>
        <v>0</v>
      </c>
      <c r="K282" s="187">
        <f t="shared" si="122"/>
        <v>0</v>
      </c>
      <c r="L282" s="187">
        <f t="shared" si="122"/>
        <v>9</v>
      </c>
      <c r="M282" s="187">
        <f t="shared" si="122"/>
        <v>5</v>
      </c>
      <c r="N282" s="187">
        <f t="shared" si="122"/>
        <v>0</v>
      </c>
      <c r="O282" s="187">
        <f t="shared" si="122"/>
        <v>4</v>
      </c>
      <c r="P282" s="187">
        <f t="shared" si="122"/>
        <v>21</v>
      </c>
      <c r="Q282" s="187">
        <f t="shared" si="122"/>
        <v>0</v>
      </c>
      <c r="R282" s="187">
        <f t="shared" si="122"/>
        <v>0</v>
      </c>
      <c r="S282" s="187">
        <f t="shared" si="122"/>
        <v>9</v>
      </c>
      <c r="T282" s="187">
        <f t="shared" si="122"/>
        <v>5</v>
      </c>
      <c r="U282" s="187">
        <f t="shared" si="122"/>
        <v>0</v>
      </c>
      <c r="V282" s="187">
        <f t="shared" si="122"/>
        <v>4</v>
      </c>
      <c r="W282" s="187">
        <f t="shared" si="122"/>
        <v>0</v>
      </c>
      <c r="X282" s="187">
        <f t="shared" si="122"/>
        <v>0</v>
      </c>
      <c r="Y282" s="187">
        <f t="shared" si="122"/>
        <v>0</v>
      </c>
      <c r="Z282" s="187">
        <f t="shared" si="122"/>
        <v>0</v>
      </c>
      <c r="AA282" s="187">
        <f t="shared" si="122"/>
        <v>0</v>
      </c>
      <c r="AB282" s="187">
        <f>SUM(AB279:AB281)</f>
        <v>0</v>
      </c>
      <c r="AC282" s="187">
        <f>SUM(AC271:AC281)</f>
        <v>0</v>
      </c>
      <c r="AD282" s="187">
        <f>SUM(AD271:AD281)</f>
        <v>0</v>
      </c>
      <c r="AE282" s="215">
        <f>I286+J286+K286+L286+M286+N286+P286+Q286+R286+S286+T286+U286+O286+V286</f>
        <v>2068000</v>
      </c>
      <c r="AF282" s="235"/>
      <c r="AG282" s="267"/>
    </row>
    <row r="283" spans="4:33">
      <c r="D283" s="211" t="s">
        <v>655</v>
      </c>
      <c r="E283" s="212"/>
      <c r="F283" s="213"/>
      <c r="G283" s="213"/>
      <c r="H283" s="214"/>
      <c r="I283" s="217">
        <v>20000</v>
      </c>
      <c r="J283" s="236">
        <v>20000</v>
      </c>
      <c r="K283" s="236">
        <v>90000</v>
      </c>
      <c r="L283" s="236">
        <v>12000</v>
      </c>
      <c r="M283" s="236">
        <v>50000</v>
      </c>
      <c r="N283" s="236">
        <v>50000</v>
      </c>
      <c r="O283" s="236">
        <v>90000</v>
      </c>
      <c r="P283" s="236">
        <v>20000</v>
      </c>
      <c r="Q283" s="236">
        <v>20000</v>
      </c>
      <c r="R283" s="236">
        <v>65000</v>
      </c>
      <c r="S283" s="236">
        <v>20000</v>
      </c>
      <c r="T283" s="236">
        <v>50000</v>
      </c>
      <c r="U283" s="236">
        <v>50000</v>
      </c>
      <c r="V283" s="236">
        <v>20000</v>
      </c>
      <c r="W283" s="236">
        <v>60000</v>
      </c>
      <c r="X283" s="236">
        <v>70000</v>
      </c>
      <c r="Y283" s="236">
        <v>300000</v>
      </c>
      <c r="Z283" s="236">
        <v>13000</v>
      </c>
      <c r="AA283" s="236">
        <v>13000</v>
      </c>
      <c r="AB283" s="217">
        <v>18000</v>
      </c>
      <c r="AC283" s="217">
        <v>13000</v>
      </c>
      <c r="AD283" s="236">
        <v>10000</v>
      </c>
      <c r="AE283" s="219"/>
      <c r="AF283" s="237"/>
      <c r="AG283" s="267"/>
    </row>
    <row r="284" spans="4:33">
      <c r="D284" s="211" t="s">
        <v>656</v>
      </c>
      <c r="E284" s="212"/>
      <c r="F284" s="213"/>
      <c r="G284" s="213"/>
      <c r="H284" s="214"/>
      <c r="I284" s="217"/>
      <c r="J284" s="217"/>
      <c r="K284" s="217"/>
      <c r="L284" s="217"/>
      <c r="M284" s="217"/>
      <c r="N284" s="217"/>
      <c r="O284" s="217"/>
      <c r="P284" s="217"/>
      <c r="Q284" s="217"/>
      <c r="R284" s="217"/>
      <c r="S284" s="217"/>
      <c r="T284" s="217"/>
      <c r="U284" s="217"/>
      <c r="V284" s="217"/>
      <c r="W284" s="217"/>
      <c r="X284" s="217"/>
      <c r="Y284" s="217"/>
      <c r="Z284" s="217"/>
      <c r="AA284" s="217"/>
      <c r="AB284" s="221"/>
      <c r="AC284" s="221"/>
      <c r="AD284" s="217"/>
      <c r="AE284" s="285">
        <f>W286+X286+Y286+Z286+AD286+AB286+AA286+AC286</f>
        <v>0</v>
      </c>
      <c r="AF284" s="237"/>
      <c r="AG284" s="267"/>
    </row>
    <row r="285" spans="4:33" ht="24">
      <c r="D285" s="211" t="s">
        <v>657</v>
      </c>
      <c r="E285" s="212"/>
      <c r="F285" s="213"/>
      <c r="G285" s="213"/>
      <c r="H285" s="214"/>
      <c r="I285" s="217">
        <f>SUM(I283:I284)</f>
        <v>20000</v>
      </c>
      <c r="J285" s="217">
        <f t="shared" ref="J285:AD285" si="123">SUM(J283:J284)</f>
        <v>20000</v>
      </c>
      <c r="K285" s="217">
        <f t="shared" si="123"/>
        <v>90000</v>
      </c>
      <c r="L285" s="217">
        <f t="shared" si="123"/>
        <v>12000</v>
      </c>
      <c r="M285" s="217">
        <f t="shared" si="123"/>
        <v>50000</v>
      </c>
      <c r="N285" s="217">
        <f t="shared" si="123"/>
        <v>50000</v>
      </c>
      <c r="O285" s="217">
        <f t="shared" si="123"/>
        <v>90000</v>
      </c>
      <c r="P285" s="217">
        <f t="shared" si="123"/>
        <v>20000</v>
      </c>
      <c r="Q285" s="217">
        <f t="shared" si="123"/>
        <v>20000</v>
      </c>
      <c r="R285" s="217">
        <f t="shared" si="123"/>
        <v>65000</v>
      </c>
      <c r="S285" s="217">
        <f t="shared" si="123"/>
        <v>20000</v>
      </c>
      <c r="T285" s="217">
        <f t="shared" si="123"/>
        <v>50000</v>
      </c>
      <c r="U285" s="217">
        <f t="shared" si="123"/>
        <v>50000</v>
      </c>
      <c r="V285" s="217">
        <f t="shared" si="123"/>
        <v>20000</v>
      </c>
      <c r="W285" s="217">
        <f t="shared" si="123"/>
        <v>60000</v>
      </c>
      <c r="X285" s="217">
        <f t="shared" si="123"/>
        <v>70000</v>
      </c>
      <c r="Y285" s="217">
        <f t="shared" si="123"/>
        <v>300000</v>
      </c>
      <c r="Z285" s="217">
        <f t="shared" si="123"/>
        <v>13000</v>
      </c>
      <c r="AA285" s="217">
        <f t="shared" si="123"/>
        <v>13000</v>
      </c>
      <c r="AB285" s="221">
        <f t="shared" si="123"/>
        <v>18000</v>
      </c>
      <c r="AC285" s="221">
        <f t="shared" si="123"/>
        <v>13000</v>
      </c>
      <c r="AD285" s="217">
        <f t="shared" si="123"/>
        <v>10000</v>
      </c>
      <c r="AE285" s="219"/>
      <c r="AF285" s="237"/>
      <c r="AG285" s="267"/>
    </row>
    <row r="286" spans="4:33" ht="24">
      <c r="D286" s="211" t="s">
        <v>658</v>
      </c>
      <c r="E286" s="212"/>
      <c r="F286" s="213"/>
      <c r="G286" s="213"/>
      <c r="H286" s="214"/>
      <c r="I286" s="217">
        <f>SUM(I285*I282)</f>
        <v>420000</v>
      </c>
      <c r="J286" s="217">
        <f t="shared" ref="J286:AA286" si="124">SUM(J285*J282)</f>
        <v>0</v>
      </c>
      <c r="K286" s="217">
        <f t="shared" si="124"/>
        <v>0</v>
      </c>
      <c r="L286" s="217">
        <f t="shared" si="124"/>
        <v>108000</v>
      </c>
      <c r="M286" s="217">
        <f t="shared" si="124"/>
        <v>250000</v>
      </c>
      <c r="N286" s="217">
        <f t="shared" si="124"/>
        <v>0</v>
      </c>
      <c r="O286" s="217">
        <f t="shared" si="124"/>
        <v>360000</v>
      </c>
      <c r="P286" s="217">
        <f t="shared" si="124"/>
        <v>420000</v>
      </c>
      <c r="Q286" s="217">
        <f t="shared" si="124"/>
        <v>0</v>
      </c>
      <c r="R286" s="217">
        <f t="shared" si="124"/>
        <v>0</v>
      </c>
      <c r="S286" s="217">
        <f t="shared" si="124"/>
        <v>180000</v>
      </c>
      <c r="T286" s="217">
        <f t="shared" si="124"/>
        <v>250000</v>
      </c>
      <c r="U286" s="217">
        <f t="shared" si="124"/>
        <v>0</v>
      </c>
      <c r="V286" s="217">
        <f t="shared" si="124"/>
        <v>80000</v>
      </c>
      <c r="W286" s="217">
        <f t="shared" si="124"/>
        <v>0</v>
      </c>
      <c r="X286" s="217">
        <f t="shared" si="124"/>
        <v>0</v>
      </c>
      <c r="Y286" s="217">
        <f t="shared" si="124"/>
        <v>0</v>
      </c>
      <c r="Z286" s="217">
        <f t="shared" si="124"/>
        <v>0</v>
      </c>
      <c r="AA286" s="217">
        <f t="shared" si="124"/>
        <v>0</v>
      </c>
      <c r="AB286" s="221">
        <f t="shared" ref="AB286:AC286" si="125">SUM(AB282*AB285)</f>
        <v>0</v>
      </c>
      <c r="AC286" s="221">
        <f t="shared" si="125"/>
        <v>0</v>
      </c>
      <c r="AD286" s="217">
        <f>SUM(AD285*AD282)</f>
        <v>0</v>
      </c>
      <c r="AE286" s="286">
        <f>AE282+AE284</f>
        <v>2068000</v>
      </c>
      <c r="AF286" s="238"/>
      <c r="AG286" s="267"/>
    </row>
    <row r="287" spans="4:33" ht="15">
      <c r="D287" s="224" t="s">
        <v>164</v>
      </c>
      <c r="E287" s="205"/>
      <c r="F287" s="206"/>
      <c r="G287" s="206"/>
      <c r="H287" s="206"/>
      <c r="I287" s="206"/>
      <c r="J287" s="206"/>
      <c r="K287" s="206"/>
      <c r="L287" s="206"/>
      <c r="M287" s="206"/>
      <c r="N287" s="206"/>
      <c r="O287" s="206"/>
      <c r="P287" s="206"/>
      <c r="Q287" s="206"/>
      <c r="R287" s="206"/>
      <c r="S287" s="206"/>
      <c r="T287" s="206"/>
      <c r="U287" s="206"/>
      <c r="V287" s="206"/>
      <c r="W287" s="206"/>
      <c r="X287" s="206"/>
      <c r="Y287" s="206"/>
      <c r="Z287" s="206"/>
      <c r="AA287" s="206"/>
      <c r="AB287" s="206"/>
      <c r="AC287" s="206"/>
      <c r="AD287" s="206"/>
      <c r="AE287" s="206"/>
      <c r="AF287" s="207"/>
      <c r="AG287" s="267"/>
    </row>
    <row r="288" spans="4:33" ht="38.25">
      <c r="D288" s="194" t="s">
        <v>197</v>
      </c>
      <c r="E288" s="243" t="s">
        <v>202</v>
      </c>
      <c r="F288" s="186">
        <v>1</v>
      </c>
      <c r="G288" s="192" t="s">
        <v>203</v>
      </c>
      <c r="H288" s="187"/>
      <c r="I288" s="187"/>
      <c r="J288" s="242"/>
      <c r="K288" s="242"/>
      <c r="L288" s="209"/>
      <c r="M288" s="242"/>
      <c r="N288" s="242"/>
      <c r="O288" s="242"/>
      <c r="P288" s="208">
        <f t="shared" ref="P288" si="126">I288</f>
        <v>0</v>
      </c>
      <c r="Q288" s="208">
        <f t="shared" ref="Q288" si="127">J288</f>
        <v>0</v>
      </c>
      <c r="R288" s="208">
        <f t="shared" ref="R288" si="128">K288</f>
        <v>0</v>
      </c>
      <c r="S288" s="208">
        <f t="shared" ref="S288" si="129">L288</f>
        <v>0</v>
      </c>
      <c r="T288" s="208">
        <f t="shared" ref="T288" si="130">M288</f>
        <v>0</v>
      </c>
      <c r="U288" s="208">
        <f t="shared" ref="U288" si="131">N288</f>
        <v>0</v>
      </c>
      <c r="V288" s="208">
        <f t="shared" ref="V288" si="132">O288</f>
        <v>0</v>
      </c>
      <c r="W288" s="242"/>
      <c r="X288" s="242"/>
      <c r="Y288" s="242"/>
      <c r="Z288" s="242"/>
      <c r="AA288" s="242"/>
      <c r="AB288" s="242"/>
      <c r="AC288" s="242"/>
      <c r="AD288" s="242"/>
      <c r="AE288" s="241"/>
      <c r="AF288" s="208">
        <f t="shared" ref="AF288" si="133">I288+J288+K288+L288+M288+N288+W288+X288+Y288</f>
        <v>0</v>
      </c>
      <c r="AG288" s="268"/>
    </row>
    <row r="289" spans="4:33">
      <c r="D289" s="211" t="s">
        <v>654</v>
      </c>
      <c r="E289" s="212"/>
      <c r="F289" s="213"/>
      <c r="G289" s="213"/>
      <c r="H289" s="214"/>
      <c r="I289" s="187">
        <f t="shared" ref="I289:AD289" si="134">SUM(I288:I288)</f>
        <v>0</v>
      </c>
      <c r="J289" s="187">
        <f t="shared" si="134"/>
        <v>0</v>
      </c>
      <c r="K289" s="187">
        <f t="shared" si="134"/>
        <v>0</v>
      </c>
      <c r="L289" s="187">
        <f t="shared" si="134"/>
        <v>0</v>
      </c>
      <c r="M289" s="187">
        <f t="shared" si="134"/>
        <v>0</v>
      </c>
      <c r="N289" s="187">
        <f t="shared" si="134"/>
        <v>0</v>
      </c>
      <c r="O289" s="187">
        <f t="shared" si="134"/>
        <v>0</v>
      </c>
      <c r="P289" s="187">
        <f t="shared" si="134"/>
        <v>0</v>
      </c>
      <c r="Q289" s="187">
        <f t="shared" si="134"/>
        <v>0</v>
      </c>
      <c r="R289" s="187">
        <f t="shared" si="134"/>
        <v>0</v>
      </c>
      <c r="S289" s="187">
        <f t="shared" si="134"/>
        <v>0</v>
      </c>
      <c r="T289" s="187">
        <f t="shared" si="134"/>
        <v>0</v>
      </c>
      <c r="U289" s="187">
        <f t="shared" si="134"/>
        <v>0</v>
      </c>
      <c r="V289" s="187">
        <f t="shared" si="134"/>
        <v>0</v>
      </c>
      <c r="W289" s="187">
        <f t="shared" si="134"/>
        <v>0</v>
      </c>
      <c r="X289" s="187">
        <f t="shared" si="134"/>
        <v>0</v>
      </c>
      <c r="Y289" s="187">
        <f t="shared" si="134"/>
        <v>0</v>
      </c>
      <c r="Z289" s="187">
        <f t="shared" si="134"/>
        <v>0</v>
      </c>
      <c r="AA289" s="187">
        <f t="shared" si="134"/>
        <v>0</v>
      </c>
      <c r="AB289" s="187">
        <f t="shared" si="134"/>
        <v>0</v>
      </c>
      <c r="AC289" s="187">
        <f t="shared" si="134"/>
        <v>0</v>
      </c>
      <c r="AD289" s="187">
        <f t="shared" si="134"/>
        <v>0</v>
      </c>
      <c r="AE289" s="215">
        <f>I293+J293+K293+L293+M293+N293+U293+P293+Q293+R293+S293+T293+O293</f>
        <v>0</v>
      </c>
      <c r="AF289" s="232"/>
      <c r="AG289" s="267"/>
    </row>
    <row r="290" spans="4:33">
      <c r="D290" s="211" t="s">
        <v>655</v>
      </c>
      <c r="E290" s="212"/>
      <c r="F290" s="213"/>
      <c r="G290" s="213"/>
      <c r="H290" s="214"/>
      <c r="I290" s="217">
        <v>20000</v>
      </c>
      <c r="J290" s="218">
        <v>20000</v>
      </c>
      <c r="K290" s="217">
        <v>95000</v>
      </c>
      <c r="L290" s="217">
        <v>12000</v>
      </c>
      <c r="M290" s="217">
        <v>40000</v>
      </c>
      <c r="N290" s="218">
        <v>50000</v>
      </c>
      <c r="O290" s="218"/>
      <c r="P290" s="218">
        <v>20000</v>
      </c>
      <c r="Q290" s="218">
        <v>20000</v>
      </c>
      <c r="R290" s="218">
        <v>65000</v>
      </c>
      <c r="S290" s="218">
        <v>20000</v>
      </c>
      <c r="T290" s="218">
        <v>50000</v>
      </c>
      <c r="U290" s="218">
        <v>50000</v>
      </c>
      <c r="V290" s="218"/>
      <c r="W290" s="217">
        <v>60000</v>
      </c>
      <c r="X290" s="217">
        <v>70000</v>
      </c>
      <c r="Y290" s="217">
        <v>300000</v>
      </c>
      <c r="Z290" s="217">
        <v>13000</v>
      </c>
      <c r="AA290" s="217">
        <v>13000</v>
      </c>
      <c r="AB290" s="217">
        <v>18000</v>
      </c>
      <c r="AC290" s="217"/>
      <c r="AD290" s="217">
        <v>23000</v>
      </c>
      <c r="AE290" s="219"/>
      <c r="AF290" s="233"/>
      <c r="AG290" s="267"/>
    </row>
    <row r="291" spans="4:33">
      <c r="D291" s="211" t="s">
        <v>656</v>
      </c>
      <c r="E291" s="212"/>
      <c r="F291" s="213"/>
      <c r="G291" s="213"/>
      <c r="H291" s="214"/>
      <c r="I291" s="217">
        <f>SUM(I290*19%)</f>
        <v>3800</v>
      </c>
      <c r="J291" s="217">
        <f t="shared" ref="J291:AD291" si="135">SUM(J290*19%)</f>
        <v>3800</v>
      </c>
      <c r="K291" s="217">
        <f t="shared" si="135"/>
        <v>18050</v>
      </c>
      <c r="L291" s="217">
        <f t="shared" si="135"/>
        <v>2280</v>
      </c>
      <c r="M291" s="217">
        <f t="shared" si="135"/>
        <v>7600</v>
      </c>
      <c r="N291" s="217">
        <f t="shared" si="135"/>
        <v>9500</v>
      </c>
      <c r="O291" s="217">
        <f t="shared" si="135"/>
        <v>0</v>
      </c>
      <c r="P291" s="217">
        <f t="shared" si="135"/>
        <v>3800</v>
      </c>
      <c r="Q291" s="217">
        <f t="shared" si="135"/>
        <v>3800</v>
      </c>
      <c r="R291" s="217">
        <f t="shared" si="135"/>
        <v>12350</v>
      </c>
      <c r="S291" s="217">
        <f t="shared" si="135"/>
        <v>3800</v>
      </c>
      <c r="T291" s="217">
        <f t="shared" si="135"/>
        <v>9500</v>
      </c>
      <c r="U291" s="217">
        <f t="shared" si="135"/>
        <v>9500</v>
      </c>
      <c r="V291" s="217">
        <f t="shared" si="135"/>
        <v>0</v>
      </c>
      <c r="W291" s="217">
        <f t="shared" si="135"/>
        <v>11400</v>
      </c>
      <c r="X291" s="217">
        <f t="shared" si="135"/>
        <v>13300</v>
      </c>
      <c r="Y291" s="217">
        <f t="shared" si="135"/>
        <v>57000</v>
      </c>
      <c r="Z291" s="217">
        <f t="shared" si="135"/>
        <v>2470</v>
      </c>
      <c r="AA291" s="217">
        <f t="shared" si="135"/>
        <v>2470</v>
      </c>
      <c r="AB291" s="221">
        <f t="shared" si="135"/>
        <v>3420</v>
      </c>
      <c r="AC291" s="221">
        <f t="shared" si="135"/>
        <v>0</v>
      </c>
      <c r="AD291" s="217">
        <f t="shared" si="135"/>
        <v>4370</v>
      </c>
      <c r="AE291" s="285">
        <f>W293+X293+Y293+Z293+AD293+AB293+AA293+AC293</f>
        <v>0</v>
      </c>
      <c r="AF291" s="233"/>
      <c r="AG291" s="267"/>
    </row>
    <row r="292" spans="4:33" ht="24">
      <c r="D292" s="211" t="s">
        <v>657</v>
      </c>
      <c r="E292" s="212"/>
      <c r="F292" s="213"/>
      <c r="G292" s="213"/>
      <c r="H292" s="214"/>
      <c r="I292" s="217">
        <f>SUM(I290:I291)</f>
        <v>23800</v>
      </c>
      <c r="J292" s="217">
        <f t="shared" ref="J292:AD292" si="136">SUM(J290:J291)</f>
        <v>23800</v>
      </c>
      <c r="K292" s="217">
        <f t="shared" si="136"/>
        <v>113050</v>
      </c>
      <c r="L292" s="217">
        <f t="shared" si="136"/>
        <v>14280</v>
      </c>
      <c r="M292" s="217">
        <f t="shared" si="136"/>
        <v>47600</v>
      </c>
      <c r="N292" s="217">
        <f t="shared" si="136"/>
        <v>59500</v>
      </c>
      <c r="O292" s="217">
        <f t="shared" si="136"/>
        <v>0</v>
      </c>
      <c r="P292" s="217">
        <f t="shared" si="136"/>
        <v>23800</v>
      </c>
      <c r="Q292" s="217">
        <f t="shared" si="136"/>
        <v>23800</v>
      </c>
      <c r="R292" s="217">
        <f t="shared" si="136"/>
        <v>77350</v>
      </c>
      <c r="S292" s="217">
        <f t="shared" si="136"/>
        <v>23800</v>
      </c>
      <c r="T292" s="217">
        <f t="shared" si="136"/>
        <v>59500</v>
      </c>
      <c r="U292" s="217">
        <f t="shared" si="136"/>
        <v>59500</v>
      </c>
      <c r="V292" s="217">
        <f t="shared" si="136"/>
        <v>0</v>
      </c>
      <c r="W292" s="217">
        <f t="shared" si="136"/>
        <v>71400</v>
      </c>
      <c r="X292" s="217">
        <f t="shared" si="136"/>
        <v>83300</v>
      </c>
      <c r="Y292" s="217">
        <f t="shared" si="136"/>
        <v>357000</v>
      </c>
      <c r="Z292" s="217">
        <f t="shared" si="136"/>
        <v>15470</v>
      </c>
      <c r="AA292" s="217">
        <f t="shared" si="136"/>
        <v>15470</v>
      </c>
      <c r="AB292" s="221">
        <f t="shared" si="136"/>
        <v>21420</v>
      </c>
      <c r="AC292" s="221">
        <f t="shared" si="136"/>
        <v>0</v>
      </c>
      <c r="AD292" s="217">
        <f t="shared" si="136"/>
        <v>27370</v>
      </c>
      <c r="AE292" s="219"/>
      <c r="AF292" s="233"/>
      <c r="AG292" s="267"/>
    </row>
    <row r="293" spans="4:33" ht="24">
      <c r="D293" s="211" t="s">
        <v>658</v>
      </c>
      <c r="E293" s="212"/>
      <c r="F293" s="213"/>
      <c r="G293" s="213"/>
      <c r="H293" s="214"/>
      <c r="I293" s="217">
        <f>SUM(I292*I289)</f>
        <v>0</v>
      </c>
      <c r="J293" s="217">
        <f t="shared" ref="J293:AA293" si="137">SUM(J292*J289)</f>
        <v>0</v>
      </c>
      <c r="K293" s="217">
        <f t="shared" si="137"/>
        <v>0</v>
      </c>
      <c r="L293" s="217">
        <f t="shared" si="137"/>
        <v>0</v>
      </c>
      <c r="M293" s="217">
        <f t="shared" si="137"/>
        <v>0</v>
      </c>
      <c r="N293" s="217">
        <f t="shared" si="137"/>
        <v>0</v>
      </c>
      <c r="O293" s="217">
        <f t="shared" si="137"/>
        <v>0</v>
      </c>
      <c r="P293" s="217">
        <f t="shared" si="137"/>
        <v>0</v>
      </c>
      <c r="Q293" s="217">
        <f t="shared" si="137"/>
        <v>0</v>
      </c>
      <c r="R293" s="217">
        <f t="shared" si="137"/>
        <v>0</v>
      </c>
      <c r="S293" s="217">
        <f t="shared" si="137"/>
        <v>0</v>
      </c>
      <c r="T293" s="217">
        <f t="shared" si="137"/>
        <v>0</v>
      </c>
      <c r="U293" s="217">
        <f t="shared" si="137"/>
        <v>0</v>
      </c>
      <c r="V293" s="217">
        <f t="shared" si="137"/>
        <v>0</v>
      </c>
      <c r="W293" s="217">
        <f t="shared" si="137"/>
        <v>0</v>
      </c>
      <c r="X293" s="217">
        <f t="shared" si="137"/>
        <v>0</v>
      </c>
      <c r="Y293" s="217">
        <f t="shared" si="137"/>
        <v>0</v>
      </c>
      <c r="Z293" s="217">
        <f t="shared" si="137"/>
        <v>0</v>
      </c>
      <c r="AA293" s="217">
        <f t="shared" si="137"/>
        <v>0</v>
      </c>
      <c r="AB293" s="221">
        <f t="shared" ref="AB293:AC293" si="138">SUM(AB289*AB292)</f>
        <v>0</v>
      </c>
      <c r="AC293" s="221">
        <f t="shared" si="138"/>
        <v>0</v>
      </c>
      <c r="AD293" s="217">
        <f t="shared" ref="AD293" si="139">SUM(AD292*AD289)</f>
        <v>0</v>
      </c>
      <c r="AE293" s="286">
        <f>AE289+AE291</f>
        <v>0</v>
      </c>
      <c r="AF293" s="234"/>
      <c r="AG293" s="267"/>
    </row>
    <row r="294" spans="4:33" ht="15">
      <c r="D294" s="224" t="s">
        <v>212</v>
      </c>
      <c r="E294" s="205"/>
      <c r="F294" s="206"/>
      <c r="G294" s="206"/>
      <c r="H294" s="206"/>
      <c r="I294" s="206"/>
      <c r="J294" s="206"/>
      <c r="K294" s="206"/>
      <c r="L294" s="206"/>
      <c r="M294" s="206"/>
      <c r="N294" s="206"/>
      <c r="O294" s="206"/>
      <c r="P294" s="206"/>
      <c r="Q294" s="206"/>
      <c r="R294" s="206"/>
      <c r="S294" s="206"/>
      <c r="T294" s="206"/>
      <c r="U294" s="206"/>
      <c r="V294" s="206"/>
      <c r="W294" s="206"/>
      <c r="X294" s="206"/>
      <c r="Y294" s="206"/>
      <c r="Z294" s="206"/>
      <c r="AA294" s="206"/>
      <c r="AB294" s="206"/>
      <c r="AC294" s="206"/>
      <c r="AD294" s="206"/>
      <c r="AE294" s="206"/>
      <c r="AF294" s="207"/>
      <c r="AG294" s="267"/>
    </row>
    <row r="295" spans="4:33" ht="25.5">
      <c r="D295" s="185" t="s">
        <v>213</v>
      </c>
      <c r="E295" s="186" t="s">
        <v>82</v>
      </c>
      <c r="F295" s="186">
        <v>1</v>
      </c>
      <c r="G295" s="190" t="s">
        <v>214</v>
      </c>
      <c r="H295" s="187"/>
      <c r="I295" s="242">
        <v>1</v>
      </c>
      <c r="J295" s="242"/>
      <c r="K295" s="242"/>
      <c r="L295" s="209">
        <v>1</v>
      </c>
      <c r="M295" s="242"/>
      <c r="N295" s="242"/>
      <c r="O295" s="242">
        <v>2</v>
      </c>
      <c r="P295" s="242">
        <f>I295</f>
        <v>1</v>
      </c>
      <c r="Q295" s="242">
        <f t="shared" ref="Q295:Q303" si="140">J295</f>
        <v>0</v>
      </c>
      <c r="R295" s="242">
        <f t="shared" ref="R295:R303" si="141">K295</f>
        <v>0</v>
      </c>
      <c r="S295" s="242">
        <f t="shared" ref="S295:S303" si="142">L295</f>
        <v>1</v>
      </c>
      <c r="T295" s="242">
        <f t="shared" ref="T295:T303" si="143">M295</f>
        <v>0</v>
      </c>
      <c r="U295" s="242">
        <f t="shared" ref="U295:U303" si="144">N295</f>
        <v>0</v>
      </c>
      <c r="V295" s="242">
        <f t="shared" ref="V295:V303" si="145">O295</f>
        <v>2</v>
      </c>
      <c r="W295" s="242"/>
      <c r="X295" s="242"/>
      <c r="Y295" s="242"/>
      <c r="Z295" s="242"/>
      <c r="AA295" s="242"/>
      <c r="AB295" s="242"/>
      <c r="AC295" s="242"/>
      <c r="AD295" s="242"/>
      <c r="AE295" s="291">
        <v>45717</v>
      </c>
      <c r="AF295" s="208">
        <f t="shared" ref="AF295:AF303" si="146">I295+J295+K295+L295+M295+N295+W295+X295+Y295</f>
        <v>2</v>
      </c>
      <c r="AG295" s="268"/>
    </row>
    <row r="296" spans="4:33" ht="38.25">
      <c r="D296" s="185" t="s">
        <v>215</v>
      </c>
      <c r="E296" s="186" t="s">
        <v>82</v>
      </c>
      <c r="F296" s="186">
        <v>1</v>
      </c>
      <c r="G296" s="190" t="s">
        <v>216</v>
      </c>
      <c r="H296" s="187"/>
      <c r="I296" s="242">
        <v>1</v>
      </c>
      <c r="J296" s="242"/>
      <c r="K296" s="242"/>
      <c r="L296" s="209">
        <v>1</v>
      </c>
      <c r="M296" s="242"/>
      <c r="N296" s="242"/>
      <c r="O296" s="242"/>
      <c r="P296" s="242">
        <f t="shared" ref="P296:P303" si="147">I296</f>
        <v>1</v>
      </c>
      <c r="Q296" s="242">
        <f t="shared" si="140"/>
        <v>0</v>
      </c>
      <c r="R296" s="242">
        <f t="shared" si="141"/>
        <v>0</v>
      </c>
      <c r="S296" s="242">
        <f t="shared" si="142"/>
        <v>1</v>
      </c>
      <c r="T296" s="242">
        <f t="shared" si="143"/>
        <v>0</v>
      </c>
      <c r="U296" s="242">
        <f t="shared" si="144"/>
        <v>0</v>
      </c>
      <c r="V296" s="242">
        <f t="shared" si="145"/>
        <v>0</v>
      </c>
      <c r="W296" s="242"/>
      <c r="X296" s="242"/>
      <c r="Y296" s="242"/>
      <c r="Z296" s="242"/>
      <c r="AA296" s="242"/>
      <c r="AB296" s="242"/>
      <c r="AC296" s="242"/>
      <c r="AD296" s="242"/>
      <c r="AE296" s="291">
        <v>45689</v>
      </c>
      <c r="AF296" s="208">
        <f t="shared" si="146"/>
        <v>2</v>
      </c>
      <c r="AG296" s="268"/>
    </row>
    <row r="297" spans="4:33" ht="25.5">
      <c r="D297" s="185" t="s">
        <v>219</v>
      </c>
      <c r="E297" s="186" t="s">
        <v>82</v>
      </c>
      <c r="F297" s="186">
        <v>1</v>
      </c>
      <c r="G297" s="189" t="s">
        <v>220</v>
      </c>
      <c r="H297" s="187"/>
      <c r="I297" s="187">
        <v>4</v>
      </c>
      <c r="J297" s="208"/>
      <c r="K297" s="187"/>
      <c r="L297" s="188"/>
      <c r="M297" s="187">
        <v>2</v>
      </c>
      <c r="N297" s="208"/>
      <c r="O297" s="208"/>
      <c r="P297" s="242">
        <f t="shared" si="147"/>
        <v>4</v>
      </c>
      <c r="Q297" s="242">
        <f t="shared" si="140"/>
        <v>0</v>
      </c>
      <c r="R297" s="242">
        <f t="shared" si="141"/>
        <v>0</v>
      </c>
      <c r="S297" s="242">
        <f t="shared" si="142"/>
        <v>0</v>
      </c>
      <c r="T297" s="242">
        <f t="shared" si="143"/>
        <v>2</v>
      </c>
      <c r="U297" s="242">
        <f t="shared" si="144"/>
        <v>0</v>
      </c>
      <c r="V297" s="242">
        <f t="shared" si="145"/>
        <v>0</v>
      </c>
      <c r="W297" s="187"/>
      <c r="X297" s="187"/>
      <c r="Y297" s="187"/>
      <c r="Z297" s="187"/>
      <c r="AA297" s="187"/>
      <c r="AB297" s="187"/>
      <c r="AC297" s="187"/>
      <c r="AD297" s="187"/>
      <c r="AE297" s="291">
        <v>45689</v>
      </c>
      <c r="AF297" s="208">
        <f t="shared" si="146"/>
        <v>6</v>
      </c>
      <c r="AG297" s="268"/>
    </row>
    <row r="298" spans="4:33" ht="25.5">
      <c r="D298" s="185" t="s">
        <v>235</v>
      </c>
      <c r="E298" s="186" t="s">
        <v>82</v>
      </c>
      <c r="F298" s="186">
        <v>1</v>
      </c>
      <c r="G298" s="190" t="s">
        <v>236</v>
      </c>
      <c r="H298" s="187"/>
      <c r="I298" s="187"/>
      <c r="J298" s="208"/>
      <c r="K298" s="187"/>
      <c r="L298" s="188">
        <v>1</v>
      </c>
      <c r="M298" s="187"/>
      <c r="N298" s="208"/>
      <c r="O298" s="208">
        <v>1</v>
      </c>
      <c r="P298" s="242">
        <f t="shared" si="147"/>
        <v>0</v>
      </c>
      <c r="Q298" s="242">
        <f t="shared" si="140"/>
        <v>0</v>
      </c>
      <c r="R298" s="242">
        <f t="shared" si="141"/>
        <v>0</v>
      </c>
      <c r="S298" s="242">
        <f t="shared" si="142"/>
        <v>1</v>
      </c>
      <c r="T298" s="242">
        <f t="shared" si="143"/>
        <v>0</v>
      </c>
      <c r="U298" s="242">
        <f t="shared" si="144"/>
        <v>0</v>
      </c>
      <c r="V298" s="242">
        <f t="shared" si="145"/>
        <v>1</v>
      </c>
      <c r="W298" s="187"/>
      <c r="X298" s="187"/>
      <c r="Y298" s="187"/>
      <c r="Z298" s="187"/>
      <c r="AA298" s="187"/>
      <c r="AB298" s="187"/>
      <c r="AC298" s="187"/>
      <c r="AD298" s="187"/>
      <c r="AE298" s="291">
        <v>45689</v>
      </c>
      <c r="AF298" s="208">
        <f t="shared" si="146"/>
        <v>1</v>
      </c>
      <c r="AG298" s="267"/>
    </row>
    <row r="299" spans="4:33" ht="25.5">
      <c r="D299" s="194" t="s">
        <v>237</v>
      </c>
      <c r="E299" s="225" t="s">
        <v>58</v>
      </c>
      <c r="F299" s="186"/>
      <c r="G299" s="290" t="s">
        <v>238</v>
      </c>
      <c r="H299" s="187"/>
      <c r="I299" s="187"/>
      <c r="J299" s="208"/>
      <c r="K299" s="187"/>
      <c r="L299" s="188"/>
      <c r="M299" s="187"/>
      <c r="N299" s="208"/>
      <c r="O299" s="208"/>
      <c r="P299" s="242">
        <f t="shared" si="147"/>
        <v>0</v>
      </c>
      <c r="Q299" s="242">
        <f t="shared" si="140"/>
        <v>0</v>
      </c>
      <c r="R299" s="242">
        <f t="shared" si="141"/>
        <v>0</v>
      </c>
      <c r="S299" s="242">
        <f t="shared" si="142"/>
        <v>0</v>
      </c>
      <c r="T299" s="242">
        <f t="shared" si="143"/>
        <v>0</v>
      </c>
      <c r="U299" s="242">
        <f t="shared" si="144"/>
        <v>0</v>
      </c>
      <c r="V299" s="242">
        <f t="shared" si="145"/>
        <v>0</v>
      </c>
      <c r="W299" s="187"/>
      <c r="X299" s="187"/>
      <c r="Y299" s="187"/>
      <c r="Z299" s="187"/>
      <c r="AA299" s="187"/>
      <c r="AB299" s="187"/>
      <c r="AC299" s="187"/>
      <c r="AD299" s="187"/>
      <c r="AE299" s="291">
        <v>45689</v>
      </c>
      <c r="AF299" s="208">
        <f t="shared" si="146"/>
        <v>0</v>
      </c>
      <c r="AG299" s="267"/>
    </row>
    <row r="300" spans="4:33" ht="25.5">
      <c r="D300" s="185" t="s">
        <v>237</v>
      </c>
      <c r="E300" s="186" t="s">
        <v>239</v>
      </c>
      <c r="F300" s="186">
        <v>1</v>
      </c>
      <c r="G300" s="190" t="s">
        <v>240</v>
      </c>
      <c r="H300" s="187"/>
      <c r="I300" s="187"/>
      <c r="J300" s="208"/>
      <c r="K300" s="187"/>
      <c r="L300" s="188">
        <v>1</v>
      </c>
      <c r="M300" s="187"/>
      <c r="N300" s="208"/>
      <c r="O300" s="208"/>
      <c r="P300" s="242">
        <f t="shared" si="147"/>
        <v>0</v>
      </c>
      <c r="Q300" s="242">
        <f t="shared" si="140"/>
        <v>0</v>
      </c>
      <c r="R300" s="242">
        <f t="shared" si="141"/>
        <v>0</v>
      </c>
      <c r="S300" s="242">
        <f t="shared" si="142"/>
        <v>1</v>
      </c>
      <c r="T300" s="242">
        <f t="shared" si="143"/>
        <v>0</v>
      </c>
      <c r="U300" s="242">
        <f t="shared" si="144"/>
        <v>0</v>
      </c>
      <c r="V300" s="242">
        <f t="shared" si="145"/>
        <v>0</v>
      </c>
      <c r="W300" s="187"/>
      <c r="X300" s="187"/>
      <c r="Y300" s="187"/>
      <c r="Z300" s="187"/>
      <c r="AA300" s="187"/>
      <c r="AB300" s="187"/>
      <c r="AC300" s="187"/>
      <c r="AD300" s="187"/>
      <c r="AE300" s="291">
        <v>45689</v>
      </c>
      <c r="AF300" s="208">
        <f t="shared" si="146"/>
        <v>1</v>
      </c>
      <c r="AG300" s="268"/>
    </row>
    <row r="301" spans="4:33" ht="51">
      <c r="D301" s="194" t="s">
        <v>237</v>
      </c>
      <c r="E301" s="225" t="s">
        <v>241</v>
      </c>
      <c r="F301" s="186">
        <v>4</v>
      </c>
      <c r="G301" s="189" t="s">
        <v>242</v>
      </c>
      <c r="H301" s="187"/>
      <c r="I301" s="187">
        <v>4</v>
      </c>
      <c r="J301" s="208"/>
      <c r="K301" s="187"/>
      <c r="L301" s="188"/>
      <c r="M301" s="187"/>
      <c r="N301" s="208"/>
      <c r="O301" s="208"/>
      <c r="P301" s="242">
        <f t="shared" si="147"/>
        <v>4</v>
      </c>
      <c r="Q301" s="242">
        <f t="shared" si="140"/>
        <v>0</v>
      </c>
      <c r="R301" s="242">
        <f t="shared" si="141"/>
        <v>0</v>
      </c>
      <c r="S301" s="242">
        <f t="shared" si="142"/>
        <v>0</v>
      </c>
      <c r="T301" s="242">
        <f t="shared" si="143"/>
        <v>0</v>
      </c>
      <c r="U301" s="242">
        <f t="shared" si="144"/>
        <v>0</v>
      </c>
      <c r="V301" s="242">
        <f t="shared" si="145"/>
        <v>0</v>
      </c>
      <c r="W301" s="187"/>
      <c r="X301" s="187"/>
      <c r="Y301" s="187"/>
      <c r="Z301" s="187"/>
      <c r="AA301" s="187"/>
      <c r="AB301" s="187"/>
      <c r="AC301" s="187"/>
      <c r="AD301" s="187"/>
      <c r="AE301" s="291">
        <v>45689</v>
      </c>
      <c r="AF301" s="208">
        <f t="shared" si="146"/>
        <v>4</v>
      </c>
      <c r="AG301" s="268"/>
    </row>
    <row r="302" spans="4:33" ht="12.75">
      <c r="D302" s="185" t="s">
        <v>248</v>
      </c>
      <c r="E302" s="186" t="s">
        <v>249</v>
      </c>
      <c r="F302" s="186">
        <v>1</v>
      </c>
      <c r="G302" s="190" t="s">
        <v>250</v>
      </c>
      <c r="H302" s="187"/>
      <c r="I302" s="187">
        <v>2</v>
      </c>
      <c r="J302" s="208"/>
      <c r="K302" s="187"/>
      <c r="L302" s="188">
        <v>1</v>
      </c>
      <c r="M302" s="245"/>
      <c r="N302" s="208"/>
      <c r="O302" s="208"/>
      <c r="P302" s="242">
        <f t="shared" si="147"/>
        <v>2</v>
      </c>
      <c r="Q302" s="242">
        <f t="shared" si="140"/>
        <v>0</v>
      </c>
      <c r="R302" s="242">
        <f t="shared" si="141"/>
        <v>0</v>
      </c>
      <c r="S302" s="242">
        <f t="shared" si="142"/>
        <v>1</v>
      </c>
      <c r="T302" s="242">
        <f t="shared" si="143"/>
        <v>0</v>
      </c>
      <c r="U302" s="242">
        <f t="shared" si="144"/>
        <v>0</v>
      </c>
      <c r="V302" s="242">
        <f t="shared" si="145"/>
        <v>0</v>
      </c>
      <c r="W302" s="187"/>
      <c r="X302" s="187"/>
      <c r="Y302" s="187"/>
      <c r="Z302" s="187"/>
      <c r="AA302" s="187"/>
      <c r="AB302" s="187"/>
      <c r="AC302" s="187"/>
      <c r="AD302" s="187"/>
      <c r="AE302" s="291">
        <v>45689</v>
      </c>
      <c r="AF302" s="208">
        <f t="shared" si="146"/>
        <v>3</v>
      </c>
      <c r="AG302" s="268"/>
    </row>
    <row r="303" spans="4:33" ht="51">
      <c r="D303" s="185" t="s">
        <v>251</v>
      </c>
      <c r="E303" s="186" t="s">
        <v>252</v>
      </c>
      <c r="F303" s="186">
        <v>20</v>
      </c>
      <c r="G303" s="189" t="s">
        <v>662</v>
      </c>
      <c r="H303" s="187"/>
      <c r="I303" s="187">
        <v>4</v>
      </c>
      <c r="J303" s="208"/>
      <c r="K303" s="187">
        <v>1</v>
      </c>
      <c r="L303" s="188">
        <v>4</v>
      </c>
      <c r="M303" s="187"/>
      <c r="N303" s="208">
        <v>1</v>
      </c>
      <c r="O303" s="208">
        <v>1</v>
      </c>
      <c r="P303" s="242">
        <f t="shared" si="147"/>
        <v>4</v>
      </c>
      <c r="Q303" s="242">
        <f t="shared" si="140"/>
        <v>0</v>
      </c>
      <c r="R303" s="242">
        <f t="shared" si="141"/>
        <v>1</v>
      </c>
      <c r="S303" s="242">
        <f t="shared" si="142"/>
        <v>4</v>
      </c>
      <c r="T303" s="242">
        <f t="shared" si="143"/>
        <v>0</v>
      </c>
      <c r="U303" s="242">
        <f t="shared" si="144"/>
        <v>1</v>
      </c>
      <c r="V303" s="242">
        <f t="shared" si="145"/>
        <v>1</v>
      </c>
      <c r="W303" s="187"/>
      <c r="X303" s="187"/>
      <c r="Y303" s="187"/>
      <c r="Z303" s="187"/>
      <c r="AA303" s="187"/>
      <c r="AB303" s="187"/>
      <c r="AC303" s="187"/>
      <c r="AD303" s="187"/>
      <c r="AE303" s="291">
        <v>45962</v>
      </c>
      <c r="AF303" s="208">
        <f t="shared" si="146"/>
        <v>10</v>
      </c>
      <c r="AG303" s="267"/>
    </row>
    <row r="304" spans="4:33">
      <c r="D304" s="211" t="s">
        <v>654</v>
      </c>
      <c r="E304" s="212"/>
      <c r="F304" s="213"/>
      <c r="G304" s="213"/>
      <c r="H304" s="214"/>
      <c r="I304" s="187">
        <f t="shared" ref="I304:AA304" si="148">SUM(I295:I303)</f>
        <v>16</v>
      </c>
      <c r="J304" s="187">
        <f t="shared" si="148"/>
        <v>0</v>
      </c>
      <c r="K304" s="187">
        <f t="shared" si="148"/>
        <v>1</v>
      </c>
      <c r="L304" s="187">
        <f t="shared" si="148"/>
        <v>9</v>
      </c>
      <c r="M304" s="187">
        <f t="shared" si="148"/>
        <v>2</v>
      </c>
      <c r="N304" s="187">
        <f t="shared" si="148"/>
        <v>1</v>
      </c>
      <c r="O304" s="187">
        <f t="shared" si="148"/>
        <v>4</v>
      </c>
      <c r="P304" s="187">
        <f t="shared" si="148"/>
        <v>16</v>
      </c>
      <c r="Q304" s="187">
        <f t="shared" si="148"/>
        <v>0</v>
      </c>
      <c r="R304" s="187">
        <f t="shared" si="148"/>
        <v>1</v>
      </c>
      <c r="S304" s="187">
        <f t="shared" si="148"/>
        <v>9</v>
      </c>
      <c r="T304" s="187">
        <f t="shared" si="148"/>
        <v>2</v>
      </c>
      <c r="U304" s="187">
        <f t="shared" si="148"/>
        <v>1</v>
      </c>
      <c r="V304" s="187">
        <f t="shared" si="148"/>
        <v>4</v>
      </c>
      <c r="W304" s="187">
        <f t="shared" si="148"/>
        <v>0</v>
      </c>
      <c r="X304" s="187">
        <f t="shared" si="148"/>
        <v>0</v>
      </c>
      <c r="Y304" s="187">
        <f t="shared" si="148"/>
        <v>0</v>
      </c>
      <c r="Z304" s="187">
        <f t="shared" si="148"/>
        <v>0</v>
      </c>
      <c r="AA304" s="187">
        <f t="shared" si="148"/>
        <v>0</v>
      </c>
      <c r="AB304" s="187">
        <f t="shared" ref="AB304:AC304" si="149">SUM(AB295:AB303)</f>
        <v>0</v>
      </c>
      <c r="AC304" s="187">
        <f t="shared" si="149"/>
        <v>0</v>
      </c>
      <c r="AD304" s="187">
        <f>SUM(AD295:AD303)</f>
        <v>0</v>
      </c>
      <c r="AE304" s="215">
        <f>I308+J308+K308+L308+M308+N308+P308+Q308+R308+S308+T308+U308+O308+V308</f>
        <v>1626730</v>
      </c>
      <c r="AF304" s="232"/>
      <c r="AG304" s="267"/>
    </row>
    <row r="305" spans="4:33">
      <c r="D305" s="211" t="s">
        <v>655</v>
      </c>
      <c r="E305" s="212"/>
      <c r="F305" s="213"/>
      <c r="G305" s="213"/>
      <c r="H305" s="214"/>
      <c r="I305" s="217">
        <v>20000</v>
      </c>
      <c r="J305" s="218">
        <v>20000</v>
      </c>
      <c r="K305" s="217">
        <v>105000</v>
      </c>
      <c r="L305" s="217">
        <v>12000</v>
      </c>
      <c r="M305" s="217">
        <v>38000</v>
      </c>
      <c r="N305" s="218">
        <v>45000</v>
      </c>
      <c r="O305" s="218"/>
      <c r="P305" s="218">
        <v>20000</v>
      </c>
      <c r="Q305" s="218">
        <v>20000</v>
      </c>
      <c r="R305" s="218">
        <v>60000</v>
      </c>
      <c r="S305" s="218">
        <v>17000</v>
      </c>
      <c r="T305" s="218">
        <v>60000</v>
      </c>
      <c r="U305" s="218">
        <v>60000</v>
      </c>
      <c r="V305" s="218"/>
      <c r="W305" s="217">
        <v>55000</v>
      </c>
      <c r="X305" s="217">
        <v>110000</v>
      </c>
      <c r="Y305" s="217">
        <v>300000</v>
      </c>
      <c r="Z305" s="217">
        <v>13000</v>
      </c>
      <c r="AA305" s="217">
        <v>13000</v>
      </c>
      <c r="AB305" s="217">
        <v>18000</v>
      </c>
      <c r="AC305" s="217"/>
      <c r="AD305" s="217">
        <v>23000</v>
      </c>
      <c r="AE305" s="219"/>
      <c r="AF305" s="233"/>
      <c r="AG305" s="267"/>
    </row>
    <row r="306" spans="4:33">
      <c r="D306" s="211" t="s">
        <v>656</v>
      </c>
      <c r="E306" s="212"/>
      <c r="F306" s="213"/>
      <c r="G306" s="213"/>
      <c r="H306" s="214"/>
      <c r="I306" s="217">
        <f>SUM(I305*19%)</f>
        <v>3800</v>
      </c>
      <c r="J306" s="217">
        <f t="shared" ref="J306:AD306" si="150">SUM(J305*19%)</f>
        <v>3800</v>
      </c>
      <c r="K306" s="217">
        <f t="shared" si="150"/>
        <v>19950</v>
      </c>
      <c r="L306" s="217">
        <f t="shared" si="150"/>
        <v>2280</v>
      </c>
      <c r="M306" s="217">
        <f t="shared" si="150"/>
        <v>7220</v>
      </c>
      <c r="N306" s="217">
        <f t="shared" si="150"/>
        <v>8550</v>
      </c>
      <c r="O306" s="217">
        <f t="shared" si="150"/>
        <v>0</v>
      </c>
      <c r="P306" s="217">
        <f t="shared" si="150"/>
        <v>3800</v>
      </c>
      <c r="Q306" s="217">
        <f t="shared" si="150"/>
        <v>3800</v>
      </c>
      <c r="R306" s="217">
        <f t="shared" si="150"/>
        <v>11400</v>
      </c>
      <c r="S306" s="217">
        <f t="shared" si="150"/>
        <v>3230</v>
      </c>
      <c r="T306" s="217">
        <f t="shared" si="150"/>
        <v>11400</v>
      </c>
      <c r="U306" s="217">
        <f t="shared" si="150"/>
        <v>11400</v>
      </c>
      <c r="V306" s="217">
        <f t="shared" si="150"/>
        <v>0</v>
      </c>
      <c r="W306" s="217">
        <f t="shared" si="150"/>
        <v>10450</v>
      </c>
      <c r="X306" s="217">
        <f t="shared" si="150"/>
        <v>20900</v>
      </c>
      <c r="Y306" s="217">
        <f t="shared" si="150"/>
        <v>57000</v>
      </c>
      <c r="Z306" s="217">
        <f t="shared" si="150"/>
        <v>2470</v>
      </c>
      <c r="AA306" s="217">
        <f t="shared" si="150"/>
        <v>2470</v>
      </c>
      <c r="AB306" s="221">
        <f t="shared" si="150"/>
        <v>3420</v>
      </c>
      <c r="AC306" s="221">
        <f t="shared" si="150"/>
        <v>0</v>
      </c>
      <c r="AD306" s="217">
        <f t="shared" si="150"/>
        <v>4370</v>
      </c>
      <c r="AE306" s="285">
        <f>W308+X308+Y308+Z308+AD308+AB308+AA308+AC308</f>
        <v>0</v>
      </c>
      <c r="AF306" s="233"/>
      <c r="AG306" s="267"/>
    </row>
    <row r="307" spans="4:33" ht="24">
      <c r="D307" s="211" t="s">
        <v>657</v>
      </c>
      <c r="E307" s="212"/>
      <c r="F307" s="213"/>
      <c r="G307" s="213"/>
      <c r="H307" s="214"/>
      <c r="I307" s="217">
        <f>SUM(I305:I306)</f>
        <v>23800</v>
      </c>
      <c r="J307" s="217">
        <f t="shared" ref="J307:AD307" si="151">SUM(J305:J306)</f>
        <v>23800</v>
      </c>
      <c r="K307" s="217">
        <f t="shared" si="151"/>
        <v>124950</v>
      </c>
      <c r="L307" s="217">
        <f t="shared" si="151"/>
        <v>14280</v>
      </c>
      <c r="M307" s="217">
        <f t="shared" si="151"/>
        <v>45220</v>
      </c>
      <c r="N307" s="217">
        <f t="shared" si="151"/>
        <v>53550</v>
      </c>
      <c r="O307" s="217">
        <f t="shared" si="151"/>
        <v>0</v>
      </c>
      <c r="P307" s="217">
        <f t="shared" si="151"/>
        <v>23800</v>
      </c>
      <c r="Q307" s="217">
        <f t="shared" si="151"/>
        <v>23800</v>
      </c>
      <c r="R307" s="217">
        <f t="shared" si="151"/>
        <v>71400</v>
      </c>
      <c r="S307" s="217">
        <f t="shared" si="151"/>
        <v>20230</v>
      </c>
      <c r="T307" s="217">
        <f t="shared" si="151"/>
        <v>71400</v>
      </c>
      <c r="U307" s="217">
        <f t="shared" si="151"/>
        <v>71400</v>
      </c>
      <c r="V307" s="217">
        <f t="shared" si="151"/>
        <v>0</v>
      </c>
      <c r="W307" s="217">
        <f t="shared" si="151"/>
        <v>65450</v>
      </c>
      <c r="X307" s="217">
        <f t="shared" si="151"/>
        <v>130900</v>
      </c>
      <c r="Y307" s="217">
        <f t="shared" si="151"/>
        <v>357000</v>
      </c>
      <c r="Z307" s="217">
        <f t="shared" si="151"/>
        <v>15470</v>
      </c>
      <c r="AA307" s="217">
        <f t="shared" si="151"/>
        <v>15470</v>
      </c>
      <c r="AB307" s="221">
        <f t="shared" si="151"/>
        <v>21420</v>
      </c>
      <c r="AC307" s="221">
        <f t="shared" si="151"/>
        <v>0</v>
      </c>
      <c r="AD307" s="217">
        <f t="shared" si="151"/>
        <v>27370</v>
      </c>
      <c r="AE307" s="219"/>
      <c r="AF307" s="233"/>
      <c r="AG307" s="267"/>
    </row>
    <row r="308" spans="4:33" ht="24">
      <c r="D308" s="211" t="s">
        <v>658</v>
      </c>
      <c r="E308" s="212"/>
      <c r="F308" s="213"/>
      <c r="G308" s="213"/>
      <c r="H308" s="214"/>
      <c r="I308" s="217">
        <f>SUM(I304*I307)</f>
        <v>380800</v>
      </c>
      <c r="J308" s="217">
        <f t="shared" ref="J308:AD308" si="152">SUM(J304*J307)</f>
        <v>0</v>
      </c>
      <c r="K308" s="217">
        <f t="shared" si="152"/>
        <v>124950</v>
      </c>
      <c r="L308" s="217">
        <f t="shared" si="152"/>
        <v>128520</v>
      </c>
      <c r="M308" s="217">
        <f t="shared" si="152"/>
        <v>90440</v>
      </c>
      <c r="N308" s="217">
        <f t="shared" si="152"/>
        <v>53550</v>
      </c>
      <c r="O308" s="217">
        <f t="shared" si="152"/>
        <v>0</v>
      </c>
      <c r="P308" s="217">
        <f t="shared" si="152"/>
        <v>380800</v>
      </c>
      <c r="Q308" s="217">
        <f t="shared" si="152"/>
        <v>0</v>
      </c>
      <c r="R308" s="217">
        <f t="shared" si="152"/>
        <v>71400</v>
      </c>
      <c r="S308" s="217">
        <f t="shared" si="152"/>
        <v>182070</v>
      </c>
      <c r="T308" s="217">
        <f t="shared" si="152"/>
        <v>142800</v>
      </c>
      <c r="U308" s="217">
        <f t="shared" si="152"/>
        <v>71400</v>
      </c>
      <c r="V308" s="217">
        <f t="shared" si="152"/>
        <v>0</v>
      </c>
      <c r="W308" s="217">
        <f t="shared" si="152"/>
        <v>0</v>
      </c>
      <c r="X308" s="217">
        <f t="shared" si="152"/>
        <v>0</v>
      </c>
      <c r="Y308" s="217">
        <f t="shared" si="152"/>
        <v>0</v>
      </c>
      <c r="Z308" s="217">
        <f t="shared" si="152"/>
        <v>0</v>
      </c>
      <c r="AA308" s="217">
        <f t="shared" si="152"/>
        <v>0</v>
      </c>
      <c r="AB308" s="221">
        <f t="shared" si="152"/>
        <v>0</v>
      </c>
      <c r="AC308" s="221">
        <f t="shared" si="152"/>
        <v>0</v>
      </c>
      <c r="AD308" s="217">
        <f t="shared" si="152"/>
        <v>0</v>
      </c>
      <c r="AE308" s="286">
        <f>AE304+AE306</f>
        <v>1626730</v>
      </c>
      <c r="AF308" s="234"/>
      <c r="AG308" s="267"/>
    </row>
    <row r="309" spans="4:33" ht="15">
      <c r="D309" s="224" t="s">
        <v>271</v>
      </c>
      <c r="E309" s="205"/>
      <c r="F309" s="206"/>
      <c r="G309" s="206"/>
      <c r="H309" s="206"/>
      <c r="I309" s="206"/>
      <c r="J309" s="206"/>
      <c r="K309" s="206"/>
      <c r="L309" s="206"/>
      <c r="M309" s="206"/>
      <c r="N309" s="206"/>
      <c r="O309" s="206"/>
      <c r="P309" s="206"/>
      <c r="Q309" s="206"/>
      <c r="R309" s="206"/>
      <c r="S309" s="206"/>
      <c r="T309" s="206"/>
      <c r="U309" s="206"/>
      <c r="V309" s="206"/>
      <c r="W309" s="206"/>
      <c r="X309" s="206"/>
      <c r="Y309" s="206"/>
      <c r="Z309" s="206"/>
      <c r="AA309" s="206"/>
      <c r="AB309" s="206"/>
      <c r="AC309" s="206"/>
      <c r="AD309" s="206"/>
      <c r="AE309" s="206"/>
      <c r="AF309" s="207"/>
      <c r="AG309" s="267"/>
    </row>
    <row r="310" spans="4:33" ht="63.75">
      <c r="D310" s="185" t="s">
        <v>286</v>
      </c>
      <c r="E310" s="225" t="s">
        <v>287</v>
      </c>
      <c r="F310" s="186">
        <v>3</v>
      </c>
      <c r="G310" s="189" t="s">
        <v>288</v>
      </c>
      <c r="H310" s="187"/>
      <c r="I310" s="187">
        <v>6</v>
      </c>
      <c r="J310" s="187"/>
      <c r="K310" s="187"/>
      <c r="L310" s="188">
        <v>2</v>
      </c>
      <c r="M310" s="187"/>
      <c r="N310" s="187"/>
      <c r="O310" s="187"/>
      <c r="P310" s="242">
        <f t="shared" ref="P310" si="153">I310</f>
        <v>6</v>
      </c>
      <c r="Q310" s="242">
        <f t="shared" ref="Q310" si="154">J310</f>
        <v>0</v>
      </c>
      <c r="R310" s="242">
        <f t="shared" ref="R310" si="155">K310</f>
        <v>0</v>
      </c>
      <c r="S310" s="242">
        <f t="shared" ref="S310" si="156">L310</f>
        <v>2</v>
      </c>
      <c r="T310" s="242">
        <f t="shared" ref="T310" si="157">M310</f>
        <v>0</v>
      </c>
      <c r="U310" s="242">
        <f t="shared" ref="U310" si="158">N310</f>
        <v>0</v>
      </c>
      <c r="V310" s="242">
        <f t="shared" ref="V310" si="159">O310</f>
        <v>0</v>
      </c>
      <c r="W310" s="187"/>
      <c r="X310" s="187"/>
      <c r="Y310" s="187"/>
      <c r="Z310" s="187"/>
      <c r="AA310" s="187"/>
      <c r="AB310" s="187"/>
      <c r="AC310" s="187"/>
      <c r="AD310" s="187"/>
      <c r="AE310" s="291">
        <v>45689</v>
      </c>
      <c r="AF310" s="208">
        <f t="shared" ref="AF310" si="160">I310+J310+K310+L310+M310+N310+W310+X310+Y310</f>
        <v>8</v>
      </c>
      <c r="AG310" s="268"/>
    </row>
    <row r="311" spans="4:33">
      <c r="D311" s="211" t="s">
        <v>654</v>
      </c>
      <c r="E311" s="212"/>
      <c r="F311" s="213"/>
      <c r="G311" s="213"/>
      <c r="H311" s="214"/>
      <c r="I311" s="187">
        <f t="shared" ref="I311:N311" si="161">SUM(I310:I310)</f>
        <v>6</v>
      </c>
      <c r="J311" s="187">
        <f t="shared" si="161"/>
        <v>0</v>
      </c>
      <c r="K311" s="187">
        <f t="shared" si="161"/>
        <v>0</v>
      </c>
      <c r="L311" s="187">
        <f t="shared" si="161"/>
        <v>2</v>
      </c>
      <c r="M311" s="187">
        <f t="shared" si="161"/>
        <v>0</v>
      </c>
      <c r="N311" s="187">
        <f t="shared" si="161"/>
        <v>0</v>
      </c>
      <c r="O311" s="187"/>
      <c r="P311" s="187">
        <f t="shared" ref="P311:AA311" si="162">SUM(P310:P310)</f>
        <v>6</v>
      </c>
      <c r="Q311" s="187">
        <f t="shared" si="162"/>
        <v>0</v>
      </c>
      <c r="R311" s="187">
        <f t="shared" si="162"/>
        <v>0</v>
      </c>
      <c r="S311" s="187">
        <f t="shared" si="162"/>
        <v>2</v>
      </c>
      <c r="T311" s="187">
        <f t="shared" si="162"/>
        <v>0</v>
      </c>
      <c r="U311" s="187">
        <f t="shared" si="162"/>
        <v>0</v>
      </c>
      <c r="V311" s="187">
        <f t="shared" si="162"/>
        <v>0</v>
      </c>
      <c r="W311" s="187">
        <f t="shared" si="162"/>
        <v>0</v>
      </c>
      <c r="X311" s="187">
        <f t="shared" si="162"/>
        <v>0</v>
      </c>
      <c r="Y311" s="187">
        <f t="shared" si="162"/>
        <v>0</v>
      </c>
      <c r="Z311" s="187">
        <f t="shared" si="162"/>
        <v>0</v>
      </c>
      <c r="AA311" s="187">
        <f t="shared" si="162"/>
        <v>0</v>
      </c>
      <c r="AB311" s="187">
        <f t="shared" ref="AB311:AC311" si="163">SUM(AB310:AB310)</f>
        <v>0</v>
      </c>
      <c r="AC311" s="187">
        <f t="shared" si="163"/>
        <v>0</v>
      </c>
      <c r="AD311" s="187">
        <f>SUM(AD310:AD310)</f>
        <v>0</v>
      </c>
      <c r="AE311" s="215">
        <f>I315+J315+K315+L315+M315+N315+P315+Q315+R315+S315+T315+U315+O315+V315</f>
        <v>368900</v>
      </c>
      <c r="AF311" s="232"/>
      <c r="AG311" s="267"/>
    </row>
    <row r="312" spans="4:33">
      <c r="D312" s="211" t="s">
        <v>655</v>
      </c>
      <c r="E312" s="212"/>
      <c r="F312" s="213"/>
      <c r="G312" s="213"/>
      <c r="H312" s="214"/>
      <c r="I312" s="217">
        <v>20000</v>
      </c>
      <c r="J312" s="217">
        <v>20000</v>
      </c>
      <c r="K312" s="217">
        <v>130000</v>
      </c>
      <c r="L312" s="217">
        <v>15000</v>
      </c>
      <c r="M312" s="217">
        <v>45000</v>
      </c>
      <c r="N312" s="217">
        <v>70000</v>
      </c>
      <c r="O312" s="217"/>
      <c r="P312" s="217">
        <v>20000</v>
      </c>
      <c r="Q312" s="217">
        <v>20000</v>
      </c>
      <c r="R312" s="217">
        <v>80000</v>
      </c>
      <c r="S312" s="217">
        <v>20000</v>
      </c>
      <c r="T312" s="217">
        <v>70000</v>
      </c>
      <c r="U312" s="217">
        <v>70000</v>
      </c>
      <c r="V312" s="217"/>
      <c r="W312" s="217">
        <v>50000</v>
      </c>
      <c r="X312" s="217">
        <v>170000</v>
      </c>
      <c r="Y312" s="217">
        <v>320000</v>
      </c>
      <c r="Z312" s="236">
        <v>13000</v>
      </c>
      <c r="AA312" s="236">
        <v>13000</v>
      </c>
      <c r="AB312" s="217">
        <v>18000</v>
      </c>
      <c r="AC312" s="217"/>
      <c r="AD312" s="236">
        <v>23000</v>
      </c>
      <c r="AE312" s="219"/>
      <c r="AF312" s="233"/>
      <c r="AG312" s="267"/>
    </row>
    <row r="313" spans="4:33">
      <c r="D313" s="211" t="s">
        <v>656</v>
      </c>
      <c r="E313" s="212"/>
      <c r="F313" s="213"/>
      <c r="G313" s="213"/>
      <c r="H313" s="214"/>
      <c r="I313" s="217">
        <f>SUM(I312*19%)</f>
        <v>3800</v>
      </c>
      <c r="J313" s="217">
        <f t="shared" ref="J313:N313" si="164">SUM(J312*19%)</f>
        <v>3800</v>
      </c>
      <c r="K313" s="217">
        <f t="shared" si="164"/>
        <v>24700</v>
      </c>
      <c r="L313" s="217">
        <f t="shared" si="164"/>
        <v>2850</v>
      </c>
      <c r="M313" s="217">
        <f t="shared" si="164"/>
        <v>8550</v>
      </c>
      <c r="N313" s="217">
        <f t="shared" si="164"/>
        <v>13300</v>
      </c>
      <c r="O313" s="217"/>
      <c r="P313" s="217">
        <f t="shared" ref="P313:AD313" si="165">SUM(P312*19%)</f>
        <v>3800</v>
      </c>
      <c r="Q313" s="217">
        <f t="shared" si="165"/>
        <v>3800</v>
      </c>
      <c r="R313" s="217">
        <f t="shared" si="165"/>
        <v>15200</v>
      </c>
      <c r="S313" s="217">
        <f t="shared" si="165"/>
        <v>3800</v>
      </c>
      <c r="T313" s="217">
        <f t="shared" si="165"/>
        <v>13300</v>
      </c>
      <c r="U313" s="217">
        <f t="shared" si="165"/>
        <v>13300</v>
      </c>
      <c r="V313" s="217">
        <f t="shared" si="165"/>
        <v>0</v>
      </c>
      <c r="W313" s="217">
        <f t="shared" si="165"/>
        <v>9500</v>
      </c>
      <c r="X313" s="217">
        <f t="shared" si="165"/>
        <v>32300</v>
      </c>
      <c r="Y313" s="217">
        <f t="shared" si="165"/>
        <v>60800</v>
      </c>
      <c r="Z313" s="217">
        <f t="shared" si="165"/>
        <v>2470</v>
      </c>
      <c r="AA313" s="217">
        <f t="shared" si="165"/>
        <v>2470</v>
      </c>
      <c r="AB313" s="221">
        <f t="shared" si="165"/>
        <v>3420</v>
      </c>
      <c r="AC313" s="221">
        <f t="shared" si="165"/>
        <v>0</v>
      </c>
      <c r="AD313" s="217">
        <f t="shared" si="165"/>
        <v>4370</v>
      </c>
      <c r="AE313" s="285">
        <f>W315+X315+Y315+Z315+AA315+AB315+AD315+AC315</f>
        <v>0</v>
      </c>
      <c r="AF313" s="233"/>
      <c r="AG313" s="267"/>
    </row>
    <row r="314" spans="4:33" ht="24">
      <c r="D314" s="211" t="s">
        <v>657</v>
      </c>
      <c r="E314" s="212"/>
      <c r="F314" s="213"/>
      <c r="G314" s="213"/>
      <c r="H314" s="214"/>
      <c r="I314" s="217">
        <f>SUM(I312:I313)</f>
        <v>23800</v>
      </c>
      <c r="J314" s="217">
        <f t="shared" ref="J314:N314" si="166">SUM(J312:J313)</f>
        <v>23800</v>
      </c>
      <c r="K314" s="217">
        <f t="shared" si="166"/>
        <v>154700</v>
      </c>
      <c r="L314" s="217">
        <f t="shared" si="166"/>
        <v>17850</v>
      </c>
      <c r="M314" s="217">
        <f t="shared" si="166"/>
        <v>53550</v>
      </c>
      <c r="N314" s="217">
        <f t="shared" si="166"/>
        <v>83300</v>
      </c>
      <c r="O314" s="217"/>
      <c r="P314" s="217">
        <f t="shared" ref="P314:AD314" si="167">SUM(P312:P313)</f>
        <v>23800</v>
      </c>
      <c r="Q314" s="217">
        <f t="shared" si="167"/>
        <v>23800</v>
      </c>
      <c r="R314" s="217">
        <f t="shared" si="167"/>
        <v>95200</v>
      </c>
      <c r="S314" s="217">
        <f t="shared" si="167"/>
        <v>23800</v>
      </c>
      <c r="T314" s="217">
        <f t="shared" si="167"/>
        <v>83300</v>
      </c>
      <c r="U314" s="217">
        <f t="shared" si="167"/>
        <v>83300</v>
      </c>
      <c r="V314" s="217">
        <f t="shared" si="167"/>
        <v>0</v>
      </c>
      <c r="W314" s="217">
        <f t="shared" si="167"/>
        <v>59500</v>
      </c>
      <c r="X314" s="217">
        <f t="shared" si="167"/>
        <v>202300</v>
      </c>
      <c r="Y314" s="217">
        <f t="shared" si="167"/>
        <v>380800</v>
      </c>
      <c r="Z314" s="217">
        <f t="shared" si="167"/>
        <v>15470</v>
      </c>
      <c r="AA314" s="217">
        <f t="shared" si="167"/>
        <v>15470</v>
      </c>
      <c r="AB314" s="221">
        <f t="shared" si="167"/>
        <v>21420</v>
      </c>
      <c r="AC314" s="221">
        <f t="shared" si="167"/>
        <v>0</v>
      </c>
      <c r="AD314" s="217">
        <f t="shared" si="167"/>
        <v>27370</v>
      </c>
      <c r="AE314" s="219"/>
      <c r="AF314" s="233"/>
      <c r="AG314" s="267"/>
    </row>
    <row r="315" spans="4:33" ht="24">
      <c r="D315" s="211" t="s">
        <v>658</v>
      </c>
      <c r="E315" s="212"/>
      <c r="F315" s="213"/>
      <c r="G315" s="213"/>
      <c r="H315" s="214"/>
      <c r="I315" s="217">
        <f>SUM(I314*I311)</f>
        <v>142800</v>
      </c>
      <c r="J315" s="217">
        <f t="shared" ref="J315:N315" si="168">SUM(J314*J311)</f>
        <v>0</v>
      </c>
      <c r="K315" s="217">
        <f t="shared" si="168"/>
        <v>0</v>
      </c>
      <c r="L315" s="217">
        <f t="shared" si="168"/>
        <v>35700</v>
      </c>
      <c r="M315" s="217">
        <f t="shared" si="168"/>
        <v>0</v>
      </c>
      <c r="N315" s="217">
        <f t="shared" si="168"/>
        <v>0</v>
      </c>
      <c r="O315" s="217"/>
      <c r="P315" s="217">
        <f t="shared" ref="P315:AA315" si="169">SUM(P314*P311)</f>
        <v>142800</v>
      </c>
      <c r="Q315" s="217">
        <f t="shared" si="169"/>
        <v>0</v>
      </c>
      <c r="R315" s="217">
        <f t="shared" si="169"/>
        <v>0</v>
      </c>
      <c r="S315" s="217">
        <f t="shared" si="169"/>
        <v>47600</v>
      </c>
      <c r="T315" s="217">
        <f t="shared" si="169"/>
        <v>0</v>
      </c>
      <c r="U315" s="217">
        <f t="shared" si="169"/>
        <v>0</v>
      </c>
      <c r="V315" s="217">
        <f t="shared" si="169"/>
        <v>0</v>
      </c>
      <c r="W315" s="217">
        <f t="shared" si="169"/>
        <v>0</v>
      </c>
      <c r="X315" s="217">
        <f t="shared" si="169"/>
        <v>0</v>
      </c>
      <c r="Y315" s="217">
        <f t="shared" si="169"/>
        <v>0</v>
      </c>
      <c r="Z315" s="217">
        <f t="shared" si="169"/>
        <v>0</v>
      </c>
      <c r="AA315" s="217">
        <f t="shared" si="169"/>
        <v>0</v>
      </c>
      <c r="AB315" s="221">
        <f t="shared" ref="AB315:AC315" si="170">SUM(AB311*AB314)</f>
        <v>0</v>
      </c>
      <c r="AC315" s="221">
        <f t="shared" si="170"/>
        <v>0</v>
      </c>
      <c r="AD315" s="217">
        <f t="shared" ref="AD315" si="171">SUM(AD314*AD311)</f>
        <v>0</v>
      </c>
      <c r="AE315" s="286">
        <f>AE311+AE313</f>
        <v>368900</v>
      </c>
      <c r="AF315" s="234"/>
      <c r="AG315" s="267"/>
    </row>
    <row r="316" spans="4:33" ht="15">
      <c r="D316" s="224" t="s">
        <v>332</v>
      </c>
      <c r="E316" s="205"/>
      <c r="F316" s="206"/>
      <c r="G316" s="206"/>
      <c r="H316" s="206"/>
      <c r="I316" s="206"/>
      <c r="J316" s="206"/>
      <c r="K316" s="206"/>
      <c r="L316" s="206"/>
      <c r="M316" s="206"/>
      <c r="N316" s="206"/>
      <c r="O316" s="206"/>
      <c r="P316" s="206"/>
      <c r="Q316" s="206"/>
      <c r="R316" s="206"/>
      <c r="S316" s="206"/>
      <c r="T316" s="206"/>
      <c r="U316" s="206"/>
      <c r="V316" s="206"/>
      <c r="W316" s="206"/>
      <c r="X316" s="206"/>
      <c r="Y316" s="206"/>
      <c r="Z316" s="206"/>
      <c r="AA316" s="206"/>
      <c r="AB316" s="206"/>
      <c r="AC316" s="206"/>
      <c r="AD316" s="206"/>
      <c r="AE316" s="206"/>
      <c r="AF316" s="207"/>
      <c r="AG316" s="267"/>
    </row>
    <row r="317" spans="4:33" ht="76.5">
      <c r="D317" s="185" t="s">
        <v>333</v>
      </c>
      <c r="E317" s="186" t="s">
        <v>334</v>
      </c>
      <c r="F317" s="186">
        <v>11</v>
      </c>
      <c r="G317" s="190" t="s">
        <v>335</v>
      </c>
      <c r="H317" s="187"/>
      <c r="I317" s="187">
        <v>5</v>
      </c>
      <c r="J317" s="208"/>
      <c r="K317" s="208"/>
      <c r="L317" s="188"/>
      <c r="M317" s="208">
        <v>1</v>
      </c>
      <c r="N317" s="208"/>
      <c r="O317" s="208"/>
      <c r="P317" s="208">
        <f>I317</f>
        <v>5</v>
      </c>
      <c r="Q317" s="208">
        <f t="shared" ref="Q317:Q332" si="172">J317</f>
        <v>0</v>
      </c>
      <c r="R317" s="208">
        <f t="shared" ref="R317:R332" si="173">K317</f>
        <v>0</v>
      </c>
      <c r="S317" s="208">
        <f t="shared" ref="S317:S332" si="174">L317</f>
        <v>0</v>
      </c>
      <c r="T317" s="208">
        <f t="shared" ref="T317:T332" si="175">M317</f>
        <v>1</v>
      </c>
      <c r="U317" s="208">
        <f t="shared" ref="U317:U332" si="176">N317</f>
        <v>0</v>
      </c>
      <c r="V317" s="208">
        <f t="shared" ref="V317:V332" si="177">O317</f>
        <v>0</v>
      </c>
      <c r="W317" s="208"/>
      <c r="X317" s="208"/>
      <c r="Y317" s="208"/>
      <c r="Z317" s="208"/>
      <c r="AA317" s="208"/>
      <c r="AB317" s="208"/>
      <c r="AC317" s="208"/>
      <c r="AD317" s="208"/>
      <c r="AE317" s="291">
        <v>45992</v>
      </c>
      <c r="AF317" s="208">
        <f t="shared" ref="AF317:AF332" si="178">I317+J317+K317+L317+M317+N317+W317+X317+Y317</f>
        <v>6</v>
      </c>
      <c r="AG317" s="268"/>
    </row>
    <row r="318" spans="4:33" ht="38.25">
      <c r="D318" s="185" t="s">
        <v>333</v>
      </c>
      <c r="E318" s="225" t="s">
        <v>58</v>
      </c>
      <c r="F318" s="186"/>
      <c r="G318" s="190" t="s">
        <v>340</v>
      </c>
      <c r="H318" s="187"/>
      <c r="I318" s="187"/>
      <c r="J318" s="208"/>
      <c r="K318" s="187"/>
      <c r="L318" s="188">
        <v>4</v>
      </c>
      <c r="M318" s="187"/>
      <c r="N318" s="208"/>
      <c r="O318" s="208"/>
      <c r="P318" s="208">
        <f t="shared" ref="P318:P332" si="179">I318</f>
        <v>0</v>
      </c>
      <c r="Q318" s="208">
        <f t="shared" si="172"/>
        <v>0</v>
      </c>
      <c r="R318" s="208">
        <f t="shared" si="173"/>
        <v>0</v>
      </c>
      <c r="S318" s="208">
        <f t="shared" si="174"/>
        <v>4</v>
      </c>
      <c r="T318" s="208">
        <f t="shared" si="175"/>
        <v>0</v>
      </c>
      <c r="U318" s="208">
        <f t="shared" si="176"/>
        <v>0</v>
      </c>
      <c r="V318" s="208">
        <f t="shared" si="177"/>
        <v>0</v>
      </c>
      <c r="W318" s="187"/>
      <c r="X318" s="187"/>
      <c r="Y318" s="187"/>
      <c r="Z318" s="187"/>
      <c r="AA318" s="187"/>
      <c r="AB318" s="187"/>
      <c r="AC318" s="187"/>
      <c r="AD318" s="187"/>
      <c r="AE318" s="291"/>
      <c r="AF318" s="208">
        <f t="shared" si="178"/>
        <v>4</v>
      </c>
      <c r="AG318" s="268"/>
    </row>
    <row r="319" spans="4:33" ht="38.25">
      <c r="D319" s="185" t="s">
        <v>333</v>
      </c>
      <c r="E319" s="225" t="s">
        <v>58</v>
      </c>
      <c r="F319" s="186"/>
      <c r="G319" s="190" t="s">
        <v>341</v>
      </c>
      <c r="H319" s="187"/>
      <c r="I319" s="187"/>
      <c r="J319" s="208"/>
      <c r="K319" s="208"/>
      <c r="L319" s="188">
        <v>4</v>
      </c>
      <c r="M319" s="208"/>
      <c r="N319" s="208"/>
      <c r="O319" s="208"/>
      <c r="P319" s="208">
        <f t="shared" si="179"/>
        <v>0</v>
      </c>
      <c r="Q319" s="208">
        <f t="shared" si="172"/>
        <v>0</v>
      </c>
      <c r="R319" s="208">
        <f t="shared" si="173"/>
        <v>0</v>
      </c>
      <c r="S319" s="208">
        <f t="shared" si="174"/>
        <v>4</v>
      </c>
      <c r="T319" s="208">
        <f t="shared" si="175"/>
        <v>0</v>
      </c>
      <c r="U319" s="208">
        <f t="shared" si="176"/>
        <v>0</v>
      </c>
      <c r="V319" s="208">
        <f t="shared" si="177"/>
        <v>0</v>
      </c>
      <c r="W319" s="208"/>
      <c r="X319" s="208"/>
      <c r="Y319" s="208"/>
      <c r="Z319" s="208"/>
      <c r="AA319" s="208"/>
      <c r="AB319" s="208"/>
      <c r="AC319" s="208"/>
      <c r="AD319" s="208"/>
      <c r="AE319" s="291"/>
      <c r="AF319" s="208">
        <f t="shared" si="178"/>
        <v>4</v>
      </c>
      <c r="AG319" s="268"/>
    </row>
    <row r="320" spans="4:33" ht="25.5">
      <c r="D320" s="66" t="s">
        <v>333</v>
      </c>
      <c r="E320" s="10" t="s">
        <v>681</v>
      </c>
      <c r="F320" s="6">
        <v>3</v>
      </c>
      <c r="G320" s="7" t="s">
        <v>682</v>
      </c>
      <c r="H320" s="6">
        <v>3</v>
      </c>
      <c r="I320" s="8"/>
      <c r="J320" s="8"/>
      <c r="L320" s="57"/>
      <c r="M320" s="8">
        <v>3</v>
      </c>
      <c r="N320" s="8"/>
      <c r="O320" s="62"/>
      <c r="P320" s="208">
        <f t="shared" ref="P320" si="180">I320</f>
        <v>0</v>
      </c>
      <c r="Q320" s="208">
        <f t="shared" ref="Q320" si="181">J320</f>
        <v>0</v>
      </c>
      <c r="R320" s="208">
        <f t="shared" ref="R320" si="182">K320</f>
        <v>0</v>
      </c>
      <c r="S320" s="208">
        <f t="shared" ref="S320" si="183">L320</f>
        <v>0</v>
      </c>
      <c r="T320" s="208">
        <f t="shared" ref="T320" si="184">M320</f>
        <v>3</v>
      </c>
      <c r="U320" s="208">
        <f t="shared" ref="U320" si="185">N320</f>
        <v>0</v>
      </c>
      <c r="V320" s="208">
        <f t="shared" ref="V320" si="186">O320</f>
        <v>0</v>
      </c>
      <c r="W320" s="208"/>
      <c r="X320" s="208"/>
      <c r="Y320" s="208"/>
      <c r="Z320" s="208"/>
      <c r="AA320" s="208"/>
      <c r="AB320" s="208"/>
      <c r="AC320" s="208"/>
      <c r="AD320" s="208"/>
      <c r="AE320" s="291">
        <v>46054</v>
      </c>
      <c r="AF320" s="208">
        <v>6</v>
      </c>
      <c r="AG320" s="268"/>
    </row>
    <row r="321" spans="4:33" ht="51">
      <c r="D321" s="185" t="s">
        <v>342</v>
      </c>
      <c r="E321" s="186" t="s">
        <v>82</v>
      </c>
      <c r="F321" s="186">
        <v>1</v>
      </c>
      <c r="G321" s="189" t="s">
        <v>343</v>
      </c>
      <c r="H321" s="187"/>
      <c r="I321" s="187">
        <v>1</v>
      </c>
      <c r="J321" s="208"/>
      <c r="K321" s="208"/>
      <c r="L321" s="188">
        <v>1</v>
      </c>
      <c r="M321" s="208"/>
      <c r="N321" s="208"/>
      <c r="O321" s="208">
        <v>2</v>
      </c>
      <c r="P321" s="208">
        <f t="shared" si="179"/>
        <v>1</v>
      </c>
      <c r="Q321" s="208">
        <f t="shared" si="172"/>
        <v>0</v>
      </c>
      <c r="R321" s="208">
        <f t="shared" si="173"/>
        <v>0</v>
      </c>
      <c r="S321" s="208">
        <f t="shared" si="174"/>
        <v>1</v>
      </c>
      <c r="T321" s="208">
        <f t="shared" si="175"/>
        <v>0</v>
      </c>
      <c r="U321" s="208">
        <f t="shared" si="176"/>
        <v>0</v>
      </c>
      <c r="V321" s="208">
        <f t="shared" si="177"/>
        <v>2</v>
      </c>
      <c r="W321" s="208"/>
      <c r="X321" s="208"/>
      <c r="Y321" s="208"/>
      <c r="Z321" s="208"/>
      <c r="AA321" s="208"/>
      <c r="AB321" s="208"/>
      <c r="AC321" s="208"/>
      <c r="AD321" s="208"/>
      <c r="AE321" s="291">
        <v>45962</v>
      </c>
      <c r="AF321" s="208">
        <f t="shared" si="178"/>
        <v>2</v>
      </c>
      <c r="AG321" s="268"/>
    </row>
    <row r="322" spans="4:33" ht="25.5">
      <c r="D322" s="185" t="s">
        <v>344</v>
      </c>
      <c r="E322" s="186" t="s">
        <v>82</v>
      </c>
      <c r="F322" s="186">
        <v>1</v>
      </c>
      <c r="G322" s="189" t="s">
        <v>345</v>
      </c>
      <c r="H322" s="187"/>
      <c r="I322" s="187">
        <v>1</v>
      </c>
      <c r="J322" s="208"/>
      <c r="K322" s="187"/>
      <c r="L322" s="188"/>
      <c r="M322" s="187">
        <v>2</v>
      </c>
      <c r="N322" s="208"/>
      <c r="O322" s="208">
        <v>3</v>
      </c>
      <c r="P322" s="208">
        <f t="shared" si="179"/>
        <v>1</v>
      </c>
      <c r="Q322" s="208">
        <f t="shared" si="172"/>
        <v>0</v>
      </c>
      <c r="R322" s="208">
        <f t="shared" si="173"/>
        <v>0</v>
      </c>
      <c r="S322" s="208">
        <f t="shared" si="174"/>
        <v>0</v>
      </c>
      <c r="T322" s="208">
        <f t="shared" si="175"/>
        <v>2</v>
      </c>
      <c r="U322" s="208">
        <f t="shared" si="176"/>
        <v>0</v>
      </c>
      <c r="V322" s="208">
        <f t="shared" si="177"/>
        <v>3</v>
      </c>
      <c r="W322" s="187"/>
      <c r="X322" s="187"/>
      <c r="Y322" s="187"/>
      <c r="Z322" s="187"/>
      <c r="AA322" s="187"/>
      <c r="AB322" s="187"/>
      <c r="AC322" s="187"/>
      <c r="AD322" s="187"/>
      <c r="AE322" s="291">
        <v>45962</v>
      </c>
      <c r="AF322" s="208">
        <f t="shared" si="178"/>
        <v>3</v>
      </c>
      <c r="AG322" s="268"/>
    </row>
    <row r="323" spans="4:33" ht="25.5">
      <c r="D323" s="189" t="s">
        <v>346</v>
      </c>
      <c r="E323" s="186" t="s">
        <v>347</v>
      </c>
      <c r="F323" s="186">
        <v>2</v>
      </c>
      <c r="G323" s="190" t="s">
        <v>348</v>
      </c>
      <c r="H323" s="187"/>
      <c r="I323" s="187">
        <v>1</v>
      </c>
      <c r="J323" s="208"/>
      <c r="K323" s="208"/>
      <c r="L323" s="188"/>
      <c r="M323" s="208">
        <v>2</v>
      </c>
      <c r="N323" s="208"/>
      <c r="O323" s="208">
        <v>3</v>
      </c>
      <c r="P323" s="208">
        <f t="shared" si="179"/>
        <v>1</v>
      </c>
      <c r="Q323" s="208">
        <f t="shared" si="172"/>
        <v>0</v>
      </c>
      <c r="R323" s="208">
        <f t="shared" si="173"/>
        <v>0</v>
      </c>
      <c r="S323" s="208">
        <f t="shared" si="174"/>
        <v>0</v>
      </c>
      <c r="T323" s="208">
        <f t="shared" si="175"/>
        <v>2</v>
      </c>
      <c r="U323" s="208">
        <f t="shared" si="176"/>
        <v>0</v>
      </c>
      <c r="V323" s="208">
        <f t="shared" si="177"/>
        <v>3</v>
      </c>
      <c r="W323" s="208"/>
      <c r="X323" s="208"/>
      <c r="Y323" s="208"/>
      <c r="Z323" s="208"/>
      <c r="AA323" s="208"/>
      <c r="AB323" s="208"/>
      <c r="AC323" s="208"/>
      <c r="AD323" s="208"/>
      <c r="AE323" s="291"/>
      <c r="AF323" s="208">
        <f t="shared" si="178"/>
        <v>3</v>
      </c>
      <c r="AG323" s="268"/>
    </row>
    <row r="324" spans="4:33" ht="25.5">
      <c r="D324" s="194" t="s">
        <v>349</v>
      </c>
      <c r="E324" s="186" t="s">
        <v>350</v>
      </c>
      <c r="F324" s="186">
        <v>1</v>
      </c>
      <c r="G324" s="190" t="s">
        <v>351</v>
      </c>
      <c r="H324" s="187"/>
      <c r="I324" s="187"/>
      <c r="J324" s="208"/>
      <c r="K324" s="187"/>
      <c r="L324" s="188"/>
      <c r="M324" s="187"/>
      <c r="N324" s="208"/>
      <c r="O324" s="208"/>
      <c r="P324" s="208">
        <f t="shared" si="179"/>
        <v>0</v>
      </c>
      <c r="Q324" s="208">
        <f t="shared" si="172"/>
        <v>0</v>
      </c>
      <c r="R324" s="208">
        <f t="shared" si="173"/>
        <v>0</v>
      </c>
      <c r="S324" s="208">
        <f t="shared" si="174"/>
        <v>0</v>
      </c>
      <c r="T324" s="208">
        <f t="shared" si="175"/>
        <v>0</v>
      </c>
      <c r="U324" s="208">
        <f t="shared" si="176"/>
        <v>0</v>
      </c>
      <c r="V324" s="208">
        <f t="shared" si="177"/>
        <v>0</v>
      </c>
      <c r="W324" s="187"/>
      <c r="X324" s="187"/>
      <c r="Y324" s="187"/>
      <c r="Z324" s="187"/>
      <c r="AA324" s="187"/>
      <c r="AB324" s="187"/>
      <c r="AC324" s="187"/>
      <c r="AD324" s="187"/>
      <c r="AE324" s="291"/>
      <c r="AF324" s="208">
        <f t="shared" si="178"/>
        <v>0</v>
      </c>
      <c r="AG324" s="268"/>
    </row>
    <row r="325" spans="4:33" ht="25.5">
      <c r="D325" s="194" t="s">
        <v>349</v>
      </c>
      <c r="E325" s="225" t="s">
        <v>58</v>
      </c>
      <c r="F325" s="186"/>
      <c r="G325" s="190" t="s">
        <v>352</v>
      </c>
      <c r="H325" s="187"/>
      <c r="I325" s="187"/>
      <c r="J325" s="208"/>
      <c r="K325" s="187"/>
      <c r="L325" s="188"/>
      <c r="M325" s="187"/>
      <c r="N325" s="208"/>
      <c r="O325" s="208"/>
      <c r="P325" s="208">
        <f t="shared" si="179"/>
        <v>0</v>
      </c>
      <c r="Q325" s="208">
        <f t="shared" si="172"/>
        <v>0</v>
      </c>
      <c r="R325" s="208">
        <f t="shared" si="173"/>
        <v>0</v>
      </c>
      <c r="S325" s="208">
        <f t="shared" si="174"/>
        <v>0</v>
      </c>
      <c r="T325" s="208">
        <f t="shared" si="175"/>
        <v>0</v>
      </c>
      <c r="U325" s="208">
        <f t="shared" si="176"/>
        <v>0</v>
      </c>
      <c r="V325" s="208">
        <f t="shared" si="177"/>
        <v>0</v>
      </c>
      <c r="W325" s="187"/>
      <c r="X325" s="187"/>
      <c r="Y325" s="187"/>
      <c r="Z325" s="187"/>
      <c r="AA325" s="187"/>
      <c r="AB325" s="187"/>
      <c r="AC325" s="187"/>
      <c r="AD325" s="187"/>
      <c r="AE325" s="291"/>
      <c r="AF325" s="208">
        <f t="shared" si="178"/>
        <v>0</v>
      </c>
      <c r="AG325" s="268"/>
    </row>
    <row r="326" spans="4:33" ht="25.5">
      <c r="D326" s="185" t="s">
        <v>353</v>
      </c>
      <c r="E326" s="186" t="s">
        <v>82</v>
      </c>
      <c r="F326" s="186">
        <v>1</v>
      </c>
      <c r="G326" s="190" t="s">
        <v>354</v>
      </c>
      <c r="H326" s="187"/>
      <c r="I326" s="187">
        <v>2</v>
      </c>
      <c r="J326" s="208"/>
      <c r="K326" s="187"/>
      <c r="L326" s="188">
        <v>2</v>
      </c>
      <c r="M326" s="187">
        <v>1</v>
      </c>
      <c r="N326" s="208"/>
      <c r="O326" s="208"/>
      <c r="P326" s="208">
        <f t="shared" si="179"/>
        <v>2</v>
      </c>
      <c r="Q326" s="208">
        <f t="shared" si="172"/>
        <v>0</v>
      </c>
      <c r="R326" s="208">
        <f t="shared" si="173"/>
        <v>0</v>
      </c>
      <c r="S326" s="208">
        <f t="shared" si="174"/>
        <v>2</v>
      </c>
      <c r="T326" s="208">
        <f t="shared" si="175"/>
        <v>1</v>
      </c>
      <c r="U326" s="208">
        <f t="shared" si="176"/>
        <v>0</v>
      </c>
      <c r="V326" s="208">
        <f t="shared" si="177"/>
        <v>0</v>
      </c>
      <c r="W326" s="187"/>
      <c r="X326" s="187"/>
      <c r="Y326" s="187"/>
      <c r="Z326" s="187"/>
      <c r="AA326" s="187"/>
      <c r="AB326" s="187"/>
      <c r="AC326" s="187"/>
      <c r="AD326" s="187"/>
      <c r="AE326" s="291">
        <v>45962</v>
      </c>
      <c r="AF326" s="208">
        <f t="shared" si="178"/>
        <v>5</v>
      </c>
      <c r="AG326" s="268"/>
    </row>
    <row r="327" spans="4:33" ht="38.25">
      <c r="D327" s="185" t="s">
        <v>355</v>
      </c>
      <c r="E327" s="186" t="s">
        <v>82</v>
      </c>
      <c r="F327" s="186">
        <v>1</v>
      </c>
      <c r="G327" s="189" t="s">
        <v>356</v>
      </c>
      <c r="H327" s="187"/>
      <c r="I327" s="187">
        <v>1</v>
      </c>
      <c r="J327" s="208"/>
      <c r="K327" s="208"/>
      <c r="L327" s="188"/>
      <c r="M327" s="208"/>
      <c r="N327" s="208"/>
      <c r="O327" s="208"/>
      <c r="P327" s="208">
        <f t="shared" si="179"/>
        <v>1</v>
      </c>
      <c r="Q327" s="208">
        <f t="shared" si="172"/>
        <v>0</v>
      </c>
      <c r="R327" s="208">
        <f t="shared" si="173"/>
        <v>0</v>
      </c>
      <c r="S327" s="208">
        <f t="shared" si="174"/>
        <v>0</v>
      </c>
      <c r="T327" s="208">
        <f t="shared" si="175"/>
        <v>0</v>
      </c>
      <c r="U327" s="208">
        <f t="shared" si="176"/>
        <v>0</v>
      </c>
      <c r="V327" s="208">
        <f t="shared" si="177"/>
        <v>0</v>
      </c>
      <c r="W327" s="208"/>
      <c r="X327" s="208"/>
      <c r="Y327" s="208"/>
      <c r="Z327" s="208"/>
      <c r="AA327" s="208"/>
      <c r="AB327" s="208"/>
      <c r="AC327" s="208"/>
      <c r="AD327" s="208"/>
      <c r="AE327" s="291">
        <v>45962</v>
      </c>
      <c r="AF327" s="208">
        <f t="shared" si="178"/>
        <v>1</v>
      </c>
      <c r="AG327" s="268"/>
    </row>
    <row r="328" spans="4:33" ht="38.25">
      <c r="D328" s="185" t="s">
        <v>357</v>
      </c>
      <c r="E328" s="186" t="s">
        <v>117</v>
      </c>
      <c r="F328" s="186">
        <v>1</v>
      </c>
      <c r="G328" s="190" t="s">
        <v>358</v>
      </c>
      <c r="H328" s="187"/>
      <c r="I328" s="187">
        <v>1</v>
      </c>
      <c r="J328" s="208"/>
      <c r="K328" s="208"/>
      <c r="L328" s="188"/>
      <c r="M328" s="208"/>
      <c r="N328" s="208"/>
      <c r="O328" s="208"/>
      <c r="P328" s="208">
        <f t="shared" si="179"/>
        <v>1</v>
      </c>
      <c r="Q328" s="208">
        <f t="shared" si="172"/>
        <v>0</v>
      </c>
      <c r="R328" s="208">
        <f t="shared" si="173"/>
        <v>0</v>
      </c>
      <c r="S328" s="208">
        <f t="shared" si="174"/>
        <v>0</v>
      </c>
      <c r="T328" s="208">
        <f t="shared" si="175"/>
        <v>0</v>
      </c>
      <c r="U328" s="208">
        <f t="shared" si="176"/>
        <v>0</v>
      </c>
      <c r="V328" s="208">
        <f t="shared" si="177"/>
        <v>0</v>
      </c>
      <c r="W328" s="208"/>
      <c r="X328" s="208"/>
      <c r="Y328" s="208"/>
      <c r="Z328" s="208"/>
      <c r="AA328" s="208"/>
      <c r="AB328" s="208"/>
      <c r="AC328" s="208"/>
      <c r="AD328" s="208"/>
      <c r="AE328" s="291">
        <v>45962</v>
      </c>
      <c r="AF328" s="208">
        <f t="shared" si="178"/>
        <v>1</v>
      </c>
      <c r="AG328" s="268"/>
    </row>
    <row r="329" spans="4:33" ht="25.5">
      <c r="D329" s="185" t="s">
        <v>359</v>
      </c>
      <c r="E329" s="186" t="s">
        <v>82</v>
      </c>
      <c r="F329" s="186">
        <v>1</v>
      </c>
      <c r="G329" s="190" t="s">
        <v>360</v>
      </c>
      <c r="H329" s="187"/>
      <c r="I329" s="187">
        <v>1</v>
      </c>
      <c r="J329" s="208"/>
      <c r="K329" s="208"/>
      <c r="L329" s="188"/>
      <c r="M329" s="208"/>
      <c r="N329" s="208"/>
      <c r="O329" s="208"/>
      <c r="P329" s="208">
        <f t="shared" si="179"/>
        <v>1</v>
      </c>
      <c r="Q329" s="208">
        <f t="shared" si="172"/>
        <v>0</v>
      </c>
      <c r="R329" s="208">
        <f t="shared" si="173"/>
        <v>0</v>
      </c>
      <c r="S329" s="208">
        <f t="shared" si="174"/>
        <v>0</v>
      </c>
      <c r="T329" s="208">
        <f t="shared" si="175"/>
        <v>0</v>
      </c>
      <c r="U329" s="208">
        <f t="shared" si="176"/>
        <v>0</v>
      </c>
      <c r="V329" s="208">
        <f t="shared" si="177"/>
        <v>0</v>
      </c>
      <c r="W329" s="208"/>
      <c r="X329" s="208"/>
      <c r="Y329" s="208"/>
      <c r="Z329" s="208"/>
      <c r="AA329" s="208"/>
      <c r="AB329" s="208"/>
      <c r="AC329" s="208"/>
      <c r="AD329" s="208"/>
      <c r="AE329" s="291">
        <v>45962</v>
      </c>
      <c r="AF329" s="208">
        <f t="shared" si="178"/>
        <v>1</v>
      </c>
      <c r="AG329" s="268"/>
    </row>
    <row r="330" spans="4:33" ht="89.25">
      <c r="D330" s="185" t="s">
        <v>361</v>
      </c>
      <c r="E330" s="186" t="s">
        <v>362</v>
      </c>
      <c r="F330" s="186">
        <v>13</v>
      </c>
      <c r="G330" s="190" t="s">
        <v>363</v>
      </c>
      <c r="H330" s="187"/>
      <c r="I330" s="187">
        <v>15</v>
      </c>
      <c r="J330" s="208"/>
      <c r="K330" s="208"/>
      <c r="L330" s="188">
        <v>2</v>
      </c>
      <c r="M330" s="208">
        <v>2</v>
      </c>
      <c r="N330" s="208"/>
      <c r="O330" s="208"/>
      <c r="P330" s="208">
        <f t="shared" si="179"/>
        <v>15</v>
      </c>
      <c r="Q330" s="208">
        <f t="shared" si="172"/>
        <v>0</v>
      </c>
      <c r="R330" s="208">
        <f t="shared" si="173"/>
        <v>0</v>
      </c>
      <c r="S330" s="208">
        <f t="shared" si="174"/>
        <v>2</v>
      </c>
      <c r="T330" s="208">
        <f t="shared" si="175"/>
        <v>2</v>
      </c>
      <c r="U330" s="208">
        <f t="shared" si="176"/>
        <v>0</v>
      </c>
      <c r="V330" s="208">
        <f t="shared" si="177"/>
        <v>0</v>
      </c>
      <c r="W330" s="208"/>
      <c r="X330" s="208"/>
      <c r="Y330" s="208"/>
      <c r="Z330" s="208"/>
      <c r="AA330" s="208"/>
      <c r="AB330" s="208"/>
      <c r="AC330" s="208"/>
      <c r="AD330" s="208"/>
      <c r="AE330" s="291">
        <v>45962</v>
      </c>
      <c r="AF330" s="208">
        <f t="shared" si="178"/>
        <v>19</v>
      </c>
      <c r="AG330" s="268"/>
    </row>
    <row r="331" spans="4:33" ht="38.25">
      <c r="D331" s="185" t="s">
        <v>361</v>
      </c>
      <c r="E331" s="225" t="s">
        <v>58</v>
      </c>
      <c r="F331" s="186"/>
      <c r="G331" s="190" t="s">
        <v>364</v>
      </c>
      <c r="H331" s="187"/>
      <c r="I331" s="187"/>
      <c r="J331" s="208"/>
      <c r="K331" s="208"/>
      <c r="L331" s="188">
        <v>1</v>
      </c>
      <c r="M331" s="208"/>
      <c r="N331" s="208">
        <v>1</v>
      </c>
      <c r="O331" s="208"/>
      <c r="P331" s="208">
        <f t="shared" si="179"/>
        <v>0</v>
      </c>
      <c r="Q331" s="208">
        <f t="shared" si="172"/>
        <v>0</v>
      </c>
      <c r="R331" s="208">
        <f t="shared" si="173"/>
        <v>0</v>
      </c>
      <c r="S331" s="208">
        <f t="shared" si="174"/>
        <v>1</v>
      </c>
      <c r="T331" s="208">
        <f t="shared" si="175"/>
        <v>0</v>
      </c>
      <c r="U331" s="208">
        <f t="shared" si="176"/>
        <v>1</v>
      </c>
      <c r="V331" s="208">
        <f t="shared" si="177"/>
        <v>0</v>
      </c>
      <c r="W331" s="208"/>
      <c r="X331" s="208"/>
      <c r="Y331" s="208"/>
      <c r="Z331" s="208"/>
      <c r="AA331" s="208"/>
      <c r="AB331" s="208"/>
      <c r="AC331" s="208"/>
      <c r="AD331" s="208"/>
      <c r="AE331" s="291">
        <v>45962</v>
      </c>
      <c r="AF331" s="208">
        <f t="shared" si="178"/>
        <v>2</v>
      </c>
      <c r="AG331" s="268"/>
    </row>
    <row r="332" spans="4:33" ht="38.25">
      <c r="D332" s="189" t="s">
        <v>365</v>
      </c>
      <c r="E332" s="186" t="s">
        <v>82</v>
      </c>
      <c r="F332" s="186">
        <v>1</v>
      </c>
      <c r="G332" s="190" t="s">
        <v>366</v>
      </c>
      <c r="H332" s="187"/>
      <c r="I332" s="187">
        <v>1</v>
      </c>
      <c r="J332" s="208"/>
      <c r="K332" s="208"/>
      <c r="L332" s="188"/>
      <c r="M332" s="208">
        <v>1</v>
      </c>
      <c r="N332" s="208"/>
      <c r="O332" s="208"/>
      <c r="P332" s="208">
        <f t="shared" si="179"/>
        <v>1</v>
      </c>
      <c r="Q332" s="208">
        <f t="shared" si="172"/>
        <v>0</v>
      </c>
      <c r="R332" s="208">
        <f t="shared" si="173"/>
        <v>0</v>
      </c>
      <c r="S332" s="208">
        <f t="shared" si="174"/>
        <v>0</v>
      </c>
      <c r="T332" s="208">
        <f t="shared" si="175"/>
        <v>1</v>
      </c>
      <c r="U332" s="208">
        <f t="shared" si="176"/>
        <v>0</v>
      </c>
      <c r="V332" s="208">
        <f t="shared" si="177"/>
        <v>0</v>
      </c>
      <c r="W332" s="208"/>
      <c r="X332" s="208"/>
      <c r="Y332" s="208"/>
      <c r="Z332" s="208"/>
      <c r="AA332" s="208"/>
      <c r="AB332" s="208"/>
      <c r="AC332" s="208"/>
      <c r="AD332" s="208"/>
      <c r="AE332" s="291"/>
      <c r="AF332" s="208">
        <f t="shared" si="178"/>
        <v>2</v>
      </c>
      <c r="AG332" s="268"/>
    </row>
    <row r="333" spans="4:33">
      <c r="D333" s="211" t="s">
        <v>654</v>
      </c>
      <c r="E333" s="212"/>
      <c r="F333" s="213"/>
      <c r="G333" s="213"/>
      <c r="H333" s="214"/>
      <c r="I333" s="187">
        <f t="shared" ref="I333:AA333" si="187">SUM(I317:I332)</f>
        <v>29</v>
      </c>
      <c r="J333" s="187">
        <f t="shared" si="187"/>
        <v>0</v>
      </c>
      <c r="K333" s="187">
        <f t="shared" si="187"/>
        <v>0</v>
      </c>
      <c r="L333" s="187">
        <f t="shared" si="187"/>
        <v>14</v>
      </c>
      <c r="M333" s="187">
        <f t="shared" si="187"/>
        <v>12</v>
      </c>
      <c r="N333" s="187">
        <f t="shared" si="187"/>
        <v>1</v>
      </c>
      <c r="O333" s="187">
        <f t="shared" si="187"/>
        <v>8</v>
      </c>
      <c r="P333" s="187">
        <f t="shared" si="187"/>
        <v>29</v>
      </c>
      <c r="Q333" s="187">
        <f t="shared" si="187"/>
        <v>0</v>
      </c>
      <c r="R333" s="187">
        <f t="shared" si="187"/>
        <v>0</v>
      </c>
      <c r="S333" s="187">
        <f t="shared" si="187"/>
        <v>14</v>
      </c>
      <c r="T333" s="187">
        <f t="shared" si="187"/>
        <v>12</v>
      </c>
      <c r="U333" s="187">
        <f t="shared" si="187"/>
        <v>1</v>
      </c>
      <c r="V333" s="187">
        <f t="shared" si="187"/>
        <v>8</v>
      </c>
      <c r="W333" s="187">
        <f t="shared" si="187"/>
        <v>0</v>
      </c>
      <c r="X333" s="187">
        <f t="shared" si="187"/>
        <v>0</v>
      </c>
      <c r="Y333" s="187">
        <f t="shared" si="187"/>
        <v>0</v>
      </c>
      <c r="Z333" s="187">
        <f t="shared" si="187"/>
        <v>0</v>
      </c>
      <c r="AA333" s="187">
        <f t="shared" si="187"/>
        <v>0</v>
      </c>
      <c r="AB333" s="187">
        <f t="shared" ref="AB333:AC333" si="188">SUM(AB327:AB332)</f>
        <v>0</v>
      </c>
      <c r="AC333" s="187">
        <f t="shared" si="188"/>
        <v>0</v>
      </c>
      <c r="AD333" s="187">
        <f>SUM(AD317:AD332)</f>
        <v>0</v>
      </c>
      <c r="AE333" s="215">
        <f>I337+J337+K337+L337+M337+N337+P337+Q337+R337+S337+T337+U337+O337+V337</f>
        <v>3222520</v>
      </c>
      <c r="AF333" s="246"/>
      <c r="AG333" s="267"/>
    </row>
    <row r="334" spans="4:33">
      <c r="D334" s="211" t="s">
        <v>655</v>
      </c>
      <c r="E334" s="212"/>
      <c r="F334" s="213"/>
      <c r="G334" s="213"/>
      <c r="H334" s="214"/>
      <c r="I334" s="217">
        <v>20000</v>
      </c>
      <c r="J334" s="218">
        <v>20000</v>
      </c>
      <c r="K334" s="217">
        <v>110000</v>
      </c>
      <c r="L334" s="217">
        <v>12000</v>
      </c>
      <c r="M334" s="217">
        <v>40000</v>
      </c>
      <c r="N334" s="218">
        <v>50000</v>
      </c>
      <c r="O334" s="218"/>
      <c r="P334" s="218">
        <v>15000</v>
      </c>
      <c r="Q334" s="218">
        <v>15000</v>
      </c>
      <c r="R334" s="218">
        <v>90000</v>
      </c>
      <c r="S334" s="218">
        <v>20000</v>
      </c>
      <c r="T334" s="218">
        <v>55000</v>
      </c>
      <c r="U334" s="218">
        <v>55000</v>
      </c>
      <c r="V334" s="218"/>
      <c r="W334" s="217">
        <v>48000</v>
      </c>
      <c r="X334" s="217">
        <v>115000</v>
      </c>
      <c r="Y334" s="217">
        <v>290000</v>
      </c>
      <c r="Z334" s="236">
        <v>13000</v>
      </c>
      <c r="AA334" s="236">
        <v>13000</v>
      </c>
      <c r="AB334" s="217">
        <v>18000</v>
      </c>
      <c r="AC334" s="217"/>
      <c r="AD334" s="236">
        <v>23000</v>
      </c>
      <c r="AE334" s="219"/>
      <c r="AF334" s="247"/>
      <c r="AG334" s="267"/>
    </row>
    <row r="335" spans="4:33">
      <c r="D335" s="211" t="s">
        <v>656</v>
      </c>
      <c r="E335" s="212"/>
      <c r="F335" s="213"/>
      <c r="G335" s="213"/>
      <c r="H335" s="214"/>
      <c r="I335" s="217">
        <f>SUM(I334*19%)</f>
        <v>3800</v>
      </c>
      <c r="J335" s="217">
        <f t="shared" ref="J335:AD335" si="189">SUM(J334*19%)</f>
        <v>3800</v>
      </c>
      <c r="K335" s="217">
        <f t="shared" si="189"/>
        <v>20900</v>
      </c>
      <c r="L335" s="217">
        <f t="shared" si="189"/>
        <v>2280</v>
      </c>
      <c r="M335" s="217">
        <f t="shared" si="189"/>
        <v>7600</v>
      </c>
      <c r="N335" s="217">
        <f t="shared" si="189"/>
        <v>9500</v>
      </c>
      <c r="O335" s="217">
        <f t="shared" si="189"/>
        <v>0</v>
      </c>
      <c r="P335" s="217">
        <f t="shared" si="189"/>
        <v>2850</v>
      </c>
      <c r="Q335" s="217">
        <f t="shared" si="189"/>
        <v>2850</v>
      </c>
      <c r="R335" s="217">
        <f t="shared" si="189"/>
        <v>17100</v>
      </c>
      <c r="S335" s="217">
        <f t="shared" si="189"/>
        <v>3800</v>
      </c>
      <c r="T335" s="217">
        <f t="shared" si="189"/>
        <v>10450</v>
      </c>
      <c r="U335" s="217">
        <f t="shared" si="189"/>
        <v>10450</v>
      </c>
      <c r="V335" s="217">
        <f t="shared" si="189"/>
        <v>0</v>
      </c>
      <c r="W335" s="217">
        <f t="shared" si="189"/>
        <v>9120</v>
      </c>
      <c r="X335" s="217">
        <f t="shared" si="189"/>
        <v>21850</v>
      </c>
      <c r="Y335" s="217">
        <f t="shared" si="189"/>
        <v>55100</v>
      </c>
      <c r="Z335" s="217">
        <f t="shared" si="189"/>
        <v>2470</v>
      </c>
      <c r="AA335" s="217">
        <f t="shared" si="189"/>
        <v>2470</v>
      </c>
      <c r="AB335" s="221">
        <f t="shared" si="189"/>
        <v>3420</v>
      </c>
      <c r="AC335" s="221">
        <f t="shared" si="189"/>
        <v>0</v>
      </c>
      <c r="AD335" s="217">
        <f t="shared" si="189"/>
        <v>4370</v>
      </c>
      <c r="AE335" s="285">
        <f>W337+X337+Y337+Z337+AA337+AB337+AC337+AD337</f>
        <v>0</v>
      </c>
      <c r="AF335" s="247"/>
      <c r="AG335" s="267"/>
    </row>
    <row r="336" spans="4:33" ht="24">
      <c r="D336" s="211" t="s">
        <v>657</v>
      </c>
      <c r="E336" s="212"/>
      <c r="F336" s="213"/>
      <c r="G336" s="213"/>
      <c r="H336" s="214"/>
      <c r="I336" s="217">
        <f>SUM(I334:I335)</f>
        <v>23800</v>
      </c>
      <c r="J336" s="217">
        <f t="shared" ref="J336:AD336" si="190">SUM(J334:J335)</f>
        <v>23800</v>
      </c>
      <c r="K336" s="217">
        <f t="shared" si="190"/>
        <v>130900</v>
      </c>
      <c r="L336" s="217">
        <f t="shared" si="190"/>
        <v>14280</v>
      </c>
      <c r="M336" s="217">
        <f t="shared" si="190"/>
        <v>47600</v>
      </c>
      <c r="N336" s="217">
        <f t="shared" si="190"/>
        <v>59500</v>
      </c>
      <c r="O336" s="217">
        <f t="shared" si="190"/>
        <v>0</v>
      </c>
      <c r="P336" s="217">
        <f t="shared" si="190"/>
        <v>17850</v>
      </c>
      <c r="Q336" s="217">
        <f t="shared" si="190"/>
        <v>17850</v>
      </c>
      <c r="R336" s="217">
        <f t="shared" si="190"/>
        <v>107100</v>
      </c>
      <c r="S336" s="217">
        <f t="shared" si="190"/>
        <v>23800</v>
      </c>
      <c r="T336" s="217">
        <f t="shared" si="190"/>
        <v>65450</v>
      </c>
      <c r="U336" s="217">
        <f t="shared" si="190"/>
        <v>65450</v>
      </c>
      <c r="V336" s="217">
        <f t="shared" si="190"/>
        <v>0</v>
      </c>
      <c r="W336" s="217">
        <f t="shared" si="190"/>
        <v>57120</v>
      </c>
      <c r="X336" s="217">
        <f t="shared" si="190"/>
        <v>136850</v>
      </c>
      <c r="Y336" s="217">
        <f t="shared" si="190"/>
        <v>345100</v>
      </c>
      <c r="Z336" s="217">
        <f t="shared" si="190"/>
        <v>15470</v>
      </c>
      <c r="AA336" s="217">
        <f t="shared" si="190"/>
        <v>15470</v>
      </c>
      <c r="AB336" s="221">
        <f t="shared" si="190"/>
        <v>21420</v>
      </c>
      <c r="AC336" s="221">
        <f t="shared" si="190"/>
        <v>0</v>
      </c>
      <c r="AD336" s="217">
        <f t="shared" si="190"/>
        <v>27370</v>
      </c>
      <c r="AE336" s="219"/>
      <c r="AF336" s="247"/>
      <c r="AG336" s="267"/>
    </row>
    <row r="337" spans="4:33" ht="24">
      <c r="D337" s="211" t="s">
        <v>658</v>
      </c>
      <c r="E337" s="212"/>
      <c r="F337" s="213"/>
      <c r="G337" s="213"/>
      <c r="H337" s="214"/>
      <c r="I337" s="217">
        <f>SUM(I333*I336)</f>
        <v>690200</v>
      </c>
      <c r="J337" s="217">
        <f t="shared" ref="J337:AD337" si="191">SUM(J333*J336)</f>
        <v>0</v>
      </c>
      <c r="K337" s="217">
        <f t="shared" si="191"/>
        <v>0</v>
      </c>
      <c r="L337" s="217">
        <f t="shared" si="191"/>
        <v>199920</v>
      </c>
      <c r="M337" s="217">
        <f t="shared" si="191"/>
        <v>571200</v>
      </c>
      <c r="N337" s="217">
        <f t="shared" si="191"/>
        <v>59500</v>
      </c>
      <c r="O337" s="217">
        <f t="shared" si="191"/>
        <v>0</v>
      </c>
      <c r="P337" s="217">
        <f t="shared" si="191"/>
        <v>517650</v>
      </c>
      <c r="Q337" s="217">
        <f t="shared" si="191"/>
        <v>0</v>
      </c>
      <c r="R337" s="217">
        <f t="shared" si="191"/>
        <v>0</v>
      </c>
      <c r="S337" s="217">
        <f t="shared" si="191"/>
        <v>333200</v>
      </c>
      <c r="T337" s="217">
        <f t="shared" si="191"/>
        <v>785400</v>
      </c>
      <c r="U337" s="217">
        <f t="shared" si="191"/>
        <v>65450</v>
      </c>
      <c r="V337" s="217">
        <f t="shared" si="191"/>
        <v>0</v>
      </c>
      <c r="W337" s="217">
        <f t="shared" si="191"/>
        <v>0</v>
      </c>
      <c r="X337" s="217">
        <f t="shared" si="191"/>
        <v>0</v>
      </c>
      <c r="Y337" s="217">
        <f t="shared" si="191"/>
        <v>0</v>
      </c>
      <c r="Z337" s="217">
        <f t="shared" si="191"/>
        <v>0</v>
      </c>
      <c r="AA337" s="217">
        <f t="shared" si="191"/>
        <v>0</v>
      </c>
      <c r="AB337" s="221">
        <f t="shared" si="191"/>
        <v>0</v>
      </c>
      <c r="AC337" s="221">
        <f t="shared" si="191"/>
        <v>0</v>
      </c>
      <c r="AD337" s="217">
        <f t="shared" si="191"/>
        <v>0</v>
      </c>
      <c r="AE337" s="286">
        <f>AE333+AE335</f>
        <v>3222520</v>
      </c>
      <c r="AF337" s="248"/>
      <c r="AG337" s="267"/>
    </row>
    <row r="338" spans="4:33" ht="15">
      <c r="D338" s="249" t="s">
        <v>367</v>
      </c>
      <c r="E338" s="205"/>
      <c r="F338" s="206"/>
      <c r="G338" s="206"/>
      <c r="H338" s="206"/>
      <c r="I338" s="206"/>
      <c r="J338" s="206"/>
      <c r="K338" s="206"/>
      <c r="L338" s="206"/>
      <c r="M338" s="206"/>
      <c r="N338" s="206"/>
      <c r="O338" s="206"/>
      <c r="P338" s="206"/>
      <c r="Q338" s="206"/>
      <c r="R338" s="206"/>
      <c r="S338" s="206"/>
      <c r="T338" s="206"/>
      <c r="U338" s="206"/>
      <c r="V338" s="206"/>
      <c r="W338" s="206"/>
      <c r="X338" s="206"/>
      <c r="Y338" s="206"/>
      <c r="Z338" s="206"/>
      <c r="AA338" s="206"/>
      <c r="AB338" s="206"/>
      <c r="AC338" s="206"/>
      <c r="AD338" s="206"/>
      <c r="AE338" s="206"/>
      <c r="AF338" s="207"/>
      <c r="AG338" s="267"/>
    </row>
    <row r="339" spans="4:33" ht="12.75">
      <c r="D339" s="250" t="s">
        <v>368</v>
      </c>
      <c r="E339" s="251" t="s">
        <v>369</v>
      </c>
      <c r="F339" s="196">
        <v>1</v>
      </c>
      <c r="G339" s="197" t="s">
        <v>370</v>
      </c>
      <c r="H339" s="187"/>
      <c r="I339" s="187">
        <v>1</v>
      </c>
      <c r="J339" s="187"/>
      <c r="K339" s="187"/>
      <c r="L339" s="188">
        <v>1</v>
      </c>
      <c r="M339" s="187"/>
      <c r="N339" s="187">
        <v>1</v>
      </c>
      <c r="O339" s="187"/>
      <c r="P339" s="187">
        <f>I339</f>
        <v>1</v>
      </c>
      <c r="Q339" s="187">
        <f t="shared" ref="Q339:Q351" si="192">J339</f>
        <v>0</v>
      </c>
      <c r="R339" s="187">
        <f t="shared" ref="R339:R351" si="193">K339</f>
        <v>0</v>
      </c>
      <c r="S339" s="187">
        <f t="shared" ref="S339:S351" si="194">L339</f>
        <v>1</v>
      </c>
      <c r="T339" s="187">
        <f t="shared" ref="T339:T351" si="195">M339</f>
        <v>0</v>
      </c>
      <c r="U339" s="187">
        <f t="shared" ref="U339:U351" si="196">N339</f>
        <v>1</v>
      </c>
      <c r="V339" s="187">
        <f t="shared" ref="V339:V351" si="197">O339</f>
        <v>0</v>
      </c>
      <c r="W339" s="187"/>
      <c r="X339" s="187"/>
      <c r="Y339" s="187"/>
      <c r="Z339" s="187"/>
      <c r="AA339" s="187"/>
      <c r="AB339" s="187"/>
      <c r="AC339" s="187"/>
      <c r="AD339" s="187"/>
      <c r="AE339" s="291">
        <v>45962</v>
      </c>
      <c r="AF339" s="208">
        <f t="shared" ref="AF339:AF351" si="198">I339+J339+K339+L339+M339+N339+W339+X339+Y339</f>
        <v>3</v>
      </c>
      <c r="AG339" s="268"/>
    </row>
    <row r="340" spans="4:33" ht="38.25">
      <c r="D340" s="196" t="s">
        <v>368</v>
      </c>
      <c r="E340" s="251" t="s">
        <v>47</v>
      </c>
      <c r="F340" s="196">
        <v>1</v>
      </c>
      <c r="G340" s="197" t="s">
        <v>371</v>
      </c>
      <c r="H340" s="187"/>
      <c r="I340" s="187"/>
      <c r="J340" s="187"/>
      <c r="K340" s="187"/>
      <c r="L340" s="188">
        <v>1</v>
      </c>
      <c r="M340" s="187">
        <v>1</v>
      </c>
      <c r="N340" s="187"/>
      <c r="O340" s="187"/>
      <c r="P340" s="187">
        <f t="shared" ref="P340:P351" si="199">I340</f>
        <v>0</v>
      </c>
      <c r="Q340" s="187">
        <f t="shared" si="192"/>
        <v>0</v>
      </c>
      <c r="R340" s="187">
        <f t="shared" si="193"/>
        <v>0</v>
      </c>
      <c r="S340" s="187">
        <f t="shared" si="194"/>
        <v>1</v>
      </c>
      <c r="T340" s="187">
        <f t="shared" si="195"/>
        <v>1</v>
      </c>
      <c r="U340" s="187">
        <f t="shared" si="196"/>
        <v>0</v>
      </c>
      <c r="V340" s="187">
        <f t="shared" si="197"/>
        <v>0</v>
      </c>
      <c r="W340" s="187"/>
      <c r="X340" s="187"/>
      <c r="Y340" s="187"/>
      <c r="Z340" s="187"/>
      <c r="AA340" s="187"/>
      <c r="AB340" s="187"/>
      <c r="AC340" s="187"/>
      <c r="AD340" s="187"/>
      <c r="AE340" s="291"/>
      <c r="AF340" s="208">
        <f t="shared" si="198"/>
        <v>2</v>
      </c>
      <c r="AG340" s="268"/>
    </row>
    <row r="341" spans="4:33" ht="25.5">
      <c r="D341" s="250" t="s">
        <v>372</v>
      </c>
      <c r="E341" s="253" t="s">
        <v>58</v>
      </c>
      <c r="F341" s="196"/>
      <c r="G341" s="197" t="s">
        <v>373</v>
      </c>
      <c r="H341" s="187"/>
      <c r="I341" s="187"/>
      <c r="J341" s="208"/>
      <c r="K341" s="208"/>
      <c r="L341" s="188"/>
      <c r="M341" s="208"/>
      <c r="N341" s="208"/>
      <c r="O341" s="208"/>
      <c r="P341" s="187">
        <f t="shared" si="199"/>
        <v>0</v>
      </c>
      <c r="Q341" s="187">
        <f t="shared" si="192"/>
        <v>0</v>
      </c>
      <c r="R341" s="187">
        <f t="shared" si="193"/>
        <v>0</v>
      </c>
      <c r="S341" s="187">
        <f t="shared" si="194"/>
        <v>0</v>
      </c>
      <c r="T341" s="187">
        <f t="shared" si="195"/>
        <v>0</v>
      </c>
      <c r="U341" s="187">
        <f t="shared" si="196"/>
        <v>0</v>
      </c>
      <c r="V341" s="187">
        <f t="shared" si="197"/>
        <v>0</v>
      </c>
      <c r="W341" s="208"/>
      <c r="X341" s="208"/>
      <c r="Y341" s="208"/>
      <c r="Z341" s="208"/>
      <c r="AA341" s="208"/>
      <c r="AB341" s="208"/>
      <c r="AC341" s="208"/>
      <c r="AD341" s="208"/>
      <c r="AE341" s="291"/>
      <c r="AF341" s="208">
        <f t="shared" si="198"/>
        <v>0</v>
      </c>
      <c r="AG341" s="268"/>
    </row>
    <row r="342" spans="4:33" ht="51">
      <c r="D342" s="250" t="s">
        <v>374</v>
      </c>
      <c r="E342" s="197" t="s">
        <v>375</v>
      </c>
      <c r="F342" s="196">
        <v>6</v>
      </c>
      <c r="G342" s="197" t="s">
        <v>376</v>
      </c>
      <c r="H342" s="187"/>
      <c r="I342" s="187">
        <v>5</v>
      </c>
      <c r="J342" s="187"/>
      <c r="K342" s="187"/>
      <c r="L342" s="188">
        <v>1</v>
      </c>
      <c r="M342" s="187">
        <v>3</v>
      </c>
      <c r="N342" s="187">
        <v>2</v>
      </c>
      <c r="O342" s="187"/>
      <c r="P342" s="187">
        <f t="shared" si="199"/>
        <v>5</v>
      </c>
      <c r="Q342" s="187">
        <f t="shared" si="192"/>
        <v>0</v>
      </c>
      <c r="R342" s="187">
        <f t="shared" si="193"/>
        <v>0</v>
      </c>
      <c r="S342" s="187">
        <f t="shared" si="194"/>
        <v>1</v>
      </c>
      <c r="T342" s="187">
        <f t="shared" si="195"/>
        <v>3</v>
      </c>
      <c r="U342" s="187">
        <f t="shared" si="196"/>
        <v>2</v>
      </c>
      <c r="V342" s="187">
        <f t="shared" si="197"/>
        <v>0</v>
      </c>
      <c r="W342" s="187"/>
      <c r="X342" s="187"/>
      <c r="Y342" s="187"/>
      <c r="Z342" s="187"/>
      <c r="AA342" s="187"/>
      <c r="AB342" s="187"/>
      <c r="AC342" s="187"/>
      <c r="AD342" s="187"/>
      <c r="AE342" s="291">
        <v>45962</v>
      </c>
      <c r="AF342" s="208">
        <f t="shared" si="198"/>
        <v>11</v>
      </c>
      <c r="AG342" s="268"/>
    </row>
    <row r="343" spans="4:33" ht="25.5">
      <c r="D343" s="196" t="s">
        <v>377</v>
      </c>
      <c r="E343" s="196" t="s">
        <v>369</v>
      </c>
      <c r="F343" s="254">
        <v>1</v>
      </c>
      <c r="G343" s="197" t="s">
        <v>378</v>
      </c>
      <c r="H343" s="187"/>
      <c r="I343" s="187">
        <v>3</v>
      </c>
      <c r="J343" s="187"/>
      <c r="K343" s="187"/>
      <c r="L343" s="188"/>
      <c r="M343" s="187">
        <v>1</v>
      </c>
      <c r="N343" s="187"/>
      <c r="O343" s="187"/>
      <c r="P343" s="187">
        <f t="shared" si="199"/>
        <v>3</v>
      </c>
      <c r="Q343" s="187">
        <f t="shared" si="192"/>
        <v>0</v>
      </c>
      <c r="R343" s="187">
        <f t="shared" si="193"/>
        <v>0</v>
      </c>
      <c r="S343" s="187">
        <f t="shared" si="194"/>
        <v>0</v>
      </c>
      <c r="T343" s="187">
        <f t="shared" si="195"/>
        <v>1</v>
      </c>
      <c r="U343" s="187">
        <f t="shared" si="196"/>
        <v>0</v>
      </c>
      <c r="V343" s="187">
        <f t="shared" si="197"/>
        <v>0</v>
      </c>
      <c r="W343" s="187"/>
      <c r="X343" s="187"/>
      <c r="Y343" s="187"/>
      <c r="Z343" s="187"/>
      <c r="AA343" s="187"/>
      <c r="AB343" s="187"/>
      <c r="AC343" s="187"/>
      <c r="AD343" s="187"/>
      <c r="AE343" s="291">
        <v>45992</v>
      </c>
      <c r="AF343" s="208">
        <f t="shared" si="198"/>
        <v>4</v>
      </c>
      <c r="AG343" s="268"/>
    </row>
    <row r="344" spans="4:33" ht="25.5">
      <c r="D344" s="250" t="s">
        <v>377</v>
      </c>
      <c r="E344" s="196" t="s">
        <v>47</v>
      </c>
      <c r="F344" s="255">
        <v>1</v>
      </c>
      <c r="G344" s="196" t="s">
        <v>379</v>
      </c>
      <c r="H344" s="187"/>
      <c r="I344" s="187">
        <v>3</v>
      </c>
      <c r="J344" s="208"/>
      <c r="K344" s="187"/>
      <c r="L344" s="188"/>
      <c r="M344" s="187">
        <v>1</v>
      </c>
      <c r="N344" s="208"/>
      <c r="O344" s="208"/>
      <c r="P344" s="187">
        <f t="shared" si="199"/>
        <v>3</v>
      </c>
      <c r="Q344" s="187">
        <f t="shared" si="192"/>
        <v>0</v>
      </c>
      <c r="R344" s="187">
        <f t="shared" si="193"/>
        <v>0</v>
      </c>
      <c r="S344" s="187">
        <f t="shared" si="194"/>
        <v>0</v>
      </c>
      <c r="T344" s="187">
        <f t="shared" si="195"/>
        <v>1</v>
      </c>
      <c r="U344" s="187">
        <f t="shared" si="196"/>
        <v>0</v>
      </c>
      <c r="V344" s="187">
        <f t="shared" si="197"/>
        <v>0</v>
      </c>
      <c r="W344" s="187"/>
      <c r="X344" s="187"/>
      <c r="Y344" s="187"/>
      <c r="Z344" s="187"/>
      <c r="AA344" s="187"/>
      <c r="AB344" s="187"/>
      <c r="AC344" s="187"/>
      <c r="AD344" s="187"/>
      <c r="AE344" s="291">
        <v>45962</v>
      </c>
      <c r="AF344" s="208">
        <f t="shared" si="198"/>
        <v>4</v>
      </c>
      <c r="AG344" s="268"/>
    </row>
    <row r="345" spans="4:33" ht="25.5">
      <c r="D345" s="250" t="s">
        <v>380</v>
      </c>
      <c r="E345" s="197" t="s">
        <v>58</v>
      </c>
      <c r="F345" s="196"/>
      <c r="G345" s="197" t="s">
        <v>383</v>
      </c>
      <c r="H345" s="187"/>
      <c r="I345" s="187"/>
      <c r="J345" s="187"/>
      <c r="K345" s="187"/>
      <c r="L345" s="188">
        <v>2</v>
      </c>
      <c r="M345" s="187">
        <v>1</v>
      </c>
      <c r="N345" s="187"/>
      <c r="O345" s="187"/>
      <c r="P345" s="187">
        <f t="shared" si="199"/>
        <v>0</v>
      </c>
      <c r="Q345" s="187">
        <f t="shared" si="192"/>
        <v>0</v>
      </c>
      <c r="R345" s="187">
        <f t="shared" si="193"/>
        <v>0</v>
      </c>
      <c r="S345" s="187">
        <f t="shared" si="194"/>
        <v>2</v>
      </c>
      <c r="T345" s="187">
        <f t="shared" si="195"/>
        <v>1</v>
      </c>
      <c r="U345" s="187">
        <f t="shared" si="196"/>
        <v>0</v>
      </c>
      <c r="V345" s="187">
        <f t="shared" si="197"/>
        <v>0</v>
      </c>
      <c r="W345" s="208"/>
      <c r="X345" s="208"/>
      <c r="Y345" s="208"/>
      <c r="Z345" s="208"/>
      <c r="AA345" s="208"/>
      <c r="AB345" s="208"/>
      <c r="AC345" s="208"/>
      <c r="AD345" s="208"/>
      <c r="AE345" s="291">
        <v>45962</v>
      </c>
      <c r="AF345" s="208">
        <f t="shared" si="198"/>
        <v>3</v>
      </c>
      <c r="AG345" s="268"/>
    </row>
    <row r="346" spans="4:33" ht="102">
      <c r="D346" s="250" t="s">
        <v>380</v>
      </c>
      <c r="E346" s="196" t="s">
        <v>384</v>
      </c>
      <c r="F346" s="196">
        <v>15</v>
      </c>
      <c r="G346" s="197" t="s">
        <v>385</v>
      </c>
      <c r="H346" s="187"/>
      <c r="I346" s="187">
        <v>7</v>
      </c>
      <c r="J346" s="187"/>
      <c r="K346" s="187">
        <v>1</v>
      </c>
      <c r="L346" s="188"/>
      <c r="M346" s="187">
        <v>2</v>
      </c>
      <c r="N346" s="187"/>
      <c r="O346" s="187"/>
      <c r="P346" s="187">
        <f t="shared" si="199"/>
        <v>7</v>
      </c>
      <c r="Q346" s="187">
        <f t="shared" si="192"/>
        <v>0</v>
      </c>
      <c r="R346" s="187">
        <f t="shared" si="193"/>
        <v>1</v>
      </c>
      <c r="S346" s="187">
        <f t="shared" si="194"/>
        <v>0</v>
      </c>
      <c r="T346" s="187">
        <f t="shared" si="195"/>
        <v>2</v>
      </c>
      <c r="U346" s="187">
        <f t="shared" si="196"/>
        <v>0</v>
      </c>
      <c r="V346" s="187">
        <f t="shared" si="197"/>
        <v>0</v>
      </c>
      <c r="W346" s="187"/>
      <c r="X346" s="187"/>
      <c r="Y346" s="187"/>
      <c r="Z346" s="187"/>
      <c r="AA346" s="187"/>
      <c r="AB346" s="187"/>
      <c r="AC346" s="187"/>
      <c r="AD346" s="187"/>
      <c r="AE346" s="291">
        <v>45962</v>
      </c>
      <c r="AF346" s="208">
        <f t="shared" si="198"/>
        <v>10</v>
      </c>
      <c r="AG346" s="267"/>
    </row>
    <row r="347" spans="4:33" ht="38.25">
      <c r="D347" s="196" t="s">
        <v>380</v>
      </c>
      <c r="E347" s="196" t="s">
        <v>386</v>
      </c>
      <c r="F347" s="196">
        <v>4</v>
      </c>
      <c r="G347" s="256" t="s">
        <v>387</v>
      </c>
      <c r="H347" s="187"/>
      <c r="I347" s="187"/>
      <c r="J347" s="187"/>
      <c r="K347" s="187"/>
      <c r="L347" s="188">
        <v>3</v>
      </c>
      <c r="M347" s="187"/>
      <c r="N347" s="187">
        <v>2</v>
      </c>
      <c r="O347" s="187"/>
      <c r="P347" s="187">
        <f t="shared" si="199"/>
        <v>0</v>
      </c>
      <c r="Q347" s="187">
        <f t="shared" si="192"/>
        <v>0</v>
      </c>
      <c r="R347" s="187">
        <f t="shared" si="193"/>
        <v>0</v>
      </c>
      <c r="S347" s="187">
        <f t="shared" si="194"/>
        <v>3</v>
      </c>
      <c r="T347" s="187">
        <f t="shared" si="195"/>
        <v>0</v>
      </c>
      <c r="U347" s="187">
        <f t="shared" si="196"/>
        <v>2</v>
      </c>
      <c r="V347" s="187">
        <f t="shared" si="197"/>
        <v>0</v>
      </c>
      <c r="W347" s="187"/>
      <c r="X347" s="187"/>
      <c r="Y347" s="187"/>
      <c r="Z347" s="187"/>
      <c r="AA347" s="187"/>
      <c r="AB347" s="187"/>
      <c r="AC347" s="187"/>
      <c r="AD347" s="187"/>
      <c r="AE347" s="291">
        <v>45992</v>
      </c>
      <c r="AF347" s="208">
        <f t="shared" si="198"/>
        <v>5</v>
      </c>
      <c r="AG347" s="268"/>
    </row>
    <row r="348" spans="4:33" ht="51">
      <c r="D348" s="250" t="s">
        <v>409</v>
      </c>
      <c r="E348" s="196" t="s">
        <v>428</v>
      </c>
      <c r="F348" s="196">
        <v>1</v>
      </c>
      <c r="G348" s="196" t="s">
        <v>429</v>
      </c>
      <c r="H348" s="187"/>
      <c r="I348" s="187">
        <v>1</v>
      </c>
      <c r="J348" s="208"/>
      <c r="K348" s="208"/>
      <c r="L348" s="188"/>
      <c r="M348" s="208">
        <v>1</v>
      </c>
      <c r="N348" s="208"/>
      <c r="O348" s="208"/>
      <c r="P348" s="187">
        <f t="shared" si="199"/>
        <v>1</v>
      </c>
      <c r="Q348" s="187">
        <f t="shared" si="192"/>
        <v>0</v>
      </c>
      <c r="R348" s="187">
        <f t="shared" si="193"/>
        <v>0</v>
      </c>
      <c r="S348" s="187">
        <f t="shared" si="194"/>
        <v>0</v>
      </c>
      <c r="T348" s="187">
        <f t="shared" si="195"/>
        <v>1</v>
      </c>
      <c r="U348" s="187">
        <f t="shared" si="196"/>
        <v>0</v>
      </c>
      <c r="V348" s="187">
        <f t="shared" si="197"/>
        <v>0</v>
      </c>
      <c r="W348" s="208"/>
      <c r="X348" s="208"/>
      <c r="Y348" s="208"/>
      <c r="Z348" s="208"/>
      <c r="AA348" s="208"/>
      <c r="AB348" s="208"/>
      <c r="AC348" s="208"/>
      <c r="AD348" s="208"/>
      <c r="AE348" s="291">
        <v>45992</v>
      </c>
      <c r="AF348" s="208">
        <f t="shared" si="198"/>
        <v>2</v>
      </c>
      <c r="AG348" s="268"/>
    </row>
    <row r="349" spans="4:33" ht="51">
      <c r="D349" s="196" t="s">
        <v>372</v>
      </c>
      <c r="E349" s="196" t="s">
        <v>432</v>
      </c>
      <c r="F349" s="196">
        <v>1</v>
      </c>
      <c r="G349" s="196" t="s">
        <v>433</v>
      </c>
      <c r="H349" s="187"/>
      <c r="I349" s="187">
        <v>1</v>
      </c>
      <c r="J349" s="208"/>
      <c r="K349" s="187"/>
      <c r="L349" s="188">
        <v>1</v>
      </c>
      <c r="M349" s="187"/>
      <c r="N349" s="208">
        <v>1</v>
      </c>
      <c r="O349" s="208"/>
      <c r="P349" s="187">
        <f t="shared" si="199"/>
        <v>1</v>
      </c>
      <c r="Q349" s="187">
        <f t="shared" si="192"/>
        <v>0</v>
      </c>
      <c r="R349" s="187">
        <f t="shared" si="193"/>
        <v>0</v>
      </c>
      <c r="S349" s="187">
        <f t="shared" si="194"/>
        <v>1</v>
      </c>
      <c r="T349" s="187">
        <f t="shared" si="195"/>
        <v>0</v>
      </c>
      <c r="U349" s="187">
        <f t="shared" si="196"/>
        <v>1</v>
      </c>
      <c r="V349" s="187">
        <f t="shared" si="197"/>
        <v>0</v>
      </c>
      <c r="W349" s="187"/>
      <c r="X349" s="187"/>
      <c r="Y349" s="187"/>
      <c r="Z349" s="187"/>
      <c r="AA349" s="187"/>
      <c r="AB349" s="187"/>
      <c r="AC349" s="187"/>
      <c r="AD349" s="187"/>
      <c r="AE349" s="291">
        <v>45992</v>
      </c>
      <c r="AF349" s="208">
        <f t="shared" si="198"/>
        <v>3</v>
      </c>
      <c r="AG349" s="268"/>
    </row>
    <row r="350" spans="4:33" ht="38.25">
      <c r="D350" s="196" t="s">
        <v>372</v>
      </c>
      <c r="E350" s="196" t="s">
        <v>434</v>
      </c>
      <c r="F350" s="196">
        <v>1</v>
      </c>
      <c r="G350" s="259" t="s">
        <v>435</v>
      </c>
      <c r="H350" s="187"/>
      <c r="I350" s="187">
        <v>1</v>
      </c>
      <c r="J350" s="208"/>
      <c r="K350" s="187"/>
      <c r="L350" s="188">
        <v>1</v>
      </c>
      <c r="M350" s="187"/>
      <c r="N350" s="208">
        <v>1</v>
      </c>
      <c r="O350" s="208"/>
      <c r="P350" s="187">
        <f t="shared" si="199"/>
        <v>1</v>
      </c>
      <c r="Q350" s="187">
        <f t="shared" si="192"/>
        <v>0</v>
      </c>
      <c r="R350" s="187">
        <f t="shared" si="193"/>
        <v>0</v>
      </c>
      <c r="S350" s="187">
        <f t="shared" si="194"/>
        <v>1</v>
      </c>
      <c r="T350" s="187">
        <f t="shared" si="195"/>
        <v>0</v>
      </c>
      <c r="U350" s="187">
        <f t="shared" si="196"/>
        <v>1</v>
      </c>
      <c r="V350" s="187">
        <f t="shared" si="197"/>
        <v>0</v>
      </c>
      <c r="W350" s="187"/>
      <c r="X350" s="187"/>
      <c r="Y350" s="187"/>
      <c r="Z350" s="187"/>
      <c r="AA350" s="187"/>
      <c r="AB350" s="187"/>
      <c r="AC350" s="187"/>
      <c r="AD350" s="187"/>
      <c r="AE350" s="291">
        <v>45992</v>
      </c>
      <c r="AF350" s="208">
        <f t="shared" si="198"/>
        <v>3</v>
      </c>
      <c r="AG350" s="268"/>
    </row>
    <row r="351" spans="4:33" ht="25.5">
      <c r="D351" s="250" t="s">
        <v>442</v>
      </c>
      <c r="E351" s="197" t="s">
        <v>443</v>
      </c>
      <c r="F351" s="196">
        <v>1</v>
      </c>
      <c r="G351" s="197" t="s">
        <v>444</v>
      </c>
      <c r="H351" s="187"/>
      <c r="I351" s="187">
        <v>3</v>
      </c>
      <c r="J351" s="208"/>
      <c r="K351" s="187"/>
      <c r="L351" s="188"/>
      <c r="M351" s="187"/>
      <c r="N351" s="208">
        <v>2</v>
      </c>
      <c r="O351" s="208"/>
      <c r="P351" s="187">
        <f t="shared" si="199"/>
        <v>3</v>
      </c>
      <c r="Q351" s="187">
        <f t="shared" si="192"/>
        <v>0</v>
      </c>
      <c r="R351" s="187">
        <f t="shared" si="193"/>
        <v>0</v>
      </c>
      <c r="S351" s="187">
        <f t="shared" si="194"/>
        <v>0</v>
      </c>
      <c r="T351" s="187">
        <f t="shared" si="195"/>
        <v>0</v>
      </c>
      <c r="U351" s="187">
        <f t="shared" si="196"/>
        <v>2</v>
      </c>
      <c r="V351" s="187">
        <f t="shared" si="197"/>
        <v>0</v>
      </c>
      <c r="W351" s="187"/>
      <c r="X351" s="187"/>
      <c r="Y351" s="187"/>
      <c r="Z351" s="187"/>
      <c r="AA351" s="187"/>
      <c r="AB351" s="187"/>
      <c r="AC351" s="187"/>
      <c r="AD351" s="187"/>
      <c r="AE351" s="291">
        <v>45962</v>
      </c>
      <c r="AF351" s="208">
        <f t="shared" si="198"/>
        <v>5</v>
      </c>
      <c r="AG351" s="268"/>
    </row>
    <row r="352" spans="4:33" ht="12.75">
      <c r="D352" s="250"/>
      <c r="E352" s="289"/>
      <c r="F352" s="289"/>
      <c r="G352" s="288"/>
      <c r="H352" s="187"/>
      <c r="I352" s="187"/>
      <c r="J352" s="187"/>
      <c r="K352" s="187"/>
      <c r="L352" s="188"/>
      <c r="M352" s="187"/>
      <c r="N352" s="187"/>
      <c r="O352" s="187"/>
      <c r="P352" s="187"/>
      <c r="Q352" s="187"/>
      <c r="R352" s="187"/>
      <c r="S352" s="187"/>
      <c r="T352" s="187"/>
      <c r="U352" s="187"/>
      <c r="V352" s="187"/>
      <c r="W352" s="187"/>
      <c r="X352" s="187"/>
      <c r="Y352" s="187"/>
      <c r="Z352" s="187"/>
      <c r="AA352" s="187"/>
      <c r="AB352" s="187"/>
      <c r="AC352" s="187"/>
      <c r="AD352" s="187"/>
      <c r="AE352" s="210"/>
      <c r="AF352" s="208"/>
      <c r="AG352" s="267"/>
    </row>
    <row r="353" spans="4:33">
      <c r="D353" s="211" t="s">
        <v>654</v>
      </c>
      <c r="E353" s="212"/>
      <c r="F353" s="213"/>
      <c r="G353" s="213"/>
      <c r="H353" s="214"/>
      <c r="I353" s="242">
        <f t="shared" ref="I353:AD353" si="200">SUM(I339:I352)</f>
        <v>25</v>
      </c>
      <c r="J353" s="242">
        <f t="shared" si="200"/>
        <v>0</v>
      </c>
      <c r="K353" s="242">
        <f t="shared" si="200"/>
        <v>1</v>
      </c>
      <c r="L353" s="242">
        <f t="shared" si="200"/>
        <v>10</v>
      </c>
      <c r="M353" s="242">
        <f t="shared" si="200"/>
        <v>10</v>
      </c>
      <c r="N353" s="242">
        <f t="shared" si="200"/>
        <v>9</v>
      </c>
      <c r="O353" s="242">
        <f t="shared" si="200"/>
        <v>0</v>
      </c>
      <c r="P353" s="242">
        <f t="shared" si="200"/>
        <v>25</v>
      </c>
      <c r="Q353" s="242">
        <f t="shared" si="200"/>
        <v>0</v>
      </c>
      <c r="R353" s="242">
        <f t="shared" si="200"/>
        <v>1</v>
      </c>
      <c r="S353" s="242">
        <f t="shared" si="200"/>
        <v>10</v>
      </c>
      <c r="T353" s="242">
        <f t="shared" si="200"/>
        <v>10</v>
      </c>
      <c r="U353" s="242">
        <f t="shared" si="200"/>
        <v>9</v>
      </c>
      <c r="V353" s="242">
        <f t="shared" si="200"/>
        <v>0</v>
      </c>
      <c r="W353" s="242">
        <f t="shared" si="200"/>
        <v>0</v>
      </c>
      <c r="X353" s="242">
        <f t="shared" si="200"/>
        <v>0</v>
      </c>
      <c r="Y353" s="242">
        <f t="shared" si="200"/>
        <v>0</v>
      </c>
      <c r="Z353" s="242">
        <f t="shared" si="200"/>
        <v>0</v>
      </c>
      <c r="AA353" s="242">
        <f t="shared" si="200"/>
        <v>0</v>
      </c>
      <c r="AB353" s="242">
        <f t="shared" si="200"/>
        <v>0</v>
      </c>
      <c r="AC353" s="242">
        <f t="shared" si="200"/>
        <v>0</v>
      </c>
      <c r="AD353" s="242">
        <f t="shared" si="200"/>
        <v>0</v>
      </c>
      <c r="AE353" s="215">
        <f>I357+J357+K357+L357+M357+N357+P357+Q357+R357+S357+T357+U357+O357+V357</f>
        <v>4107880</v>
      </c>
      <c r="AF353" s="246"/>
      <c r="AG353" s="267"/>
    </row>
    <row r="354" spans="4:33">
      <c r="D354" s="211" t="s">
        <v>655</v>
      </c>
      <c r="E354" s="212"/>
      <c r="F354" s="213"/>
      <c r="G354" s="213"/>
      <c r="H354" s="214"/>
      <c r="I354" s="236">
        <v>20000</v>
      </c>
      <c r="J354" s="236">
        <v>30000</v>
      </c>
      <c r="K354" s="236">
        <v>97000</v>
      </c>
      <c r="L354" s="236">
        <v>12000</v>
      </c>
      <c r="M354" s="236">
        <v>37000</v>
      </c>
      <c r="N354" s="236">
        <v>55000</v>
      </c>
      <c r="O354" s="236"/>
      <c r="P354" s="236">
        <v>20000</v>
      </c>
      <c r="Q354" s="236">
        <v>20000</v>
      </c>
      <c r="R354" s="236">
        <v>90000</v>
      </c>
      <c r="S354" s="236">
        <v>10000</v>
      </c>
      <c r="T354" s="236">
        <v>55000</v>
      </c>
      <c r="U354" s="236">
        <v>70000</v>
      </c>
      <c r="V354" s="236"/>
      <c r="W354" s="236">
        <v>60000</v>
      </c>
      <c r="X354" s="236">
        <v>120000</v>
      </c>
      <c r="Y354" s="236">
        <v>330000</v>
      </c>
      <c r="Z354" s="236">
        <v>13000</v>
      </c>
      <c r="AA354" s="217">
        <v>13000</v>
      </c>
      <c r="AB354" s="217">
        <v>18000</v>
      </c>
      <c r="AC354" s="217"/>
      <c r="AD354" s="236">
        <v>23000</v>
      </c>
      <c r="AE354" s="219"/>
      <c r="AF354" s="247"/>
      <c r="AG354" s="267"/>
    </row>
    <row r="355" spans="4:33">
      <c r="D355" s="211" t="s">
        <v>656</v>
      </c>
      <c r="E355" s="212"/>
      <c r="F355" s="213"/>
      <c r="G355" s="213"/>
      <c r="H355" s="214"/>
      <c r="I355" s="236">
        <f>SUM(I354*19%)</f>
        <v>3800</v>
      </c>
      <c r="J355" s="236">
        <f t="shared" ref="J355:AD355" si="201">SUM(J354*19%)</f>
        <v>5700</v>
      </c>
      <c r="K355" s="236">
        <f t="shared" si="201"/>
        <v>18430</v>
      </c>
      <c r="L355" s="236">
        <f t="shared" si="201"/>
        <v>2280</v>
      </c>
      <c r="M355" s="236">
        <f t="shared" si="201"/>
        <v>7030</v>
      </c>
      <c r="N355" s="236">
        <f t="shared" si="201"/>
        <v>10450</v>
      </c>
      <c r="O355" s="236">
        <f t="shared" si="201"/>
        <v>0</v>
      </c>
      <c r="P355" s="236">
        <f t="shared" si="201"/>
        <v>3800</v>
      </c>
      <c r="Q355" s="236">
        <f t="shared" si="201"/>
        <v>3800</v>
      </c>
      <c r="R355" s="236">
        <f t="shared" si="201"/>
        <v>17100</v>
      </c>
      <c r="S355" s="236">
        <f t="shared" si="201"/>
        <v>1900</v>
      </c>
      <c r="T355" s="236">
        <f t="shared" si="201"/>
        <v>10450</v>
      </c>
      <c r="U355" s="236">
        <f t="shared" si="201"/>
        <v>13300</v>
      </c>
      <c r="V355" s="236">
        <f t="shared" si="201"/>
        <v>0</v>
      </c>
      <c r="W355" s="236">
        <f t="shared" si="201"/>
        <v>11400</v>
      </c>
      <c r="X355" s="236">
        <f t="shared" si="201"/>
        <v>22800</v>
      </c>
      <c r="Y355" s="236">
        <f t="shared" si="201"/>
        <v>62700</v>
      </c>
      <c r="Z355" s="236">
        <f t="shared" si="201"/>
        <v>2470</v>
      </c>
      <c r="AA355" s="221">
        <f t="shared" si="201"/>
        <v>2470</v>
      </c>
      <c r="AB355" s="221">
        <f t="shared" si="201"/>
        <v>3420</v>
      </c>
      <c r="AC355" s="221">
        <f t="shared" si="201"/>
        <v>0</v>
      </c>
      <c r="AD355" s="236">
        <f t="shared" si="201"/>
        <v>4370</v>
      </c>
      <c r="AE355" s="285">
        <f>W357+X357+Y357+Z357+AD357+AA357+AB357+AC357</f>
        <v>0</v>
      </c>
      <c r="AF355" s="247"/>
      <c r="AG355" s="267"/>
    </row>
    <row r="356" spans="4:33" ht="24">
      <c r="D356" s="211" t="s">
        <v>657</v>
      </c>
      <c r="E356" s="212"/>
      <c r="F356" s="213"/>
      <c r="G356" s="213"/>
      <c r="H356" s="214"/>
      <c r="I356" s="236">
        <f>SUM(I354:I355)</f>
        <v>23800</v>
      </c>
      <c r="J356" s="236">
        <f t="shared" ref="J356:AD356" si="202">SUM(J354:J355)</f>
        <v>35700</v>
      </c>
      <c r="K356" s="236">
        <f t="shared" si="202"/>
        <v>115430</v>
      </c>
      <c r="L356" s="236">
        <f t="shared" si="202"/>
        <v>14280</v>
      </c>
      <c r="M356" s="236">
        <f t="shared" si="202"/>
        <v>44030</v>
      </c>
      <c r="N356" s="236">
        <f t="shared" si="202"/>
        <v>65450</v>
      </c>
      <c r="O356" s="236">
        <f t="shared" si="202"/>
        <v>0</v>
      </c>
      <c r="P356" s="236">
        <f t="shared" si="202"/>
        <v>23800</v>
      </c>
      <c r="Q356" s="236">
        <f t="shared" si="202"/>
        <v>23800</v>
      </c>
      <c r="R356" s="236">
        <f t="shared" si="202"/>
        <v>107100</v>
      </c>
      <c r="S356" s="236">
        <f t="shared" si="202"/>
        <v>11900</v>
      </c>
      <c r="T356" s="236">
        <f t="shared" si="202"/>
        <v>65450</v>
      </c>
      <c r="U356" s="236">
        <f t="shared" si="202"/>
        <v>83300</v>
      </c>
      <c r="V356" s="236">
        <f t="shared" si="202"/>
        <v>0</v>
      </c>
      <c r="W356" s="236">
        <f t="shared" si="202"/>
        <v>71400</v>
      </c>
      <c r="X356" s="236">
        <f t="shared" si="202"/>
        <v>142800</v>
      </c>
      <c r="Y356" s="236">
        <f t="shared" si="202"/>
        <v>392700</v>
      </c>
      <c r="Z356" s="236">
        <f t="shared" si="202"/>
        <v>15470</v>
      </c>
      <c r="AA356" s="221">
        <f t="shared" si="202"/>
        <v>15470</v>
      </c>
      <c r="AB356" s="221">
        <f t="shared" si="202"/>
        <v>21420</v>
      </c>
      <c r="AC356" s="221">
        <f t="shared" si="202"/>
        <v>0</v>
      </c>
      <c r="AD356" s="236">
        <f t="shared" si="202"/>
        <v>27370</v>
      </c>
      <c r="AE356" s="219"/>
      <c r="AF356" s="247"/>
      <c r="AG356" s="267"/>
    </row>
    <row r="357" spans="4:33" ht="24">
      <c r="D357" s="211" t="s">
        <v>658</v>
      </c>
      <c r="E357" s="212"/>
      <c r="F357" s="213"/>
      <c r="G357" s="213"/>
      <c r="H357" s="214"/>
      <c r="I357" s="236">
        <f>SUM(I353*I356)</f>
        <v>595000</v>
      </c>
      <c r="J357" s="236">
        <f t="shared" ref="J357:AD357" si="203">SUM(J353*J356)</f>
        <v>0</v>
      </c>
      <c r="K357" s="236">
        <f t="shared" si="203"/>
        <v>115430</v>
      </c>
      <c r="L357" s="236">
        <f t="shared" si="203"/>
        <v>142800</v>
      </c>
      <c r="M357" s="236">
        <f t="shared" si="203"/>
        <v>440300</v>
      </c>
      <c r="N357" s="236">
        <f t="shared" si="203"/>
        <v>589050</v>
      </c>
      <c r="O357" s="236">
        <f t="shared" si="203"/>
        <v>0</v>
      </c>
      <c r="P357" s="236">
        <f t="shared" si="203"/>
        <v>595000</v>
      </c>
      <c r="Q357" s="236">
        <f t="shared" si="203"/>
        <v>0</v>
      </c>
      <c r="R357" s="236">
        <f t="shared" si="203"/>
        <v>107100</v>
      </c>
      <c r="S357" s="236">
        <f t="shared" si="203"/>
        <v>119000</v>
      </c>
      <c r="T357" s="236">
        <f t="shared" si="203"/>
        <v>654500</v>
      </c>
      <c r="U357" s="236">
        <f t="shared" si="203"/>
        <v>749700</v>
      </c>
      <c r="V357" s="236">
        <f t="shared" si="203"/>
        <v>0</v>
      </c>
      <c r="W357" s="236">
        <f t="shared" si="203"/>
        <v>0</v>
      </c>
      <c r="X357" s="236">
        <f t="shared" si="203"/>
        <v>0</v>
      </c>
      <c r="Y357" s="236">
        <f t="shared" si="203"/>
        <v>0</v>
      </c>
      <c r="Z357" s="236">
        <f t="shared" si="203"/>
        <v>0</v>
      </c>
      <c r="AA357" s="221">
        <f t="shared" si="203"/>
        <v>0</v>
      </c>
      <c r="AB357" s="221">
        <f t="shared" si="203"/>
        <v>0</v>
      </c>
      <c r="AC357" s="221">
        <f t="shared" si="203"/>
        <v>0</v>
      </c>
      <c r="AD357" s="236">
        <f t="shared" si="203"/>
        <v>0</v>
      </c>
      <c r="AE357" s="286">
        <f>AE353+AE355</f>
        <v>4107880</v>
      </c>
      <c r="AF357" s="248"/>
      <c r="AG357" s="267"/>
    </row>
    <row r="359" spans="4:33" ht="15">
      <c r="D359" s="261" t="s">
        <v>664</v>
      </c>
      <c r="E359" s="262"/>
      <c r="F359" s="261"/>
      <c r="G359" s="261"/>
      <c r="H359" s="261"/>
      <c r="I359" s="261"/>
      <c r="J359" s="261"/>
      <c r="K359" s="261"/>
      <c r="L359" s="634">
        <f>SUM(AE353+AE333+AE311+AE304+AE289+AE282+AE265+AE251+AE237+AE355+AE335+AE313+AE306+AE291+AE284+AE267+AE253+AE239)</f>
        <v>14552030</v>
      </c>
      <c r="M359" s="635"/>
      <c r="N359" s="263"/>
      <c r="O359" s="634">
        <f>(L359*19%)+L359</f>
        <v>17316915.699999999</v>
      </c>
      <c r="P359" s="636"/>
      <c r="Q359" s="635"/>
      <c r="R359" s="263"/>
      <c r="S359" s="263"/>
      <c r="T359" s="263"/>
      <c r="U359" s="263"/>
      <c r="V359" s="263"/>
      <c r="W359" s="263"/>
      <c r="X359" s="263"/>
      <c r="Y359" s="263"/>
      <c r="Z359" s="263"/>
      <c r="AA359" s="263"/>
      <c r="AB359" s="263"/>
      <c r="AC359" s="263"/>
      <c r="AD359" s="263"/>
      <c r="AE359" s="263"/>
      <c r="AF359" s="263"/>
    </row>
    <row r="360" spans="4:33" ht="15">
      <c r="D360" s="261" t="s">
        <v>666</v>
      </c>
      <c r="E360" s="262" t="s">
        <v>667</v>
      </c>
      <c r="F360" s="261"/>
      <c r="G360" s="261"/>
      <c r="H360" s="261"/>
      <c r="I360" s="261"/>
      <c r="J360" s="261"/>
      <c r="K360" s="261"/>
      <c r="L360" s="634">
        <f>AE237+AE251+AE265+AE282+AE289+AE304+AE311+AE333+AE353</f>
        <v>14552030</v>
      </c>
      <c r="M360" s="635"/>
      <c r="N360" s="263"/>
      <c r="O360" s="634">
        <f>(L360*19%)+L360</f>
        <v>17316915.699999999</v>
      </c>
      <c r="P360" s="636"/>
      <c r="Q360" s="635"/>
      <c r="R360" s="263"/>
      <c r="S360" s="263"/>
      <c r="T360" s="263"/>
      <c r="U360" s="263"/>
      <c r="V360" s="263"/>
      <c r="W360" s="263"/>
      <c r="X360" s="263"/>
      <c r="Y360" s="263"/>
      <c r="Z360" s="263"/>
      <c r="AA360" s="263"/>
      <c r="AB360" s="263"/>
      <c r="AC360" s="263"/>
      <c r="AD360" s="263"/>
      <c r="AE360" s="263"/>
      <c r="AF360" s="263"/>
    </row>
    <row r="361" spans="4:33" ht="15">
      <c r="D361" s="261" t="s">
        <v>666</v>
      </c>
      <c r="E361" s="262" t="s">
        <v>669</v>
      </c>
      <c r="F361" s="261"/>
      <c r="G361" s="261"/>
      <c r="H361" s="261"/>
      <c r="I361" s="261"/>
      <c r="J361" s="261"/>
      <c r="K361" s="261"/>
      <c r="L361" s="634">
        <f>AE239+AE253+AE267+AE284+AE291+AE306+AE313+AE335+AE355</f>
        <v>0</v>
      </c>
      <c r="M361" s="635"/>
      <c r="N361" s="263"/>
      <c r="O361" s="634">
        <f>(L361*19%)+L361</f>
        <v>0</v>
      </c>
      <c r="P361" s="636"/>
      <c r="Q361" s="635"/>
      <c r="R361" s="263"/>
      <c r="S361" s="263"/>
      <c r="T361" s="263"/>
      <c r="U361" s="263"/>
      <c r="V361" s="263"/>
      <c r="W361" s="263"/>
      <c r="X361" s="263"/>
      <c r="Y361" s="263"/>
      <c r="Z361" s="263"/>
      <c r="AA361" s="263"/>
      <c r="AB361" s="263"/>
      <c r="AC361" s="263"/>
      <c r="AD361" s="263"/>
      <c r="AE361" s="263"/>
      <c r="AF361" s="263"/>
    </row>
    <row r="362" spans="4:33" ht="15">
      <c r="D362" s="276" t="s">
        <v>670</v>
      </c>
      <c r="E362" s="277" t="s">
        <v>671</v>
      </c>
      <c r="F362" s="276"/>
      <c r="G362" s="276"/>
      <c r="H362" s="276"/>
      <c r="I362" s="276"/>
      <c r="J362" s="276"/>
      <c r="K362" s="276"/>
      <c r="L362" s="630"/>
      <c r="M362" s="631"/>
      <c r="N362" s="278"/>
      <c r="O362" s="278"/>
      <c r="P362" s="278"/>
      <c r="Q362" s="278"/>
      <c r="R362" s="278"/>
      <c r="S362" s="278"/>
      <c r="T362" s="278"/>
      <c r="U362" s="278"/>
      <c r="V362" s="278"/>
      <c r="W362" s="278"/>
      <c r="X362" s="278"/>
      <c r="Y362" s="278"/>
      <c r="Z362" s="278"/>
      <c r="AA362" s="278"/>
      <c r="AB362" s="278"/>
      <c r="AC362" s="278"/>
      <c r="AD362" s="278"/>
      <c r="AE362" s="278"/>
      <c r="AF362" s="278"/>
    </row>
    <row r="363" spans="4:33" ht="15">
      <c r="D363" s="276" t="s">
        <v>670</v>
      </c>
      <c r="E363" s="277" t="s">
        <v>672</v>
      </c>
      <c r="F363" s="276"/>
      <c r="G363" s="276"/>
      <c r="H363" s="276"/>
      <c r="I363" s="276"/>
      <c r="J363" s="276"/>
      <c r="K363" s="276"/>
      <c r="L363" s="630"/>
      <c r="M363" s="631"/>
      <c r="N363" s="278"/>
      <c r="O363" s="278"/>
      <c r="P363" s="278"/>
      <c r="Q363" s="278"/>
      <c r="R363" s="278"/>
      <c r="S363" s="278"/>
      <c r="T363" s="278"/>
      <c r="U363" s="278"/>
      <c r="V363" s="278"/>
      <c r="W363" s="278"/>
      <c r="X363" s="278"/>
      <c r="Y363" s="278"/>
      <c r="Z363" s="278"/>
      <c r="AA363" s="278"/>
      <c r="AB363" s="278"/>
      <c r="AC363" s="278"/>
      <c r="AD363" s="278"/>
      <c r="AE363" s="278"/>
      <c r="AF363" s="278"/>
    </row>
    <row r="364" spans="4:33" ht="15">
      <c r="D364" s="273" t="s">
        <v>673</v>
      </c>
      <c r="E364" s="274"/>
      <c r="F364" s="273"/>
      <c r="G364" s="273"/>
      <c r="H364" s="273"/>
      <c r="I364" s="273"/>
      <c r="J364" s="273"/>
      <c r="K364" s="273"/>
      <c r="L364" s="632">
        <f>SUM(L362:L363)</f>
        <v>0</v>
      </c>
      <c r="M364" s="633"/>
      <c r="N364" s="275"/>
      <c r="O364" s="275"/>
      <c r="P364" s="275"/>
      <c r="Q364" s="275"/>
      <c r="R364" s="275"/>
      <c r="S364" s="275"/>
      <c r="T364" s="275"/>
      <c r="U364" s="275"/>
      <c r="V364" s="275"/>
      <c r="W364" s="275"/>
      <c r="X364" s="275"/>
      <c r="Y364" s="275"/>
      <c r="Z364" s="275"/>
      <c r="AA364" s="275"/>
      <c r="AB364" s="275"/>
      <c r="AC364" s="275"/>
      <c r="AD364" s="275"/>
      <c r="AE364" s="275"/>
      <c r="AF364" s="275"/>
    </row>
    <row r="365" spans="4:33" ht="15">
      <c r="D365" s="273" t="s">
        <v>674</v>
      </c>
      <c r="E365" s="274" t="s">
        <v>671</v>
      </c>
      <c r="F365" s="273"/>
      <c r="G365" s="273"/>
      <c r="H365" s="273"/>
      <c r="I365" s="273"/>
      <c r="J365" s="273"/>
      <c r="K365" s="273"/>
      <c r="L365" s="632">
        <f>L362-L360</f>
        <v>-14552030</v>
      </c>
      <c r="M365" s="633"/>
      <c r="N365" s="275"/>
      <c r="O365" s="275"/>
      <c r="P365" s="275"/>
      <c r="Q365" s="275"/>
      <c r="R365" s="275"/>
      <c r="S365" s="275"/>
      <c r="T365" s="275"/>
      <c r="U365" s="275"/>
      <c r="V365" s="275"/>
      <c r="W365" s="275"/>
      <c r="X365" s="275"/>
      <c r="Y365" s="275"/>
      <c r="Z365" s="275"/>
      <c r="AA365" s="275"/>
      <c r="AB365" s="275"/>
      <c r="AC365" s="275"/>
      <c r="AD365" s="275"/>
      <c r="AE365" s="275"/>
      <c r="AF365" s="275"/>
    </row>
    <row r="366" spans="4:33" ht="15">
      <c r="D366" s="273" t="s">
        <v>674</v>
      </c>
      <c r="E366" s="274" t="s">
        <v>672</v>
      </c>
      <c r="F366" s="273"/>
      <c r="G366" s="273"/>
      <c r="H366" s="273"/>
      <c r="I366" s="273"/>
      <c r="J366" s="273"/>
      <c r="K366" s="273"/>
      <c r="L366" s="632">
        <f>L363-L361</f>
        <v>0</v>
      </c>
      <c r="M366" s="633"/>
      <c r="N366" s="275"/>
      <c r="O366" s="275"/>
      <c r="P366" s="275"/>
      <c r="Q366" s="275"/>
      <c r="R366" s="275"/>
      <c r="S366" s="275"/>
      <c r="T366" s="275"/>
      <c r="U366" s="275"/>
      <c r="V366" s="275"/>
      <c r="W366" s="275"/>
      <c r="X366" s="275"/>
      <c r="Y366" s="275"/>
      <c r="Z366" s="275"/>
      <c r="AA366" s="275"/>
      <c r="AB366" s="275"/>
      <c r="AC366" s="275"/>
      <c r="AD366" s="275"/>
      <c r="AE366" s="275"/>
      <c r="AF366" s="275"/>
    </row>
    <row r="367" spans="4:33" ht="18.75">
      <c r="D367" s="279" t="s">
        <v>675</v>
      </c>
      <c r="E367" s="280"/>
      <c r="F367" s="279"/>
      <c r="G367" s="279"/>
      <c r="H367" s="279"/>
      <c r="I367" s="279"/>
      <c r="J367" s="279"/>
      <c r="K367" s="279"/>
      <c r="L367" s="281" t="e">
        <f>L359/L364</f>
        <v>#DIV/0!</v>
      </c>
      <c r="M367" s="282"/>
      <c r="N367" s="282"/>
      <c r="O367" s="282"/>
      <c r="P367" s="282"/>
      <c r="Q367" s="282"/>
      <c r="R367" s="282"/>
      <c r="S367" s="282"/>
      <c r="T367" s="282"/>
      <c r="U367" s="282"/>
      <c r="V367" s="282"/>
      <c r="W367" s="282"/>
      <c r="X367" s="282"/>
      <c r="Y367" s="282"/>
      <c r="Z367" s="282"/>
      <c r="AA367" s="282"/>
      <c r="AB367" s="282"/>
      <c r="AC367" s="282"/>
      <c r="AD367" s="282"/>
      <c r="AE367" s="282"/>
      <c r="AF367" s="282"/>
      <c r="AG367" s="271"/>
    </row>
    <row r="368" spans="4:33" ht="15">
      <c r="D368" s="279" t="s">
        <v>677</v>
      </c>
      <c r="E368" s="280"/>
      <c r="F368" s="279"/>
      <c r="G368" s="279"/>
      <c r="H368" s="279"/>
      <c r="I368" s="279"/>
      <c r="J368" s="279"/>
      <c r="K368" s="279"/>
      <c r="L368" s="281" t="e">
        <f>(L360)/L362</f>
        <v>#DIV/0!</v>
      </c>
      <c r="M368" s="282"/>
      <c r="N368" s="282"/>
      <c r="O368" s="282"/>
      <c r="P368" s="282"/>
      <c r="Q368" s="282"/>
      <c r="R368" s="282"/>
      <c r="S368" s="282"/>
      <c r="T368" s="282"/>
      <c r="U368" s="282"/>
      <c r="V368" s="282"/>
      <c r="W368" s="282"/>
      <c r="X368" s="282"/>
      <c r="Y368" s="282"/>
      <c r="Z368" s="282"/>
      <c r="AA368" s="282"/>
      <c r="AB368" s="282"/>
      <c r="AC368" s="282"/>
      <c r="AD368" s="282"/>
      <c r="AE368" s="282"/>
      <c r="AF368" s="282"/>
    </row>
    <row r="369" spans="4:32" ht="15">
      <c r="D369" s="279" t="s">
        <v>678</v>
      </c>
      <c r="E369" s="280"/>
      <c r="F369" s="279"/>
      <c r="G369" s="279"/>
      <c r="H369" s="279"/>
      <c r="I369" s="279"/>
      <c r="J369" s="279"/>
      <c r="K369" s="279"/>
      <c r="L369" s="281" t="e">
        <f>(L361)/L363</f>
        <v>#DIV/0!</v>
      </c>
      <c r="M369" s="282"/>
      <c r="N369" s="282"/>
      <c r="O369" s="282"/>
      <c r="P369" s="282"/>
      <c r="Q369" s="282"/>
      <c r="R369" s="282"/>
      <c r="S369" s="282"/>
      <c r="T369" s="282"/>
      <c r="U369" s="282"/>
      <c r="V369" s="282"/>
      <c r="W369" s="282"/>
      <c r="X369" s="282"/>
      <c r="Y369" s="282"/>
      <c r="Z369" s="282"/>
      <c r="AA369" s="282"/>
      <c r="AB369" s="282"/>
      <c r="AC369" s="282"/>
      <c r="AD369" s="282"/>
      <c r="AE369" s="282"/>
      <c r="AF369" s="282"/>
    </row>
    <row r="374" spans="4:32" ht="18.75">
      <c r="G374" s="293" t="s">
        <v>683</v>
      </c>
    </row>
    <row r="375" spans="4:32" ht="23.25">
      <c r="G375" s="293" t="s">
        <v>684</v>
      </c>
      <c r="H375" s="292"/>
      <c r="I375" s="292"/>
      <c r="J375" s="292"/>
      <c r="K375" s="292"/>
      <c r="L375" s="639">
        <v>16913327.199999999</v>
      </c>
      <c r="M375" s="639"/>
    </row>
  </sheetData>
  <autoFilter ref="A2:AH2" xr:uid="{00000000-0009-0000-0000-000000000000}"/>
  <mergeCells count="25">
    <mergeCell ref="L223:M223"/>
    <mergeCell ref="L208:M208"/>
    <mergeCell ref="O208:Q208"/>
    <mergeCell ref="L209:M209"/>
    <mergeCell ref="O209:Q209"/>
    <mergeCell ref="L210:M210"/>
    <mergeCell ref="O210:Q210"/>
    <mergeCell ref="L211:M211"/>
    <mergeCell ref="L212:M212"/>
    <mergeCell ref="L213:M213"/>
    <mergeCell ref="L214:M214"/>
    <mergeCell ref="L215:M215"/>
    <mergeCell ref="L364:M364"/>
    <mergeCell ref="L365:M365"/>
    <mergeCell ref="L366:M366"/>
    <mergeCell ref="D227:AG227"/>
    <mergeCell ref="L375:M375"/>
    <mergeCell ref="L359:M359"/>
    <mergeCell ref="L360:M360"/>
    <mergeCell ref="L361:M361"/>
    <mergeCell ref="L362:M362"/>
    <mergeCell ref="L363:M363"/>
    <mergeCell ref="O359:Q359"/>
    <mergeCell ref="O360:Q360"/>
    <mergeCell ref="O361:Q361"/>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AH201"/>
  <sheetViews>
    <sheetView showGridLines="0" view="pageBreakPreview" zoomScaleNormal="100" zoomScaleSheetLayoutView="100" workbookViewId="0">
      <pane ySplit="1" topLeftCell="A2" activePane="bottomLeft" state="frozen"/>
      <selection pane="bottomLeft" activeCell="T4" sqref="T4"/>
      <selection activeCell="E276" sqref="E276"/>
    </sheetView>
  </sheetViews>
  <sheetFormatPr defaultColWidth="9.140625" defaultRowHeight="15"/>
  <cols>
    <col min="1" max="1" width="4.42578125" style="5" customWidth="1"/>
    <col min="2" max="2" width="18" style="69" customWidth="1"/>
    <col min="3" max="3" width="48.42578125" style="34" customWidth="1"/>
    <col min="4" max="4" width="4.5703125" style="5" customWidth="1"/>
    <col min="5" max="5" width="32" style="35" customWidth="1"/>
    <col min="6" max="6" width="6.42578125" style="5" customWidth="1"/>
    <col min="7" max="7" width="6.5703125" style="5" customWidth="1"/>
    <col min="8" max="8" width="6.85546875" style="5" customWidth="1"/>
    <col min="9" max="9" width="6.28515625" style="5" customWidth="1"/>
    <col min="10" max="10" width="6.140625" style="5" customWidth="1"/>
    <col min="11" max="11" width="6" style="5" customWidth="1"/>
    <col min="12" max="12" width="6.42578125" style="5" customWidth="1"/>
    <col min="13" max="13" width="6.85546875" style="5" customWidth="1"/>
    <col min="14" max="26" width="9.28515625" style="34" customWidth="1"/>
    <col min="27" max="27" width="2.7109375" style="39" customWidth="1"/>
    <col min="28" max="28" width="5.85546875" style="169" customWidth="1"/>
    <col min="29" max="29" width="5.85546875" style="34" customWidth="1"/>
    <col min="30" max="30" width="5.5703125" style="34" customWidth="1"/>
    <col min="32" max="33" width="9.140625" style="5"/>
    <col min="34" max="34" width="17.140625" style="5" customWidth="1"/>
    <col min="35" max="16384" width="9.140625" style="5"/>
  </cols>
  <sheetData>
    <row r="1" spans="1:34" ht="39.75" customHeight="1">
      <c r="B1" s="50" t="s">
        <v>25</v>
      </c>
      <c r="C1" s="49" t="s">
        <v>26</v>
      </c>
      <c r="D1" s="61" t="s">
        <v>685</v>
      </c>
      <c r="E1" s="50" t="s">
        <v>28</v>
      </c>
      <c r="F1" s="49" t="s">
        <v>686</v>
      </c>
      <c r="G1" s="49" t="s">
        <v>687</v>
      </c>
      <c r="H1" s="49" t="s">
        <v>688</v>
      </c>
      <c r="I1" s="49" t="s">
        <v>689</v>
      </c>
      <c r="J1" s="49" t="s">
        <v>690</v>
      </c>
      <c r="K1" s="49" t="s">
        <v>691</v>
      </c>
      <c r="L1" s="49" t="s">
        <v>692</v>
      </c>
      <c r="M1" s="49" t="s">
        <v>693</v>
      </c>
      <c r="N1" s="49" t="s">
        <v>694</v>
      </c>
      <c r="O1" s="445"/>
      <c r="P1" s="445"/>
      <c r="Q1" s="445"/>
      <c r="R1" s="445"/>
      <c r="S1" s="445"/>
      <c r="T1" s="445"/>
      <c r="U1" s="445"/>
      <c r="V1" s="445"/>
      <c r="W1" s="445"/>
      <c r="X1" s="445"/>
      <c r="Y1" s="445"/>
      <c r="Z1" s="445"/>
      <c r="AB1" s="171" t="s">
        <v>695</v>
      </c>
      <c r="AC1" s="171" t="s">
        <v>696</v>
      </c>
      <c r="AD1" s="171" t="s">
        <v>697</v>
      </c>
    </row>
    <row r="2" spans="1:34">
      <c r="B2" s="65" t="s">
        <v>45</v>
      </c>
      <c r="C2" s="46"/>
      <c r="D2" s="46"/>
      <c r="E2" s="46"/>
      <c r="F2" s="46"/>
      <c r="G2" s="46"/>
      <c r="H2" s="46"/>
      <c r="I2" s="46"/>
      <c r="J2" s="46"/>
      <c r="K2" s="46"/>
      <c r="L2" s="46"/>
      <c r="M2" s="47"/>
      <c r="N2" s="48"/>
      <c r="O2" s="446"/>
      <c r="P2" s="446"/>
      <c r="Q2" s="446"/>
      <c r="R2" s="446"/>
      <c r="S2" s="446"/>
      <c r="T2" s="446"/>
      <c r="U2" s="446"/>
      <c r="V2" s="446"/>
      <c r="W2" s="446"/>
      <c r="X2" s="446"/>
      <c r="Y2" s="446"/>
      <c r="Z2" s="446"/>
      <c r="AB2" s="171"/>
      <c r="AC2" s="172"/>
      <c r="AD2" s="172"/>
    </row>
    <row r="3" spans="1:34">
      <c r="A3" s="5">
        <v>1</v>
      </c>
      <c r="B3" s="317" t="s">
        <v>46</v>
      </c>
      <c r="C3" s="52" t="s">
        <v>47</v>
      </c>
      <c r="D3" s="6">
        <v>1</v>
      </c>
      <c r="E3" s="7" t="s">
        <v>48</v>
      </c>
      <c r="F3" s="6">
        <v>1</v>
      </c>
      <c r="G3" s="8"/>
      <c r="H3" s="8"/>
      <c r="I3" s="56"/>
      <c r="J3" s="8">
        <v>1</v>
      </c>
      <c r="K3" s="8"/>
      <c r="L3" s="8"/>
      <c r="M3" s="62">
        <f t="shared" ref="M3:M12" si="0">SUM(F3:L3)</f>
        <v>2</v>
      </c>
      <c r="N3" s="9">
        <v>46266</v>
      </c>
      <c r="O3" s="447"/>
      <c r="P3" s="447"/>
      <c r="Q3" s="447"/>
      <c r="R3" s="447"/>
      <c r="S3" s="447"/>
      <c r="T3" s="447"/>
      <c r="U3" s="447"/>
      <c r="V3" s="447"/>
      <c r="W3" s="447"/>
      <c r="X3" s="447"/>
      <c r="Y3" s="447"/>
      <c r="Z3" s="447"/>
      <c r="AB3" s="171"/>
      <c r="AC3" s="172"/>
      <c r="AD3" s="172"/>
      <c r="AG3" s="42"/>
      <c r="AH3" s="39" t="s">
        <v>698</v>
      </c>
    </row>
    <row r="4" spans="1:34" ht="27.75" customHeight="1">
      <c r="A4" s="5">
        <v>2</v>
      </c>
      <c r="B4" s="317" t="s">
        <v>49</v>
      </c>
      <c r="C4" s="315" t="s">
        <v>50</v>
      </c>
      <c r="D4" s="6">
        <v>3</v>
      </c>
      <c r="E4" s="7" t="s">
        <v>51</v>
      </c>
      <c r="F4" s="6">
        <v>1</v>
      </c>
      <c r="G4" s="8"/>
      <c r="H4" s="8"/>
      <c r="I4" s="56">
        <v>1</v>
      </c>
      <c r="J4" s="8"/>
      <c r="K4" s="8"/>
      <c r="L4" s="8"/>
      <c r="M4" s="62">
        <f t="shared" si="0"/>
        <v>2</v>
      </c>
      <c r="N4" s="9">
        <v>46266</v>
      </c>
      <c r="O4" s="447"/>
      <c r="P4" s="447"/>
      <c r="Q4" s="447"/>
      <c r="R4" s="447"/>
      <c r="S4" s="447"/>
      <c r="T4" s="447"/>
      <c r="U4" s="447"/>
      <c r="V4" s="447"/>
      <c r="W4" s="447"/>
      <c r="X4" s="447"/>
      <c r="Y4" s="447"/>
      <c r="Z4" s="447"/>
      <c r="AB4" s="171"/>
      <c r="AC4" s="172"/>
      <c r="AD4" s="172"/>
      <c r="AG4" s="43"/>
      <c r="AH4" s="39" t="s">
        <v>699</v>
      </c>
    </row>
    <row r="5" spans="1:34" ht="27.75" customHeight="1">
      <c r="A5" s="5">
        <v>3</v>
      </c>
      <c r="B5" s="317" t="s">
        <v>49</v>
      </c>
      <c r="C5" s="315" t="s">
        <v>52</v>
      </c>
      <c r="D5" s="6">
        <v>1</v>
      </c>
      <c r="E5" s="7" t="s">
        <v>53</v>
      </c>
      <c r="F5" s="6">
        <v>2</v>
      </c>
      <c r="G5" s="8"/>
      <c r="H5" s="8"/>
      <c r="I5" s="56">
        <v>1</v>
      </c>
      <c r="J5" s="8"/>
      <c r="K5" s="8"/>
      <c r="L5" s="8"/>
      <c r="M5" s="62">
        <f t="shared" si="0"/>
        <v>3</v>
      </c>
      <c r="N5" s="9">
        <v>46266</v>
      </c>
      <c r="O5" s="447"/>
      <c r="P5" s="447"/>
      <c r="Q5" s="447"/>
      <c r="R5" s="447"/>
      <c r="S5" s="447"/>
      <c r="T5" s="447"/>
      <c r="U5" s="447"/>
      <c r="V5" s="447"/>
      <c r="W5" s="447"/>
      <c r="X5" s="447"/>
      <c r="Y5" s="447"/>
      <c r="Z5" s="447"/>
      <c r="AB5" s="180">
        <v>1</v>
      </c>
      <c r="AC5" s="172"/>
      <c r="AD5" s="172"/>
      <c r="AG5" s="44"/>
      <c r="AH5" s="39" t="s">
        <v>700</v>
      </c>
    </row>
    <row r="6" spans="1:34" ht="27.75" customHeight="1">
      <c r="A6" s="5">
        <v>4</v>
      </c>
      <c r="B6" s="317" t="s">
        <v>49</v>
      </c>
      <c r="C6" s="315" t="s">
        <v>701</v>
      </c>
      <c r="D6" s="6">
        <v>1</v>
      </c>
      <c r="E6" s="7" t="s">
        <v>55</v>
      </c>
      <c r="F6" s="6">
        <v>1</v>
      </c>
      <c r="G6" s="8"/>
      <c r="H6" s="8"/>
      <c r="I6" s="56"/>
      <c r="J6" s="8">
        <v>2</v>
      </c>
      <c r="K6" s="8"/>
      <c r="L6" s="8"/>
      <c r="M6" s="62">
        <f t="shared" si="0"/>
        <v>3</v>
      </c>
      <c r="N6" s="9">
        <v>46266</v>
      </c>
      <c r="O6" s="447"/>
      <c r="P6" s="447"/>
      <c r="Q6" s="447"/>
      <c r="R6" s="447"/>
      <c r="S6" s="447"/>
      <c r="T6" s="447"/>
      <c r="U6" s="447"/>
      <c r="V6" s="447"/>
      <c r="W6" s="447"/>
      <c r="X6" s="447"/>
      <c r="Y6" s="447"/>
      <c r="Z6" s="447"/>
      <c r="AB6" s="171"/>
      <c r="AC6" s="172"/>
      <c r="AD6" s="172"/>
    </row>
    <row r="7" spans="1:34" ht="27.75" customHeight="1">
      <c r="A7" s="5">
        <v>5</v>
      </c>
      <c r="B7" s="317" t="s">
        <v>49</v>
      </c>
      <c r="C7" s="316" t="s">
        <v>56</v>
      </c>
      <c r="D7" s="6">
        <v>1</v>
      </c>
      <c r="E7" s="1" t="s">
        <v>57</v>
      </c>
      <c r="F7" s="6">
        <v>1</v>
      </c>
      <c r="G7" s="8"/>
      <c r="H7" s="8"/>
      <c r="I7" s="56"/>
      <c r="J7" s="8">
        <v>1</v>
      </c>
      <c r="K7" s="8"/>
      <c r="L7" s="8"/>
      <c r="M7" s="62">
        <f t="shared" si="0"/>
        <v>2</v>
      </c>
      <c r="N7" s="9">
        <v>46266</v>
      </c>
      <c r="O7" s="447"/>
      <c r="P7" s="447"/>
      <c r="Q7" s="447"/>
      <c r="R7" s="447"/>
      <c r="S7" s="447"/>
      <c r="T7" s="447"/>
      <c r="U7" s="447"/>
      <c r="V7" s="447"/>
      <c r="W7" s="447"/>
      <c r="X7" s="447"/>
      <c r="Y7" s="447"/>
      <c r="Z7" s="447"/>
      <c r="AB7" s="171"/>
      <c r="AC7" s="172"/>
      <c r="AD7" s="172"/>
    </row>
    <row r="8" spans="1:34" ht="27.75" customHeight="1">
      <c r="A8" s="5">
        <v>6</v>
      </c>
      <c r="B8" s="317" t="s">
        <v>49</v>
      </c>
      <c r="C8" s="315" t="s">
        <v>58</v>
      </c>
      <c r="D8" s="6"/>
      <c r="E8" s="7" t="s">
        <v>59</v>
      </c>
      <c r="F8" s="6"/>
      <c r="G8" s="8"/>
      <c r="H8" s="8"/>
      <c r="I8" s="56">
        <v>2</v>
      </c>
      <c r="J8" s="8"/>
      <c r="K8" s="8"/>
      <c r="L8" s="8"/>
      <c r="M8" s="62">
        <f t="shared" si="0"/>
        <v>2</v>
      </c>
      <c r="N8" s="9">
        <v>46266</v>
      </c>
      <c r="O8" s="447"/>
      <c r="P8" s="447"/>
      <c r="Q8" s="447"/>
      <c r="R8" s="447"/>
      <c r="S8" s="447"/>
      <c r="T8" s="447"/>
      <c r="U8" s="447"/>
      <c r="V8" s="447"/>
      <c r="W8" s="447"/>
      <c r="X8" s="447"/>
      <c r="Y8" s="447"/>
      <c r="Z8" s="447"/>
      <c r="AA8" s="51"/>
      <c r="AB8" s="171"/>
      <c r="AC8" s="180">
        <v>2</v>
      </c>
      <c r="AD8" s="172"/>
    </row>
    <row r="9" spans="1:34" ht="25.5">
      <c r="A9" s="5">
        <v>7</v>
      </c>
      <c r="B9" s="4" t="s">
        <v>60</v>
      </c>
      <c r="C9" s="10" t="s">
        <v>61</v>
      </c>
      <c r="D9" s="12">
        <v>3</v>
      </c>
      <c r="E9" s="7" t="s">
        <v>62</v>
      </c>
      <c r="F9" s="6">
        <v>5</v>
      </c>
      <c r="G9" s="8"/>
      <c r="H9" s="6"/>
      <c r="I9" s="57">
        <v>2</v>
      </c>
      <c r="J9" s="6"/>
      <c r="K9" s="8"/>
      <c r="L9" s="52">
        <v>2</v>
      </c>
      <c r="M9" s="62">
        <f t="shared" si="0"/>
        <v>9</v>
      </c>
      <c r="N9" s="9">
        <v>45962</v>
      </c>
      <c r="O9" s="447"/>
      <c r="P9" s="447"/>
      <c r="Q9" s="447"/>
      <c r="R9" s="447"/>
      <c r="S9" s="447"/>
      <c r="T9" s="447"/>
      <c r="U9" s="447"/>
      <c r="V9" s="447"/>
      <c r="W9" s="447"/>
      <c r="X9" s="447"/>
      <c r="Y9" s="447"/>
      <c r="Z9" s="447"/>
      <c r="AB9" s="171"/>
      <c r="AC9" s="172"/>
      <c r="AD9" s="172"/>
    </row>
    <row r="10" spans="1:34" ht="23.25" customHeight="1">
      <c r="A10" s="5">
        <v>8</v>
      </c>
      <c r="B10" s="66" t="s">
        <v>63</v>
      </c>
      <c r="C10" s="6" t="s">
        <v>47</v>
      </c>
      <c r="D10" s="6">
        <v>1</v>
      </c>
      <c r="E10" s="7" t="s">
        <v>64</v>
      </c>
      <c r="F10" s="6">
        <v>1</v>
      </c>
      <c r="G10" s="8"/>
      <c r="H10" s="6"/>
      <c r="I10" s="57"/>
      <c r="J10" s="6">
        <v>1</v>
      </c>
      <c r="K10" s="8"/>
      <c r="L10" s="6"/>
      <c r="M10" s="62">
        <f t="shared" si="0"/>
        <v>2</v>
      </c>
      <c r="N10" s="9">
        <v>45962</v>
      </c>
      <c r="O10" s="447"/>
      <c r="P10" s="447"/>
      <c r="Q10" s="447"/>
      <c r="R10" s="447"/>
      <c r="S10" s="447"/>
      <c r="T10" s="447"/>
      <c r="U10" s="447"/>
      <c r="V10" s="447"/>
      <c r="W10" s="447"/>
      <c r="X10" s="447"/>
      <c r="Y10" s="447"/>
      <c r="Z10" s="447"/>
      <c r="AB10" s="171"/>
      <c r="AC10" s="172"/>
      <c r="AD10" s="172"/>
    </row>
    <row r="11" spans="1:34">
      <c r="A11" s="5">
        <v>9</v>
      </c>
      <c r="B11" s="317" t="s">
        <v>65</v>
      </c>
      <c r="C11" s="52" t="s">
        <v>47</v>
      </c>
      <c r="D11" s="6">
        <v>1</v>
      </c>
      <c r="E11" s="7" t="s">
        <v>66</v>
      </c>
      <c r="F11" s="6">
        <v>2</v>
      </c>
      <c r="G11" s="8"/>
      <c r="H11" s="8"/>
      <c r="I11" s="56"/>
      <c r="J11" s="8">
        <v>2</v>
      </c>
      <c r="K11" s="8"/>
      <c r="L11" s="8"/>
      <c r="M11" s="62">
        <f t="shared" si="0"/>
        <v>4</v>
      </c>
      <c r="N11" s="9">
        <v>46266</v>
      </c>
      <c r="O11" s="447"/>
      <c r="P11" s="447"/>
      <c r="Q11" s="447"/>
      <c r="R11" s="447"/>
      <c r="S11" s="447"/>
      <c r="T11" s="447"/>
      <c r="U11" s="447"/>
      <c r="V11" s="447"/>
      <c r="W11" s="447"/>
      <c r="X11" s="447"/>
      <c r="Y11" s="447"/>
      <c r="Z11" s="447"/>
      <c r="AB11" s="171"/>
      <c r="AC11" s="172"/>
      <c r="AD11" s="172"/>
    </row>
    <row r="12" spans="1:34">
      <c r="A12" s="5">
        <v>10</v>
      </c>
      <c r="B12" s="66" t="s">
        <v>67</v>
      </c>
      <c r="C12" s="6" t="s">
        <v>47</v>
      </c>
      <c r="D12" s="6">
        <v>1</v>
      </c>
      <c r="E12" s="7" t="s">
        <v>68</v>
      </c>
      <c r="F12" s="6">
        <v>1</v>
      </c>
      <c r="G12" s="8"/>
      <c r="H12" s="6"/>
      <c r="I12" s="57"/>
      <c r="J12" s="6">
        <v>1</v>
      </c>
      <c r="K12" s="8"/>
      <c r="L12" s="6"/>
      <c r="M12" s="62">
        <f t="shared" si="0"/>
        <v>2</v>
      </c>
      <c r="N12" s="9">
        <v>45962</v>
      </c>
      <c r="O12" s="447"/>
      <c r="P12" s="447"/>
      <c r="Q12" s="447"/>
      <c r="R12" s="447"/>
      <c r="S12" s="447"/>
      <c r="T12" s="447"/>
      <c r="U12" s="447"/>
      <c r="V12" s="447"/>
      <c r="W12" s="447"/>
      <c r="X12" s="447"/>
      <c r="Y12" s="447"/>
      <c r="Z12" s="447"/>
      <c r="AB12" s="171"/>
      <c r="AC12" s="172"/>
      <c r="AD12" s="172"/>
    </row>
    <row r="13" spans="1:34" ht="12.75" customHeight="1">
      <c r="B13" s="65" t="s">
        <v>69</v>
      </c>
      <c r="C13" s="46"/>
      <c r="D13" s="46"/>
      <c r="E13" s="46"/>
      <c r="F13" s="46">
        <f t="shared" ref="F13:M13" si="1">SUM(F3:F12)</f>
        <v>15</v>
      </c>
      <c r="G13" s="46">
        <f t="shared" si="1"/>
        <v>0</v>
      </c>
      <c r="H13" s="46">
        <f t="shared" si="1"/>
        <v>0</v>
      </c>
      <c r="I13" s="46">
        <f t="shared" si="1"/>
        <v>6</v>
      </c>
      <c r="J13" s="46">
        <f t="shared" si="1"/>
        <v>8</v>
      </c>
      <c r="K13" s="46">
        <f t="shared" si="1"/>
        <v>0</v>
      </c>
      <c r="L13" s="46">
        <f t="shared" si="1"/>
        <v>2</v>
      </c>
      <c r="M13" s="46">
        <f t="shared" si="1"/>
        <v>31</v>
      </c>
      <c r="N13" s="8"/>
      <c r="AB13" s="171"/>
      <c r="AC13" s="172"/>
      <c r="AD13" s="172"/>
    </row>
    <row r="14" spans="1:34">
      <c r="A14" s="5">
        <v>11</v>
      </c>
      <c r="B14" s="66" t="s">
        <v>70</v>
      </c>
      <c r="C14" s="6" t="s">
        <v>47</v>
      </c>
      <c r="D14" s="6">
        <v>1</v>
      </c>
      <c r="E14" s="7" t="s">
        <v>71</v>
      </c>
      <c r="F14" s="6">
        <v>1</v>
      </c>
      <c r="G14" s="8"/>
      <c r="H14" s="6"/>
      <c r="I14" s="57"/>
      <c r="J14" s="6">
        <v>1</v>
      </c>
      <c r="K14" s="8"/>
      <c r="L14" s="6"/>
      <c r="M14" s="62">
        <f t="shared" ref="M14:M22" si="2">SUM(F14:L14)</f>
        <v>2</v>
      </c>
      <c r="N14" s="9">
        <v>46054</v>
      </c>
      <c r="O14" s="447"/>
      <c r="P14" s="447"/>
      <c r="Q14" s="447"/>
      <c r="R14" s="447"/>
      <c r="S14" s="447"/>
      <c r="T14" s="447"/>
      <c r="U14" s="447"/>
      <c r="V14" s="447"/>
      <c r="W14" s="447"/>
      <c r="X14" s="447"/>
      <c r="Y14" s="447"/>
      <c r="Z14" s="447"/>
      <c r="AB14" s="171"/>
      <c r="AC14" s="172"/>
      <c r="AD14" s="172"/>
    </row>
    <row r="15" spans="1:34" ht="25.5">
      <c r="A15" s="5">
        <v>12</v>
      </c>
      <c r="B15" s="66" t="s">
        <v>72</v>
      </c>
      <c r="C15" s="6" t="s">
        <v>47</v>
      </c>
      <c r="D15" s="6">
        <v>1</v>
      </c>
      <c r="E15" s="7" t="s">
        <v>73</v>
      </c>
      <c r="F15" s="6">
        <v>1</v>
      </c>
      <c r="G15" s="8"/>
      <c r="H15" s="6"/>
      <c r="I15" s="57">
        <v>1</v>
      </c>
      <c r="J15" s="6"/>
      <c r="K15" s="8"/>
      <c r="L15" s="6"/>
      <c r="M15" s="62">
        <f t="shared" si="2"/>
        <v>2</v>
      </c>
      <c r="N15" s="9">
        <v>45962</v>
      </c>
      <c r="O15" s="447"/>
      <c r="P15" s="447"/>
      <c r="Q15" s="447"/>
      <c r="R15" s="447"/>
      <c r="S15" s="447"/>
      <c r="T15" s="447"/>
      <c r="U15" s="447"/>
      <c r="V15" s="447"/>
      <c r="W15" s="447"/>
      <c r="X15" s="447"/>
      <c r="Y15" s="447"/>
      <c r="Z15" s="447"/>
      <c r="AB15" s="171"/>
      <c r="AC15" s="172"/>
      <c r="AD15" s="172"/>
    </row>
    <row r="16" spans="1:34" ht="45" customHeight="1">
      <c r="A16" s="5">
        <v>13</v>
      </c>
      <c r="B16" s="66" t="s">
        <v>74</v>
      </c>
      <c r="C16" s="6" t="s">
        <v>75</v>
      </c>
      <c r="D16" s="6">
        <v>4</v>
      </c>
      <c r="E16" s="7" t="s">
        <v>76</v>
      </c>
      <c r="F16" s="6">
        <v>3</v>
      </c>
      <c r="G16" s="8"/>
      <c r="H16" s="8"/>
      <c r="I16" s="56">
        <v>2</v>
      </c>
      <c r="J16" s="8">
        <v>1</v>
      </c>
      <c r="K16" s="8"/>
      <c r="L16" s="8"/>
      <c r="M16" s="62">
        <f t="shared" si="2"/>
        <v>6</v>
      </c>
      <c r="N16" s="9">
        <v>45962</v>
      </c>
      <c r="O16" s="447"/>
      <c r="P16" s="447"/>
      <c r="Q16" s="447"/>
      <c r="R16" s="447"/>
      <c r="S16" s="447"/>
      <c r="T16" s="447"/>
      <c r="U16" s="447"/>
      <c r="V16" s="447"/>
      <c r="W16" s="447"/>
      <c r="X16" s="447"/>
      <c r="Y16" s="447"/>
      <c r="Z16" s="447"/>
      <c r="AB16" s="171"/>
      <c r="AC16" s="172"/>
      <c r="AD16" s="172"/>
    </row>
    <row r="17" spans="1:30" ht="25.5">
      <c r="A17" s="5">
        <v>14</v>
      </c>
      <c r="B17" s="66" t="s">
        <v>74</v>
      </c>
      <c r="C17" s="10" t="s">
        <v>77</v>
      </c>
      <c r="D17" s="6">
        <v>2</v>
      </c>
      <c r="E17" s="7" t="s">
        <v>78</v>
      </c>
      <c r="F17" s="6">
        <v>3</v>
      </c>
      <c r="G17" s="8"/>
      <c r="H17" s="8"/>
      <c r="I17" s="56">
        <v>2</v>
      </c>
      <c r="J17" s="8">
        <v>2</v>
      </c>
      <c r="K17" s="8"/>
      <c r="L17" s="8"/>
      <c r="M17" s="62">
        <f t="shared" si="2"/>
        <v>7</v>
      </c>
      <c r="N17" s="9">
        <v>45962</v>
      </c>
      <c r="O17" s="447"/>
      <c r="P17" s="447"/>
      <c r="Q17" s="447"/>
      <c r="R17" s="447"/>
      <c r="S17" s="447"/>
      <c r="T17" s="447"/>
      <c r="U17" s="447"/>
      <c r="V17" s="447"/>
      <c r="W17" s="447"/>
      <c r="X17" s="447"/>
      <c r="Y17" s="447"/>
      <c r="Z17" s="447"/>
      <c r="AB17" s="171"/>
      <c r="AC17" s="172"/>
      <c r="AD17" s="172"/>
    </row>
    <row r="18" spans="1:30" ht="18.75" customHeight="1">
      <c r="A18" s="5">
        <v>15</v>
      </c>
      <c r="B18" s="66" t="s">
        <v>74</v>
      </c>
      <c r="C18" s="10" t="s">
        <v>79</v>
      </c>
      <c r="D18" s="6"/>
      <c r="E18" s="7" t="s">
        <v>80</v>
      </c>
      <c r="F18" s="6"/>
      <c r="G18" s="8"/>
      <c r="H18" s="8"/>
      <c r="I18" s="56">
        <v>2</v>
      </c>
      <c r="J18" s="8"/>
      <c r="K18" s="8"/>
      <c r="L18" s="8"/>
      <c r="M18" s="62">
        <f t="shared" si="2"/>
        <v>2</v>
      </c>
      <c r="N18" s="9">
        <v>45962</v>
      </c>
      <c r="O18" s="447"/>
      <c r="P18" s="447"/>
      <c r="Q18" s="447"/>
      <c r="R18" s="447"/>
      <c r="S18" s="447"/>
      <c r="T18" s="447"/>
      <c r="U18" s="447"/>
      <c r="V18" s="447"/>
      <c r="W18" s="447"/>
      <c r="X18" s="447"/>
      <c r="Y18" s="447"/>
      <c r="Z18" s="447"/>
      <c r="AB18" s="171"/>
      <c r="AC18" s="172"/>
      <c r="AD18" s="172"/>
    </row>
    <row r="19" spans="1:30" ht="25.5">
      <c r="A19" s="5">
        <v>16</v>
      </c>
      <c r="B19" s="64" t="s">
        <v>81</v>
      </c>
      <c r="C19" s="12" t="s">
        <v>82</v>
      </c>
      <c r="D19" s="12">
        <v>1</v>
      </c>
      <c r="E19" s="13" t="s">
        <v>83</v>
      </c>
      <c r="F19" s="12">
        <v>1</v>
      </c>
      <c r="G19" s="8"/>
      <c r="H19" s="12"/>
      <c r="I19" s="58">
        <v>1</v>
      </c>
      <c r="J19" s="6"/>
      <c r="K19" s="8"/>
      <c r="L19" s="12"/>
      <c r="M19" s="62">
        <f t="shared" si="2"/>
        <v>2</v>
      </c>
      <c r="N19" s="9">
        <v>45962</v>
      </c>
      <c r="O19" s="447"/>
      <c r="P19" s="447"/>
      <c r="Q19" s="447"/>
      <c r="R19" s="447"/>
      <c r="S19" s="447"/>
      <c r="T19" s="447"/>
      <c r="U19" s="447"/>
      <c r="V19" s="447"/>
      <c r="W19" s="447"/>
      <c r="X19" s="447"/>
      <c r="Y19" s="447"/>
      <c r="Z19" s="447"/>
      <c r="AB19" s="171"/>
      <c r="AC19" s="172"/>
      <c r="AD19" s="172"/>
    </row>
    <row r="20" spans="1:30">
      <c r="A20" s="5">
        <v>17</v>
      </c>
      <c r="B20" s="66" t="s">
        <v>84</v>
      </c>
      <c r="C20" s="6" t="s">
        <v>47</v>
      </c>
      <c r="D20" s="6">
        <v>1</v>
      </c>
      <c r="E20" s="7" t="s">
        <v>85</v>
      </c>
      <c r="F20" s="6">
        <v>1</v>
      </c>
      <c r="G20" s="8"/>
      <c r="H20" s="6"/>
      <c r="I20" s="57"/>
      <c r="J20" s="6">
        <v>2</v>
      </c>
      <c r="K20" s="8"/>
      <c r="L20" s="6"/>
      <c r="M20" s="62">
        <f t="shared" si="2"/>
        <v>3</v>
      </c>
      <c r="N20" s="9">
        <v>45962</v>
      </c>
      <c r="O20" s="447"/>
      <c r="P20" s="447"/>
      <c r="Q20" s="447"/>
      <c r="R20" s="447"/>
      <c r="S20" s="447"/>
      <c r="T20" s="447"/>
      <c r="U20" s="447"/>
      <c r="V20" s="447"/>
      <c r="W20" s="447"/>
      <c r="X20" s="447"/>
      <c r="Y20" s="447"/>
      <c r="Z20" s="447"/>
      <c r="AB20" s="171"/>
      <c r="AC20" s="172"/>
      <c r="AD20" s="172"/>
    </row>
    <row r="21" spans="1:30" ht="25.5">
      <c r="A21" s="5">
        <v>18</v>
      </c>
      <c r="B21" s="66" t="s">
        <v>702</v>
      </c>
      <c r="C21" s="10" t="s">
        <v>87</v>
      </c>
      <c r="D21" s="6">
        <v>2</v>
      </c>
      <c r="E21" s="7" t="s">
        <v>88</v>
      </c>
      <c r="F21" s="6">
        <v>2</v>
      </c>
      <c r="G21" s="8"/>
      <c r="H21" s="6"/>
      <c r="I21" s="57"/>
      <c r="J21" s="181"/>
      <c r="K21" s="8"/>
      <c r="L21" s="6"/>
      <c r="M21" s="62">
        <f t="shared" si="2"/>
        <v>2</v>
      </c>
      <c r="N21" s="9">
        <v>45962</v>
      </c>
      <c r="O21" s="447"/>
      <c r="P21" s="447"/>
      <c r="Q21" s="447"/>
      <c r="R21" s="447"/>
      <c r="S21" s="447"/>
      <c r="T21" s="447"/>
      <c r="U21" s="447"/>
      <c r="V21" s="447"/>
      <c r="W21" s="447"/>
      <c r="X21" s="447"/>
      <c r="Y21" s="447"/>
      <c r="Z21" s="447"/>
      <c r="AB21" s="171"/>
      <c r="AC21" s="172"/>
      <c r="AD21" s="180">
        <v>2</v>
      </c>
    </row>
    <row r="22" spans="1:30">
      <c r="A22" s="5">
        <v>19</v>
      </c>
      <c r="B22" s="66" t="s">
        <v>89</v>
      </c>
      <c r="C22" s="6" t="s">
        <v>90</v>
      </c>
      <c r="D22" s="6">
        <v>1</v>
      </c>
      <c r="E22" s="14" t="s">
        <v>91</v>
      </c>
      <c r="F22" s="6">
        <v>1</v>
      </c>
      <c r="G22" s="8"/>
      <c r="H22" s="6"/>
      <c r="I22" s="57"/>
      <c r="J22" s="6">
        <v>1</v>
      </c>
      <c r="K22" s="8"/>
      <c r="L22" s="6"/>
      <c r="M22" s="62">
        <f t="shared" si="2"/>
        <v>2</v>
      </c>
      <c r="N22" s="9">
        <v>45962</v>
      </c>
      <c r="O22" s="447"/>
      <c r="P22" s="447"/>
      <c r="Q22" s="447"/>
      <c r="R22" s="447"/>
      <c r="S22" s="447"/>
      <c r="T22" s="447"/>
      <c r="U22" s="447"/>
      <c r="V22" s="447"/>
      <c r="W22" s="447"/>
      <c r="X22" s="447"/>
      <c r="Y22" s="447"/>
      <c r="Z22" s="447"/>
      <c r="AB22" s="171"/>
      <c r="AC22" s="172"/>
      <c r="AD22" s="172"/>
    </row>
    <row r="23" spans="1:30">
      <c r="B23" s="65" t="s">
        <v>92</v>
      </c>
      <c r="C23" s="46"/>
      <c r="D23" s="46"/>
      <c r="E23" s="46"/>
      <c r="F23" s="46">
        <f t="shared" ref="F23:M23" si="3">SUM(F14:F22)</f>
        <v>13</v>
      </c>
      <c r="G23" s="46">
        <f t="shared" si="3"/>
        <v>0</v>
      </c>
      <c r="H23" s="46">
        <f t="shared" si="3"/>
        <v>0</v>
      </c>
      <c r="I23" s="46">
        <f t="shared" si="3"/>
        <v>8</v>
      </c>
      <c r="J23" s="46">
        <f t="shared" si="3"/>
        <v>7</v>
      </c>
      <c r="K23" s="46">
        <f t="shared" si="3"/>
        <v>0</v>
      </c>
      <c r="L23" s="46">
        <f t="shared" si="3"/>
        <v>0</v>
      </c>
      <c r="M23" s="46">
        <f t="shared" si="3"/>
        <v>28</v>
      </c>
      <c r="N23" s="8"/>
      <c r="AB23" s="171"/>
      <c r="AC23" s="172"/>
      <c r="AD23" s="172"/>
    </row>
    <row r="24" spans="1:30" ht="25.5">
      <c r="A24" s="5">
        <v>20</v>
      </c>
      <c r="B24" s="66" t="s">
        <v>93</v>
      </c>
      <c r="C24" s="10" t="s">
        <v>94</v>
      </c>
      <c r="D24" s="6">
        <v>2</v>
      </c>
      <c r="E24" s="13" t="s">
        <v>95</v>
      </c>
      <c r="F24" s="6">
        <v>2</v>
      </c>
      <c r="G24" s="8"/>
      <c r="H24" s="8"/>
      <c r="I24" s="56">
        <v>2</v>
      </c>
      <c r="J24" s="8">
        <v>1</v>
      </c>
      <c r="K24" s="8"/>
      <c r="L24" s="53">
        <v>1</v>
      </c>
      <c r="M24" s="62">
        <f t="shared" ref="M24:M35" si="4">SUM(F24:L24)</f>
        <v>6</v>
      </c>
      <c r="N24" s="9">
        <v>45962</v>
      </c>
      <c r="O24" s="447"/>
      <c r="P24" s="447"/>
      <c r="Q24" s="447"/>
      <c r="R24" s="447"/>
      <c r="S24" s="447"/>
      <c r="T24" s="447"/>
      <c r="U24" s="447"/>
      <c r="V24" s="447"/>
      <c r="W24" s="447"/>
      <c r="X24" s="447"/>
      <c r="Y24" s="447"/>
      <c r="Z24" s="447"/>
      <c r="AB24" s="171"/>
      <c r="AC24" s="172"/>
      <c r="AD24" s="172"/>
    </row>
    <row r="25" spans="1:30" ht="32.25" customHeight="1">
      <c r="A25" s="5">
        <v>21</v>
      </c>
      <c r="B25" s="66" t="s">
        <v>96</v>
      </c>
      <c r="C25" s="6" t="s">
        <v>97</v>
      </c>
      <c r="D25" s="6">
        <v>3</v>
      </c>
      <c r="E25" s="1" t="s">
        <v>98</v>
      </c>
      <c r="F25" s="6">
        <v>5</v>
      </c>
      <c r="G25" s="8"/>
      <c r="H25" s="8"/>
      <c r="I25" s="181"/>
      <c r="J25" s="8">
        <v>1</v>
      </c>
      <c r="K25" s="8"/>
      <c r="L25" s="8"/>
      <c r="M25" s="62">
        <f t="shared" si="4"/>
        <v>6</v>
      </c>
      <c r="N25" s="9">
        <v>45962</v>
      </c>
      <c r="O25" s="447"/>
      <c r="P25" s="447"/>
      <c r="Q25" s="447"/>
      <c r="R25" s="447"/>
      <c r="S25" s="447"/>
      <c r="T25" s="447"/>
      <c r="U25" s="447"/>
      <c r="V25" s="447"/>
      <c r="W25" s="447"/>
      <c r="X25" s="447"/>
      <c r="Y25" s="447"/>
      <c r="Z25" s="447"/>
      <c r="AB25" s="180">
        <v>3</v>
      </c>
      <c r="AC25" s="172"/>
      <c r="AD25" s="172"/>
    </row>
    <row r="26" spans="1:30">
      <c r="A26" s="5">
        <v>22</v>
      </c>
      <c r="B26" s="66" t="s">
        <v>99</v>
      </c>
      <c r="C26" s="6" t="s">
        <v>82</v>
      </c>
      <c r="D26" s="6">
        <v>1</v>
      </c>
      <c r="E26" s="7" t="s">
        <v>100</v>
      </c>
      <c r="F26" s="6">
        <v>1</v>
      </c>
      <c r="G26" s="8"/>
      <c r="H26" s="8"/>
      <c r="I26" s="56">
        <v>1</v>
      </c>
      <c r="J26" s="8"/>
      <c r="K26" s="8"/>
      <c r="L26" s="8"/>
      <c r="M26" s="62">
        <f t="shared" si="4"/>
        <v>2</v>
      </c>
      <c r="N26" s="9">
        <v>46054</v>
      </c>
      <c r="O26" s="447"/>
      <c r="P26" s="447"/>
      <c r="Q26" s="447"/>
      <c r="R26" s="447"/>
      <c r="S26" s="447"/>
      <c r="T26" s="447"/>
      <c r="U26" s="447"/>
      <c r="V26" s="447"/>
      <c r="W26" s="447"/>
      <c r="X26" s="447"/>
      <c r="Y26" s="447"/>
      <c r="Z26" s="447"/>
      <c r="AB26" s="171"/>
      <c r="AC26" s="172"/>
      <c r="AD26" s="172"/>
    </row>
    <row r="27" spans="1:30">
      <c r="A27" s="5">
        <v>23</v>
      </c>
      <c r="B27" s="66" t="s">
        <v>101</v>
      </c>
      <c r="C27" s="6" t="s">
        <v>82</v>
      </c>
      <c r="D27" s="6">
        <v>1</v>
      </c>
      <c r="E27" s="7" t="s">
        <v>102</v>
      </c>
      <c r="F27" s="6">
        <v>1</v>
      </c>
      <c r="G27" s="6"/>
      <c r="H27" s="6"/>
      <c r="I27" s="57">
        <v>1</v>
      </c>
      <c r="J27" s="6"/>
      <c r="K27" s="6"/>
      <c r="L27" s="6"/>
      <c r="M27" s="62">
        <f t="shared" si="4"/>
        <v>2</v>
      </c>
      <c r="N27" s="9">
        <v>45962</v>
      </c>
      <c r="O27" s="447"/>
      <c r="P27" s="447"/>
      <c r="Q27" s="447"/>
      <c r="R27" s="447"/>
      <c r="S27" s="447"/>
      <c r="T27" s="447"/>
      <c r="U27" s="447"/>
      <c r="V27" s="447"/>
      <c r="W27" s="447"/>
      <c r="X27" s="447"/>
      <c r="Y27" s="447"/>
      <c r="Z27" s="447"/>
      <c r="AB27" s="171"/>
      <c r="AC27" s="172"/>
      <c r="AD27" s="172"/>
    </row>
    <row r="28" spans="1:30" ht="38.25">
      <c r="A28" s="5">
        <v>24</v>
      </c>
      <c r="B28" s="66" t="s">
        <v>103</v>
      </c>
      <c r="C28" s="6" t="s">
        <v>104</v>
      </c>
      <c r="D28" s="6">
        <v>3</v>
      </c>
      <c r="E28" s="7" t="s">
        <v>105</v>
      </c>
      <c r="F28" s="6">
        <v>4</v>
      </c>
      <c r="G28" s="8"/>
      <c r="H28" s="8"/>
      <c r="I28" s="56">
        <v>2</v>
      </c>
      <c r="J28" s="8">
        <v>1</v>
      </c>
      <c r="K28" s="8"/>
      <c r="L28" s="8"/>
      <c r="M28" s="62">
        <f t="shared" si="4"/>
        <v>7</v>
      </c>
      <c r="N28" s="9">
        <v>45962</v>
      </c>
      <c r="O28" s="447"/>
      <c r="P28" s="447"/>
      <c r="Q28" s="447"/>
      <c r="R28" s="447"/>
      <c r="S28" s="447"/>
      <c r="T28" s="447"/>
      <c r="U28" s="447"/>
      <c r="V28" s="447"/>
      <c r="W28" s="447"/>
      <c r="X28" s="447"/>
      <c r="Y28" s="447"/>
      <c r="Z28" s="447"/>
      <c r="AB28" s="171"/>
      <c r="AC28" s="172"/>
      <c r="AD28" s="172"/>
    </row>
    <row r="29" spans="1:30">
      <c r="A29" s="5">
        <v>25</v>
      </c>
      <c r="B29" s="66" t="s">
        <v>106</v>
      </c>
      <c r="C29" s="6" t="s">
        <v>82</v>
      </c>
      <c r="D29" s="6">
        <v>1</v>
      </c>
      <c r="E29" s="7" t="s">
        <v>107</v>
      </c>
      <c r="F29" s="6">
        <v>2</v>
      </c>
      <c r="G29" s="8"/>
      <c r="H29" s="8"/>
      <c r="I29" s="56">
        <v>1</v>
      </c>
      <c r="J29" s="8"/>
      <c r="K29" s="8"/>
      <c r="L29" s="53">
        <v>1</v>
      </c>
      <c r="M29" s="62">
        <f t="shared" si="4"/>
        <v>4</v>
      </c>
      <c r="N29" s="9">
        <v>45962</v>
      </c>
      <c r="O29" s="447"/>
      <c r="P29" s="447"/>
      <c r="Q29" s="447"/>
      <c r="R29" s="447"/>
      <c r="S29" s="447"/>
      <c r="T29" s="447"/>
      <c r="U29" s="447"/>
      <c r="V29" s="447"/>
      <c r="W29" s="447"/>
      <c r="X29" s="447"/>
      <c r="Y29" s="447"/>
      <c r="Z29" s="447"/>
      <c r="AB29" s="171"/>
      <c r="AC29" s="172"/>
      <c r="AD29" s="172"/>
    </row>
    <row r="30" spans="1:30">
      <c r="A30" s="5">
        <v>26</v>
      </c>
      <c r="B30" s="66" t="s">
        <v>108</v>
      </c>
      <c r="C30" s="6" t="s">
        <v>109</v>
      </c>
      <c r="D30" s="6">
        <v>1</v>
      </c>
      <c r="E30" s="7" t="s">
        <v>110</v>
      </c>
      <c r="F30" s="6">
        <v>2</v>
      </c>
      <c r="G30" s="8"/>
      <c r="H30" s="8"/>
      <c r="I30" s="56">
        <v>1</v>
      </c>
      <c r="J30" s="8">
        <v>2</v>
      </c>
      <c r="K30" s="8"/>
      <c r="L30" s="8"/>
      <c r="M30" s="62">
        <f t="shared" si="4"/>
        <v>5</v>
      </c>
      <c r="N30" s="9">
        <v>46054</v>
      </c>
      <c r="O30" s="447"/>
      <c r="P30" s="447"/>
      <c r="Q30" s="447"/>
      <c r="R30" s="447"/>
      <c r="S30" s="447"/>
      <c r="T30" s="447"/>
      <c r="U30" s="447"/>
      <c r="V30" s="447"/>
      <c r="W30" s="447"/>
      <c r="X30" s="447"/>
      <c r="Y30" s="447"/>
      <c r="Z30" s="447"/>
      <c r="AB30" s="171"/>
      <c r="AC30" s="172"/>
      <c r="AD30" s="172"/>
    </row>
    <row r="31" spans="1:30">
      <c r="A31" s="5">
        <v>27</v>
      </c>
      <c r="B31" s="66" t="s">
        <v>108</v>
      </c>
      <c r="C31" s="6" t="s">
        <v>90</v>
      </c>
      <c r="D31" s="6">
        <v>1</v>
      </c>
      <c r="E31" s="7" t="s">
        <v>111</v>
      </c>
      <c r="F31" s="6">
        <v>1</v>
      </c>
      <c r="G31" s="8"/>
      <c r="H31" s="8"/>
      <c r="I31" s="56"/>
      <c r="J31" s="8">
        <v>1</v>
      </c>
      <c r="K31" s="8"/>
      <c r="L31" s="8"/>
      <c r="M31" s="62">
        <f t="shared" si="4"/>
        <v>2</v>
      </c>
      <c r="N31" s="9">
        <v>46054</v>
      </c>
      <c r="O31" s="447"/>
      <c r="P31" s="447"/>
      <c r="Q31" s="447"/>
      <c r="R31" s="447"/>
      <c r="S31" s="447"/>
      <c r="T31" s="447"/>
      <c r="U31" s="447"/>
      <c r="V31" s="447"/>
      <c r="W31" s="447"/>
      <c r="X31" s="447"/>
      <c r="Y31" s="447"/>
      <c r="Z31" s="447"/>
      <c r="AB31" s="171"/>
      <c r="AC31" s="172"/>
      <c r="AD31" s="172"/>
    </row>
    <row r="32" spans="1:30">
      <c r="A32" s="5">
        <v>28</v>
      </c>
      <c r="B32" s="66" t="s">
        <v>108</v>
      </c>
      <c r="C32" s="6" t="s">
        <v>112</v>
      </c>
      <c r="D32" s="6">
        <v>1</v>
      </c>
      <c r="E32" s="13" t="s">
        <v>113</v>
      </c>
      <c r="F32" s="6">
        <v>1</v>
      </c>
      <c r="G32" s="8"/>
      <c r="H32" s="8"/>
      <c r="I32" s="56">
        <v>1</v>
      </c>
      <c r="J32" s="8">
        <v>1</v>
      </c>
      <c r="K32" s="8"/>
      <c r="L32" s="8"/>
      <c r="M32" s="62">
        <f t="shared" si="4"/>
        <v>3</v>
      </c>
      <c r="N32" s="9">
        <v>46054</v>
      </c>
      <c r="O32" s="447"/>
      <c r="P32" s="447"/>
      <c r="Q32" s="447"/>
      <c r="R32" s="447"/>
      <c r="S32" s="447"/>
      <c r="T32" s="447"/>
      <c r="U32" s="447"/>
      <c r="V32" s="447"/>
      <c r="W32" s="447"/>
      <c r="X32" s="447"/>
      <c r="Y32" s="447"/>
      <c r="Z32" s="447"/>
      <c r="AB32" s="171"/>
      <c r="AC32" s="172"/>
      <c r="AD32" s="172"/>
    </row>
    <row r="33" spans="1:30">
      <c r="A33" s="5">
        <v>29</v>
      </c>
      <c r="B33" s="66" t="s">
        <v>114</v>
      </c>
      <c r="C33" s="6" t="s">
        <v>90</v>
      </c>
      <c r="D33" s="6">
        <v>1</v>
      </c>
      <c r="E33" s="7" t="s">
        <v>115</v>
      </c>
      <c r="F33" s="6">
        <v>4</v>
      </c>
      <c r="G33" s="8"/>
      <c r="H33" s="8"/>
      <c r="I33" s="56"/>
      <c r="J33" s="8">
        <v>1</v>
      </c>
      <c r="K33" s="8"/>
      <c r="L33" s="8"/>
      <c r="M33" s="62">
        <f t="shared" si="4"/>
        <v>5</v>
      </c>
      <c r="N33" s="9">
        <v>45962</v>
      </c>
      <c r="O33" s="447"/>
      <c r="P33" s="447"/>
      <c r="Q33" s="447"/>
      <c r="R33" s="447"/>
      <c r="S33" s="447"/>
      <c r="T33" s="447"/>
      <c r="U33" s="447"/>
      <c r="V33" s="447"/>
      <c r="W33" s="447"/>
      <c r="X33" s="447"/>
      <c r="Y33" s="447"/>
      <c r="Z33" s="447"/>
      <c r="AB33" s="171"/>
      <c r="AC33" s="172"/>
      <c r="AD33" s="172"/>
    </row>
    <row r="34" spans="1:30">
      <c r="A34" s="5">
        <v>30</v>
      </c>
      <c r="B34" s="66" t="s">
        <v>116</v>
      </c>
      <c r="C34" s="6" t="s">
        <v>117</v>
      </c>
      <c r="D34" s="6">
        <v>1</v>
      </c>
      <c r="E34" s="7" t="s">
        <v>118</v>
      </c>
      <c r="F34" s="6">
        <v>2</v>
      </c>
      <c r="G34" s="8"/>
      <c r="H34" s="8"/>
      <c r="I34" s="56"/>
      <c r="J34" s="179"/>
      <c r="K34" s="8"/>
      <c r="L34" s="8"/>
      <c r="M34" s="62">
        <f t="shared" si="4"/>
        <v>2</v>
      </c>
      <c r="N34" s="9">
        <v>45962</v>
      </c>
      <c r="O34" s="447"/>
      <c r="P34" s="447"/>
      <c r="Q34" s="447"/>
      <c r="R34" s="447"/>
      <c r="S34" s="447"/>
      <c r="T34" s="447"/>
      <c r="U34" s="447"/>
      <c r="V34" s="447"/>
      <c r="W34" s="447"/>
      <c r="X34" s="447"/>
      <c r="Y34" s="447"/>
      <c r="Z34" s="447"/>
      <c r="AB34" s="171"/>
      <c r="AC34" s="180">
        <v>1</v>
      </c>
      <c r="AD34" s="172"/>
    </row>
    <row r="35" spans="1:30">
      <c r="A35" s="5">
        <v>31</v>
      </c>
      <c r="B35" s="66" t="s">
        <v>119</v>
      </c>
      <c r="C35" s="6" t="s">
        <v>117</v>
      </c>
      <c r="D35" s="6">
        <v>1</v>
      </c>
      <c r="E35" s="7" t="s">
        <v>120</v>
      </c>
      <c r="F35" s="181"/>
      <c r="G35" s="8"/>
      <c r="H35" s="6"/>
      <c r="I35" s="57"/>
      <c r="J35" s="6">
        <v>1</v>
      </c>
      <c r="K35" s="8"/>
      <c r="L35" s="52">
        <v>1</v>
      </c>
      <c r="M35" s="62">
        <f t="shared" si="4"/>
        <v>2</v>
      </c>
      <c r="N35" s="9">
        <v>45962</v>
      </c>
      <c r="O35" s="447"/>
      <c r="P35" s="447"/>
      <c r="Q35" s="447"/>
      <c r="R35" s="447"/>
      <c r="S35" s="447"/>
      <c r="T35" s="447"/>
      <c r="U35" s="447"/>
      <c r="V35" s="447"/>
      <c r="W35" s="447"/>
      <c r="X35" s="447"/>
      <c r="Y35" s="447"/>
      <c r="Z35" s="447"/>
      <c r="AB35" s="182">
        <v>1</v>
      </c>
      <c r="AC35" s="172"/>
      <c r="AD35" s="172"/>
    </row>
    <row r="36" spans="1:30">
      <c r="B36" s="65" t="s">
        <v>121</v>
      </c>
      <c r="C36" s="46"/>
      <c r="D36" s="46"/>
      <c r="E36" s="46"/>
      <c r="F36" s="46">
        <f t="shared" ref="F36:M36" si="5">SUM(F24:F35)</f>
        <v>25</v>
      </c>
      <c r="G36" s="46">
        <f t="shared" si="5"/>
        <v>0</v>
      </c>
      <c r="H36" s="46">
        <f t="shared" si="5"/>
        <v>0</v>
      </c>
      <c r="I36" s="46">
        <f t="shared" si="5"/>
        <v>9</v>
      </c>
      <c r="J36" s="46">
        <f t="shared" si="5"/>
        <v>9</v>
      </c>
      <c r="K36" s="46">
        <f t="shared" si="5"/>
        <v>0</v>
      </c>
      <c r="L36" s="46">
        <f t="shared" si="5"/>
        <v>3</v>
      </c>
      <c r="M36" s="46">
        <f t="shared" si="5"/>
        <v>46</v>
      </c>
      <c r="N36" s="8"/>
      <c r="AB36" s="171"/>
      <c r="AC36" s="172"/>
      <c r="AD36" s="172"/>
    </row>
    <row r="37" spans="1:30">
      <c r="A37" s="5">
        <v>32</v>
      </c>
      <c r="B37" s="66" t="s">
        <v>122</v>
      </c>
      <c r="C37" s="6" t="s">
        <v>82</v>
      </c>
      <c r="D37" s="6">
        <v>1</v>
      </c>
      <c r="E37" s="7" t="s">
        <v>123</v>
      </c>
      <c r="F37" s="181"/>
      <c r="G37" s="8"/>
      <c r="H37" s="6"/>
      <c r="I37" s="57">
        <v>1</v>
      </c>
      <c r="J37" s="6">
        <v>1</v>
      </c>
      <c r="K37" s="8"/>
      <c r="L37" s="52">
        <v>1</v>
      </c>
      <c r="M37" s="62">
        <f t="shared" ref="M37:M55" si="6">SUM(F37:L37)</f>
        <v>3</v>
      </c>
      <c r="N37" s="9">
        <v>45962</v>
      </c>
      <c r="O37" s="447"/>
      <c r="P37" s="447"/>
      <c r="Q37" s="447"/>
      <c r="R37" s="447"/>
      <c r="S37" s="447"/>
      <c r="T37" s="447"/>
      <c r="U37" s="447"/>
      <c r="V37" s="447"/>
      <c r="W37" s="447"/>
      <c r="X37" s="447"/>
      <c r="Y37" s="447"/>
      <c r="Z37" s="447"/>
      <c r="AB37" s="182">
        <v>1</v>
      </c>
      <c r="AC37" s="172"/>
      <c r="AD37" s="172"/>
    </row>
    <row r="38" spans="1:30">
      <c r="A38" s="5">
        <v>33</v>
      </c>
      <c r="B38" s="317" t="s">
        <v>124</v>
      </c>
      <c r="C38" s="52" t="s">
        <v>47</v>
      </c>
      <c r="D38" s="6">
        <v>1</v>
      </c>
      <c r="E38" s="7" t="s">
        <v>125</v>
      </c>
      <c r="F38" s="318">
        <v>1</v>
      </c>
      <c r="G38" s="8"/>
      <c r="H38" s="6"/>
      <c r="I38" s="57"/>
      <c r="J38" s="6">
        <v>1</v>
      </c>
      <c r="K38" s="8"/>
      <c r="L38" s="6"/>
      <c r="M38" s="62">
        <f t="shared" si="6"/>
        <v>2</v>
      </c>
      <c r="N38" s="9">
        <v>46266</v>
      </c>
      <c r="O38" s="447"/>
      <c r="P38" s="447"/>
      <c r="Q38" s="447"/>
      <c r="R38" s="447"/>
      <c r="S38" s="447"/>
      <c r="T38" s="447"/>
      <c r="U38" s="447"/>
      <c r="V38" s="447"/>
      <c r="W38" s="447"/>
      <c r="X38" s="447"/>
      <c r="Y38" s="447"/>
      <c r="Z38" s="447"/>
      <c r="AB38" s="182">
        <v>1</v>
      </c>
      <c r="AC38" s="172"/>
      <c r="AD38" s="172"/>
    </row>
    <row r="39" spans="1:30">
      <c r="A39" s="5">
        <v>34</v>
      </c>
      <c r="B39" s="16" t="s">
        <v>126</v>
      </c>
      <c r="C39" s="6" t="s">
        <v>82</v>
      </c>
      <c r="D39" s="6">
        <v>1</v>
      </c>
      <c r="E39" s="7" t="s">
        <v>127</v>
      </c>
      <c r="F39" s="8">
        <v>3</v>
      </c>
      <c r="G39" s="8"/>
      <c r="H39" s="6"/>
      <c r="I39" s="181"/>
      <c r="J39" s="6"/>
      <c r="K39" s="8"/>
      <c r="L39" s="6"/>
      <c r="M39" s="62">
        <f t="shared" si="6"/>
        <v>3</v>
      </c>
      <c r="N39" s="24">
        <v>45717</v>
      </c>
      <c r="O39" s="448"/>
      <c r="P39" s="448"/>
      <c r="Q39" s="448"/>
      <c r="R39" s="448"/>
      <c r="S39" s="448"/>
      <c r="T39" s="448"/>
      <c r="U39" s="448"/>
      <c r="V39" s="448"/>
      <c r="W39" s="448"/>
      <c r="X39" s="448"/>
      <c r="Y39" s="448"/>
      <c r="Z39" s="448"/>
      <c r="AB39" s="171"/>
      <c r="AC39" s="182">
        <v>1</v>
      </c>
      <c r="AD39" s="172"/>
    </row>
    <row r="40" spans="1:30">
      <c r="A40" s="5">
        <v>35</v>
      </c>
      <c r="B40" s="66" t="s">
        <v>128</v>
      </c>
      <c r="C40" s="6" t="s">
        <v>82</v>
      </c>
      <c r="D40" s="6">
        <v>1</v>
      </c>
      <c r="E40" s="7" t="s">
        <v>129</v>
      </c>
      <c r="F40" s="6">
        <v>2</v>
      </c>
      <c r="G40" s="8"/>
      <c r="H40" s="6"/>
      <c r="I40" s="57"/>
      <c r="J40" s="6">
        <v>1</v>
      </c>
      <c r="K40" s="8"/>
      <c r="L40" s="52">
        <v>1</v>
      </c>
      <c r="M40" s="62">
        <f t="shared" si="6"/>
        <v>4</v>
      </c>
      <c r="N40" s="9">
        <v>45962</v>
      </c>
      <c r="O40" s="447"/>
      <c r="P40" s="447"/>
      <c r="Q40" s="447"/>
      <c r="R40" s="447"/>
      <c r="S40" s="447"/>
      <c r="T40" s="447"/>
      <c r="U40" s="447"/>
      <c r="V40" s="447"/>
      <c r="W40" s="447"/>
      <c r="X40" s="447"/>
      <c r="Y40" s="447"/>
      <c r="Z40" s="447"/>
      <c r="AB40" s="171"/>
      <c r="AC40" s="172"/>
      <c r="AD40" s="172"/>
    </row>
    <row r="41" spans="1:30">
      <c r="A41" s="5">
        <v>36</v>
      </c>
      <c r="B41" s="66" t="s">
        <v>130</v>
      </c>
      <c r="C41" s="6" t="s">
        <v>82</v>
      </c>
      <c r="D41" s="6">
        <v>1</v>
      </c>
      <c r="E41" s="7" t="s">
        <v>131</v>
      </c>
      <c r="F41" s="6">
        <v>1</v>
      </c>
      <c r="G41" s="8"/>
      <c r="H41" s="6"/>
      <c r="I41" s="57"/>
      <c r="J41" s="181"/>
      <c r="K41" s="8"/>
      <c r="L41" s="6"/>
      <c r="M41" s="62">
        <f t="shared" si="6"/>
        <v>1</v>
      </c>
      <c r="N41" s="9">
        <v>45962</v>
      </c>
      <c r="O41" s="447"/>
      <c r="P41" s="447"/>
      <c r="Q41" s="447"/>
      <c r="R41" s="447"/>
      <c r="S41" s="447"/>
      <c r="T41" s="447"/>
      <c r="U41" s="447"/>
      <c r="V41" s="447"/>
      <c r="W41" s="447"/>
      <c r="X41" s="447"/>
      <c r="Y41" s="447"/>
      <c r="Z41" s="447"/>
      <c r="AB41" s="171"/>
      <c r="AC41" s="172"/>
      <c r="AD41" s="180">
        <v>1</v>
      </c>
    </row>
    <row r="42" spans="1:30" ht="25.5">
      <c r="A42" s="5">
        <v>37</v>
      </c>
      <c r="B42" s="317" t="s">
        <v>132</v>
      </c>
      <c r="C42" s="52" t="s">
        <v>82</v>
      </c>
      <c r="D42" s="6">
        <v>1</v>
      </c>
      <c r="E42" s="7" t="s">
        <v>133</v>
      </c>
      <c r="F42" s="6">
        <v>1</v>
      </c>
      <c r="G42" s="8"/>
      <c r="H42" s="6"/>
      <c r="I42" s="57"/>
      <c r="J42" s="6">
        <v>1</v>
      </c>
      <c r="K42" s="8">
        <v>1</v>
      </c>
      <c r="L42" s="6"/>
      <c r="M42" s="62">
        <f t="shared" si="6"/>
        <v>3</v>
      </c>
      <c r="N42" s="9">
        <v>46266</v>
      </c>
      <c r="O42" s="447"/>
      <c r="P42" s="447"/>
      <c r="Q42" s="447"/>
      <c r="R42" s="447"/>
      <c r="S42" s="447"/>
      <c r="T42" s="447"/>
      <c r="U42" s="447"/>
      <c r="V42" s="447"/>
      <c r="W42" s="447"/>
      <c r="X42" s="447"/>
      <c r="Y42" s="447"/>
      <c r="Z42" s="447"/>
      <c r="AB42" s="171"/>
      <c r="AC42" s="172"/>
      <c r="AD42" s="172"/>
    </row>
    <row r="43" spans="1:30">
      <c r="A43" s="5">
        <v>38</v>
      </c>
      <c r="B43" s="66" t="s">
        <v>134</v>
      </c>
      <c r="C43" s="6" t="s">
        <v>82</v>
      </c>
      <c r="D43" s="6">
        <v>1</v>
      </c>
      <c r="E43" s="7" t="s">
        <v>135</v>
      </c>
      <c r="F43" s="6">
        <v>2</v>
      </c>
      <c r="G43" s="8"/>
      <c r="H43" s="6"/>
      <c r="I43" s="57">
        <v>1</v>
      </c>
      <c r="J43" s="6"/>
      <c r="K43" s="8"/>
      <c r="L43" s="6"/>
      <c r="M43" s="62">
        <f t="shared" si="6"/>
        <v>3</v>
      </c>
      <c r="N43" s="9">
        <v>45962</v>
      </c>
      <c r="O43" s="447"/>
      <c r="P43" s="447"/>
      <c r="Q43" s="447"/>
      <c r="R43" s="447"/>
      <c r="S43" s="447"/>
      <c r="T43" s="447"/>
      <c r="U43" s="447"/>
      <c r="V43" s="447"/>
      <c r="W43" s="447"/>
      <c r="X43" s="447"/>
      <c r="Y43" s="447"/>
      <c r="Z43" s="447"/>
      <c r="AB43" s="171"/>
      <c r="AC43" s="172"/>
      <c r="AD43" s="172"/>
    </row>
    <row r="44" spans="1:30">
      <c r="A44" s="5">
        <v>39</v>
      </c>
      <c r="B44" s="66" t="s">
        <v>136</v>
      </c>
      <c r="C44" s="6" t="s">
        <v>82</v>
      </c>
      <c r="D44" s="6">
        <v>1</v>
      </c>
      <c r="E44" s="7" t="s">
        <v>137</v>
      </c>
      <c r="F44" s="6">
        <v>1</v>
      </c>
      <c r="G44" s="8"/>
      <c r="H44" s="6"/>
      <c r="I44" s="57">
        <v>1</v>
      </c>
      <c r="J44" s="6"/>
      <c r="K44" s="8"/>
      <c r="L44" s="52">
        <v>1</v>
      </c>
      <c r="M44" s="62">
        <f t="shared" si="6"/>
        <v>3</v>
      </c>
      <c r="N44" s="9">
        <v>45962</v>
      </c>
      <c r="O44" s="447"/>
      <c r="P44" s="447"/>
      <c r="Q44" s="447"/>
      <c r="R44" s="447"/>
      <c r="S44" s="447"/>
      <c r="T44" s="447"/>
      <c r="U44" s="447"/>
      <c r="V44" s="447"/>
      <c r="W44" s="447"/>
      <c r="X44" s="447"/>
      <c r="Y44" s="447"/>
      <c r="Z44" s="447"/>
      <c r="AB44" s="171"/>
      <c r="AC44" s="172"/>
      <c r="AD44" s="172"/>
    </row>
    <row r="45" spans="1:30">
      <c r="A45" s="5">
        <v>40</v>
      </c>
      <c r="B45" s="64" t="s">
        <v>138</v>
      </c>
      <c r="C45" s="15" t="s">
        <v>139</v>
      </c>
      <c r="D45" s="12">
        <v>1</v>
      </c>
      <c r="E45" s="7" t="s">
        <v>140</v>
      </c>
      <c r="F45" s="6">
        <v>1</v>
      </c>
      <c r="G45" s="8"/>
      <c r="H45" s="6"/>
      <c r="I45" s="57">
        <v>2</v>
      </c>
      <c r="J45" s="6"/>
      <c r="K45" s="8"/>
      <c r="L45" s="6"/>
      <c r="M45" s="62">
        <f t="shared" si="6"/>
        <v>3</v>
      </c>
      <c r="N45" s="9">
        <v>45962</v>
      </c>
      <c r="O45" s="447"/>
      <c r="P45" s="447"/>
      <c r="Q45" s="447"/>
      <c r="R45" s="447"/>
      <c r="S45" s="447"/>
      <c r="T45" s="447"/>
      <c r="U45" s="447"/>
      <c r="V45" s="447"/>
      <c r="W45" s="447"/>
      <c r="X45" s="447"/>
      <c r="Y45" s="447"/>
      <c r="Z45" s="447"/>
      <c r="AB45" s="171"/>
      <c r="AC45" s="172"/>
      <c r="AD45" s="172"/>
    </row>
    <row r="46" spans="1:30" ht="25.5">
      <c r="A46" s="5">
        <v>41</v>
      </c>
      <c r="B46" s="64" t="s">
        <v>138</v>
      </c>
      <c r="C46" s="15" t="s">
        <v>141</v>
      </c>
      <c r="D46" s="12">
        <v>2</v>
      </c>
      <c r="E46" s="13" t="s">
        <v>142</v>
      </c>
      <c r="F46" s="6">
        <v>2</v>
      </c>
      <c r="G46" s="8"/>
      <c r="H46" s="6"/>
      <c r="I46" s="57">
        <v>1</v>
      </c>
      <c r="J46" s="6"/>
      <c r="K46" s="8"/>
      <c r="L46" s="6"/>
      <c r="M46" s="62">
        <f t="shared" si="6"/>
        <v>3</v>
      </c>
      <c r="N46" s="9">
        <v>45962</v>
      </c>
      <c r="O46" s="447"/>
      <c r="P46" s="447"/>
      <c r="Q46" s="447"/>
      <c r="R46" s="447"/>
      <c r="S46" s="447"/>
      <c r="T46" s="447"/>
      <c r="U46" s="447"/>
      <c r="V46" s="447"/>
      <c r="W46" s="447"/>
      <c r="X46" s="447"/>
      <c r="Y46" s="447"/>
      <c r="Z46" s="447"/>
      <c r="AB46" s="171"/>
      <c r="AC46" s="172"/>
      <c r="AD46" s="172"/>
    </row>
    <row r="47" spans="1:30" ht="25.5">
      <c r="A47" s="5">
        <v>42</v>
      </c>
      <c r="B47" s="317" t="s">
        <v>143</v>
      </c>
      <c r="C47" s="52" t="s">
        <v>82</v>
      </c>
      <c r="D47" s="6">
        <v>1</v>
      </c>
      <c r="E47" s="7" t="s">
        <v>144</v>
      </c>
      <c r="F47" s="6">
        <v>4</v>
      </c>
      <c r="G47" s="8"/>
      <c r="H47" s="6"/>
      <c r="I47" s="57">
        <v>1</v>
      </c>
      <c r="J47" s="6">
        <v>1</v>
      </c>
      <c r="K47" s="8"/>
      <c r="L47" s="6"/>
      <c r="M47" s="62">
        <f t="shared" si="6"/>
        <v>6</v>
      </c>
      <c r="N47" s="9">
        <v>46266</v>
      </c>
      <c r="O47" s="447"/>
      <c r="P47" s="447"/>
      <c r="Q47" s="447"/>
      <c r="R47" s="447"/>
      <c r="S47" s="447"/>
      <c r="T47" s="447"/>
      <c r="U47" s="447"/>
      <c r="V47" s="447"/>
      <c r="W47" s="447"/>
      <c r="X47" s="447"/>
      <c r="Y47" s="447"/>
      <c r="Z47" s="447"/>
      <c r="AB47" s="171"/>
      <c r="AC47" s="172"/>
      <c r="AD47" s="172"/>
    </row>
    <row r="48" spans="1:30" ht="25.5">
      <c r="A48" s="5">
        <v>43</v>
      </c>
      <c r="B48" s="317" t="s">
        <v>145</v>
      </c>
      <c r="C48" s="52" t="s">
        <v>82</v>
      </c>
      <c r="D48" s="6">
        <v>1</v>
      </c>
      <c r="E48" s="7" t="s">
        <v>146</v>
      </c>
      <c r="F48" s="8">
        <v>2</v>
      </c>
      <c r="G48" s="8"/>
      <c r="H48" s="8"/>
      <c r="I48" s="56">
        <v>1</v>
      </c>
      <c r="J48" s="8">
        <v>1</v>
      </c>
      <c r="K48" s="8"/>
      <c r="L48" s="8"/>
      <c r="M48" s="62">
        <f t="shared" si="6"/>
        <v>4</v>
      </c>
      <c r="N48" s="9">
        <v>46266</v>
      </c>
      <c r="O48" s="447"/>
      <c r="P48" s="447"/>
      <c r="Q48" s="447"/>
      <c r="R48" s="447"/>
      <c r="S48" s="447"/>
      <c r="T48" s="447"/>
      <c r="U48" s="447"/>
      <c r="V48" s="447"/>
      <c r="W48" s="447"/>
      <c r="X48" s="447"/>
      <c r="Y48" s="447"/>
      <c r="Z48" s="447"/>
      <c r="AB48" s="171"/>
      <c r="AC48" s="172"/>
      <c r="AD48" s="172"/>
    </row>
    <row r="49" spans="1:30" ht="25.5">
      <c r="A49" s="5">
        <v>44</v>
      </c>
      <c r="B49" s="317" t="s">
        <v>147</v>
      </c>
      <c r="C49" s="52" t="s">
        <v>703</v>
      </c>
      <c r="D49" s="6">
        <v>1</v>
      </c>
      <c r="E49" s="16" t="s">
        <v>149</v>
      </c>
      <c r="F49" s="8">
        <v>1</v>
      </c>
      <c r="G49" s="8">
        <v>1</v>
      </c>
      <c r="H49" s="8"/>
      <c r="I49" s="56">
        <v>1</v>
      </c>
      <c r="J49" s="8"/>
      <c r="K49" s="8"/>
      <c r="L49" s="8"/>
      <c r="M49" s="62">
        <f t="shared" si="6"/>
        <v>3</v>
      </c>
      <c r="N49" s="9">
        <v>46266</v>
      </c>
      <c r="O49" s="447"/>
      <c r="P49" s="447"/>
      <c r="Q49" s="447"/>
      <c r="R49" s="447"/>
      <c r="S49" s="447"/>
      <c r="T49" s="447"/>
      <c r="U49" s="447"/>
      <c r="V49" s="447"/>
      <c r="W49" s="447"/>
      <c r="X49" s="447"/>
      <c r="Y49" s="447"/>
      <c r="Z49" s="447"/>
      <c r="AB49" s="171"/>
      <c r="AC49" s="172"/>
      <c r="AD49" s="172"/>
    </row>
    <row r="50" spans="1:30" ht="25.5">
      <c r="A50" s="5">
        <v>45</v>
      </c>
      <c r="B50" s="317" t="s">
        <v>147</v>
      </c>
      <c r="C50" s="52" t="s">
        <v>150</v>
      </c>
      <c r="D50" s="6">
        <v>1</v>
      </c>
      <c r="E50" s="16" t="s">
        <v>151</v>
      </c>
      <c r="F50" s="8">
        <v>1</v>
      </c>
      <c r="G50" s="8"/>
      <c r="H50" s="8"/>
      <c r="I50" s="56"/>
      <c r="J50" s="319">
        <v>1</v>
      </c>
      <c r="K50" s="8"/>
      <c r="L50" s="8"/>
      <c r="M50" s="62">
        <f t="shared" si="6"/>
        <v>2</v>
      </c>
      <c r="N50" s="9">
        <v>46266</v>
      </c>
      <c r="O50" s="447"/>
      <c r="P50" s="447"/>
      <c r="Q50" s="447"/>
      <c r="R50" s="447"/>
      <c r="S50" s="447"/>
      <c r="T50" s="447"/>
      <c r="U50" s="447"/>
      <c r="V50" s="447"/>
      <c r="W50" s="447"/>
      <c r="X50" s="447"/>
      <c r="Y50" s="447"/>
      <c r="Z50" s="447"/>
      <c r="AB50" s="171"/>
      <c r="AC50" s="172"/>
      <c r="AD50" s="180">
        <v>1</v>
      </c>
    </row>
    <row r="51" spans="1:30" ht="30.75" customHeight="1">
      <c r="A51" s="5">
        <v>46</v>
      </c>
      <c r="B51" s="317" t="s">
        <v>152</v>
      </c>
      <c r="C51" s="315" t="s">
        <v>153</v>
      </c>
      <c r="D51" s="6">
        <v>3</v>
      </c>
      <c r="E51" s="13" t="s">
        <v>154</v>
      </c>
      <c r="F51" s="6">
        <v>4</v>
      </c>
      <c r="G51" s="6"/>
      <c r="H51" s="6"/>
      <c r="I51" s="57">
        <v>1</v>
      </c>
      <c r="J51" s="6"/>
      <c r="K51" s="6"/>
      <c r="L51" s="52">
        <v>1</v>
      </c>
      <c r="M51" s="62">
        <f t="shared" si="6"/>
        <v>6</v>
      </c>
      <c r="N51" s="9">
        <v>46266</v>
      </c>
      <c r="O51" s="447"/>
      <c r="P51" s="447"/>
      <c r="Q51" s="447"/>
      <c r="R51" s="447"/>
      <c r="S51" s="447"/>
      <c r="T51" s="447"/>
      <c r="U51" s="447"/>
      <c r="V51" s="447"/>
      <c r="W51" s="447"/>
      <c r="X51" s="447"/>
      <c r="Y51" s="447"/>
      <c r="Z51" s="447"/>
      <c r="AB51" s="171"/>
      <c r="AC51" s="172"/>
      <c r="AD51" s="172"/>
    </row>
    <row r="52" spans="1:30">
      <c r="A52" s="5">
        <v>47</v>
      </c>
      <c r="B52" s="66" t="s">
        <v>155</v>
      </c>
      <c r="C52" s="6" t="s">
        <v>82</v>
      </c>
      <c r="D52" s="6">
        <v>1</v>
      </c>
      <c r="E52" s="7" t="s">
        <v>156</v>
      </c>
      <c r="F52" s="6">
        <v>2</v>
      </c>
      <c r="G52" s="8"/>
      <c r="H52" s="6"/>
      <c r="I52" s="57"/>
      <c r="J52" s="181"/>
      <c r="K52" s="8"/>
      <c r="L52" s="52">
        <v>1</v>
      </c>
      <c r="M52" s="62">
        <f t="shared" si="6"/>
        <v>3</v>
      </c>
      <c r="N52" s="9">
        <v>45962</v>
      </c>
      <c r="O52" s="447"/>
      <c r="P52" s="447"/>
      <c r="Q52" s="447"/>
      <c r="R52" s="447"/>
      <c r="S52" s="447"/>
      <c r="T52" s="447"/>
      <c r="U52" s="447"/>
      <c r="V52" s="447"/>
      <c r="W52" s="447"/>
      <c r="X52" s="447"/>
      <c r="Y52" s="447"/>
      <c r="Z52" s="447"/>
      <c r="AB52" s="171"/>
      <c r="AC52" s="172"/>
      <c r="AD52" s="180">
        <v>1</v>
      </c>
    </row>
    <row r="53" spans="1:30">
      <c r="A53" s="5">
        <v>48</v>
      </c>
      <c r="B53" s="66" t="s">
        <v>157</v>
      </c>
      <c r="C53" s="6" t="s">
        <v>82</v>
      </c>
      <c r="D53" s="6">
        <v>1</v>
      </c>
      <c r="E53" s="7" t="s">
        <v>158</v>
      </c>
      <c r="F53" s="6">
        <v>1</v>
      </c>
      <c r="G53" s="8"/>
      <c r="H53" s="6"/>
      <c r="I53" s="57"/>
      <c r="J53" s="6">
        <v>1</v>
      </c>
      <c r="K53" s="8"/>
      <c r="L53" s="6"/>
      <c r="M53" s="62">
        <f t="shared" si="6"/>
        <v>2</v>
      </c>
      <c r="N53" s="9">
        <v>45962</v>
      </c>
      <c r="O53" s="447"/>
      <c r="P53" s="447"/>
      <c r="Q53" s="447"/>
      <c r="R53" s="447"/>
      <c r="S53" s="447"/>
      <c r="T53" s="447"/>
      <c r="U53" s="447"/>
      <c r="V53" s="447"/>
      <c r="W53" s="447"/>
      <c r="X53" s="447"/>
      <c r="Y53" s="447"/>
      <c r="Z53" s="447"/>
      <c r="AB53" s="171"/>
      <c r="AC53" s="172"/>
      <c r="AD53" s="172"/>
    </row>
    <row r="54" spans="1:30" ht="38.25">
      <c r="A54" s="5">
        <v>49</v>
      </c>
      <c r="B54" s="66" t="s">
        <v>159</v>
      </c>
      <c r="C54" s="6" t="s">
        <v>160</v>
      </c>
      <c r="D54" s="6">
        <v>5</v>
      </c>
      <c r="E54" s="16" t="s">
        <v>161</v>
      </c>
      <c r="F54" s="6">
        <v>6</v>
      </c>
      <c r="G54" s="8"/>
      <c r="H54" s="8"/>
      <c r="I54" s="56">
        <v>3</v>
      </c>
      <c r="J54" s="8">
        <v>2</v>
      </c>
      <c r="K54" s="8"/>
      <c r="L54" s="8"/>
      <c r="M54" s="62">
        <f t="shared" si="6"/>
        <v>11</v>
      </c>
      <c r="N54" s="9">
        <v>45962</v>
      </c>
      <c r="O54" s="447"/>
      <c r="P54" s="447"/>
      <c r="Q54" s="447"/>
      <c r="R54" s="447"/>
      <c r="S54" s="447"/>
      <c r="T54" s="447"/>
      <c r="U54" s="447"/>
      <c r="V54" s="447"/>
      <c r="W54" s="447"/>
      <c r="X54" s="447"/>
      <c r="Y54" s="447"/>
      <c r="Z54" s="447"/>
      <c r="AB54" s="171"/>
      <c r="AC54" s="172"/>
      <c r="AD54" s="172"/>
    </row>
    <row r="55" spans="1:30" ht="38.25">
      <c r="A55" s="5">
        <v>50</v>
      </c>
      <c r="B55" s="317" t="s">
        <v>162</v>
      </c>
      <c r="C55" s="52" t="s">
        <v>82</v>
      </c>
      <c r="D55" s="6">
        <v>1</v>
      </c>
      <c r="E55" s="7" t="s">
        <v>163</v>
      </c>
      <c r="F55" s="6">
        <v>2</v>
      </c>
      <c r="G55" s="8"/>
      <c r="H55" s="8"/>
      <c r="I55" s="56">
        <v>2</v>
      </c>
      <c r="J55" s="8"/>
      <c r="K55" s="8"/>
      <c r="L55" s="8"/>
      <c r="M55" s="62">
        <f t="shared" si="6"/>
        <v>4</v>
      </c>
      <c r="N55" s="9">
        <v>46266</v>
      </c>
      <c r="O55" s="447"/>
      <c r="P55" s="447"/>
      <c r="Q55" s="447"/>
      <c r="R55" s="447"/>
      <c r="S55" s="447"/>
      <c r="T55" s="447"/>
      <c r="U55" s="447"/>
      <c r="V55" s="447"/>
      <c r="W55" s="447"/>
      <c r="X55" s="447"/>
      <c r="Y55" s="447"/>
      <c r="Z55" s="447"/>
      <c r="AB55" s="171"/>
      <c r="AC55" s="172"/>
      <c r="AD55" s="172"/>
    </row>
    <row r="56" spans="1:30">
      <c r="B56" s="65" t="s">
        <v>164</v>
      </c>
      <c r="C56" s="46"/>
      <c r="D56" s="46"/>
      <c r="E56" s="46"/>
      <c r="F56" s="46">
        <f t="shared" ref="F56:M56" si="7">SUM(F40:F55)</f>
        <v>33</v>
      </c>
      <c r="G56" s="46">
        <f t="shared" si="7"/>
        <v>1</v>
      </c>
      <c r="H56" s="46">
        <f t="shared" si="7"/>
        <v>0</v>
      </c>
      <c r="I56" s="46">
        <f t="shared" si="7"/>
        <v>14</v>
      </c>
      <c r="J56" s="46">
        <f t="shared" si="7"/>
        <v>8</v>
      </c>
      <c r="K56" s="46">
        <f t="shared" si="7"/>
        <v>1</v>
      </c>
      <c r="L56" s="46">
        <f t="shared" si="7"/>
        <v>4</v>
      </c>
      <c r="M56" s="46">
        <f t="shared" si="7"/>
        <v>61</v>
      </c>
      <c r="N56" s="8"/>
      <c r="AB56" s="171"/>
      <c r="AC56" s="172"/>
      <c r="AD56" s="172"/>
    </row>
    <row r="57" spans="1:30">
      <c r="A57" s="431">
        <v>51</v>
      </c>
      <c r="B57" s="66" t="s">
        <v>165</v>
      </c>
      <c r="C57" s="6" t="s">
        <v>82</v>
      </c>
      <c r="D57" s="12">
        <v>1</v>
      </c>
      <c r="E57" s="4" t="s">
        <v>166</v>
      </c>
      <c r="F57" s="12">
        <v>3</v>
      </c>
      <c r="G57" s="17"/>
      <c r="H57" s="17"/>
      <c r="I57" s="59"/>
      <c r="J57" s="12">
        <v>1</v>
      </c>
      <c r="K57" s="18"/>
      <c r="L57" s="54">
        <v>1</v>
      </c>
      <c r="M57" s="63">
        <f t="shared" ref="M57:M73" si="8">SUM(F57:L57)</f>
        <v>5</v>
      </c>
      <c r="N57" s="9">
        <v>46054</v>
      </c>
      <c r="O57" s="447"/>
      <c r="P57" s="447"/>
      <c r="Q57" s="447"/>
      <c r="R57" s="447"/>
      <c r="S57" s="447"/>
      <c r="T57" s="447"/>
      <c r="U57" s="447"/>
      <c r="V57" s="447"/>
      <c r="W57" s="447"/>
      <c r="X57" s="447"/>
      <c r="Y57" s="447"/>
      <c r="Z57" s="447"/>
      <c r="AB57" s="171"/>
      <c r="AC57" s="172"/>
      <c r="AD57" s="172"/>
    </row>
    <row r="58" spans="1:30">
      <c r="A58" s="431">
        <v>52</v>
      </c>
      <c r="B58" s="66" t="s">
        <v>167</v>
      </c>
      <c r="C58" s="6" t="s">
        <v>82</v>
      </c>
      <c r="D58" s="12">
        <v>1</v>
      </c>
      <c r="E58" s="19" t="s">
        <v>168</v>
      </c>
      <c r="F58" s="12"/>
      <c r="G58" s="12"/>
      <c r="H58" s="12"/>
      <c r="I58" s="58">
        <v>2</v>
      </c>
      <c r="J58" s="12">
        <v>1</v>
      </c>
      <c r="K58" s="12"/>
      <c r="L58" s="54">
        <v>1</v>
      </c>
      <c r="M58" s="63">
        <f t="shared" si="8"/>
        <v>4</v>
      </c>
      <c r="N58" s="9">
        <v>46054</v>
      </c>
      <c r="O58" s="447"/>
      <c r="P58" s="447"/>
      <c r="Q58" s="447"/>
      <c r="R58" s="447"/>
      <c r="S58" s="447"/>
      <c r="T58" s="447"/>
      <c r="U58" s="447"/>
      <c r="V58" s="447"/>
      <c r="W58" s="447"/>
      <c r="X58" s="447"/>
      <c r="Y58" s="447"/>
      <c r="Z58" s="447"/>
      <c r="AB58" s="171"/>
      <c r="AC58" s="172"/>
      <c r="AD58" s="172"/>
    </row>
    <row r="59" spans="1:30">
      <c r="A59" s="431">
        <v>53</v>
      </c>
      <c r="B59" s="66" t="s">
        <v>169</v>
      </c>
      <c r="C59" s="6" t="s">
        <v>82</v>
      </c>
      <c r="D59" s="12">
        <v>1</v>
      </c>
      <c r="E59" s="19" t="s">
        <v>170</v>
      </c>
      <c r="F59" s="183"/>
      <c r="G59" s="18"/>
      <c r="H59" s="12"/>
      <c r="I59" s="58"/>
      <c r="J59" s="12">
        <v>1</v>
      </c>
      <c r="K59" s="18"/>
      <c r="L59" s="12"/>
      <c r="M59" s="63">
        <f t="shared" si="8"/>
        <v>1</v>
      </c>
      <c r="N59" s="9">
        <v>46054</v>
      </c>
      <c r="O59" s="447"/>
      <c r="P59" s="447"/>
      <c r="Q59" s="447"/>
      <c r="R59" s="447"/>
      <c r="S59" s="447"/>
      <c r="T59" s="447"/>
      <c r="U59" s="447"/>
      <c r="V59" s="447"/>
      <c r="W59" s="447"/>
      <c r="X59" s="447"/>
      <c r="Y59" s="447"/>
      <c r="Z59" s="447"/>
      <c r="AB59" s="182">
        <v>1</v>
      </c>
      <c r="AC59" s="172"/>
      <c r="AD59" s="172"/>
    </row>
    <row r="60" spans="1:30">
      <c r="A60" s="431">
        <v>54</v>
      </c>
      <c r="B60" s="66" t="s">
        <v>171</v>
      </c>
      <c r="C60" s="6" t="s">
        <v>82</v>
      </c>
      <c r="D60" s="12">
        <v>1</v>
      </c>
      <c r="E60" s="19" t="s">
        <v>172</v>
      </c>
      <c r="F60" s="12">
        <v>2</v>
      </c>
      <c r="G60" s="18"/>
      <c r="H60" s="18"/>
      <c r="I60" s="60"/>
      <c r="J60" s="18">
        <v>3</v>
      </c>
      <c r="K60" s="18"/>
      <c r="L60" s="18"/>
      <c r="M60" s="63">
        <f t="shared" si="8"/>
        <v>5</v>
      </c>
      <c r="N60" s="9">
        <v>46054</v>
      </c>
      <c r="O60" s="447"/>
      <c r="P60" s="447"/>
      <c r="Q60" s="447"/>
      <c r="R60" s="447"/>
      <c r="S60" s="447"/>
      <c r="T60" s="447"/>
      <c r="U60" s="447"/>
      <c r="V60" s="447"/>
      <c r="W60" s="447"/>
      <c r="X60" s="447"/>
      <c r="Y60" s="447"/>
      <c r="Z60" s="447"/>
      <c r="AB60" s="171"/>
      <c r="AC60" s="172"/>
      <c r="AD60" s="172"/>
    </row>
    <row r="61" spans="1:30">
      <c r="A61" s="431">
        <v>55</v>
      </c>
      <c r="B61" s="66" t="s">
        <v>173</v>
      </c>
      <c r="C61" s="6" t="s">
        <v>82</v>
      </c>
      <c r="D61" s="12">
        <v>1</v>
      </c>
      <c r="E61" s="19" t="s">
        <v>174</v>
      </c>
      <c r="F61" s="12">
        <v>2</v>
      </c>
      <c r="G61" s="18"/>
      <c r="H61" s="18"/>
      <c r="I61" s="60"/>
      <c r="J61" s="18">
        <v>1</v>
      </c>
      <c r="K61" s="18"/>
      <c r="L61" s="18"/>
      <c r="M61" s="63">
        <f t="shared" si="8"/>
        <v>3</v>
      </c>
      <c r="N61" s="9">
        <v>46054</v>
      </c>
      <c r="O61" s="447"/>
      <c r="P61" s="447"/>
      <c r="Q61" s="447"/>
      <c r="R61" s="447"/>
      <c r="S61" s="447"/>
      <c r="T61" s="447"/>
      <c r="U61" s="447"/>
      <c r="V61" s="447"/>
      <c r="W61" s="447"/>
      <c r="X61" s="447"/>
      <c r="Y61" s="447"/>
      <c r="Z61" s="447"/>
      <c r="AB61" s="171"/>
      <c r="AC61" s="172"/>
      <c r="AD61" s="172"/>
    </row>
    <row r="62" spans="1:30" ht="27.75" customHeight="1">
      <c r="A62" s="431">
        <v>56</v>
      </c>
      <c r="B62" s="66" t="s">
        <v>175</v>
      </c>
      <c r="C62" s="10" t="s">
        <v>176</v>
      </c>
      <c r="D62" s="12">
        <v>3</v>
      </c>
      <c r="E62" s="19" t="s">
        <v>177</v>
      </c>
      <c r="F62" s="12">
        <v>3</v>
      </c>
      <c r="G62" s="18"/>
      <c r="H62" s="18"/>
      <c r="I62" s="60">
        <v>2</v>
      </c>
      <c r="J62" s="18">
        <v>2</v>
      </c>
      <c r="K62" s="18"/>
      <c r="L62" s="18"/>
      <c r="M62" s="63">
        <f t="shared" si="8"/>
        <v>7</v>
      </c>
      <c r="N62" s="9">
        <v>46054</v>
      </c>
      <c r="O62" s="447"/>
      <c r="P62" s="447"/>
      <c r="Q62" s="447"/>
      <c r="R62" s="447"/>
      <c r="S62" s="447"/>
      <c r="T62" s="447"/>
      <c r="U62" s="447"/>
      <c r="V62" s="447"/>
      <c r="W62" s="447"/>
      <c r="X62" s="447"/>
      <c r="Y62" s="447"/>
      <c r="Z62" s="447"/>
      <c r="AB62" s="171"/>
      <c r="AC62" s="172"/>
      <c r="AD62" s="172"/>
    </row>
    <row r="63" spans="1:30">
      <c r="A63" s="431">
        <v>57</v>
      </c>
      <c r="B63" s="66" t="s">
        <v>178</v>
      </c>
      <c r="C63" s="6" t="s">
        <v>82</v>
      </c>
      <c r="D63" s="12">
        <v>1</v>
      </c>
      <c r="E63" s="19" t="s">
        <v>179</v>
      </c>
      <c r="F63" s="12">
        <v>1</v>
      </c>
      <c r="G63" s="18"/>
      <c r="H63" s="12"/>
      <c r="I63" s="58">
        <v>1</v>
      </c>
      <c r="J63" s="12"/>
      <c r="K63" s="18"/>
      <c r="L63" s="12"/>
      <c r="M63" s="63">
        <f t="shared" si="8"/>
        <v>2</v>
      </c>
      <c r="N63" s="9">
        <v>46054</v>
      </c>
      <c r="O63" s="447"/>
      <c r="P63" s="447"/>
      <c r="Q63" s="447"/>
      <c r="R63" s="447"/>
      <c r="S63" s="447"/>
      <c r="T63" s="447"/>
      <c r="U63" s="447"/>
      <c r="V63" s="447"/>
      <c r="W63" s="447"/>
      <c r="X63" s="447"/>
      <c r="Y63" s="447"/>
      <c r="Z63" s="447"/>
      <c r="AB63" s="171"/>
      <c r="AC63" s="172"/>
      <c r="AD63" s="172"/>
    </row>
    <row r="64" spans="1:30" ht="19.5" customHeight="1">
      <c r="A64" s="431">
        <v>58</v>
      </c>
      <c r="B64" s="66" t="s">
        <v>180</v>
      </c>
      <c r="C64" s="6" t="s">
        <v>181</v>
      </c>
      <c r="D64" s="12">
        <v>1</v>
      </c>
      <c r="E64" s="4" t="s">
        <v>182</v>
      </c>
      <c r="F64" s="12"/>
      <c r="G64" s="18"/>
      <c r="H64" s="12"/>
      <c r="I64" s="58">
        <v>2</v>
      </c>
      <c r="J64" s="12">
        <v>1</v>
      </c>
      <c r="K64" s="18"/>
      <c r="L64" s="12"/>
      <c r="M64" s="63">
        <f t="shared" si="8"/>
        <v>3</v>
      </c>
      <c r="N64" s="9">
        <v>46054</v>
      </c>
      <c r="O64" s="447"/>
      <c r="P64" s="447"/>
      <c r="Q64" s="447"/>
      <c r="R64" s="447"/>
      <c r="S64" s="447"/>
      <c r="T64" s="447"/>
      <c r="U64" s="447"/>
      <c r="V64" s="447"/>
      <c r="W64" s="447"/>
      <c r="X64" s="447"/>
      <c r="Y64" s="447"/>
      <c r="Z64" s="447"/>
      <c r="AB64" s="171"/>
      <c r="AC64" s="172"/>
      <c r="AD64" s="172"/>
    </row>
    <row r="65" spans="1:32" ht="27.75" customHeight="1">
      <c r="A65" s="431">
        <v>59</v>
      </c>
      <c r="B65" s="66" t="s">
        <v>180</v>
      </c>
      <c r="C65" s="6" t="s">
        <v>183</v>
      </c>
      <c r="D65" s="12"/>
      <c r="E65" s="4" t="s">
        <v>184</v>
      </c>
      <c r="F65" s="12">
        <v>4</v>
      </c>
      <c r="G65" s="18"/>
      <c r="H65" s="12"/>
      <c r="I65" s="58">
        <v>3</v>
      </c>
      <c r="J65" s="12">
        <v>2</v>
      </c>
      <c r="K65" s="18"/>
      <c r="L65" s="12"/>
      <c r="M65" s="63">
        <f t="shared" si="8"/>
        <v>9</v>
      </c>
      <c r="N65" s="9">
        <v>46054</v>
      </c>
      <c r="O65" s="447"/>
      <c r="P65" s="447"/>
      <c r="Q65" s="447"/>
      <c r="R65" s="447"/>
      <c r="S65" s="447"/>
      <c r="T65" s="447"/>
      <c r="U65" s="447"/>
      <c r="V65" s="447"/>
      <c r="W65" s="447"/>
      <c r="X65" s="447"/>
      <c r="Y65" s="447"/>
      <c r="Z65" s="447"/>
      <c r="AB65" s="171"/>
      <c r="AC65" s="172"/>
      <c r="AD65" s="172"/>
    </row>
    <row r="66" spans="1:32">
      <c r="A66" s="431">
        <v>60</v>
      </c>
      <c r="B66" s="66" t="s">
        <v>185</v>
      </c>
      <c r="C66" s="6" t="s">
        <v>82</v>
      </c>
      <c r="D66" s="12">
        <v>1</v>
      </c>
      <c r="E66" s="19" t="s">
        <v>186</v>
      </c>
      <c r="F66" s="12">
        <v>1</v>
      </c>
      <c r="G66" s="18"/>
      <c r="H66" s="12"/>
      <c r="I66" s="58"/>
      <c r="J66" s="183"/>
      <c r="K66" s="18"/>
      <c r="L66" s="54">
        <v>1</v>
      </c>
      <c r="M66" s="63">
        <f t="shared" si="8"/>
        <v>2</v>
      </c>
      <c r="N66" s="9">
        <v>46054</v>
      </c>
      <c r="O66" s="447"/>
      <c r="P66" s="447"/>
      <c r="Q66" s="447"/>
      <c r="R66" s="447"/>
      <c r="S66" s="447"/>
      <c r="T66" s="447"/>
      <c r="U66" s="447"/>
      <c r="V66" s="447"/>
      <c r="W66" s="447"/>
      <c r="X66" s="447"/>
      <c r="Y66" s="447"/>
      <c r="Z66" s="447"/>
      <c r="AB66" s="171"/>
      <c r="AC66" s="172"/>
      <c r="AD66" s="180">
        <v>1</v>
      </c>
    </row>
    <row r="67" spans="1:32">
      <c r="A67" s="431">
        <v>61</v>
      </c>
      <c r="B67" s="66" t="s">
        <v>187</v>
      </c>
      <c r="C67" s="6" t="s">
        <v>82</v>
      </c>
      <c r="D67" s="12">
        <v>1</v>
      </c>
      <c r="E67" s="20" t="s">
        <v>188</v>
      </c>
      <c r="F67" s="12">
        <v>1</v>
      </c>
      <c r="G67" s="18"/>
      <c r="H67" s="12"/>
      <c r="I67" s="58"/>
      <c r="J67" s="12">
        <v>1</v>
      </c>
      <c r="K67" s="18"/>
      <c r="L67" s="12"/>
      <c r="M67" s="63">
        <f t="shared" si="8"/>
        <v>2</v>
      </c>
      <c r="N67" s="9">
        <v>46054</v>
      </c>
      <c r="O67" s="447"/>
      <c r="P67" s="447"/>
      <c r="Q67" s="447"/>
      <c r="R67" s="447"/>
      <c r="S67" s="447"/>
      <c r="T67" s="447"/>
      <c r="U67" s="447"/>
      <c r="V67" s="447"/>
      <c r="W67" s="447"/>
      <c r="X67" s="447"/>
      <c r="Y67" s="447"/>
      <c r="Z67" s="447"/>
      <c r="AB67" s="171"/>
      <c r="AC67" s="172"/>
      <c r="AD67" s="172"/>
    </row>
    <row r="68" spans="1:32">
      <c r="A68" s="431">
        <v>62</v>
      </c>
      <c r="B68" s="66" t="s">
        <v>189</v>
      </c>
      <c r="C68" s="6" t="s">
        <v>82</v>
      </c>
      <c r="D68" s="12">
        <v>1</v>
      </c>
      <c r="E68" s="19" t="s">
        <v>190</v>
      </c>
      <c r="F68" s="12">
        <v>1</v>
      </c>
      <c r="G68" s="18"/>
      <c r="H68" s="12"/>
      <c r="I68" s="58"/>
      <c r="J68" s="183"/>
      <c r="K68" s="18"/>
      <c r="L68" s="12"/>
      <c r="M68" s="63">
        <f t="shared" si="8"/>
        <v>1</v>
      </c>
      <c r="N68" s="9">
        <v>46054</v>
      </c>
      <c r="O68" s="447"/>
      <c r="P68" s="447"/>
      <c r="Q68" s="447"/>
      <c r="R68" s="447"/>
      <c r="S68" s="447"/>
      <c r="T68" s="447"/>
      <c r="U68" s="447"/>
      <c r="V68" s="447"/>
      <c r="W68" s="447"/>
      <c r="X68" s="447"/>
      <c r="Y68" s="447"/>
      <c r="Z68" s="447"/>
      <c r="AB68" s="171"/>
      <c r="AC68" s="172"/>
      <c r="AD68" s="180">
        <v>1</v>
      </c>
    </row>
    <row r="69" spans="1:32">
      <c r="A69" s="431">
        <v>63</v>
      </c>
      <c r="B69" s="66" t="s">
        <v>191</v>
      </c>
      <c r="C69" s="6" t="s">
        <v>82</v>
      </c>
      <c r="D69" s="12">
        <v>1</v>
      </c>
      <c r="E69" s="19" t="s">
        <v>192</v>
      </c>
      <c r="F69" s="12">
        <v>4</v>
      </c>
      <c r="G69" s="18"/>
      <c r="H69" s="12"/>
      <c r="I69" s="58">
        <v>1</v>
      </c>
      <c r="J69" s="12"/>
      <c r="K69" s="18"/>
      <c r="L69" s="12"/>
      <c r="M69" s="63">
        <f t="shared" si="8"/>
        <v>5</v>
      </c>
      <c r="N69" s="9">
        <v>46054</v>
      </c>
      <c r="O69" s="447"/>
      <c r="P69" s="447"/>
      <c r="Q69" s="447"/>
      <c r="R69" s="447"/>
      <c r="S69" s="447"/>
      <c r="T69" s="447"/>
      <c r="U69" s="447"/>
      <c r="V69" s="447"/>
      <c r="W69" s="447"/>
      <c r="X69" s="447"/>
      <c r="Y69" s="447"/>
      <c r="Z69" s="447"/>
      <c r="AB69" s="171"/>
      <c r="AC69" s="172"/>
      <c r="AD69" s="172"/>
    </row>
    <row r="70" spans="1:32">
      <c r="A70" s="431">
        <v>64</v>
      </c>
      <c r="B70" s="66" t="s">
        <v>193</v>
      </c>
      <c r="C70" s="6" t="s">
        <v>82</v>
      </c>
      <c r="D70" s="12">
        <v>1</v>
      </c>
      <c r="E70" s="19" t="s">
        <v>194</v>
      </c>
      <c r="F70" s="12">
        <v>1</v>
      </c>
      <c r="G70" s="18"/>
      <c r="H70" s="12"/>
      <c r="I70" s="58">
        <v>1</v>
      </c>
      <c r="J70" s="12">
        <v>1</v>
      </c>
      <c r="K70" s="18"/>
      <c r="L70" s="12"/>
      <c r="M70" s="63">
        <f t="shared" si="8"/>
        <v>3</v>
      </c>
      <c r="N70" s="9">
        <v>46054</v>
      </c>
      <c r="O70" s="447"/>
      <c r="P70" s="447"/>
      <c r="Q70" s="447"/>
      <c r="R70" s="447"/>
      <c r="S70" s="447"/>
      <c r="T70" s="447"/>
      <c r="U70" s="447"/>
      <c r="V70" s="447"/>
      <c r="W70" s="447"/>
      <c r="X70" s="447"/>
      <c r="Y70" s="447"/>
      <c r="Z70" s="447"/>
      <c r="AB70" s="171"/>
      <c r="AC70" s="172"/>
      <c r="AD70" s="172"/>
    </row>
    <row r="71" spans="1:32" ht="25.5">
      <c r="A71" s="431">
        <v>65</v>
      </c>
      <c r="B71" s="66" t="s">
        <v>195</v>
      </c>
      <c r="C71" s="6" t="s">
        <v>82</v>
      </c>
      <c r="D71" s="12">
        <v>1</v>
      </c>
      <c r="E71" s="19" t="s">
        <v>196</v>
      </c>
      <c r="F71" s="12">
        <v>1</v>
      </c>
      <c r="G71" s="18"/>
      <c r="H71" s="12"/>
      <c r="I71" s="58"/>
      <c r="J71" s="12">
        <v>1</v>
      </c>
      <c r="K71" s="18"/>
      <c r="L71" s="54">
        <v>1</v>
      </c>
      <c r="M71" s="63">
        <f t="shared" si="8"/>
        <v>3</v>
      </c>
      <c r="N71" s="9">
        <v>46054</v>
      </c>
      <c r="O71" s="447"/>
      <c r="P71" s="447"/>
      <c r="Q71" s="447"/>
      <c r="R71" s="447"/>
      <c r="S71" s="447"/>
      <c r="T71" s="447"/>
      <c r="U71" s="447"/>
      <c r="V71" s="447"/>
      <c r="W71" s="447"/>
      <c r="X71" s="447"/>
      <c r="Y71" s="447"/>
      <c r="Z71" s="447"/>
      <c r="AB71" s="171"/>
      <c r="AC71" s="172"/>
      <c r="AD71" s="172"/>
    </row>
    <row r="72" spans="1:32" ht="25.5">
      <c r="A72" s="431">
        <v>66</v>
      </c>
      <c r="B72" s="66" t="s">
        <v>197</v>
      </c>
      <c r="C72" s="6" t="s">
        <v>198</v>
      </c>
      <c r="D72" s="12">
        <v>2</v>
      </c>
      <c r="E72" s="4" t="s">
        <v>199</v>
      </c>
      <c r="F72" s="12">
        <v>1</v>
      </c>
      <c r="G72" s="18"/>
      <c r="H72" s="18"/>
      <c r="I72" s="60">
        <v>3</v>
      </c>
      <c r="J72" s="18">
        <v>1</v>
      </c>
      <c r="K72" s="18"/>
      <c r="L72" s="18"/>
      <c r="M72" s="63">
        <f t="shared" si="8"/>
        <v>5</v>
      </c>
      <c r="N72" s="9">
        <v>46054</v>
      </c>
      <c r="O72" s="447"/>
      <c r="P72" s="447"/>
      <c r="Q72" s="447"/>
      <c r="R72" s="447"/>
      <c r="S72" s="447"/>
      <c r="T72" s="447"/>
      <c r="U72" s="447"/>
      <c r="V72" s="447"/>
      <c r="W72" s="447"/>
      <c r="X72" s="447"/>
      <c r="Y72" s="447"/>
      <c r="Z72" s="447"/>
      <c r="AB72" s="171"/>
      <c r="AC72" s="172"/>
      <c r="AD72" s="172"/>
      <c r="AE72" s="432"/>
      <c r="AF72" s="5" t="s">
        <v>704</v>
      </c>
    </row>
    <row r="73" spans="1:32" ht="25.5">
      <c r="A73" s="431">
        <v>67</v>
      </c>
      <c r="B73" s="66" t="s">
        <v>197</v>
      </c>
      <c r="C73" s="6" t="s">
        <v>200</v>
      </c>
      <c r="D73" s="12">
        <v>1</v>
      </c>
      <c r="E73" s="19" t="s">
        <v>201</v>
      </c>
      <c r="F73" s="12">
        <v>1</v>
      </c>
      <c r="G73" s="18"/>
      <c r="H73" s="18"/>
      <c r="I73" s="60"/>
      <c r="J73" s="184"/>
      <c r="K73" s="18"/>
      <c r="L73" s="18"/>
      <c r="M73" s="63">
        <f t="shared" si="8"/>
        <v>1</v>
      </c>
      <c r="N73" s="9">
        <v>46054</v>
      </c>
      <c r="O73" s="447"/>
      <c r="P73" s="447"/>
      <c r="Q73" s="447"/>
      <c r="R73" s="447"/>
      <c r="S73" s="447"/>
      <c r="T73" s="447"/>
      <c r="U73" s="447"/>
      <c r="V73" s="447"/>
      <c r="W73" s="447"/>
      <c r="X73" s="447"/>
      <c r="Y73" s="447"/>
      <c r="Z73" s="447"/>
      <c r="AB73" s="171"/>
      <c r="AC73" s="172"/>
      <c r="AD73" s="180">
        <v>1</v>
      </c>
    </row>
    <row r="74" spans="1:32" ht="25.5">
      <c r="A74" s="431">
        <v>68</v>
      </c>
      <c r="B74" s="67" t="s">
        <v>197</v>
      </c>
      <c r="C74" s="29" t="s">
        <v>202</v>
      </c>
      <c r="D74" s="12">
        <v>1</v>
      </c>
      <c r="E74" s="21" t="s">
        <v>203</v>
      </c>
      <c r="F74" s="183"/>
      <c r="G74" s="18"/>
      <c r="H74" s="18"/>
      <c r="I74" s="60"/>
      <c r="J74" s="184"/>
      <c r="K74" s="18"/>
      <c r="L74" s="18"/>
      <c r="M74" s="63">
        <v>0</v>
      </c>
      <c r="N74" s="24"/>
      <c r="O74" s="448"/>
      <c r="P74" s="448"/>
      <c r="Q74" s="448"/>
      <c r="R74" s="448"/>
      <c r="S74" s="448"/>
      <c r="T74" s="448"/>
      <c r="U74" s="448"/>
      <c r="V74" s="448"/>
      <c r="W74" s="448"/>
      <c r="X74" s="448"/>
      <c r="Y74" s="448"/>
      <c r="Z74" s="448"/>
      <c r="AB74" s="182">
        <v>1</v>
      </c>
      <c r="AC74" s="172"/>
      <c r="AD74" s="180">
        <v>1</v>
      </c>
    </row>
    <row r="75" spans="1:32" ht="25.5">
      <c r="A75" s="431">
        <v>69</v>
      </c>
      <c r="B75" s="64" t="s">
        <v>204</v>
      </c>
      <c r="C75" s="22" t="s">
        <v>94</v>
      </c>
      <c r="D75" s="12">
        <v>2</v>
      </c>
      <c r="E75" s="23" t="s">
        <v>205</v>
      </c>
      <c r="F75" s="12">
        <v>3</v>
      </c>
      <c r="G75" s="18"/>
      <c r="H75" s="18"/>
      <c r="I75" s="60">
        <v>1</v>
      </c>
      <c r="J75" s="18"/>
      <c r="K75" s="18"/>
      <c r="L75" s="55">
        <v>1</v>
      </c>
      <c r="M75" s="63">
        <f>SUM(F75:L75)</f>
        <v>5</v>
      </c>
      <c r="N75" s="9">
        <v>46054</v>
      </c>
      <c r="O75" s="447"/>
      <c r="P75" s="447"/>
      <c r="Q75" s="447"/>
      <c r="R75" s="447"/>
      <c r="S75" s="447"/>
      <c r="T75" s="447"/>
      <c r="U75" s="447"/>
      <c r="V75" s="447"/>
      <c r="W75" s="447"/>
      <c r="X75" s="447"/>
      <c r="Y75" s="447"/>
      <c r="Z75" s="447"/>
      <c r="AB75" s="171"/>
      <c r="AC75" s="172"/>
      <c r="AD75" s="172"/>
    </row>
    <row r="76" spans="1:32">
      <c r="A76" s="431">
        <v>70</v>
      </c>
      <c r="B76" s="66" t="s">
        <v>206</v>
      </c>
      <c r="C76" s="6" t="s">
        <v>82</v>
      </c>
      <c r="D76" s="12">
        <v>1</v>
      </c>
      <c r="E76" s="19" t="s">
        <v>207</v>
      </c>
      <c r="F76" s="12">
        <v>1</v>
      </c>
      <c r="G76" s="18"/>
      <c r="H76" s="12"/>
      <c r="I76" s="58"/>
      <c r="J76" s="12">
        <v>1</v>
      </c>
      <c r="K76" s="18"/>
      <c r="L76" s="12"/>
      <c r="M76" s="63">
        <f>SUM(F76:L76)</f>
        <v>2</v>
      </c>
      <c r="N76" s="9">
        <v>46054</v>
      </c>
      <c r="O76" s="447"/>
      <c r="P76" s="447"/>
      <c r="Q76" s="447"/>
      <c r="R76" s="447"/>
      <c r="S76" s="447"/>
      <c r="T76" s="447"/>
      <c r="U76" s="447"/>
      <c r="V76" s="447"/>
      <c r="W76" s="447"/>
      <c r="X76" s="447"/>
      <c r="Y76" s="447"/>
      <c r="Z76" s="447"/>
      <c r="AB76" s="171"/>
      <c r="AC76" s="172"/>
      <c r="AD76" s="172"/>
    </row>
    <row r="77" spans="1:32">
      <c r="A77" s="431">
        <v>71</v>
      </c>
      <c r="B77" s="66" t="s">
        <v>208</v>
      </c>
      <c r="C77" s="6" t="s">
        <v>82</v>
      </c>
      <c r="D77" s="12">
        <v>1</v>
      </c>
      <c r="E77" s="4" t="s">
        <v>209</v>
      </c>
      <c r="F77" s="12"/>
      <c r="G77" s="18"/>
      <c r="H77" s="12"/>
      <c r="I77" s="58">
        <v>2</v>
      </c>
      <c r="J77" s="12">
        <v>1</v>
      </c>
      <c r="K77" s="18"/>
      <c r="L77" s="54">
        <v>2</v>
      </c>
      <c r="M77" s="63">
        <f>SUM(F77:L77)</f>
        <v>5</v>
      </c>
      <c r="N77" s="9">
        <v>46054</v>
      </c>
      <c r="O77" s="447"/>
      <c r="P77" s="447"/>
      <c r="Q77" s="447"/>
      <c r="R77" s="447"/>
      <c r="S77" s="447"/>
      <c r="T77" s="447"/>
      <c r="U77" s="447"/>
      <c r="V77" s="447"/>
      <c r="W77" s="447"/>
      <c r="X77" s="447"/>
      <c r="Y77" s="447"/>
      <c r="Z77" s="447"/>
      <c r="AB77" s="171"/>
      <c r="AC77" s="172"/>
      <c r="AD77" s="172"/>
    </row>
    <row r="78" spans="1:32" ht="25.5">
      <c r="A78" s="431">
        <v>72</v>
      </c>
      <c r="B78" s="66" t="s">
        <v>210</v>
      </c>
      <c r="C78" s="6" t="s">
        <v>82</v>
      </c>
      <c r="D78" s="12">
        <v>1</v>
      </c>
      <c r="E78" s="19" t="s">
        <v>211</v>
      </c>
      <c r="F78" s="12">
        <v>1</v>
      </c>
      <c r="G78" s="18"/>
      <c r="H78" s="12"/>
      <c r="I78" s="58"/>
      <c r="J78" s="12">
        <v>1</v>
      </c>
      <c r="K78" s="18"/>
      <c r="L78" s="12"/>
      <c r="M78" s="63">
        <f>SUM(F78:L78)</f>
        <v>2</v>
      </c>
      <c r="N78" s="9">
        <v>46054</v>
      </c>
      <c r="O78" s="447"/>
      <c r="P78" s="447"/>
      <c r="Q78" s="447"/>
      <c r="R78" s="447"/>
      <c r="S78" s="447"/>
      <c r="T78" s="447"/>
      <c r="U78" s="447"/>
      <c r="V78" s="447"/>
      <c r="W78" s="447"/>
      <c r="X78" s="447"/>
      <c r="Y78" s="447"/>
      <c r="Z78" s="447"/>
      <c r="AB78" s="171"/>
      <c r="AC78" s="172"/>
      <c r="AD78" s="172"/>
    </row>
    <row r="79" spans="1:32">
      <c r="B79" s="65" t="s">
        <v>212</v>
      </c>
      <c r="C79" s="46"/>
      <c r="D79" s="46"/>
      <c r="E79" s="46"/>
      <c r="F79" s="46">
        <f t="shared" ref="F79:M79" si="9">SUM(F57:F78)</f>
        <v>31</v>
      </c>
      <c r="G79" s="46">
        <f t="shared" si="9"/>
        <v>0</v>
      </c>
      <c r="H79" s="46">
        <f t="shared" si="9"/>
        <v>0</v>
      </c>
      <c r="I79" s="46">
        <f t="shared" si="9"/>
        <v>18</v>
      </c>
      <c r="J79" s="46">
        <f t="shared" si="9"/>
        <v>19</v>
      </c>
      <c r="K79" s="46">
        <f t="shared" si="9"/>
        <v>0</v>
      </c>
      <c r="L79" s="46">
        <f t="shared" si="9"/>
        <v>7</v>
      </c>
      <c r="M79" s="46">
        <f t="shared" si="9"/>
        <v>75</v>
      </c>
      <c r="N79" s="8"/>
      <c r="AB79" s="171"/>
      <c r="AC79" s="172"/>
      <c r="AD79" s="172"/>
    </row>
    <row r="80" spans="1:32">
      <c r="A80" s="5">
        <v>73</v>
      </c>
      <c r="B80" s="66" t="s">
        <v>213</v>
      </c>
      <c r="C80" s="6" t="s">
        <v>82</v>
      </c>
      <c r="D80" s="12">
        <v>1</v>
      </c>
      <c r="E80" s="19" t="s">
        <v>214</v>
      </c>
      <c r="F80" s="18">
        <v>1</v>
      </c>
      <c r="G80" s="18"/>
      <c r="H80" s="18"/>
      <c r="I80" s="60">
        <v>1</v>
      </c>
      <c r="J80" s="18"/>
      <c r="K80" s="18"/>
      <c r="L80" s="55">
        <v>2</v>
      </c>
      <c r="M80" s="63">
        <f t="shared" ref="M80:M89" si="10">SUM(F80:L80)</f>
        <v>4</v>
      </c>
      <c r="N80" s="24">
        <v>45717</v>
      </c>
      <c r="O80" s="448"/>
      <c r="P80" s="448"/>
      <c r="Q80" s="448"/>
      <c r="R80" s="448"/>
      <c r="S80" s="448"/>
      <c r="T80" s="448"/>
      <c r="U80" s="448"/>
      <c r="V80" s="448"/>
      <c r="W80" s="448"/>
      <c r="X80" s="448"/>
      <c r="Y80" s="448"/>
      <c r="Z80" s="448"/>
      <c r="AB80" s="171"/>
      <c r="AC80" s="172"/>
      <c r="AD80" s="172"/>
    </row>
    <row r="81" spans="1:30">
      <c r="A81" s="5">
        <v>74</v>
      </c>
      <c r="B81" s="66" t="s">
        <v>215</v>
      </c>
      <c r="C81" s="6" t="s">
        <v>82</v>
      </c>
      <c r="D81" s="12">
        <v>1</v>
      </c>
      <c r="E81" s="19" t="s">
        <v>216</v>
      </c>
      <c r="F81" s="12">
        <v>1</v>
      </c>
      <c r="G81" s="17"/>
      <c r="H81" s="17"/>
      <c r="I81" s="58">
        <v>1</v>
      </c>
      <c r="J81" s="12"/>
      <c r="K81" s="18"/>
      <c r="L81" s="17"/>
      <c r="M81" s="63">
        <f t="shared" si="10"/>
        <v>2</v>
      </c>
      <c r="N81" s="24">
        <v>45689</v>
      </c>
      <c r="O81" s="448"/>
      <c r="P81" s="448"/>
      <c r="Q81" s="448"/>
      <c r="R81" s="448"/>
      <c r="S81" s="448"/>
      <c r="T81" s="448"/>
      <c r="U81" s="448"/>
      <c r="V81" s="448"/>
      <c r="W81" s="448"/>
      <c r="X81" s="448"/>
      <c r="Y81" s="448"/>
      <c r="Z81" s="448"/>
      <c r="AB81" s="171"/>
      <c r="AC81" s="172"/>
      <c r="AD81" s="172"/>
    </row>
    <row r="82" spans="1:30">
      <c r="A82" s="431">
        <v>75</v>
      </c>
      <c r="B82" s="66" t="s">
        <v>217</v>
      </c>
      <c r="C82" s="6" t="s">
        <v>82</v>
      </c>
      <c r="D82" s="12">
        <v>1</v>
      </c>
      <c r="E82" s="19" t="s">
        <v>218</v>
      </c>
      <c r="F82" s="12">
        <v>1</v>
      </c>
      <c r="G82" s="18"/>
      <c r="H82" s="12"/>
      <c r="I82" s="58">
        <v>2</v>
      </c>
      <c r="J82" s="12"/>
      <c r="K82" s="18"/>
      <c r="L82" s="12"/>
      <c r="M82" s="63">
        <f t="shared" si="10"/>
        <v>3</v>
      </c>
      <c r="N82" s="9">
        <v>46054</v>
      </c>
      <c r="O82" s="447"/>
      <c r="P82" s="447"/>
      <c r="Q82" s="447"/>
      <c r="R82" s="447"/>
      <c r="S82" s="447"/>
      <c r="T82" s="447"/>
      <c r="U82" s="447"/>
      <c r="V82" s="447"/>
      <c r="W82" s="447"/>
      <c r="X82" s="447"/>
      <c r="Y82" s="447"/>
      <c r="Z82" s="447"/>
      <c r="AB82" s="171"/>
      <c r="AC82" s="172"/>
      <c r="AD82" s="172"/>
    </row>
    <row r="83" spans="1:30">
      <c r="A83" s="5">
        <v>76</v>
      </c>
      <c r="B83" s="66" t="s">
        <v>219</v>
      </c>
      <c r="C83" s="6" t="s">
        <v>82</v>
      </c>
      <c r="D83" s="12">
        <v>1</v>
      </c>
      <c r="E83" s="4" t="s">
        <v>220</v>
      </c>
      <c r="F83" s="12">
        <v>4</v>
      </c>
      <c r="G83" s="18"/>
      <c r="H83" s="12"/>
      <c r="I83" s="58"/>
      <c r="J83" s="12">
        <v>2</v>
      </c>
      <c r="K83" s="18"/>
      <c r="L83" s="12"/>
      <c r="M83" s="63">
        <f t="shared" si="10"/>
        <v>6</v>
      </c>
      <c r="N83" s="24">
        <v>45689</v>
      </c>
      <c r="O83" s="448"/>
      <c r="P83" s="448"/>
      <c r="Q83" s="448"/>
      <c r="R83" s="448"/>
      <c r="S83" s="448"/>
      <c r="T83" s="448"/>
      <c r="U83" s="448"/>
      <c r="V83" s="448"/>
      <c r="W83" s="448"/>
      <c r="X83" s="448"/>
      <c r="Y83" s="448"/>
      <c r="Z83" s="448"/>
      <c r="AB83" s="171"/>
      <c r="AC83" s="172"/>
      <c r="AD83" s="172"/>
    </row>
    <row r="84" spans="1:30" ht="38.25">
      <c r="A84" s="431">
        <v>77</v>
      </c>
      <c r="B84" s="66" t="s">
        <v>221</v>
      </c>
      <c r="C84" s="6" t="s">
        <v>82</v>
      </c>
      <c r="D84" s="12">
        <v>1</v>
      </c>
      <c r="E84" s="19" t="s">
        <v>222</v>
      </c>
      <c r="F84" s="12">
        <v>2</v>
      </c>
      <c r="G84" s="18"/>
      <c r="H84" s="12"/>
      <c r="I84" s="58">
        <v>1</v>
      </c>
      <c r="J84" s="12"/>
      <c r="K84" s="18"/>
      <c r="L84" s="54">
        <v>1</v>
      </c>
      <c r="M84" s="63">
        <f t="shared" si="10"/>
        <v>4</v>
      </c>
      <c r="N84" s="9">
        <v>46054</v>
      </c>
      <c r="O84" s="447"/>
      <c r="P84" s="447"/>
      <c r="Q84" s="447"/>
      <c r="R84" s="447"/>
      <c r="S84" s="447"/>
      <c r="T84" s="447"/>
      <c r="U84" s="447"/>
      <c r="V84" s="447"/>
      <c r="W84" s="447"/>
      <c r="X84" s="447"/>
      <c r="Y84" s="447"/>
      <c r="Z84" s="447"/>
      <c r="AB84" s="171"/>
      <c r="AC84" s="172"/>
      <c r="AD84" s="172"/>
    </row>
    <row r="85" spans="1:30">
      <c r="A85" s="431">
        <v>78</v>
      </c>
      <c r="B85" s="66" t="s">
        <v>223</v>
      </c>
      <c r="C85" s="6" t="s">
        <v>82</v>
      </c>
      <c r="D85" s="12">
        <v>1</v>
      </c>
      <c r="E85" s="19" t="s">
        <v>224</v>
      </c>
      <c r="F85" s="12">
        <v>1</v>
      </c>
      <c r="G85" s="18"/>
      <c r="H85" s="12"/>
      <c r="I85" s="58"/>
      <c r="J85" s="183"/>
      <c r="K85" s="18"/>
      <c r="L85" s="54">
        <v>1</v>
      </c>
      <c r="M85" s="63">
        <f t="shared" si="10"/>
        <v>2</v>
      </c>
      <c r="N85" s="9">
        <v>46054</v>
      </c>
      <c r="O85" s="447"/>
      <c r="P85" s="447"/>
      <c r="Q85" s="447"/>
      <c r="R85" s="447"/>
      <c r="S85" s="447"/>
      <c r="T85" s="447"/>
      <c r="U85" s="447"/>
      <c r="V85" s="447"/>
      <c r="W85" s="447"/>
      <c r="X85" s="447"/>
      <c r="Y85" s="447"/>
      <c r="Z85" s="447"/>
      <c r="AB85" s="171"/>
      <c r="AC85" s="172"/>
      <c r="AD85" s="180">
        <v>1</v>
      </c>
    </row>
    <row r="86" spans="1:30">
      <c r="A86" s="431">
        <v>79</v>
      </c>
      <c r="B86" s="66" t="s">
        <v>225</v>
      </c>
      <c r="C86" s="6" t="s">
        <v>82</v>
      </c>
      <c r="D86" s="12">
        <v>1</v>
      </c>
      <c r="E86" s="19" t="s">
        <v>226</v>
      </c>
      <c r="F86" s="12">
        <v>3</v>
      </c>
      <c r="G86" s="18"/>
      <c r="H86" s="12"/>
      <c r="I86" s="58"/>
      <c r="J86" s="183"/>
      <c r="K86" s="18"/>
      <c r="L86" s="12"/>
      <c r="M86" s="63">
        <f t="shared" si="10"/>
        <v>3</v>
      </c>
      <c r="N86" s="9">
        <v>46054</v>
      </c>
      <c r="O86" s="447"/>
      <c r="P86" s="447"/>
      <c r="Q86" s="447"/>
      <c r="R86" s="447"/>
      <c r="S86" s="447"/>
      <c r="T86" s="447"/>
      <c r="U86" s="447"/>
      <c r="V86" s="447"/>
      <c r="W86" s="447"/>
      <c r="X86" s="447"/>
      <c r="Y86" s="447"/>
      <c r="Z86" s="447"/>
      <c r="AB86" s="171"/>
      <c r="AC86" s="172"/>
      <c r="AD86" s="180">
        <v>1</v>
      </c>
    </row>
    <row r="87" spans="1:30" ht="25.5">
      <c r="A87" s="431">
        <v>80</v>
      </c>
      <c r="B87" s="64" t="s">
        <v>227</v>
      </c>
      <c r="C87" s="6" t="s">
        <v>228</v>
      </c>
      <c r="D87" s="12">
        <v>3</v>
      </c>
      <c r="E87" s="4" t="s">
        <v>229</v>
      </c>
      <c r="F87" s="12">
        <v>3</v>
      </c>
      <c r="G87" s="18"/>
      <c r="H87" s="12"/>
      <c r="I87" s="58">
        <v>2</v>
      </c>
      <c r="J87" s="12"/>
      <c r="K87" s="18"/>
      <c r="L87" s="12"/>
      <c r="M87" s="63">
        <f t="shared" si="10"/>
        <v>5</v>
      </c>
      <c r="N87" s="9">
        <v>46054</v>
      </c>
      <c r="O87" s="447"/>
      <c r="P87" s="447"/>
      <c r="Q87" s="447"/>
      <c r="R87" s="447"/>
      <c r="S87" s="447"/>
      <c r="T87" s="447"/>
      <c r="U87" s="447"/>
      <c r="V87" s="447"/>
      <c r="W87" s="447"/>
      <c r="X87" s="447"/>
      <c r="Y87" s="447"/>
      <c r="Z87" s="447"/>
      <c r="AB87" s="171"/>
      <c r="AC87" s="172"/>
      <c r="AD87" s="172"/>
    </row>
    <row r="88" spans="1:30" ht="36.75" customHeight="1">
      <c r="A88" s="431">
        <v>81</v>
      </c>
      <c r="B88" s="64" t="s">
        <v>227</v>
      </c>
      <c r="C88" s="12" t="s">
        <v>112</v>
      </c>
      <c r="D88" s="12">
        <v>1</v>
      </c>
      <c r="E88" s="4" t="s">
        <v>230</v>
      </c>
      <c r="F88" s="12">
        <v>1</v>
      </c>
      <c r="G88" s="18"/>
      <c r="H88" s="12"/>
      <c r="I88" s="58">
        <v>2</v>
      </c>
      <c r="J88" s="12"/>
      <c r="K88" s="18"/>
      <c r="L88" s="12"/>
      <c r="M88" s="63">
        <f t="shared" si="10"/>
        <v>3</v>
      </c>
      <c r="N88" s="9">
        <v>46054</v>
      </c>
      <c r="O88" s="447"/>
      <c r="P88" s="447"/>
      <c r="Q88" s="447"/>
      <c r="R88" s="447"/>
      <c r="S88" s="447"/>
      <c r="T88" s="447"/>
      <c r="U88" s="447"/>
      <c r="V88" s="447"/>
      <c r="W88" s="447"/>
      <c r="X88" s="447"/>
      <c r="Y88" s="447"/>
      <c r="Z88" s="447"/>
      <c r="AB88" s="171"/>
      <c r="AC88" s="172"/>
      <c r="AD88" s="172"/>
    </row>
    <row r="89" spans="1:30">
      <c r="A89" s="431">
        <v>82</v>
      </c>
      <c r="B89" s="66" t="s">
        <v>231</v>
      </c>
      <c r="C89" s="6" t="s">
        <v>82</v>
      </c>
      <c r="D89" s="12">
        <v>1</v>
      </c>
      <c r="E89" s="19" t="s">
        <v>232</v>
      </c>
      <c r="F89" s="12">
        <v>1</v>
      </c>
      <c r="G89" s="18"/>
      <c r="H89" s="12"/>
      <c r="I89" s="58">
        <v>4</v>
      </c>
      <c r="J89" s="12"/>
      <c r="K89" s="18"/>
      <c r="L89" s="12"/>
      <c r="M89" s="63">
        <f t="shared" si="10"/>
        <v>5</v>
      </c>
      <c r="N89" s="9">
        <v>46054</v>
      </c>
      <c r="O89" s="447"/>
      <c r="P89" s="447"/>
      <c r="Q89" s="447"/>
      <c r="R89" s="447"/>
      <c r="S89" s="447"/>
      <c r="T89" s="447"/>
      <c r="U89" s="447"/>
      <c r="V89" s="447"/>
      <c r="W89" s="447"/>
      <c r="X89" s="447"/>
      <c r="Y89" s="447"/>
      <c r="Z89" s="447"/>
      <c r="AB89" s="171"/>
      <c r="AC89" s="172"/>
      <c r="AD89" s="172"/>
    </row>
    <row r="90" spans="1:30" ht="20.25" customHeight="1">
      <c r="A90" s="431">
        <v>83</v>
      </c>
      <c r="B90" s="64" t="s">
        <v>233</v>
      </c>
      <c r="C90" s="6" t="s">
        <v>82</v>
      </c>
      <c r="D90" s="12">
        <v>1</v>
      </c>
      <c r="E90" s="19" t="s">
        <v>234</v>
      </c>
      <c r="F90" s="12">
        <v>3</v>
      </c>
      <c r="G90" s="18"/>
      <c r="H90" s="12"/>
      <c r="I90" s="58">
        <v>1</v>
      </c>
      <c r="J90" s="12"/>
      <c r="K90" s="18"/>
      <c r="L90" s="12"/>
      <c r="M90" s="63">
        <v>6</v>
      </c>
      <c r="N90" s="9">
        <v>46054</v>
      </c>
      <c r="O90" s="447"/>
      <c r="P90" s="447"/>
      <c r="Q90" s="447"/>
      <c r="R90" s="447"/>
      <c r="S90" s="447"/>
      <c r="T90" s="447"/>
      <c r="U90" s="447"/>
      <c r="V90" s="447"/>
      <c r="W90" s="447"/>
      <c r="X90" s="447"/>
      <c r="Y90" s="447"/>
      <c r="Z90" s="447"/>
      <c r="AB90" s="171"/>
      <c r="AC90" s="172"/>
      <c r="AD90" s="172"/>
    </row>
    <row r="91" spans="1:30">
      <c r="A91" s="431">
        <v>84</v>
      </c>
      <c r="B91" s="66" t="s">
        <v>235</v>
      </c>
      <c r="C91" s="6" t="s">
        <v>82</v>
      </c>
      <c r="D91" s="12">
        <v>1</v>
      </c>
      <c r="E91" s="19" t="s">
        <v>236</v>
      </c>
      <c r="F91" s="183"/>
      <c r="G91" s="18"/>
      <c r="H91" s="12"/>
      <c r="I91" s="58">
        <v>1</v>
      </c>
      <c r="J91" s="12"/>
      <c r="K91" s="18"/>
      <c r="L91" s="54">
        <v>1</v>
      </c>
      <c r="M91" s="63">
        <f>SUM(F91:L91)</f>
        <v>2</v>
      </c>
      <c r="N91" s="9">
        <v>46054</v>
      </c>
      <c r="O91" s="447"/>
      <c r="P91" s="447"/>
      <c r="Q91" s="447"/>
      <c r="R91" s="447"/>
      <c r="S91" s="447"/>
      <c r="T91" s="447"/>
      <c r="U91" s="447"/>
      <c r="V91" s="447"/>
      <c r="W91" s="447"/>
      <c r="X91" s="447"/>
      <c r="Y91" s="447"/>
      <c r="Z91" s="447"/>
      <c r="AB91" s="182">
        <v>1</v>
      </c>
      <c r="AC91" s="172"/>
      <c r="AD91" s="172"/>
    </row>
    <row r="92" spans="1:30" ht="77.25">
      <c r="A92" s="5">
        <v>85</v>
      </c>
      <c r="B92" s="68" t="s">
        <v>237</v>
      </c>
      <c r="C92" s="15" t="s">
        <v>58</v>
      </c>
      <c r="D92" s="12"/>
      <c r="E92" s="19" t="s">
        <v>238</v>
      </c>
      <c r="F92" s="183"/>
      <c r="G92" s="18"/>
      <c r="H92" s="12"/>
      <c r="I92" s="183"/>
      <c r="J92" s="12"/>
      <c r="K92" s="18"/>
      <c r="L92" s="12"/>
      <c r="M92" s="63"/>
      <c r="N92" s="9"/>
      <c r="O92" s="447"/>
      <c r="P92" s="447"/>
      <c r="Q92" s="447"/>
      <c r="R92" s="447"/>
      <c r="S92" s="447"/>
      <c r="T92" s="447"/>
      <c r="U92" s="447"/>
      <c r="V92" s="447"/>
      <c r="W92" s="447"/>
      <c r="X92" s="447"/>
      <c r="Y92" s="447"/>
      <c r="Z92" s="447"/>
      <c r="AA92" s="39" t="s">
        <v>705</v>
      </c>
      <c r="AB92" s="171">
        <v>1</v>
      </c>
      <c r="AC92" s="172">
        <v>2</v>
      </c>
      <c r="AD92" s="172"/>
    </row>
    <row r="93" spans="1:30" ht="28.5" customHeight="1">
      <c r="A93" s="5">
        <v>86</v>
      </c>
      <c r="B93" s="64" t="s">
        <v>237</v>
      </c>
      <c r="C93" s="12" t="s">
        <v>239</v>
      </c>
      <c r="D93" s="12">
        <v>1</v>
      </c>
      <c r="E93" s="19" t="s">
        <v>240</v>
      </c>
      <c r="F93" s="12"/>
      <c r="G93" s="18"/>
      <c r="H93" s="12"/>
      <c r="I93" s="58">
        <v>1</v>
      </c>
      <c r="J93" s="12"/>
      <c r="K93" s="18"/>
      <c r="L93" s="12"/>
      <c r="M93" s="63">
        <f t="shared" ref="M93:M106" si="11">SUM(F93:L93)</f>
        <v>1</v>
      </c>
      <c r="N93" s="9">
        <v>45689</v>
      </c>
      <c r="O93" s="447"/>
      <c r="P93" s="447"/>
      <c r="Q93" s="447"/>
      <c r="R93" s="447"/>
      <c r="S93" s="447"/>
      <c r="T93" s="447"/>
      <c r="U93" s="447"/>
      <c r="V93" s="447"/>
      <c r="W93" s="447"/>
      <c r="X93" s="447"/>
      <c r="Y93" s="447"/>
      <c r="Z93" s="447"/>
      <c r="AB93" s="171">
        <v>1</v>
      </c>
      <c r="AC93" s="172"/>
      <c r="AD93" s="172"/>
    </row>
    <row r="94" spans="1:30" ht="68.25" customHeight="1">
      <c r="A94" s="5">
        <v>87</v>
      </c>
      <c r="B94" s="68" t="s">
        <v>237</v>
      </c>
      <c r="C94" s="10" t="s">
        <v>241</v>
      </c>
      <c r="D94" s="12">
        <v>4</v>
      </c>
      <c r="E94" s="4" t="s">
        <v>242</v>
      </c>
      <c r="F94" s="12">
        <v>4</v>
      </c>
      <c r="G94" s="18"/>
      <c r="H94" s="12"/>
      <c r="I94" s="183"/>
      <c r="J94" s="12"/>
      <c r="K94" s="18"/>
      <c r="L94" s="12"/>
      <c r="M94" s="63">
        <f t="shared" si="11"/>
        <v>4</v>
      </c>
      <c r="N94" s="9">
        <v>45689</v>
      </c>
      <c r="O94" s="447"/>
      <c r="P94" s="447"/>
      <c r="Q94" s="447"/>
      <c r="R94" s="447"/>
      <c r="S94" s="447"/>
      <c r="T94" s="447"/>
      <c r="U94" s="447"/>
      <c r="V94" s="447"/>
      <c r="W94" s="447"/>
      <c r="X94" s="447"/>
      <c r="Y94" s="447"/>
      <c r="Z94" s="447"/>
      <c r="AB94" s="171"/>
      <c r="AC94" s="183">
        <v>4</v>
      </c>
      <c r="AD94" s="172"/>
    </row>
    <row r="95" spans="1:30">
      <c r="A95" s="431">
        <v>88</v>
      </c>
      <c r="B95" s="66" t="s">
        <v>243</v>
      </c>
      <c r="C95" s="6" t="s">
        <v>82</v>
      </c>
      <c r="D95" s="12">
        <v>1</v>
      </c>
      <c r="E95" s="19" t="s">
        <v>244</v>
      </c>
      <c r="F95" s="12">
        <v>1</v>
      </c>
      <c r="G95" s="18"/>
      <c r="H95" s="12"/>
      <c r="I95" s="58"/>
      <c r="J95" s="12">
        <v>2</v>
      </c>
      <c r="K95" s="18"/>
      <c r="L95" s="54">
        <v>1</v>
      </c>
      <c r="M95" s="63">
        <f t="shared" si="11"/>
        <v>4</v>
      </c>
      <c r="N95" s="9">
        <v>46054</v>
      </c>
      <c r="O95" s="447"/>
      <c r="P95" s="447"/>
      <c r="Q95" s="447"/>
      <c r="R95" s="447"/>
      <c r="S95" s="447"/>
      <c r="T95" s="447"/>
      <c r="U95" s="447"/>
      <c r="V95" s="447"/>
      <c r="W95" s="447"/>
      <c r="X95" s="447"/>
      <c r="Y95" s="447"/>
      <c r="Z95" s="447"/>
      <c r="AB95" s="171"/>
      <c r="AC95" s="172"/>
      <c r="AD95" s="172"/>
    </row>
    <row r="96" spans="1:30" ht="38.25">
      <c r="A96" s="431">
        <v>89</v>
      </c>
      <c r="B96" s="64" t="s">
        <v>245</v>
      </c>
      <c r="C96" s="11" t="s">
        <v>246</v>
      </c>
      <c r="D96" s="12">
        <v>5</v>
      </c>
      <c r="E96" s="19" t="s">
        <v>247</v>
      </c>
      <c r="F96" s="12">
        <v>2</v>
      </c>
      <c r="G96" s="18"/>
      <c r="H96" s="12"/>
      <c r="I96" s="58">
        <v>4</v>
      </c>
      <c r="J96" s="12">
        <v>2</v>
      </c>
      <c r="K96" s="18"/>
      <c r="L96" s="12"/>
      <c r="M96" s="63">
        <f t="shared" si="11"/>
        <v>8</v>
      </c>
      <c r="N96" s="9">
        <v>46054</v>
      </c>
      <c r="O96" s="447"/>
      <c r="P96" s="447"/>
      <c r="Q96" s="447"/>
      <c r="R96" s="447"/>
      <c r="S96" s="447"/>
      <c r="T96" s="447"/>
      <c r="U96" s="447"/>
      <c r="V96" s="447"/>
      <c r="W96" s="447"/>
      <c r="X96" s="447"/>
      <c r="Y96" s="447"/>
      <c r="Z96" s="447"/>
      <c r="AB96" s="171"/>
      <c r="AC96" s="172"/>
      <c r="AD96" s="172"/>
    </row>
    <row r="97" spans="1:30">
      <c r="A97" s="5">
        <v>90</v>
      </c>
      <c r="B97" s="66" t="s">
        <v>248</v>
      </c>
      <c r="C97" s="6" t="s">
        <v>249</v>
      </c>
      <c r="D97" s="12">
        <v>1</v>
      </c>
      <c r="E97" s="19" t="s">
        <v>250</v>
      </c>
      <c r="F97" s="12">
        <v>2</v>
      </c>
      <c r="G97" s="18"/>
      <c r="H97" s="12"/>
      <c r="I97" s="58">
        <v>1</v>
      </c>
      <c r="J97" s="12"/>
      <c r="K97" s="18"/>
      <c r="L97" s="12"/>
      <c r="M97" s="63">
        <f t="shared" si="11"/>
        <v>3</v>
      </c>
      <c r="N97" s="9">
        <v>45689</v>
      </c>
      <c r="O97" s="447"/>
      <c r="P97" s="447"/>
      <c r="Q97" s="447"/>
      <c r="R97" s="447"/>
      <c r="S97" s="447"/>
      <c r="T97" s="447"/>
      <c r="U97" s="447"/>
      <c r="V97" s="447"/>
      <c r="W97" s="447"/>
      <c r="X97" s="447"/>
      <c r="Y97" s="447"/>
      <c r="Z97" s="447"/>
      <c r="AB97" s="171"/>
      <c r="AC97" s="172"/>
      <c r="AD97" s="172"/>
    </row>
    <row r="98" spans="1:30" ht="25.5">
      <c r="A98" s="5">
        <v>91</v>
      </c>
      <c r="B98" s="64" t="s">
        <v>251</v>
      </c>
      <c r="C98" s="12" t="s">
        <v>252</v>
      </c>
      <c r="D98" s="12">
        <v>20</v>
      </c>
      <c r="E98" s="4" t="s">
        <v>662</v>
      </c>
      <c r="F98" s="12">
        <v>4</v>
      </c>
      <c r="G98" s="18"/>
      <c r="H98" s="12">
        <v>1</v>
      </c>
      <c r="I98" s="58">
        <v>4</v>
      </c>
      <c r="J98" s="25"/>
      <c r="K98" s="18">
        <v>1</v>
      </c>
      <c r="L98" s="54">
        <v>1</v>
      </c>
      <c r="M98" s="63">
        <f t="shared" si="11"/>
        <v>11</v>
      </c>
      <c r="N98" s="9">
        <v>45962</v>
      </c>
      <c r="O98" s="447"/>
      <c r="P98" s="447"/>
      <c r="Q98" s="447"/>
      <c r="R98" s="447"/>
      <c r="S98" s="447"/>
      <c r="T98" s="447"/>
      <c r="U98" s="447"/>
      <c r="V98" s="447"/>
      <c r="W98" s="447"/>
      <c r="X98" s="447"/>
      <c r="Y98" s="447"/>
      <c r="Z98" s="447"/>
      <c r="AB98" s="171"/>
      <c r="AC98" s="172"/>
      <c r="AD98" s="172"/>
    </row>
    <row r="99" spans="1:30">
      <c r="A99" s="431">
        <v>92</v>
      </c>
      <c r="B99" s="66" t="s">
        <v>254</v>
      </c>
      <c r="C99" s="6" t="s">
        <v>82</v>
      </c>
      <c r="D99" s="12">
        <v>1</v>
      </c>
      <c r="E99" s="19" t="s">
        <v>255</v>
      </c>
      <c r="F99" s="12">
        <v>2</v>
      </c>
      <c r="G99" s="18"/>
      <c r="H99" s="12"/>
      <c r="I99" s="58"/>
      <c r="J99" s="12">
        <v>1</v>
      </c>
      <c r="K99" s="18"/>
      <c r="L99" s="54">
        <v>1</v>
      </c>
      <c r="M99" s="63">
        <f t="shared" si="11"/>
        <v>4</v>
      </c>
      <c r="N99" s="9">
        <v>46054</v>
      </c>
      <c r="O99" s="447"/>
      <c r="P99" s="447"/>
      <c r="Q99" s="447"/>
      <c r="R99" s="447"/>
      <c r="S99" s="447"/>
      <c r="T99" s="447"/>
      <c r="U99" s="447"/>
      <c r="V99" s="447"/>
      <c r="W99" s="447"/>
      <c r="X99" s="447"/>
      <c r="Y99" s="447"/>
      <c r="Z99" s="447"/>
      <c r="AB99" s="171"/>
      <c r="AC99" s="172"/>
      <c r="AD99" s="172"/>
    </row>
    <row r="100" spans="1:30">
      <c r="A100" s="431">
        <v>93</v>
      </c>
      <c r="B100" s="66" t="s">
        <v>256</v>
      </c>
      <c r="C100" s="6" t="s">
        <v>82</v>
      </c>
      <c r="D100" s="12">
        <v>1</v>
      </c>
      <c r="E100" s="4" t="s">
        <v>257</v>
      </c>
      <c r="F100" s="12">
        <v>2</v>
      </c>
      <c r="G100" s="18"/>
      <c r="H100" s="12"/>
      <c r="I100" s="58"/>
      <c r="J100" s="183"/>
      <c r="K100" s="18"/>
      <c r="L100" s="12"/>
      <c r="M100" s="63">
        <f t="shared" si="11"/>
        <v>2</v>
      </c>
      <c r="N100" s="9">
        <v>46054</v>
      </c>
      <c r="O100" s="447"/>
      <c r="P100" s="447"/>
      <c r="Q100" s="447"/>
      <c r="R100" s="447"/>
      <c r="S100" s="447"/>
      <c r="T100" s="447"/>
      <c r="U100" s="447"/>
      <c r="V100" s="447"/>
      <c r="W100" s="447"/>
      <c r="X100" s="447"/>
      <c r="Y100" s="447"/>
      <c r="Z100" s="447"/>
      <c r="AB100" s="171"/>
      <c r="AC100" s="172"/>
      <c r="AD100" s="180">
        <v>1</v>
      </c>
    </row>
    <row r="101" spans="1:30">
      <c r="A101" s="431">
        <v>94</v>
      </c>
      <c r="B101" s="66" t="s">
        <v>258</v>
      </c>
      <c r="C101" s="6" t="s">
        <v>82</v>
      </c>
      <c r="D101" s="12">
        <v>1</v>
      </c>
      <c r="E101" s="4" t="s">
        <v>259</v>
      </c>
      <c r="F101" s="183"/>
      <c r="G101" s="18"/>
      <c r="H101" s="12"/>
      <c r="I101" s="58">
        <v>1</v>
      </c>
      <c r="J101" s="12"/>
      <c r="K101" s="18"/>
      <c r="L101" s="54">
        <v>1</v>
      </c>
      <c r="M101" s="63">
        <f t="shared" si="11"/>
        <v>2</v>
      </c>
      <c r="N101" s="9">
        <v>46054</v>
      </c>
      <c r="O101" s="447"/>
      <c r="P101" s="447"/>
      <c r="Q101" s="447"/>
      <c r="R101" s="447"/>
      <c r="S101" s="447"/>
      <c r="T101" s="447"/>
      <c r="U101" s="447"/>
      <c r="V101" s="447"/>
      <c r="W101" s="447"/>
      <c r="X101" s="447"/>
      <c r="Y101" s="447"/>
      <c r="Z101" s="447"/>
      <c r="AB101" s="182">
        <v>1</v>
      </c>
      <c r="AC101" s="172"/>
      <c r="AD101" s="172"/>
    </row>
    <row r="102" spans="1:30">
      <c r="A102" s="431">
        <v>95</v>
      </c>
      <c r="B102" s="66" t="s">
        <v>260</v>
      </c>
      <c r="C102" s="6" t="s">
        <v>82</v>
      </c>
      <c r="D102" s="12">
        <v>1</v>
      </c>
      <c r="E102" s="19" t="s">
        <v>261</v>
      </c>
      <c r="F102" s="12">
        <v>2</v>
      </c>
      <c r="G102" s="18"/>
      <c r="H102" s="12"/>
      <c r="I102" s="58">
        <v>1</v>
      </c>
      <c r="J102" s="12"/>
      <c r="K102" s="18"/>
      <c r="L102" s="12"/>
      <c r="M102" s="63">
        <f t="shared" si="11"/>
        <v>3</v>
      </c>
      <c r="N102" s="8"/>
      <c r="AB102" s="171"/>
      <c r="AC102" s="172"/>
      <c r="AD102" s="172"/>
    </row>
    <row r="103" spans="1:30">
      <c r="A103" s="431">
        <v>96</v>
      </c>
      <c r="B103" s="66" t="s">
        <v>262</v>
      </c>
      <c r="C103" s="6" t="s">
        <v>82</v>
      </c>
      <c r="D103" s="12">
        <v>1</v>
      </c>
      <c r="E103" s="19" t="s">
        <v>263</v>
      </c>
      <c r="F103" s="12">
        <v>1</v>
      </c>
      <c r="G103" s="18"/>
      <c r="H103" s="12"/>
      <c r="I103" s="58">
        <v>1</v>
      </c>
      <c r="J103" s="12"/>
      <c r="K103" s="18"/>
      <c r="L103" s="12"/>
      <c r="M103" s="63">
        <f t="shared" si="11"/>
        <v>2</v>
      </c>
      <c r="N103" s="9">
        <v>46054</v>
      </c>
      <c r="O103" s="447"/>
      <c r="P103" s="447"/>
      <c r="Q103" s="447"/>
      <c r="R103" s="447"/>
      <c r="S103" s="447"/>
      <c r="T103" s="447"/>
      <c r="U103" s="447"/>
      <c r="V103" s="447"/>
      <c r="W103" s="447"/>
      <c r="X103" s="447"/>
      <c r="Y103" s="447"/>
      <c r="Z103" s="447"/>
      <c r="AB103" s="171"/>
      <c r="AC103" s="172"/>
      <c r="AD103" s="172"/>
    </row>
    <row r="104" spans="1:30" ht="25.5">
      <c r="A104" s="431">
        <v>97</v>
      </c>
      <c r="B104" s="64" t="s">
        <v>264</v>
      </c>
      <c r="C104" s="10" t="s">
        <v>265</v>
      </c>
      <c r="D104" s="12">
        <v>2</v>
      </c>
      <c r="E104" s="19" t="s">
        <v>266</v>
      </c>
      <c r="F104" s="12">
        <v>3</v>
      </c>
      <c r="G104" s="18"/>
      <c r="H104" s="12"/>
      <c r="I104" s="58"/>
      <c r="J104" s="12"/>
      <c r="K104" s="18">
        <v>1</v>
      </c>
      <c r="L104" s="54">
        <v>2</v>
      </c>
      <c r="M104" s="63">
        <f t="shared" si="11"/>
        <v>6</v>
      </c>
      <c r="N104" s="9">
        <v>46054</v>
      </c>
      <c r="O104" s="447"/>
      <c r="P104" s="447"/>
      <c r="Q104" s="447"/>
      <c r="R104" s="447"/>
      <c r="S104" s="447"/>
      <c r="T104" s="447"/>
      <c r="U104" s="447"/>
      <c r="V104" s="447"/>
      <c r="W104" s="447"/>
      <c r="X104" s="447"/>
      <c r="Y104" s="447"/>
      <c r="Z104" s="447"/>
      <c r="AB104" s="171"/>
      <c r="AC104" s="172"/>
      <c r="AD104" s="172"/>
    </row>
    <row r="105" spans="1:30" ht="25.5">
      <c r="A105" s="431">
        <v>98</v>
      </c>
      <c r="B105" s="64" t="s">
        <v>264</v>
      </c>
      <c r="C105" s="10" t="s">
        <v>267</v>
      </c>
      <c r="D105" s="12">
        <v>3</v>
      </c>
      <c r="E105" s="19" t="s">
        <v>268</v>
      </c>
      <c r="F105" s="12">
        <v>2</v>
      </c>
      <c r="G105" s="18"/>
      <c r="H105" s="12"/>
      <c r="I105" s="58"/>
      <c r="J105" s="12">
        <v>1</v>
      </c>
      <c r="K105" s="18"/>
      <c r="L105" s="12"/>
      <c r="M105" s="63">
        <f t="shared" si="11"/>
        <v>3</v>
      </c>
      <c r="N105" s="9">
        <v>46054</v>
      </c>
      <c r="O105" s="447"/>
      <c r="P105" s="447"/>
      <c r="Q105" s="447"/>
      <c r="R105" s="447"/>
      <c r="S105" s="447"/>
      <c r="T105" s="447"/>
      <c r="U105" s="447"/>
      <c r="V105" s="447"/>
      <c r="W105" s="447"/>
      <c r="X105" s="447"/>
      <c r="Y105" s="447"/>
      <c r="Z105" s="447"/>
      <c r="AB105" s="171"/>
      <c r="AC105" s="172"/>
      <c r="AD105" s="172"/>
    </row>
    <row r="106" spans="1:30">
      <c r="A106" s="431">
        <v>99</v>
      </c>
      <c r="B106" s="64" t="s">
        <v>269</v>
      </c>
      <c r="C106" s="10" t="s">
        <v>47</v>
      </c>
      <c r="D106" s="12">
        <v>3</v>
      </c>
      <c r="E106" s="19" t="s">
        <v>270</v>
      </c>
      <c r="F106" s="12">
        <v>1</v>
      </c>
      <c r="G106" s="18"/>
      <c r="H106" s="12"/>
      <c r="I106" s="58">
        <v>1</v>
      </c>
      <c r="J106" s="12"/>
      <c r="K106" s="18"/>
      <c r="L106" s="54">
        <v>1</v>
      </c>
      <c r="M106" s="63">
        <f t="shared" si="11"/>
        <v>3</v>
      </c>
      <c r="N106" s="9">
        <v>46054</v>
      </c>
      <c r="O106" s="447"/>
      <c r="P106" s="447"/>
      <c r="Q106" s="447"/>
      <c r="R106" s="447"/>
      <c r="S106" s="447"/>
      <c r="T106" s="447"/>
      <c r="U106" s="447"/>
      <c r="V106" s="447"/>
      <c r="W106" s="447"/>
      <c r="X106" s="447"/>
      <c r="Y106" s="447"/>
      <c r="Z106" s="447"/>
      <c r="AB106" s="171"/>
      <c r="AC106" s="172"/>
      <c r="AD106" s="172"/>
    </row>
    <row r="107" spans="1:30">
      <c r="B107" s="65" t="s">
        <v>271</v>
      </c>
      <c r="C107" s="46"/>
      <c r="D107" s="46"/>
      <c r="E107" s="46"/>
      <c r="F107" s="46">
        <f t="shared" ref="F107:M107" si="12">SUM(F80:F106)</f>
        <v>47</v>
      </c>
      <c r="G107" s="46">
        <f t="shared" si="12"/>
        <v>0</v>
      </c>
      <c r="H107" s="46">
        <f t="shared" si="12"/>
        <v>1</v>
      </c>
      <c r="I107" s="46">
        <f t="shared" si="12"/>
        <v>29</v>
      </c>
      <c r="J107" s="46">
        <f t="shared" si="12"/>
        <v>8</v>
      </c>
      <c r="K107" s="46">
        <f t="shared" si="12"/>
        <v>2</v>
      </c>
      <c r="L107" s="46">
        <f t="shared" si="12"/>
        <v>12</v>
      </c>
      <c r="M107" s="46">
        <f t="shared" si="12"/>
        <v>101</v>
      </c>
      <c r="N107" s="8"/>
      <c r="AB107" s="171"/>
      <c r="AC107" s="172"/>
      <c r="AD107" s="172"/>
    </row>
    <row r="108" spans="1:30" ht="25.5" customHeight="1">
      <c r="A108" s="431">
        <v>100</v>
      </c>
      <c r="B108" s="66" t="s">
        <v>272</v>
      </c>
      <c r="C108" s="10" t="s">
        <v>273</v>
      </c>
      <c r="D108" s="12">
        <v>5</v>
      </c>
      <c r="E108" s="19" t="s">
        <v>274</v>
      </c>
      <c r="F108" s="12">
        <v>3</v>
      </c>
      <c r="G108" s="18"/>
      <c r="H108" s="18"/>
      <c r="I108" s="60">
        <v>1</v>
      </c>
      <c r="J108" s="18">
        <v>5</v>
      </c>
      <c r="K108" s="18"/>
      <c r="L108" s="18"/>
      <c r="M108" s="63">
        <f t="shared" ref="M108:M133" si="13">SUM(F108:L108)</f>
        <v>9</v>
      </c>
      <c r="N108" s="9">
        <v>46054</v>
      </c>
      <c r="O108" s="447"/>
      <c r="P108" s="447"/>
      <c r="Q108" s="447"/>
      <c r="R108" s="447"/>
      <c r="S108" s="447"/>
      <c r="T108" s="447"/>
      <c r="U108" s="447"/>
      <c r="V108" s="447"/>
      <c r="W108" s="447"/>
      <c r="X108" s="447"/>
      <c r="Y108" s="447"/>
      <c r="Z108" s="447"/>
      <c r="AB108" s="171"/>
      <c r="AC108" s="172"/>
      <c r="AD108" s="172"/>
    </row>
    <row r="109" spans="1:30">
      <c r="A109" s="431">
        <v>101</v>
      </c>
      <c r="B109" s="66" t="s">
        <v>275</v>
      </c>
      <c r="C109" s="10" t="s">
        <v>117</v>
      </c>
      <c r="D109" s="12">
        <v>1</v>
      </c>
      <c r="E109" s="19" t="s">
        <v>276</v>
      </c>
      <c r="F109" s="12">
        <v>1</v>
      </c>
      <c r="G109" s="18"/>
      <c r="H109" s="12"/>
      <c r="I109" s="58">
        <v>1</v>
      </c>
      <c r="J109" s="12">
        <v>1</v>
      </c>
      <c r="K109" s="18"/>
      <c r="L109" s="12"/>
      <c r="M109" s="63">
        <f t="shared" si="13"/>
        <v>3</v>
      </c>
      <c r="N109" s="9">
        <v>46054</v>
      </c>
      <c r="O109" s="447"/>
      <c r="P109" s="447"/>
      <c r="Q109" s="447"/>
      <c r="R109" s="447"/>
      <c r="S109" s="447"/>
      <c r="T109" s="447"/>
      <c r="U109" s="447"/>
      <c r="V109" s="447"/>
      <c r="W109" s="447"/>
      <c r="X109" s="447"/>
      <c r="Y109" s="447"/>
      <c r="Z109" s="447"/>
      <c r="AB109" s="171"/>
      <c r="AC109" s="172"/>
      <c r="AD109" s="172"/>
    </row>
    <row r="110" spans="1:30">
      <c r="A110" s="431">
        <v>102</v>
      </c>
      <c r="B110" s="66" t="s">
        <v>277</v>
      </c>
      <c r="C110" s="10" t="s">
        <v>47</v>
      </c>
      <c r="D110" s="12">
        <v>1</v>
      </c>
      <c r="E110" s="19" t="s">
        <v>278</v>
      </c>
      <c r="F110" s="12">
        <v>2</v>
      </c>
      <c r="G110" s="18"/>
      <c r="H110" s="12"/>
      <c r="I110" s="58">
        <v>2</v>
      </c>
      <c r="J110" s="12"/>
      <c r="K110" s="18"/>
      <c r="L110" s="12"/>
      <c r="M110" s="63">
        <f t="shared" si="13"/>
        <v>4</v>
      </c>
      <c r="N110" s="9">
        <v>46054</v>
      </c>
      <c r="O110" s="447"/>
      <c r="P110" s="447"/>
      <c r="Q110" s="447"/>
      <c r="R110" s="447"/>
      <c r="S110" s="447"/>
      <c r="T110" s="447"/>
      <c r="U110" s="447"/>
      <c r="V110" s="447"/>
      <c r="W110" s="447"/>
      <c r="X110" s="447"/>
      <c r="Y110" s="447"/>
      <c r="Z110" s="447"/>
      <c r="AB110" s="171"/>
      <c r="AC110" s="172"/>
      <c r="AD110" s="172"/>
    </row>
    <row r="111" spans="1:30" ht="27.75" customHeight="1">
      <c r="A111" s="431">
        <v>103</v>
      </c>
      <c r="B111" s="66" t="s">
        <v>277</v>
      </c>
      <c r="C111" s="6" t="s">
        <v>279</v>
      </c>
      <c r="D111" s="12">
        <v>1</v>
      </c>
      <c r="E111" s="4" t="s">
        <v>280</v>
      </c>
      <c r="F111" s="12">
        <v>2</v>
      </c>
      <c r="G111" s="18"/>
      <c r="H111" s="12"/>
      <c r="I111" s="58">
        <v>1</v>
      </c>
      <c r="J111" s="12"/>
      <c r="K111" s="18"/>
      <c r="L111" s="12"/>
      <c r="M111" s="63">
        <f t="shared" si="13"/>
        <v>3</v>
      </c>
      <c r="N111" s="9">
        <v>46054</v>
      </c>
      <c r="O111" s="447"/>
      <c r="P111" s="447"/>
      <c r="Q111" s="447"/>
      <c r="R111" s="447"/>
      <c r="S111" s="447"/>
      <c r="T111" s="447"/>
      <c r="U111" s="447"/>
      <c r="V111" s="447"/>
      <c r="W111" s="447"/>
      <c r="X111" s="447"/>
      <c r="Y111" s="447"/>
      <c r="Z111" s="447"/>
      <c r="AB111" s="171"/>
      <c r="AC111" s="172"/>
      <c r="AD111" s="172"/>
    </row>
    <row r="112" spans="1:30" ht="25.5">
      <c r="A112" s="431">
        <v>104</v>
      </c>
      <c r="B112" s="66" t="s">
        <v>277</v>
      </c>
      <c r="C112" s="6" t="s">
        <v>181</v>
      </c>
      <c r="D112" s="12">
        <v>1</v>
      </c>
      <c r="E112" s="4" t="s">
        <v>281</v>
      </c>
      <c r="F112" s="12">
        <v>1</v>
      </c>
      <c r="G112" s="18"/>
      <c r="H112" s="12"/>
      <c r="I112" s="58"/>
      <c r="J112" s="12"/>
      <c r="K112" s="18"/>
      <c r="L112" s="54">
        <v>1</v>
      </c>
      <c r="M112" s="63">
        <f t="shared" si="13"/>
        <v>2</v>
      </c>
      <c r="N112" s="9">
        <v>46054</v>
      </c>
      <c r="O112" s="447"/>
      <c r="P112" s="447"/>
      <c r="Q112" s="447"/>
      <c r="R112" s="447"/>
      <c r="S112" s="447"/>
      <c r="T112" s="447"/>
      <c r="U112" s="447"/>
      <c r="V112" s="447"/>
      <c r="W112" s="447"/>
      <c r="X112" s="447"/>
      <c r="Y112" s="447"/>
      <c r="Z112" s="447"/>
      <c r="AB112" s="171"/>
      <c r="AC112" s="172"/>
      <c r="AD112" s="172"/>
    </row>
    <row r="113" spans="1:30">
      <c r="A113" s="431">
        <v>105</v>
      </c>
      <c r="B113" s="66" t="s">
        <v>282</v>
      </c>
      <c r="C113" s="6" t="s">
        <v>82</v>
      </c>
      <c r="D113" s="12">
        <v>1</v>
      </c>
      <c r="E113" s="19" t="s">
        <v>283</v>
      </c>
      <c r="F113" s="183"/>
      <c r="G113" s="18"/>
      <c r="H113" s="12"/>
      <c r="I113" s="58"/>
      <c r="J113" s="12">
        <v>3</v>
      </c>
      <c r="K113" s="18"/>
      <c r="L113" s="12"/>
      <c r="M113" s="63">
        <f t="shared" si="13"/>
        <v>3</v>
      </c>
      <c r="N113" s="9">
        <v>46054</v>
      </c>
      <c r="O113" s="447"/>
      <c r="P113" s="447"/>
      <c r="Q113" s="447"/>
      <c r="R113" s="447"/>
      <c r="S113" s="447"/>
      <c r="T113" s="447"/>
      <c r="U113" s="447"/>
      <c r="V113" s="447"/>
      <c r="W113" s="447"/>
      <c r="X113" s="447"/>
      <c r="Y113" s="447"/>
      <c r="Z113" s="447"/>
      <c r="AB113" s="182">
        <v>1</v>
      </c>
      <c r="AC113" s="172"/>
      <c r="AD113" s="172"/>
    </row>
    <row r="114" spans="1:30">
      <c r="A114" s="431">
        <v>106</v>
      </c>
      <c r="B114" s="66" t="s">
        <v>284</v>
      </c>
      <c r="C114" s="6" t="s">
        <v>82</v>
      </c>
      <c r="D114" s="12">
        <v>1</v>
      </c>
      <c r="E114" s="19" t="s">
        <v>285</v>
      </c>
      <c r="F114" s="12">
        <v>3</v>
      </c>
      <c r="G114" s="18"/>
      <c r="H114" s="12"/>
      <c r="I114" s="58"/>
      <c r="J114" s="12">
        <v>1</v>
      </c>
      <c r="K114" s="18"/>
      <c r="L114" s="12"/>
      <c r="M114" s="63">
        <f t="shared" si="13"/>
        <v>4</v>
      </c>
      <c r="N114" s="9">
        <v>46054</v>
      </c>
      <c r="O114" s="447"/>
      <c r="P114" s="447"/>
      <c r="Q114" s="447"/>
      <c r="R114" s="447"/>
      <c r="S114" s="447"/>
      <c r="T114" s="447"/>
      <c r="U114" s="447"/>
      <c r="V114" s="447"/>
      <c r="W114" s="447"/>
      <c r="X114" s="447"/>
      <c r="Y114" s="447"/>
      <c r="Z114" s="447"/>
      <c r="AB114" s="171"/>
      <c r="AC114" s="172"/>
      <c r="AD114" s="172"/>
    </row>
    <row r="115" spans="1:30" ht="38.25">
      <c r="A115" s="5">
        <v>107</v>
      </c>
      <c r="B115" s="66" t="s">
        <v>286</v>
      </c>
      <c r="C115" s="10" t="s">
        <v>287</v>
      </c>
      <c r="D115" s="12">
        <v>3</v>
      </c>
      <c r="E115" s="4" t="s">
        <v>288</v>
      </c>
      <c r="F115" s="12">
        <v>6</v>
      </c>
      <c r="G115" s="12"/>
      <c r="H115" s="12"/>
      <c r="I115" s="58">
        <v>2</v>
      </c>
      <c r="J115" s="12"/>
      <c r="K115" s="12"/>
      <c r="L115" s="12"/>
      <c r="M115" s="63">
        <f t="shared" si="13"/>
        <v>8</v>
      </c>
      <c r="N115" s="24">
        <v>45689</v>
      </c>
      <c r="O115" s="448"/>
      <c r="P115" s="448"/>
      <c r="Q115" s="448"/>
      <c r="R115" s="448"/>
      <c r="S115" s="448"/>
      <c r="T115" s="448"/>
      <c r="U115" s="448"/>
      <c r="V115" s="448"/>
      <c r="W115" s="448"/>
      <c r="X115" s="448"/>
      <c r="Y115" s="448"/>
      <c r="Z115" s="448"/>
      <c r="AB115" s="171"/>
      <c r="AC115" s="172"/>
      <c r="AD115" s="172"/>
    </row>
    <row r="116" spans="1:30" ht="38.25">
      <c r="A116" s="431">
        <v>108</v>
      </c>
      <c r="B116" s="66" t="s">
        <v>289</v>
      </c>
      <c r="C116" s="10" t="s">
        <v>290</v>
      </c>
      <c r="D116" s="12">
        <v>4</v>
      </c>
      <c r="E116" s="4" t="s">
        <v>291</v>
      </c>
      <c r="F116" s="12">
        <v>4</v>
      </c>
      <c r="G116" s="12"/>
      <c r="H116" s="12"/>
      <c r="I116" s="58">
        <v>1</v>
      </c>
      <c r="J116" s="12"/>
      <c r="K116" s="12"/>
      <c r="L116" s="12"/>
      <c r="M116" s="63">
        <f t="shared" si="13"/>
        <v>5</v>
      </c>
      <c r="N116" s="9">
        <v>46054</v>
      </c>
      <c r="O116" s="447"/>
      <c r="P116" s="447"/>
      <c r="Q116" s="447"/>
      <c r="R116" s="447"/>
      <c r="S116" s="447"/>
      <c r="T116" s="447"/>
      <c r="U116" s="447"/>
      <c r="V116" s="447"/>
      <c r="W116" s="447"/>
      <c r="X116" s="447"/>
      <c r="Y116" s="447"/>
      <c r="Z116" s="447"/>
      <c r="AB116" s="171"/>
      <c r="AC116" s="172"/>
      <c r="AD116" s="172"/>
    </row>
    <row r="117" spans="1:30">
      <c r="A117" s="431">
        <v>109</v>
      </c>
      <c r="B117" s="66" t="s">
        <v>292</v>
      </c>
      <c r="C117" s="6" t="s">
        <v>82</v>
      </c>
      <c r="D117" s="12">
        <v>1</v>
      </c>
      <c r="E117" s="4" t="s">
        <v>293</v>
      </c>
      <c r="F117" s="12">
        <v>2</v>
      </c>
      <c r="G117" s="18"/>
      <c r="H117" s="12"/>
      <c r="I117" s="58"/>
      <c r="J117" s="12">
        <v>2</v>
      </c>
      <c r="K117" s="18"/>
      <c r="L117" s="12"/>
      <c r="M117" s="63">
        <f t="shared" si="13"/>
        <v>4</v>
      </c>
      <c r="N117" s="9">
        <v>46054</v>
      </c>
      <c r="O117" s="447"/>
      <c r="P117" s="447"/>
      <c r="Q117" s="447"/>
      <c r="R117" s="447"/>
      <c r="S117" s="447"/>
      <c r="T117" s="447"/>
      <c r="U117" s="447"/>
      <c r="V117" s="447"/>
      <c r="W117" s="447"/>
      <c r="X117" s="447"/>
      <c r="Y117" s="447"/>
      <c r="Z117" s="447"/>
      <c r="AB117" s="171"/>
      <c r="AC117" s="172"/>
      <c r="AD117" s="172"/>
    </row>
    <row r="118" spans="1:30" ht="25.5">
      <c r="A118" s="431">
        <v>110</v>
      </c>
      <c r="B118" s="66" t="s">
        <v>294</v>
      </c>
      <c r="C118" s="10" t="s">
        <v>295</v>
      </c>
      <c r="D118" s="12">
        <v>2</v>
      </c>
      <c r="E118" s="19" t="s">
        <v>296</v>
      </c>
      <c r="F118" s="12">
        <v>4</v>
      </c>
      <c r="G118" s="12"/>
      <c r="H118" s="12"/>
      <c r="I118" s="58">
        <v>2</v>
      </c>
      <c r="J118" s="12"/>
      <c r="K118" s="12"/>
      <c r="L118" s="54">
        <v>1</v>
      </c>
      <c r="M118" s="63">
        <f t="shared" si="13"/>
        <v>7</v>
      </c>
      <c r="N118" s="9">
        <v>46054</v>
      </c>
      <c r="O118" s="447"/>
      <c r="P118" s="447"/>
      <c r="Q118" s="447"/>
      <c r="R118" s="447"/>
      <c r="S118" s="447"/>
      <c r="T118" s="447"/>
      <c r="U118" s="447"/>
      <c r="V118" s="447"/>
      <c r="W118" s="447"/>
      <c r="X118" s="447"/>
      <c r="Y118" s="447"/>
      <c r="Z118" s="447"/>
      <c r="AB118" s="171"/>
      <c r="AC118" s="172"/>
      <c r="AD118" s="172"/>
    </row>
    <row r="119" spans="1:30" ht="30.75" customHeight="1">
      <c r="A119" s="431">
        <v>111</v>
      </c>
      <c r="B119" s="66" t="s">
        <v>297</v>
      </c>
      <c r="C119" s="10" t="s">
        <v>298</v>
      </c>
      <c r="D119" s="12">
        <v>3</v>
      </c>
      <c r="E119" s="19" t="s">
        <v>299</v>
      </c>
      <c r="F119" s="12">
        <v>6</v>
      </c>
      <c r="G119" s="12"/>
      <c r="H119" s="12"/>
      <c r="I119" s="58">
        <v>3</v>
      </c>
      <c r="J119" s="12">
        <v>3</v>
      </c>
      <c r="K119" s="12"/>
      <c r="L119" s="12"/>
      <c r="M119" s="63">
        <f t="shared" si="13"/>
        <v>12</v>
      </c>
      <c r="N119" s="9">
        <v>46054</v>
      </c>
      <c r="O119" s="447"/>
      <c r="P119" s="447"/>
      <c r="Q119" s="447"/>
      <c r="R119" s="447"/>
      <c r="S119" s="447"/>
      <c r="T119" s="447"/>
      <c r="U119" s="447"/>
      <c r="V119" s="447"/>
      <c r="W119" s="447"/>
      <c r="X119" s="447"/>
      <c r="Y119" s="447"/>
      <c r="Z119" s="447"/>
      <c r="AB119" s="171"/>
      <c r="AC119" s="172"/>
      <c r="AD119" s="172"/>
    </row>
    <row r="120" spans="1:30">
      <c r="A120" s="431">
        <v>112</v>
      </c>
      <c r="B120" s="66" t="s">
        <v>300</v>
      </c>
      <c r="C120" s="10" t="s">
        <v>47</v>
      </c>
      <c r="D120" s="12">
        <v>1</v>
      </c>
      <c r="E120" s="19" t="s">
        <v>301</v>
      </c>
      <c r="F120" s="12">
        <v>2</v>
      </c>
      <c r="G120" s="18"/>
      <c r="H120" s="12"/>
      <c r="I120" s="58"/>
      <c r="J120" s="12">
        <v>2</v>
      </c>
      <c r="K120" s="18"/>
      <c r="L120" s="12"/>
      <c r="M120" s="63">
        <f t="shared" si="13"/>
        <v>4</v>
      </c>
      <c r="N120" s="9">
        <v>46054</v>
      </c>
      <c r="O120" s="447"/>
      <c r="P120" s="447"/>
      <c r="Q120" s="447"/>
      <c r="R120" s="447"/>
      <c r="S120" s="447"/>
      <c r="T120" s="447"/>
      <c r="U120" s="447"/>
      <c r="V120" s="447"/>
      <c r="W120" s="447"/>
      <c r="X120" s="447"/>
      <c r="Y120" s="447"/>
      <c r="Z120" s="447"/>
      <c r="AB120" s="171"/>
      <c r="AC120" s="172"/>
      <c r="AD120" s="172"/>
    </row>
    <row r="121" spans="1:30">
      <c r="A121" s="431">
        <v>113</v>
      </c>
      <c r="B121" s="66" t="s">
        <v>302</v>
      </c>
      <c r="C121" s="6" t="s">
        <v>82</v>
      </c>
      <c r="D121" s="12">
        <v>1</v>
      </c>
      <c r="E121" s="19" t="s">
        <v>303</v>
      </c>
      <c r="F121" s="12">
        <v>2</v>
      </c>
      <c r="G121" s="18"/>
      <c r="H121" s="12"/>
      <c r="I121" s="58">
        <v>1</v>
      </c>
      <c r="J121" s="12">
        <v>1</v>
      </c>
      <c r="K121" s="18"/>
      <c r="L121" s="54">
        <v>1</v>
      </c>
      <c r="M121" s="63">
        <f t="shared" si="13"/>
        <v>5</v>
      </c>
      <c r="N121" s="9">
        <v>46054</v>
      </c>
      <c r="O121" s="447"/>
      <c r="P121" s="447"/>
      <c r="Q121" s="447"/>
      <c r="R121" s="447"/>
      <c r="S121" s="447"/>
      <c r="T121" s="447"/>
      <c r="U121" s="447"/>
      <c r="V121" s="447"/>
      <c r="W121" s="447"/>
      <c r="X121" s="447"/>
      <c r="Y121" s="447"/>
      <c r="Z121" s="447"/>
      <c r="AB121" s="171"/>
      <c r="AC121" s="172"/>
      <c r="AD121" s="172"/>
    </row>
    <row r="122" spans="1:30" ht="25.5">
      <c r="A122" s="431">
        <v>114</v>
      </c>
      <c r="B122" s="66" t="s">
        <v>304</v>
      </c>
      <c r="C122" s="6" t="s">
        <v>82</v>
      </c>
      <c r="D122" s="12">
        <v>1</v>
      </c>
      <c r="E122" s="19" t="s">
        <v>305</v>
      </c>
      <c r="F122" s="12">
        <v>2</v>
      </c>
      <c r="G122" s="12"/>
      <c r="H122" s="12"/>
      <c r="I122" s="58"/>
      <c r="J122" s="12"/>
      <c r="K122" s="12"/>
      <c r="L122" s="54">
        <v>1</v>
      </c>
      <c r="M122" s="63">
        <f t="shared" si="13"/>
        <v>3</v>
      </c>
      <c r="N122" s="9">
        <v>46054</v>
      </c>
      <c r="O122" s="447"/>
      <c r="P122" s="447"/>
      <c r="Q122" s="447"/>
      <c r="R122" s="447"/>
      <c r="S122" s="447"/>
      <c r="T122" s="447"/>
      <c r="U122" s="447"/>
      <c r="V122" s="447"/>
      <c r="W122" s="447"/>
      <c r="X122" s="447"/>
      <c r="Y122" s="447"/>
      <c r="Z122" s="447"/>
      <c r="AB122" s="171"/>
      <c r="AC122" s="172"/>
      <c r="AD122" s="172"/>
    </row>
    <row r="123" spans="1:30" ht="18.75" customHeight="1">
      <c r="A123" s="431">
        <v>115</v>
      </c>
      <c r="B123" s="66" t="s">
        <v>306</v>
      </c>
      <c r="C123" s="6" t="s">
        <v>307</v>
      </c>
      <c r="D123" s="12">
        <v>3</v>
      </c>
      <c r="E123" s="19" t="s">
        <v>308</v>
      </c>
      <c r="F123" s="12">
        <v>2</v>
      </c>
      <c r="G123" s="12"/>
      <c r="H123" s="12"/>
      <c r="I123" s="58">
        <v>5</v>
      </c>
      <c r="J123" s="12">
        <v>1</v>
      </c>
      <c r="K123" s="12"/>
      <c r="L123" s="12"/>
      <c r="M123" s="63">
        <f t="shared" si="13"/>
        <v>8</v>
      </c>
      <c r="N123" s="9">
        <v>46054</v>
      </c>
      <c r="O123" s="447"/>
      <c r="P123" s="447"/>
      <c r="Q123" s="447"/>
      <c r="R123" s="447"/>
      <c r="S123" s="447"/>
      <c r="T123" s="447"/>
      <c r="U123" s="447"/>
      <c r="V123" s="447"/>
      <c r="W123" s="447"/>
      <c r="X123" s="447"/>
      <c r="Y123" s="447"/>
      <c r="Z123" s="447"/>
      <c r="AB123" s="171"/>
      <c r="AC123" s="172"/>
      <c r="AD123" s="172"/>
    </row>
    <row r="124" spans="1:30">
      <c r="A124" s="431">
        <v>116</v>
      </c>
      <c r="B124" s="66" t="s">
        <v>309</v>
      </c>
      <c r="C124" s="6" t="s">
        <v>117</v>
      </c>
      <c r="D124" s="12">
        <v>1</v>
      </c>
      <c r="E124" s="19" t="s">
        <v>310</v>
      </c>
      <c r="F124" s="12">
        <v>2</v>
      </c>
      <c r="G124" s="12"/>
      <c r="H124" s="12"/>
      <c r="I124" s="58"/>
      <c r="J124" s="12">
        <v>1</v>
      </c>
      <c r="K124" s="12"/>
      <c r="L124" s="12"/>
      <c r="M124" s="63">
        <f t="shared" si="13"/>
        <v>3</v>
      </c>
      <c r="N124" s="9">
        <v>46054</v>
      </c>
      <c r="O124" s="447"/>
      <c r="P124" s="447"/>
      <c r="Q124" s="447"/>
      <c r="R124" s="447"/>
      <c r="S124" s="447"/>
      <c r="T124" s="447"/>
      <c r="U124" s="447"/>
      <c r="V124" s="447"/>
      <c r="W124" s="447"/>
      <c r="X124" s="447"/>
      <c r="Y124" s="447"/>
      <c r="Z124" s="447"/>
      <c r="AB124" s="171"/>
      <c r="AC124" s="172"/>
      <c r="AD124" s="172"/>
    </row>
    <row r="125" spans="1:30">
      <c r="A125" s="431">
        <v>117</v>
      </c>
      <c r="B125" s="66" t="s">
        <v>311</v>
      </c>
      <c r="C125" s="6" t="s">
        <v>82</v>
      </c>
      <c r="D125" s="12">
        <v>1</v>
      </c>
      <c r="E125" s="19" t="s">
        <v>312</v>
      </c>
      <c r="F125" s="12"/>
      <c r="G125" s="12"/>
      <c r="H125" s="12"/>
      <c r="I125" s="58">
        <v>2</v>
      </c>
      <c r="J125" s="183"/>
      <c r="K125" s="12"/>
      <c r="L125" s="12"/>
      <c r="M125" s="63">
        <f t="shared" si="13"/>
        <v>2</v>
      </c>
      <c r="N125" s="9">
        <v>46054</v>
      </c>
      <c r="O125" s="447"/>
      <c r="P125" s="447"/>
      <c r="Q125" s="447"/>
      <c r="R125" s="447"/>
      <c r="S125" s="447"/>
      <c r="T125" s="447"/>
      <c r="U125" s="447"/>
      <c r="V125" s="447"/>
      <c r="W125" s="447"/>
      <c r="X125" s="447"/>
      <c r="Y125" s="447"/>
      <c r="Z125" s="447"/>
      <c r="AB125" s="171"/>
      <c r="AC125" s="172"/>
      <c r="AD125" s="180">
        <v>1</v>
      </c>
    </row>
    <row r="126" spans="1:30">
      <c r="A126" s="431">
        <v>118</v>
      </c>
      <c r="B126" s="67" t="s">
        <v>313</v>
      </c>
      <c r="C126" s="6" t="s">
        <v>82</v>
      </c>
      <c r="D126" s="12">
        <v>1</v>
      </c>
      <c r="E126" s="19" t="s">
        <v>314</v>
      </c>
      <c r="F126" s="183"/>
      <c r="G126" s="12"/>
      <c r="H126" s="12"/>
      <c r="I126" s="183"/>
      <c r="J126" s="183"/>
      <c r="K126" s="12"/>
      <c r="L126" s="12"/>
      <c r="M126" s="63">
        <f t="shared" si="13"/>
        <v>0</v>
      </c>
      <c r="N126" s="8"/>
      <c r="AB126" s="182">
        <v>1</v>
      </c>
      <c r="AC126" s="180">
        <v>1</v>
      </c>
      <c r="AD126" s="180">
        <v>1</v>
      </c>
    </row>
    <row r="127" spans="1:30" ht="25.5">
      <c r="A127" s="431">
        <v>119</v>
      </c>
      <c r="B127" s="66" t="s">
        <v>315</v>
      </c>
      <c r="C127" s="6" t="s">
        <v>82</v>
      </c>
      <c r="D127" s="12">
        <v>1</v>
      </c>
      <c r="E127" s="19" t="s">
        <v>316</v>
      </c>
      <c r="F127" s="183"/>
      <c r="G127" s="12"/>
      <c r="H127" s="12"/>
      <c r="I127" s="58"/>
      <c r="J127" s="12">
        <v>1</v>
      </c>
      <c r="K127" s="12"/>
      <c r="L127" s="12"/>
      <c r="M127" s="63">
        <f t="shared" si="13"/>
        <v>1</v>
      </c>
      <c r="N127" s="9">
        <v>46054</v>
      </c>
      <c r="O127" s="447"/>
      <c r="P127" s="447"/>
      <c r="Q127" s="447"/>
      <c r="R127" s="447"/>
      <c r="S127" s="447"/>
      <c r="T127" s="447"/>
      <c r="U127" s="447"/>
      <c r="V127" s="447"/>
      <c r="W127" s="447"/>
      <c r="X127" s="447"/>
      <c r="Y127" s="447"/>
      <c r="Z127" s="447"/>
      <c r="AB127" s="182">
        <v>1</v>
      </c>
      <c r="AC127" s="172"/>
      <c r="AD127" s="172"/>
    </row>
    <row r="128" spans="1:30" ht="38.25">
      <c r="A128" s="431">
        <v>120</v>
      </c>
      <c r="B128" s="66" t="s">
        <v>317</v>
      </c>
      <c r="C128" s="10" t="s">
        <v>318</v>
      </c>
      <c r="D128" s="12">
        <v>5</v>
      </c>
      <c r="E128" s="19" t="s">
        <v>319</v>
      </c>
      <c r="F128" s="12">
        <v>2</v>
      </c>
      <c r="G128" s="12"/>
      <c r="H128" s="12"/>
      <c r="I128" s="58">
        <v>7</v>
      </c>
      <c r="J128" s="12">
        <v>3</v>
      </c>
      <c r="K128" s="12"/>
      <c r="L128" s="12"/>
      <c r="M128" s="63">
        <f t="shared" si="13"/>
        <v>12</v>
      </c>
      <c r="N128" s="9">
        <v>46054</v>
      </c>
      <c r="O128" s="447"/>
      <c r="P128" s="447"/>
      <c r="Q128" s="447"/>
      <c r="R128" s="447"/>
      <c r="S128" s="447"/>
      <c r="T128" s="447"/>
      <c r="U128" s="447"/>
      <c r="V128" s="447"/>
      <c r="W128" s="447"/>
      <c r="X128" s="447"/>
      <c r="Y128" s="447"/>
      <c r="Z128" s="447"/>
      <c r="AB128" s="171"/>
      <c r="AC128" s="172"/>
      <c r="AD128" s="172"/>
    </row>
    <row r="129" spans="1:30">
      <c r="A129" s="431">
        <v>121</v>
      </c>
      <c r="B129" s="66" t="s">
        <v>320</v>
      </c>
      <c r="C129" s="6" t="s">
        <v>82</v>
      </c>
      <c r="D129" s="12">
        <v>1</v>
      </c>
      <c r="E129" s="19" t="s">
        <v>321</v>
      </c>
      <c r="F129" s="12">
        <v>1</v>
      </c>
      <c r="G129" s="12"/>
      <c r="H129" s="12"/>
      <c r="I129" s="58">
        <v>1</v>
      </c>
      <c r="J129" s="12"/>
      <c r="K129" s="12"/>
      <c r="L129" s="54">
        <v>1</v>
      </c>
      <c r="M129" s="63">
        <f t="shared" si="13"/>
        <v>3</v>
      </c>
      <c r="N129" s="9">
        <v>46054</v>
      </c>
      <c r="O129" s="447"/>
      <c r="P129" s="447"/>
      <c r="Q129" s="447"/>
      <c r="R129" s="447"/>
      <c r="S129" s="447"/>
      <c r="T129" s="447"/>
      <c r="U129" s="447"/>
      <c r="V129" s="447"/>
      <c r="W129" s="447"/>
      <c r="X129" s="447"/>
      <c r="Y129" s="447"/>
      <c r="Z129" s="447"/>
      <c r="AB129" s="171"/>
      <c r="AC129" s="172"/>
      <c r="AD129" s="172"/>
    </row>
    <row r="130" spans="1:30" ht="24" customHeight="1">
      <c r="A130" s="431">
        <v>122</v>
      </c>
      <c r="B130" s="66" t="s">
        <v>322</v>
      </c>
      <c r="C130" s="10" t="s">
        <v>323</v>
      </c>
      <c r="D130" s="12">
        <v>3</v>
      </c>
      <c r="E130" s="19" t="s">
        <v>324</v>
      </c>
      <c r="F130" s="12">
        <v>2</v>
      </c>
      <c r="G130" s="12"/>
      <c r="H130" s="12"/>
      <c r="I130" s="58">
        <v>2</v>
      </c>
      <c r="J130" s="12">
        <v>4</v>
      </c>
      <c r="K130" s="12"/>
      <c r="L130" s="12"/>
      <c r="M130" s="63">
        <f t="shared" si="13"/>
        <v>8</v>
      </c>
      <c r="N130" s="9">
        <v>46054</v>
      </c>
      <c r="O130" s="447"/>
      <c r="P130" s="447"/>
      <c r="Q130" s="447"/>
      <c r="R130" s="447"/>
      <c r="S130" s="447"/>
      <c r="T130" s="447"/>
      <c r="U130" s="447"/>
      <c r="V130" s="447"/>
      <c r="W130" s="447"/>
      <c r="X130" s="447"/>
      <c r="Y130" s="447"/>
      <c r="Z130" s="447"/>
      <c r="AB130" s="171"/>
      <c r="AC130" s="172"/>
      <c r="AD130" s="172"/>
    </row>
    <row r="131" spans="1:30" ht="15" customHeight="1">
      <c r="A131" s="431">
        <v>123</v>
      </c>
      <c r="B131" s="66" t="s">
        <v>322</v>
      </c>
      <c r="C131" s="6" t="s">
        <v>325</v>
      </c>
      <c r="D131" s="26">
        <v>2</v>
      </c>
      <c r="E131" s="19" t="s">
        <v>326</v>
      </c>
      <c r="F131" s="12">
        <v>1</v>
      </c>
      <c r="G131" s="12"/>
      <c r="H131" s="12"/>
      <c r="I131" s="58"/>
      <c r="J131" s="183"/>
      <c r="K131" s="12"/>
      <c r="L131" s="12"/>
      <c r="M131" s="63">
        <f t="shared" si="13"/>
        <v>1</v>
      </c>
      <c r="N131" s="9">
        <v>46054</v>
      </c>
      <c r="O131" s="447"/>
      <c r="P131" s="447"/>
      <c r="Q131" s="447"/>
      <c r="R131" s="447"/>
      <c r="S131" s="447"/>
      <c r="T131" s="447"/>
      <c r="U131" s="447"/>
      <c r="V131" s="447"/>
      <c r="W131" s="447"/>
      <c r="X131" s="447"/>
      <c r="Y131" s="447"/>
      <c r="Z131" s="447"/>
      <c r="AB131" s="171"/>
      <c r="AC131" s="172"/>
      <c r="AD131" s="180">
        <v>1</v>
      </c>
    </row>
    <row r="132" spans="1:30">
      <c r="A132" s="431">
        <v>124</v>
      </c>
      <c r="B132" s="66" t="s">
        <v>327</v>
      </c>
      <c r="C132" s="6" t="s">
        <v>90</v>
      </c>
      <c r="D132" s="12">
        <v>1</v>
      </c>
      <c r="E132" s="19" t="s">
        <v>328</v>
      </c>
      <c r="F132" s="12">
        <v>4</v>
      </c>
      <c r="G132" s="12"/>
      <c r="H132" s="12"/>
      <c r="I132" s="58">
        <v>2</v>
      </c>
      <c r="J132" s="12">
        <v>1</v>
      </c>
      <c r="K132" s="12"/>
      <c r="L132" s="12"/>
      <c r="M132" s="63">
        <f t="shared" si="13"/>
        <v>7</v>
      </c>
      <c r="N132" s="9">
        <v>46054</v>
      </c>
      <c r="O132" s="447"/>
      <c r="P132" s="447"/>
      <c r="Q132" s="447"/>
      <c r="R132" s="447"/>
      <c r="S132" s="447"/>
      <c r="T132" s="447"/>
      <c r="U132" s="447"/>
      <c r="V132" s="447"/>
      <c r="W132" s="447"/>
      <c r="X132" s="447"/>
      <c r="Y132" s="447"/>
      <c r="Z132" s="447"/>
      <c r="AB132" s="171"/>
      <c r="AC132" s="172"/>
      <c r="AD132" s="172"/>
    </row>
    <row r="133" spans="1:30" ht="25.5">
      <c r="A133" s="431">
        <v>125</v>
      </c>
      <c r="B133" s="66" t="s">
        <v>329</v>
      </c>
      <c r="C133" s="10" t="s">
        <v>330</v>
      </c>
      <c r="D133" s="12">
        <v>4</v>
      </c>
      <c r="E133" s="4" t="s">
        <v>331</v>
      </c>
      <c r="F133" s="12">
        <v>4</v>
      </c>
      <c r="G133" s="12"/>
      <c r="H133" s="12"/>
      <c r="I133" s="58">
        <v>5</v>
      </c>
      <c r="J133" s="12"/>
      <c r="K133" s="12"/>
      <c r="L133" s="12"/>
      <c r="M133" s="63">
        <f t="shared" si="13"/>
        <v>9</v>
      </c>
      <c r="N133" s="9">
        <v>46054</v>
      </c>
      <c r="O133" s="447"/>
      <c r="P133" s="447"/>
      <c r="Q133" s="447"/>
      <c r="R133" s="447"/>
      <c r="S133" s="447"/>
      <c r="T133" s="447"/>
      <c r="U133" s="447"/>
      <c r="V133" s="447"/>
      <c r="W133" s="447"/>
      <c r="X133" s="447"/>
      <c r="Y133" s="447"/>
      <c r="Z133" s="447"/>
      <c r="AB133" s="171"/>
      <c r="AC133" s="172"/>
      <c r="AD133" s="172"/>
    </row>
    <row r="134" spans="1:30">
      <c r="B134" s="65" t="s">
        <v>332</v>
      </c>
      <c r="C134" s="46"/>
      <c r="D134" s="46"/>
      <c r="E134" s="46"/>
      <c r="F134" s="46">
        <f t="shared" ref="F134:M134" si="14">SUM(F108:F133)</f>
        <v>58</v>
      </c>
      <c r="G134" s="46">
        <f t="shared" si="14"/>
        <v>0</v>
      </c>
      <c r="H134" s="46">
        <f t="shared" si="14"/>
        <v>0</v>
      </c>
      <c r="I134" s="46">
        <f t="shared" si="14"/>
        <v>38</v>
      </c>
      <c r="J134" s="46">
        <f t="shared" si="14"/>
        <v>29</v>
      </c>
      <c r="K134" s="46">
        <f t="shared" si="14"/>
        <v>0</v>
      </c>
      <c r="L134" s="46">
        <f t="shared" si="14"/>
        <v>5</v>
      </c>
      <c r="M134" s="46">
        <f t="shared" si="14"/>
        <v>130</v>
      </c>
      <c r="N134" s="8"/>
      <c r="AB134" s="171"/>
      <c r="AC134" s="172"/>
      <c r="AD134" s="172"/>
    </row>
    <row r="135" spans="1:30" ht="51">
      <c r="A135" s="5">
        <v>126</v>
      </c>
      <c r="B135" s="66" t="s">
        <v>333</v>
      </c>
      <c r="C135" s="6" t="s">
        <v>334</v>
      </c>
      <c r="D135" s="6">
        <v>11</v>
      </c>
      <c r="E135" s="7" t="s">
        <v>335</v>
      </c>
      <c r="F135" s="6">
        <v>5</v>
      </c>
      <c r="G135" s="8"/>
      <c r="H135" s="8"/>
      <c r="I135" s="57"/>
      <c r="J135" s="8">
        <v>1</v>
      </c>
      <c r="K135" s="8"/>
      <c r="L135" s="8"/>
      <c r="M135" s="62">
        <f>SUM(F135:L135)</f>
        <v>6</v>
      </c>
      <c r="N135" s="9">
        <v>45992</v>
      </c>
      <c r="O135" s="447"/>
      <c r="P135" s="447"/>
      <c r="Q135" s="447"/>
      <c r="R135" s="447"/>
      <c r="S135" s="447"/>
      <c r="T135" s="447"/>
      <c r="U135" s="447"/>
      <c r="V135" s="447"/>
      <c r="W135" s="447"/>
      <c r="X135" s="447"/>
      <c r="Y135" s="447"/>
      <c r="Z135" s="447"/>
      <c r="AB135" s="171"/>
      <c r="AC135" s="172"/>
      <c r="AD135" s="172"/>
    </row>
    <row r="136" spans="1:30" ht="38.25">
      <c r="A136" s="431">
        <v>127</v>
      </c>
      <c r="B136" s="66" t="s">
        <v>333</v>
      </c>
      <c r="C136" s="10" t="s">
        <v>336</v>
      </c>
      <c r="D136" s="6">
        <v>4</v>
      </c>
      <c r="E136" s="7" t="s">
        <v>337</v>
      </c>
      <c r="F136" s="6">
        <v>2</v>
      </c>
      <c r="G136" s="8"/>
      <c r="H136" s="8"/>
      <c r="I136" s="57"/>
      <c r="J136" s="179"/>
      <c r="K136" s="8"/>
      <c r="L136" s="8"/>
      <c r="M136" s="62">
        <f>SUM(F136:L136)</f>
        <v>2</v>
      </c>
      <c r="N136" s="9">
        <v>46054</v>
      </c>
      <c r="O136" s="447"/>
      <c r="P136" s="447"/>
      <c r="Q136" s="447"/>
      <c r="R136" s="447"/>
      <c r="S136" s="447"/>
      <c r="T136" s="447"/>
      <c r="U136" s="447"/>
      <c r="V136" s="447"/>
      <c r="W136" s="447"/>
      <c r="X136" s="447"/>
      <c r="Y136" s="447"/>
      <c r="Z136" s="447"/>
      <c r="AB136" s="171"/>
      <c r="AC136" s="172"/>
      <c r="AD136" s="180">
        <v>2</v>
      </c>
    </row>
    <row r="137" spans="1:30">
      <c r="A137" s="431"/>
      <c r="B137" s="66" t="s">
        <v>333</v>
      </c>
      <c r="C137" s="10" t="s">
        <v>681</v>
      </c>
      <c r="D137" s="6">
        <v>3</v>
      </c>
      <c r="E137" s="7" t="s">
        <v>682</v>
      </c>
      <c r="F137" s="6">
        <v>3</v>
      </c>
      <c r="G137" s="8"/>
      <c r="H137" s="8"/>
      <c r="I137" s="57"/>
      <c r="J137" s="8">
        <v>3</v>
      </c>
      <c r="K137" s="8"/>
      <c r="L137" s="8"/>
      <c r="M137" s="62">
        <f>SUM(F137:L137)</f>
        <v>6</v>
      </c>
      <c r="N137" s="9">
        <v>46054</v>
      </c>
      <c r="O137" s="447"/>
      <c r="P137" s="447"/>
      <c r="Q137" s="447"/>
      <c r="R137" s="447"/>
      <c r="S137" s="447"/>
      <c r="T137" s="447"/>
      <c r="U137" s="447"/>
      <c r="V137" s="447"/>
      <c r="W137" s="447"/>
      <c r="X137" s="447"/>
      <c r="Y137" s="447"/>
      <c r="Z137" s="447"/>
      <c r="AB137" s="171"/>
      <c r="AC137" s="172"/>
      <c r="AD137" s="172"/>
    </row>
    <row r="138" spans="1:30" ht="33" customHeight="1">
      <c r="A138" s="5">
        <v>128</v>
      </c>
      <c r="B138" s="66" t="s">
        <v>333</v>
      </c>
      <c r="C138" s="10" t="s">
        <v>58</v>
      </c>
      <c r="D138" s="6"/>
      <c r="E138" s="7" t="s">
        <v>340</v>
      </c>
      <c r="F138" s="6"/>
      <c r="G138" s="8"/>
      <c r="H138" s="8"/>
      <c r="I138" s="179">
        <v>4</v>
      </c>
      <c r="J138" s="8"/>
      <c r="K138" s="8"/>
      <c r="L138" s="8"/>
      <c r="M138" s="62"/>
      <c r="N138" s="36"/>
      <c r="O138" s="449"/>
      <c r="P138" s="449"/>
      <c r="Q138" s="449"/>
      <c r="R138" s="449"/>
      <c r="S138" s="449"/>
      <c r="T138" s="449"/>
      <c r="U138" s="449"/>
      <c r="V138" s="449"/>
      <c r="W138" s="449"/>
      <c r="X138" s="449"/>
      <c r="Y138" s="449"/>
      <c r="Z138" s="449"/>
      <c r="AB138" s="171"/>
      <c r="AC138" s="180">
        <v>4</v>
      </c>
      <c r="AD138" s="172"/>
    </row>
    <row r="139" spans="1:30" ht="27.75" customHeight="1">
      <c r="A139" s="5">
        <v>129</v>
      </c>
      <c r="B139" s="66" t="s">
        <v>333</v>
      </c>
      <c r="C139" s="10" t="s">
        <v>58</v>
      </c>
      <c r="D139" s="6"/>
      <c r="E139" s="7" t="s">
        <v>341</v>
      </c>
      <c r="F139" s="6"/>
      <c r="G139" s="8"/>
      <c r="H139" s="8"/>
      <c r="I139" s="179">
        <v>4</v>
      </c>
      <c r="J139" s="8"/>
      <c r="K139" s="8"/>
      <c r="L139" s="8"/>
      <c r="M139" s="62"/>
      <c r="N139" s="36"/>
      <c r="O139" s="449"/>
      <c r="P139" s="449"/>
      <c r="Q139" s="449"/>
      <c r="R139" s="449"/>
      <c r="S139" s="449"/>
      <c r="T139" s="449"/>
      <c r="U139" s="449"/>
      <c r="V139" s="449"/>
      <c r="W139" s="449"/>
      <c r="X139" s="449"/>
      <c r="Y139" s="449"/>
      <c r="Z139" s="449"/>
      <c r="AB139" s="171"/>
      <c r="AC139" s="180">
        <v>4</v>
      </c>
      <c r="AD139" s="172"/>
    </row>
    <row r="140" spans="1:30" ht="32.25" customHeight="1">
      <c r="A140" s="5">
        <v>130</v>
      </c>
      <c r="B140" s="66" t="s">
        <v>342</v>
      </c>
      <c r="C140" s="6" t="s">
        <v>82</v>
      </c>
      <c r="D140" s="6">
        <v>1</v>
      </c>
      <c r="E140" s="16" t="s">
        <v>343</v>
      </c>
      <c r="F140" s="6">
        <v>1</v>
      </c>
      <c r="G140" s="8"/>
      <c r="H140" s="6"/>
      <c r="I140" s="57">
        <v>1</v>
      </c>
      <c r="J140" s="6"/>
      <c r="K140" s="8"/>
      <c r="L140" s="6"/>
      <c r="M140" s="62">
        <f>SUM(F140:L140)</f>
        <v>2</v>
      </c>
      <c r="N140" s="9">
        <v>45962</v>
      </c>
      <c r="O140" s="447"/>
      <c r="P140" s="447"/>
      <c r="Q140" s="447"/>
      <c r="R140" s="447"/>
      <c r="S140" s="447"/>
      <c r="T140" s="447"/>
      <c r="U140" s="447"/>
      <c r="V140" s="447"/>
      <c r="W140" s="447"/>
      <c r="X140" s="447"/>
      <c r="Y140" s="447"/>
      <c r="Z140" s="447"/>
      <c r="AB140" s="171"/>
      <c r="AC140" s="172"/>
      <c r="AD140" s="172"/>
    </row>
    <row r="141" spans="1:30">
      <c r="A141" s="5">
        <v>131</v>
      </c>
      <c r="B141" s="66" t="s">
        <v>344</v>
      </c>
      <c r="C141" s="6" t="s">
        <v>82</v>
      </c>
      <c r="D141" s="6">
        <v>1</v>
      </c>
      <c r="E141" s="16" t="s">
        <v>345</v>
      </c>
      <c r="F141" s="6">
        <v>1</v>
      </c>
      <c r="G141" s="8"/>
      <c r="H141" s="8"/>
      <c r="I141" s="57"/>
      <c r="J141" s="8">
        <v>2</v>
      </c>
      <c r="K141" s="8"/>
      <c r="L141" s="8"/>
      <c r="M141" s="62">
        <f>SUM(F141:L141)</f>
        <v>3</v>
      </c>
      <c r="N141" s="9">
        <v>45962</v>
      </c>
      <c r="O141" s="447"/>
      <c r="P141" s="447"/>
      <c r="Q141" s="447"/>
      <c r="R141" s="447"/>
      <c r="S141" s="447"/>
      <c r="T141" s="447"/>
      <c r="U141" s="447"/>
      <c r="V141" s="447"/>
      <c r="W141" s="447"/>
      <c r="X141" s="447"/>
      <c r="Y141" s="447"/>
      <c r="Z141" s="447"/>
      <c r="AB141" s="171"/>
      <c r="AC141" s="172"/>
      <c r="AD141" s="172"/>
    </row>
    <row r="142" spans="1:30" ht="24" customHeight="1">
      <c r="A142" s="5">
        <v>132</v>
      </c>
      <c r="B142" s="16" t="s">
        <v>346</v>
      </c>
      <c r="C142" s="6" t="s">
        <v>347</v>
      </c>
      <c r="D142" s="6">
        <v>2</v>
      </c>
      <c r="E142" s="7" t="s">
        <v>348</v>
      </c>
      <c r="F142" s="6">
        <v>1</v>
      </c>
      <c r="G142" s="8"/>
      <c r="H142" s="8"/>
      <c r="I142" s="57"/>
      <c r="J142" s="8">
        <v>2</v>
      </c>
      <c r="K142" s="8"/>
      <c r="L142" s="8"/>
      <c r="M142" s="62">
        <f>SUM(F142:L142)</f>
        <v>3</v>
      </c>
      <c r="N142" s="36"/>
      <c r="O142" s="449"/>
      <c r="P142" s="449"/>
      <c r="Q142" s="449"/>
      <c r="R142" s="449"/>
      <c r="S142" s="449"/>
      <c r="T142" s="449"/>
      <c r="U142" s="449"/>
      <c r="V142" s="449"/>
      <c r="W142" s="449"/>
      <c r="X142" s="449"/>
      <c r="Y142" s="449"/>
      <c r="Z142" s="449"/>
      <c r="AB142" s="171"/>
      <c r="AC142" s="172"/>
      <c r="AD142" s="172"/>
    </row>
    <row r="143" spans="1:30" ht="18.75" customHeight="1">
      <c r="A143" s="5">
        <v>133</v>
      </c>
      <c r="B143" s="67" t="s">
        <v>349</v>
      </c>
      <c r="C143" s="6" t="s">
        <v>350</v>
      </c>
      <c r="D143" s="6">
        <v>1</v>
      </c>
      <c r="E143" s="7" t="s">
        <v>351</v>
      </c>
      <c r="F143" s="181"/>
      <c r="G143" s="8"/>
      <c r="H143" s="6"/>
      <c r="I143" s="57"/>
      <c r="J143" s="181"/>
      <c r="K143" s="8"/>
      <c r="L143" s="6"/>
      <c r="M143" s="62">
        <f>SUM(F143:L143)</f>
        <v>0</v>
      </c>
      <c r="N143" s="36"/>
      <c r="O143" s="449"/>
      <c r="P143" s="449"/>
      <c r="Q143" s="449"/>
      <c r="R143" s="449"/>
      <c r="S143" s="449"/>
      <c r="T143" s="449"/>
      <c r="U143" s="449"/>
      <c r="V143" s="449"/>
      <c r="W143" s="449"/>
      <c r="X143" s="449"/>
      <c r="Y143" s="449"/>
      <c r="Z143" s="449"/>
      <c r="AB143" s="182">
        <v>1</v>
      </c>
      <c r="AC143" s="172"/>
      <c r="AD143" s="180">
        <v>1</v>
      </c>
    </row>
    <row r="144" spans="1:30" ht="24" customHeight="1">
      <c r="A144" s="5">
        <v>134</v>
      </c>
      <c r="B144" s="67" t="s">
        <v>349</v>
      </c>
      <c r="C144" s="10" t="s">
        <v>58</v>
      </c>
      <c r="D144" s="6"/>
      <c r="E144" s="13" t="s">
        <v>352</v>
      </c>
      <c r="F144" s="6"/>
      <c r="G144" s="8"/>
      <c r="H144" s="6"/>
      <c r="I144" s="181"/>
      <c r="J144" s="6"/>
      <c r="K144" s="8"/>
      <c r="L144" s="6"/>
      <c r="M144" s="62"/>
      <c r="N144" s="36"/>
      <c r="O144" s="449"/>
      <c r="P144" s="449"/>
      <c r="Q144" s="449"/>
      <c r="R144" s="449"/>
      <c r="S144" s="449"/>
      <c r="T144" s="449"/>
      <c r="U144" s="449"/>
      <c r="V144" s="449"/>
      <c r="W144" s="449"/>
      <c r="X144" s="449"/>
      <c r="Y144" s="449"/>
      <c r="Z144" s="449"/>
      <c r="AB144" s="171"/>
      <c r="AC144" s="180">
        <v>1</v>
      </c>
      <c r="AD144" s="172"/>
    </row>
    <row r="145" spans="1:30">
      <c r="A145" s="5">
        <v>135</v>
      </c>
      <c r="B145" s="66" t="s">
        <v>353</v>
      </c>
      <c r="C145" s="6" t="s">
        <v>82</v>
      </c>
      <c r="D145" s="6">
        <v>1</v>
      </c>
      <c r="E145" s="7" t="s">
        <v>354</v>
      </c>
      <c r="F145" s="6">
        <v>2</v>
      </c>
      <c r="G145" s="8"/>
      <c r="H145" s="8"/>
      <c r="I145" s="57">
        <v>2</v>
      </c>
      <c r="J145" s="8">
        <v>1</v>
      </c>
      <c r="K145" s="8"/>
      <c r="L145" s="8"/>
      <c r="M145" s="62">
        <f t="shared" ref="M145:M151" si="15">SUM(F145:L145)</f>
        <v>5</v>
      </c>
      <c r="N145" s="9">
        <v>45962</v>
      </c>
      <c r="O145" s="447"/>
      <c r="P145" s="447"/>
      <c r="Q145" s="447"/>
      <c r="R145" s="447"/>
      <c r="S145" s="447"/>
      <c r="T145" s="447"/>
      <c r="U145" s="447"/>
      <c r="V145" s="447"/>
      <c r="W145" s="447"/>
      <c r="X145" s="447"/>
      <c r="Y145" s="447"/>
      <c r="Z145" s="447"/>
      <c r="AB145" s="171"/>
      <c r="AC145" s="172"/>
      <c r="AD145" s="172"/>
    </row>
    <row r="146" spans="1:30" ht="25.5" customHeight="1">
      <c r="A146" s="5">
        <v>136</v>
      </c>
      <c r="B146" s="66" t="s">
        <v>355</v>
      </c>
      <c r="C146" s="6" t="s">
        <v>82</v>
      </c>
      <c r="D146" s="6">
        <v>1</v>
      </c>
      <c r="E146" s="16" t="s">
        <v>356</v>
      </c>
      <c r="F146" s="6">
        <v>1</v>
      </c>
      <c r="G146" s="8"/>
      <c r="H146" s="6"/>
      <c r="I146" s="57"/>
      <c r="J146" s="181"/>
      <c r="K146" s="8"/>
      <c r="L146" s="6"/>
      <c r="M146" s="62">
        <f t="shared" si="15"/>
        <v>1</v>
      </c>
      <c r="N146" s="9">
        <v>45962</v>
      </c>
      <c r="O146" s="447"/>
      <c r="P146" s="447"/>
      <c r="Q146" s="447"/>
      <c r="R146" s="447"/>
      <c r="S146" s="447"/>
      <c r="T146" s="447"/>
      <c r="U146" s="447"/>
      <c r="V146" s="447"/>
      <c r="W146" s="447"/>
      <c r="X146" s="447"/>
      <c r="Y146" s="447"/>
      <c r="Z146" s="447"/>
      <c r="AB146" s="171"/>
      <c r="AC146" s="172"/>
      <c r="AD146" s="180">
        <v>1</v>
      </c>
    </row>
    <row r="147" spans="1:30" ht="25.5">
      <c r="A147" s="5">
        <v>137</v>
      </c>
      <c r="B147" s="66" t="s">
        <v>357</v>
      </c>
      <c r="C147" s="6" t="s">
        <v>117</v>
      </c>
      <c r="D147" s="6">
        <v>1</v>
      </c>
      <c r="E147" s="7" t="s">
        <v>358</v>
      </c>
      <c r="F147" s="6">
        <v>1</v>
      </c>
      <c r="G147" s="8"/>
      <c r="H147" s="6"/>
      <c r="I147" s="57"/>
      <c r="J147" s="181"/>
      <c r="K147" s="8"/>
      <c r="L147" s="6"/>
      <c r="M147" s="62">
        <f t="shared" si="15"/>
        <v>1</v>
      </c>
      <c r="N147" s="9">
        <v>45962</v>
      </c>
      <c r="O147" s="447"/>
      <c r="P147" s="447"/>
      <c r="Q147" s="447"/>
      <c r="R147" s="447"/>
      <c r="S147" s="447"/>
      <c r="T147" s="447"/>
      <c r="U147" s="447"/>
      <c r="V147" s="447"/>
      <c r="W147" s="447"/>
      <c r="X147" s="447"/>
      <c r="Y147" s="447"/>
      <c r="Z147" s="447"/>
      <c r="AB147" s="171"/>
      <c r="AC147" s="172"/>
      <c r="AD147" s="180">
        <v>1</v>
      </c>
    </row>
    <row r="148" spans="1:30" ht="25.5">
      <c r="A148" s="5">
        <v>138</v>
      </c>
      <c r="B148" s="66" t="s">
        <v>359</v>
      </c>
      <c r="C148" s="6" t="s">
        <v>82</v>
      </c>
      <c r="D148" s="6">
        <v>1</v>
      </c>
      <c r="E148" s="7" t="s">
        <v>360</v>
      </c>
      <c r="F148" s="6">
        <v>1</v>
      </c>
      <c r="G148" s="8"/>
      <c r="H148" s="6"/>
      <c r="I148" s="57"/>
      <c r="J148" s="181"/>
      <c r="K148" s="8"/>
      <c r="L148" s="6"/>
      <c r="M148" s="62">
        <f t="shared" si="15"/>
        <v>1</v>
      </c>
      <c r="N148" s="9">
        <v>45962</v>
      </c>
      <c r="O148" s="447"/>
      <c r="P148" s="447"/>
      <c r="Q148" s="447"/>
      <c r="R148" s="447"/>
      <c r="S148" s="447"/>
      <c r="T148" s="447"/>
      <c r="U148" s="447"/>
      <c r="V148" s="447"/>
      <c r="W148" s="447"/>
      <c r="X148" s="447"/>
      <c r="Y148" s="447"/>
      <c r="Z148" s="447"/>
      <c r="AB148" s="171"/>
      <c r="AC148" s="172"/>
      <c r="AD148" s="180">
        <v>1</v>
      </c>
    </row>
    <row r="149" spans="1:30" ht="63.75">
      <c r="A149" s="5">
        <v>139</v>
      </c>
      <c r="B149" s="66" t="s">
        <v>361</v>
      </c>
      <c r="C149" s="6" t="s">
        <v>362</v>
      </c>
      <c r="D149" s="6">
        <v>13</v>
      </c>
      <c r="E149" s="7" t="s">
        <v>363</v>
      </c>
      <c r="F149" s="6">
        <v>15</v>
      </c>
      <c r="G149" s="8"/>
      <c r="H149" s="8"/>
      <c r="I149" s="57">
        <v>2</v>
      </c>
      <c r="J149" s="8">
        <v>2</v>
      </c>
      <c r="K149" s="8"/>
      <c r="L149" s="8"/>
      <c r="M149" s="62">
        <f t="shared" si="15"/>
        <v>19</v>
      </c>
      <c r="N149" s="9">
        <v>45962</v>
      </c>
      <c r="O149" s="447"/>
      <c r="P149" s="447"/>
      <c r="Q149" s="447"/>
      <c r="R149" s="447"/>
      <c r="S149" s="447"/>
      <c r="T149" s="447"/>
      <c r="U149" s="447"/>
      <c r="V149" s="447"/>
      <c r="W149" s="447"/>
      <c r="X149" s="447"/>
      <c r="Y149" s="447"/>
      <c r="Z149" s="447"/>
      <c r="AB149" s="171"/>
      <c r="AC149" s="172"/>
      <c r="AD149" s="172"/>
    </row>
    <row r="150" spans="1:30" ht="19.5" customHeight="1">
      <c r="A150" s="5">
        <v>140</v>
      </c>
      <c r="B150" s="66" t="s">
        <v>361</v>
      </c>
      <c r="C150" s="10" t="s">
        <v>58</v>
      </c>
      <c r="D150" s="6"/>
      <c r="E150" s="7" t="s">
        <v>364</v>
      </c>
      <c r="F150" s="6"/>
      <c r="G150" s="8"/>
      <c r="H150" s="8"/>
      <c r="I150" s="57">
        <v>1</v>
      </c>
      <c r="J150" s="8"/>
      <c r="K150" s="8">
        <v>1</v>
      </c>
      <c r="L150" s="8"/>
      <c r="M150" s="62">
        <f t="shared" si="15"/>
        <v>2</v>
      </c>
      <c r="N150" s="9">
        <v>45962</v>
      </c>
      <c r="O150" s="447"/>
      <c r="P150" s="447"/>
      <c r="Q150" s="447"/>
      <c r="R150" s="447"/>
      <c r="S150" s="447"/>
      <c r="T150" s="447"/>
      <c r="U150" s="447"/>
      <c r="V150" s="447"/>
      <c r="W150" s="447"/>
      <c r="X150" s="447"/>
      <c r="Y150" s="447"/>
      <c r="Z150" s="447"/>
      <c r="AB150" s="171"/>
      <c r="AC150" s="180">
        <v>4</v>
      </c>
      <c r="AD150" s="172"/>
    </row>
    <row r="151" spans="1:30">
      <c r="A151" s="5">
        <v>141</v>
      </c>
      <c r="B151" s="16" t="s">
        <v>365</v>
      </c>
      <c r="C151" s="6" t="s">
        <v>82</v>
      </c>
      <c r="D151" s="6">
        <v>1</v>
      </c>
      <c r="E151" s="7" t="s">
        <v>366</v>
      </c>
      <c r="F151" s="6">
        <v>1</v>
      </c>
      <c r="G151" s="8"/>
      <c r="H151" s="6"/>
      <c r="I151" s="57"/>
      <c r="J151" s="8">
        <v>1</v>
      </c>
      <c r="K151" s="8"/>
      <c r="L151" s="6"/>
      <c r="M151" s="62">
        <f t="shared" si="15"/>
        <v>2</v>
      </c>
      <c r="N151" s="36"/>
      <c r="O151" s="449"/>
      <c r="P151" s="449"/>
      <c r="Q151" s="449"/>
      <c r="R151" s="449"/>
      <c r="S151" s="449"/>
      <c r="T151" s="449"/>
      <c r="U151" s="449"/>
      <c r="V151" s="449"/>
      <c r="W151" s="449"/>
      <c r="X151" s="449"/>
      <c r="Y151" s="449"/>
      <c r="Z151" s="449"/>
      <c r="AB151" s="171"/>
      <c r="AC151" s="172"/>
      <c r="AD151" s="172"/>
    </row>
    <row r="152" spans="1:30" ht="12.75" customHeight="1">
      <c r="B152" s="65" t="s">
        <v>367</v>
      </c>
      <c r="C152" s="46"/>
      <c r="D152" s="46"/>
      <c r="E152" s="46"/>
      <c r="F152" s="46">
        <f t="shared" ref="F152:M152" si="16">SUM(F135:F151)</f>
        <v>34</v>
      </c>
      <c r="G152" s="46">
        <f t="shared" si="16"/>
        <v>0</v>
      </c>
      <c r="H152" s="46">
        <f t="shared" si="16"/>
        <v>0</v>
      </c>
      <c r="I152" s="46">
        <f t="shared" si="16"/>
        <v>14</v>
      </c>
      <c r="J152" s="46">
        <f t="shared" si="16"/>
        <v>12</v>
      </c>
      <c r="K152" s="46">
        <f t="shared" si="16"/>
        <v>1</v>
      </c>
      <c r="L152" s="46">
        <f t="shared" si="16"/>
        <v>0</v>
      </c>
      <c r="M152" s="46">
        <f t="shared" si="16"/>
        <v>53</v>
      </c>
      <c r="N152" s="8"/>
      <c r="AB152" s="171"/>
      <c r="AC152" s="172"/>
      <c r="AD152" s="172"/>
    </row>
    <row r="153" spans="1:30">
      <c r="A153" s="5">
        <v>142</v>
      </c>
      <c r="B153" s="66" t="s">
        <v>368</v>
      </c>
      <c r="C153" s="22" t="s">
        <v>369</v>
      </c>
      <c r="D153" s="6">
        <v>1</v>
      </c>
      <c r="E153" s="7" t="s">
        <v>370</v>
      </c>
      <c r="F153" s="6">
        <v>1</v>
      </c>
      <c r="G153" s="6"/>
      <c r="H153" s="6"/>
      <c r="I153" s="57">
        <v>1</v>
      </c>
      <c r="J153" s="6"/>
      <c r="K153" s="6">
        <v>1</v>
      </c>
      <c r="L153" s="6"/>
      <c r="M153" s="62">
        <f t="shared" ref="M153:M176" si="17">SUM(F153:L153)</f>
        <v>3</v>
      </c>
      <c r="N153" s="9">
        <v>45962</v>
      </c>
      <c r="O153" s="447"/>
      <c r="P153" s="447"/>
      <c r="Q153" s="447"/>
      <c r="R153" s="447"/>
      <c r="S153" s="447"/>
      <c r="T153" s="447"/>
      <c r="U153" s="447"/>
      <c r="V153" s="447"/>
      <c r="W153" s="447"/>
      <c r="X153" s="447"/>
      <c r="Y153" s="447"/>
      <c r="Z153" s="447"/>
      <c r="AA153" s="38"/>
      <c r="AB153" s="173"/>
      <c r="AC153" s="172"/>
      <c r="AD153" s="172"/>
    </row>
    <row r="154" spans="1:30" ht="25.5">
      <c r="A154" s="5">
        <v>143</v>
      </c>
      <c r="B154" s="16" t="s">
        <v>368</v>
      </c>
      <c r="C154" s="22" t="s">
        <v>47</v>
      </c>
      <c r="D154" s="6">
        <v>1</v>
      </c>
      <c r="E154" s="7" t="s">
        <v>371</v>
      </c>
      <c r="F154" s="6"/>
      <c r="G154" s="6"/>
      <c r="H154" s="6"/>
      <c r="I154" s="57">
        <v>1</v>
      </c>
      <c r="J154" s="6">
        <v>1</v>
      </c>
      <c r="K154" s="6"/>
      <c r="L154" s="6"/>
      <c r="M154" s="62">
        <f t="shared" si="17"/>
        <v>2</v>
      </c>
      <c r="N154" s="36"/>
      <c r="O154" s="449"/>
      <c r="P154" s="449"/>
      <c r="Q154" s="449"/>
      <c r="R154" s="449"/>
      <c r="S154" s="449"/>
      <c r="T154" s="449"/>
      <c r="U154" s="449"/>
      <c r="V154" s="449"/>
      <c r="W154" s="449"/>
      <c r="X154" s="449"/>
      <c r="Y154" s="449"/>
      <c r="Z154" s="449"/>
      <c r="AA154" s="38"/>
      <c r="AB154" s="173"/>
      <c r="AC154" s="172"/>
      <c r="AD154" s="172"/>
    </row>
    <row r="155" spans="1:30" ht="116.25" customHeight="1">
      <c r="A155" s="5">
        <v>144</v>
      </c>
      <c r="B155" s="16" t="s">
        <v>372</v>
      </c>
      <c r="C155" s="10" t="s">
        <v>706</v>
      </c>
      <c r="D155" s="6">
        <v>20</v>
      </c>
      <c r="E155" s="7" t="s">
        <v>707</v>
      </c>
      <c r="F155" s="6"/>
      <c r="G155" s="6"/>
      <c r="H155" s="6"/>
      <c r="I155" s="6"/>
      <c r="J155" s="6"/>
      <c r="K155" s="6"/>
      <c r="L155" s="8"/>
      <c r="M155" s="8">
        <f t="shared" si="17"/>
        <v>0</v>
      </c>
      <c r="N155" s="37" t="s">
        <v>708</v>
      </c>
      <c r="O155" s="170"/>
      <c r="P155" s="170"/>
      <c r="Q155" s="170"/>
      <c r="R155" s="170"/>
      <c r="S155" s="170"/>
      <c r="T155" s="170"/>
      <c r="U155" s="170"/>
      <c r="V155" s="170"/>
      <c r="W155" s="170"/>
      <c r="X155" s="170"/>
      <c r="Y155" s="170"/>
      <c r="Z155" s="170"/>
      <c r="AA155" s="38"/>
      <c r="AB155" s="173"/>
      <c r="AC155" s="172"/>
      <c r="AD155" s="172"/>
    </row>
    <row r="156" spans="1:30" ht="26.25" customHeight="1">
      <c r="A156" s="5">
        <v>145</v>
      </c>
      <c r="B156" s="66" t="s">
        <v>372</v>
      </c>
      <c r="C156" s="41" t="s">
        <v>58</v>
      </c>
      <c r="D156" s="6"/>
      <c r="E156" s="7" t="s">
        <v>373</v>
      </c>
      <c r="F156" s="6"/>
      <c r="G156" s="6"/>
      <c r="H156" s="6"/>
      <c r="I156" s="57"/>
      <c r="J156" s="6"/>
      <c r="K156" s="6"/>
      <c r="L156" s="8"/>
      <c r="M156" s="62">
        <f t="shared" si="17"/>
        <v>0</v>
      </c>
      <c r="N156" s="24"/>
      <c r="O156" s="448"/>
      <c r="P156" s="448"/>
      <c r="Q156" s="448"/>
      <c r="R156" s="448"/>
      <c r="S156" s="448"/>
      <c r="T156" s="448"/>
      <c r="U156" s="448"/>
      <c r="V156" s="448"/>
      <c r="W156" s="448"/>
      <c r="X156" s="448"/>
      <c r="Y156" s="448"/>
      <c r="Z156" s="448"/>
      <c r="AA156" s="38"/>
      <c r="AB156" s="173"/>
      <c r="AC156" s="172"/>
      <c r="AD156" s="172"/>
    </row>
    <row r="157" spans="1:30" ht="38.25">
      <c r="A157" s="5">
        <v>146</v>
      </c>
      <c r="B157" s="66" t="s">
        <v>374</v>
      </c>
      <c r="C157" s="10" t="s">
        <v>375</v>
      </c>
      <c r="D157" s="6">
        <v>6</v>
      </c>
      <c r="E157" s="7" t="s">
        <v>376</v>
      </c>
      <c r="F157" s="6">
        <v>5</v>
      </c>
      <c r="G157" s="8"/>
      <c r="H157" s="8"/>
      <c r="I157" s="57">
        <v>1</v>
      </c>
      <c r="J157" s="8">
        <v>3</v>
      </c>
      <c r="K157" s="8">
        <v>2</v>
      </c>
      <c r="L157" s="8"/>
      <c r="M157" s="62">
        <f t="shared" si="17"/>
        <v>11</v>
      </c>
      <c r="N157" s="9">
        <v>45962</v>
      </c>
      <c r="O157" s="447"/>
      <c r="P157" s="447"/>
      <c r="Q157" s="447"/>
      <c r="R157" s="447"/>
      <c r="S157" s="447"/>
      <c r="T157" s="447"/>
      <c r="U157" s="447"/>
      <c r="V157" s="447"/>
      <c r="W157" s="447"/>
      <c r="X157" s="447"/>
      <c r="Y157" s="447"/>
      <c r="Z157" s="447"/>
      <c r="AA157" s="38"/>
      <c r="AB157" s="173"/>
      <c r="AC157" s="172"/>
      <c r="AD157" s="172"/>
    </row>
    <row r="158" spans="1:30" ht="19.5" customHeight="1">
      <c r="A158" s="5">
        <v>147</v>
      </c>
      <c r="B158" s="16" t="s">
        <v>377</v>
      </c>
      <c r="C158" s="6" t="s">
        <v>369</v>
      </c>
      <c r="D158" s="27">
        <v>1</v>
      </c>
      <c r="E158" s="7" t="s">
        <v>378</v>
      </c>
      <c r="F158" s="6">
        <v>3</v>
      </c>
      <c r="G158" s="6"/>
      <c r="H158" s="6"/>
      <c r="I158" s="57"/>
      <c r="J158" s="6">
        <v>1</v>
      </c>
      <c r="K158" s="6"/>
      <c r="L158" s="6"/>
      <c r="M158" s="62">
        <f t="shared" si="17"/>
        <v>4</v>
      </c>
      <c r="N158" s="9">
        <v>45992</v>
      </c>
      <c r="O158" s="447"/>
      <c r="P158" s="447"/>
      <c r="Q158" s="447"/>
      <c r="R158" s="447"/>
      <c r="S158" s="447"/>
      <c r="T158" s="447"/>
      <c r="U158" s="447"/>
      <c r="V158" s="447"/>
      <c r="W158" s="447"/>
      <c r="X158" s="447"/>
      <c r="Y158" s="447"/>
      <c r="Z158" s="447"/>
      <c r="AA158" s="38"/>
      <c r="AB158" s="173"/>
      <c r="AC158" s="172"/>
      <c r="AD158" s="172"/>
    </row>
    <row r="159" spans="1:30" ht="26.25" customHeight="1">
      <c r="A159" s="5">
        <v>148</v>
      </c>
      <c r="B159" s="66" t="s">
        <v>377</v>
      </c>
      <c r="C159" s="6" t="s">
        <v>47</v>
      </c>
      <c r="D159" s="28">
        <v>1</v>
      </c>
      <c r="E159" s="16" t="s">
        <v>379</v>
      </c>
      <c r="F159" s="6">
        <v>3</v>
      </c>
      <c r="G159" s="6"/>
      <c r="H159" s="6"/>
      <c r="I159" s="57"/>
      <c r="J159" s="6">
        <v>1</v>
      </c>
      <c r="K159" s="6"/>
      <c r="L159" s="6"/>
      <c r="M159" s="62">
        <f t="shared" si="17"/>
        <v>4</v>
      </c>
      <c r="N159" s="9">
        <v>45962</v>
      </c>
      <c r="O159" s="447"/>
      <c r="P159" s="447"/>
      <c r="Q159" s="447"/>
      <c r="R159" s="447"/>
      <c r="S159" s="447"/>
      <c r="T159" s="447"/>
      <c r="U159" s="447"/>
      <c r="V159" s="447"/>
      <c r="W159" s="447"/>
      <c r="X159" s="447"/>
      <c r="Y159" s="447"/>
      <c r="Z159" s="447"/>
      <c r="AA159" s="38"/>
      <c r="AB159" s="173"/>
      <c r="AC159" s="172"/>
      <c r="AD159" s="172"/>
    </row>
    <row r="160" spans="1:30" ht="51.75" customHeight="1">
      <c r="A160" s="5">
        <v>149</v>
      </c>
      <c r="B160" s="16" t="s">
        <v>380</v>
      </c>
      <c r="C160" s="15" t="s">
        <v>381</v>
      </c>
      <c r="D160" s="28">
        <v>2</v>
      </c>
      <c r="E160" s="7" t="s">
        <v>382</v>
      </c>
      <c r="F160" s="6">
        <v>1</v>
      </c>
      <c r="G160" s="6"/>
      <c r="H160" s="6"/>
      <c r="I160" s="57">
        <v>2</v>
      </c>
      <c r="J160" s="6">
        <v>1</v>
      </c>
      <c r="K160" s="6"/>
      <c r="L160" s="6"/>
      <c r="M160" s="62">
        <f t="shared" si="17"/>
        <v>4</v>
      </c>
      <c r="N160" s="24">
        <v>45689</v>
      </c>
      <c r="O160" s="448"/>
      <c r="P160" s="448"/>
      <c r="Q160" s="448"/>
      <c r="R160" s="448"/>
      <c r="S160" s="448"/>
      <c r="T160" s="448"/>
      <c r="U160" s="448"/>
      <c r="V160" s="448"/>
      <c r="W160" s="448"/>
      <c r="X160" s="448"/>
      <c r="Y160" s="448"/>
      <c r="Z160" s="448"/>
      <c r="AA160" s="38"/>
      <c r="AB160" s="173"/>
      <c r="AC160" s="172"/>
      <c r="AD160" s="172"/>
    </row>
    <row r="161" spans="1:30" ht="17.25" customHeight="1">
      <c r="A161" s="5">
        <v>150</v>
      </c>
      <c r="B161" s="66" t="s">
        <v>380</v>
      </c>
      <c r="C161" s="10" t="s">
        <v>58</v>
      </c>
      <c r="D161" s="6"/>
      <c r="E161" s="7" t="s">
        <v>383</v>
      </c>
      <c r="F161" s="6"/>
      <c r="G161" s="6"/>
      <c r="H161" s="6"/>
      <c r="I161" s="57">
        <v>2</v>
      </c>
      <c r="J161" s="6">
        <v>1</v>
      </c>
      <c r="K161" s="6"/>
      <c r="L161" s="8"/>
      <c r="M161" s="62">
        <f t="shared" si="17"/>
        <v>3</v>
      </c>
      <c r="N161" s="9">
        <v>45962</v>
      </c>
      <c r="O161" s="447"/>
      <c r="P161" s="447"/>
      <c r="Q161" s="447"/>
      <c r="R161" s="447"/>
      <c r="S161" s="447"/>
      <c r="T161" s="447"/>
      <c r="U161" s="447"/>
      <c r="V161" s="447"/>
      <c r="W161" s="447"/>
      <c r="X161" s="447"/>
      <c r="Y161" s="447"/>
      <c r="Z161" s="447"/>
      <c r="AA161" s="38"/>
      <c r="AB161" s="173"/>
      <c r="AC161" s="172"/>
      <c r="AD161" s="172"/>
    </row>
    <row r="162" spans="1:30" ht="76.5">
      <c r="A162" s="5">
        <v>151</v>
      </c>
      <c r="B162" s="66" t="s">
        <v>380</v>
      </c>
      <c r="C162" s="6" t="s">
        <v>384</v>
      </c>
      <c r="D162" s="6">
        <v>15</v>
      </c>
      <c r="E162" s="7" t="s">
        <v>385</v>
      </c>
      <c r="F162" s="6">
        <v>7</v>
      </c>
      <c r="G162" s="6"/>
      <c r="H162" s="6">
        <v>1</v>
      </c>
      <c r="I162" s="57"/>
      <c r="J162" s="6">
        <v>2</v>
      </c>
      <c r="K162" s="6"/>
      <c r="L162" s="8"/>
      <c r="M162" s="62">
        <f t="shared" si="17"/>
        <v>10</v>
      </c>
      <c r="N162" s="9">
        <v>45962</v>
      </c>
      <c r="O162" s="447"/>
      <c r="P162" s="447"/>
      <c r="Q162" s="447"/>
      <c r="R162" s="447"/>
      <c r="S162" s="447"/>
      <c r="T162" s="447"/>
      <c r="U162" s="447"/>
      <c r="V162" s="447"/>
      <c r="W162" s="447"/>
      <c r="X162" s="447"/>
      <c r="Y162" s="447"/>
      <c r="Z162" s="447"/>
      <c r="AA162" s="38"/>
      <c r="AB162" s="173"/>
      <c r="AC162" s="172"/>
      <c r="AD162" s="172"/>
    </row>
    <row r="163" spans="1:30" ht="25.5">
      <c r="A163" s="5">
        <v>152</v>
      </c>
      <c r="B163" s="16" t="s">
        <v>380</v>
      </c>
      <c r="C163" s="6" t="s">
        <v>386</v>
      </c>
      <c r="D163" s="6">
        <v>4</v>
      </c>
      <c r="E163" s="30" t="s">
        <v>387</v>
      </c>
      <c r="F163" s="6"/>
      <c r="G163" s="6"/>
      <c r="H163" s="6"/>
      <c r="I163" s="57">
        <v>3</v>
      </c>
      <c r="J163" s="6"/>
      <c r="K163" s="6">
        <v>2</v>
      </c>
      <c r="L163" s="8"/>
      <c r="M163" s="62">
        <f t="shared" si="17"/>
        <v>5</v>
      </c>
      <c r="N163" s="9">
        <v>45992</v>
      </c>
      <c r="O163" s="447"/>
      <c r="P163" s="447"/>
      <c r="Q163" s="447"/>
      <c r="R163" s="447"/>
      <c r="S163" s="447"/>
      <c r="T163" s="447"/>
      <c r="U163" s="447"/>
      <c r="V163" s="447"/>
      <c r="W163" s="447"/>
      <c r="X163" s="447"/>
      <c r="Y163" s="447"/>
      <c r="Z163" s="447"/>
      <c r="AA163" s="38"/>
      <c r="AB163" s="173"/>
      <c r="AC163" s="172"/>
      <c r="AD163" s="172"/>
    </row>
    <row r="164" spans="1:30" ht="38.25">
      <c r="A164" s="431">
        <v>153</v>
      </c>
      <c r="B164" s="16" t="s">
        <v>380</v>
      </c>
      <c r="C164" s="6" t="s">
        <v>668</v>
      </c>
      <c r="D164" s="6">
        <v>1</v>
      </c>
      <c r="E164" s="16" t="s">
        <v>389</v>
      </c>
      <c r="F164" s="6"/>
      <c r="G164" s="6"/>
      <c r="H164" s="6"/>
      <c r="I164" s="57">
        <v>1</v>
      </c>
      <c r="J164" s="6">
        <v>1</v>
      </c>
      <c r="K164" s="6"/>
      <c r="L164" s="8"/>
      <c r="M164" s="62">
        <f t="shared" si="17"/>
        <v>2</v>
      </c>
      <c r="N164" s="9">
        <v>46023</v>
      </c>
      <c r="O164" s="447"/>
      <c r="P164" s="447"/>
      <c r="Q164" s="447"/>
      <c r="R164" s="447"/>
      <c r="S164" s="447"/>
      <c r="T164" s="447"/>
      <c r="U164" s="447"/>
      <c r="V164" s="447"/>
      <c r="W164" s="447"/>
      <c r="X164" s="447"/>
      <c r="Y164" s="447"/>
      <c r="Z164" s="447"/>
      <c r="AA164" s="38"/>
      <c r="AB164" s="173"/>
      <c r="AC164" s="172"/>
      <c r="AD164" s="172"/>
    </row>
    <row r="165" spans="1:30" ht="25.5">
      <c r="A165" s="431">
        <v>154</v>
      </c>
      <c r="B165" s="16" t="s">
        <v>390</v>
      </c>
      <c r="C165" s="10" t="s">
        <v>391</v>
      </c>
      <c r="D165" s="12">
        <v>4</v>
      </c>
      <c r="E165" s="19" t="s">
        <v>392</v>
      </c>
      <c r="F165" s="12">
        <v>2</v>
      </c>
      <c r="G165" s="12"/>
      <c r="H165" s="12"/>
      <c r="I165" s="58"/>
      <c r="J165" s="12">
        <v>1</v>
      </c>
      <c r="K165" s="12"/>
      <c r="L165" s="12"/>
      <c r="M165" s="62">
        <f t="shared" si="17"/>
        <v>3</v>
      </c>
      <c r="N165" s="9">
        <v>46054</v>
      </c>
      <c r="O165" s="447"/>
      <c r="P165" s="447"/>
      <c r="Q165" s="447"/>
      <c r="R165" s="447"/>
      <c r="S165" s="447"/>
      <c r="T165" s="447"/>
      <c r="U165" s="447"/>
      <c r="V165" s="447"/>
      <c r="W165" s="447"/>
      <c r="X165" s="447"/>
      <c r="Y165" s="447"/>
      <c r="Z165" s="447"/>
      <c r="AB165" s="171"/>
      <c r="AC165" s="172"/>
      <c r="AD165" s="172"/>
    </row>
    <row r="166" spans="1:30">
      <c r="A166" s="431">
        <v>155</v>
      </c>
      <c r="B166" s="66" t="s">
        <v>390</v>
      </c>
      <c r="C166" s="10" t="s">
        <v>393</v>
      </c>
      <c r="D166" s="6">
        <v>2</v>
      </c>
      <c r="E166" s="7" t="s">
        <v>394</v>
      </c>
      <c r="F166" s="6">
        <v>3</v>
      </c>
      <c r="G166" s="6"/>
      <c r="H166" s="6"/>
      <c r="I166" s="57">
        <v>2</v>
      </c>
      <c r="J166" s="6">
        <v>2</v>
      </c>
      <c r="K166" s="6"/>
      <c r="L166" s="6"/>
      <c r="M166" s="62">
        <f t="shared" si="17"/>
        <v>7</v>
      </c>
      <c r="N166" s="9">
        <v>46054</v>
      </c>
      <c r="O166" s="447"/>
      <c r="P166" s="447"/>
      <c r="Q166" s="447"/>
      <c r="R166" s="447"/>
      <c r="S166" s="447"/>
      <c r="T166" s="447"/>
      <c r="U166" s="447"/>
      <c r="V166" s="447"/>
      <c r="W166" s="447"/>
      <c r="X166" s="447"/>
      <c r="Y166" s="447"/>
      <c r="Z166" s="447"/>
      <c r="AA166" s="38"/>
      <c r="AB166" s="173"/>
      <c r="AC166" s="172"/>
      <c r="AD166" s="172"/>
    </row>
    <row r="167" spans="1:30" ht="25.5">
      <c r="A167" s="5">
        <v>156</v>
      </c>
      <c r="B167" s="317" t="s">
        <v>395</v>
      </c>
      <c r="C167" s="52" t="s">
        <v>396</v>
      </c>
      <c r="D167" s="6">
        <v>1</v>
      </c>
      <c r="E167" s="16" t="s">
        <v>397</v>
      </c>
      <c r="F167" s="6"/>
      <c r="G167" s="6"/>
      <c r="H167" s="6"/>
      <c r="I167" s="57">
        <v>1</v>
      </c>
      <c r="J167" s="6">
        <v>1</v>
      </c>
      <c r="K167" s="6"/>
      <c r="L167" s="6"/>
      <c r="M167" s="62">
        <f t="shared" si="17"/>
        <v>2</v>
      </c>
      <c r="N167" s="9">
        <v>46266</v>
      </c>
      <c r="O167" s="447"/>
      <c r="P167" s="447"/>
      <c r="Q167" s="447"/>
      <c r="R167" s="447"/>
      <c r="S167" s="447"/>
      <c r="T167" s="447"/>
      <c r="U167" s="447"/>
      <c r="V167" s="447"/>
      <c r="W167" s="447"/>
      <c r="X167" s="447"/>
      <c r="Y167" s="447"/>
      <c r="Z167" s="447"/>
      <c r="AA167" s="38"/>
      <c r="AB167" s="173"/>
      <c r="AC167" s="172"/>
      <c r="AD167" s="172"/>
    </row>
    <row r="168" spans="1:30" ht="25.5">
      <c r="A168" s="5">
        <v>157</v>
      </c>
      <c r="B168" s="317" t="s">
        <v>395</v>
      </c>
      <c r="C168" s="320" t="s">
        <v>398</v>
      </c>
      <c r="D168" s="6">
        <v>1</v>
      </c>
      <c r="E168" s="7" t="s">
        <v>399</v>
      </c>
      <c r="F168" s="6"/>
      <c r="G168" s="6"/>
      <c r="H168" s="6"/>
      <c r="I168" s="57">
        <v>1</v>
      </c>
      <c r="J168" s="6">
        <v>1</v>
      </c>
      <c r="K168" s="6"/>
      <c r="L168" s="6"/>
      <c r="M168" s="62">
        <f t="shared" si="17"/>
        <v>2</v>
      </c>
      <c r="N168" s="9">
        <v>46266</v>
      </c>
      <c r="O168" s="447"/>
      <c r="P168" s="447"/>
      <c r="Q168" s="447"/>
      <c r="R168" s="447"/>
      <c r="S168" s="447"/>
      <c r="T168" s="447"/>
      <c r="U168" s="447"/>
      <c r="V168" s="447"/>
      <c r="W168" s="447"/>
      <c r="X168" s="447"/>
      <c r="Y168" s="447"/>
      <c r="Z168" s="447"/>
      <c r="AA168" s="38"/>
      <c r="AB168" s="173"/>
      <c r="AC168" s="172"/>
      <c r="AD168" s="172"/>
    </row>
    <row r="169" spans="1:30" ht="25.5">
      <c r="A169" s="5">
        <v>158</v>
      </c>
      <c r="B169" s="317" t="s">
        <v>395</v>
      </c>
      <c r="C169" s="52" t="s">
        <v>400</v>
      </c>
      <c r="D169" s="6">
        <v>1</v>
      </c>
      <c r="E169" s="2" t="s">
        <v>401</v>
      </c>
      <c r="F169" s="6"/>
      <c r="G169" s="6"/>
      <c r="H169" s="6"/>
      <c r="I169" s="57">
        <v>1</v>
      </c>
      <c r="J169" s="6"/>
      <c r="K169" s="6">
        <v>1</v>
      </c>
      <c r="L169" s="6"/>
      <c r="M169" s="62">
        <f t="shared" si="17"/>
        <v>2</v>
      </c>
      <c r="N169" s="9">
        <v>46266</v>
      </c>
      <c r="O169" s="447"/>
      <c r="P169" s="447"/>
      <c r="Q169" s="447"/>
      <c r="R169" s="447"/>
      <c r="S169" s="447"/>
      <c r="T169" s="447"/>
      <c r="U169" s="447"/>
      <c r="V169" s="447"/>
      <c r="W169" s="447"/>
      <c r="X169" s="447"/>
      <c r="Y169" s="447"/>
      <c r="Z169" s="447"/>
      <c r="AA169" s="38"/>
      <c r="AB169" s="173"/>
      <c r="AC169" s="172"/>
      <c r="AD169" s="172"/>
    </row>
    <row r="170" spans="1:30" ht="21" customHeight="1">
      <c r="A170" s="5">
        <v>159</v>
      </c>
      <c r="B170" s="317" t="s">
        <v>395</v>
      </c>
      <c r="C170" s="53" t="s">
        <v>403</v>
      </c>
      <c r="D170" s="6">
        <v>1</v>
      </c>
      <c r="E170" s="16" t="s">
        <v>404</v>
      </c>
      <c r="F170" s="6">
        <v>1</v>
      </c>
      <c r="G170" s="6"/>
      <c r="H170" s="6"/>
      <c r="I170" s="57">
        <v>1</v>
      </c>
      <c r="J170" s="6"/>
      <c r="K170" s="6"/>
      <c r="L170" s="6"/>
      <c r="M170" s="62">
        <f t="shared" si="17"/>
        <v>2</v>
      </c>
      <c r="N170" s="9">
        <v>46266</v>
      </c>
      <c r="O170" s="447"/>
      <c r="P170" s="447"/>
      <c r="Q170" s="447"/>
      <c r="R170" s="447"/>
      <c r="S170" s="447"/>
      <c r="T170" s="447"/>
      <c r="U170" s="447"/>
      <c r="V170" s="447"/>
      <c r="W170" s="447"/>
      <c r="X170" s="447"/>
      <c r="Y170" s="447"/>
      <c r="Z170" s="447"/>
      <c r="AA170" s="38"/>
      <c r="AB170" s="173"/>
      <c r="AC170" s="172"/>
      <c r="AD170" s="172"/>
    </row>
    <row r="171" spans="1:30">
      <c r="A171" s="5">
        <v>160</v>
      </c>
      <c r="B171" s="317" t="s">
        <v>395</v>
      </c>
      <c r="C171" s="321" t="s">
        <v>58</v>
      </c>
      <c r="D171" s="6"/>
      <c r="E171" s="19" t="s">
        <v>405</v>
      </c>
      <c r="F171" s="6"/>
      <c r="G171" s="6"/>
      <c r="H171" s="6"/>
      <c r="I171" s="57">
        <v>1</v>
      </c>
      <c r="J171" s="6"/>
      <c r="K171" s="6"/>
      <c r="L171" s="6"/>
      <c r="M171" s="62">
        <f t="shared" si="17"/>
        <v>1</v>
      </c>
      <c r="N171" s="9">
        <v>46266</v>
      </c>
      <c r="O171" s="447"/>
      <c r="P171" s="447"/>
      <c r="Q171" s="447"/>
      <c r="R171" s="447"/>
      <c r="S171" s="447"/>
      <c r="T171" s="447"/>
      <c r="U171" s="447"/>
      <c r="V171" s="447"/>
      <c r="W171" s="447"/>
      <c r="X171" s="447"/>
      <c r="Y171" s="447"/>
      <c r="Z171" s="447"/>
      <c r="AA171" s="38"/>
      <c r="AB171" s="173"/>
      <c r="AC171" s="172"/>
      <c r="AD171" s="172"/>
    </row>
    <row r="172" spans="1:30">
      <c r="A172" s="42">
        <v>161</v>
      </c>
      <c r="B172" s="317" t="s">
        <v>395</v>
      </c>
      <c r="C172" s="321" t="s">
        <v>58</v>
      </c>
      <c r="D172" s="6"/>
      <c r="E172" s="7" t="s">
        <v>406</v>
      </c>
      <c r="F172" s="6"/>
      <c r="G172" s="6"/>
      <c r="H172" s="6"/>
      <c r="I172" s="57"/>
      <c r="J172" s="6">
        <v>2</v>
      </c>
      <c r="K172" s="6"/>
      <c r="L172" s="6"/>
      <c r="M172" s="62">
        <f t="shared" si="17"/>
        <v>2</v>
      </c>
      <c r="N172" s="9">
        <v>46266</v>
      </c>
      <c r="O172" s="447"/>
      <c r="P172" s="447"/>
      <c r="Q172" s="447"/>
      <c r="R172" s="447"/>
      <c r="S172" s="447"/>
      <c r="T172" s="447"/>
      <c r="U172" s="447"/>
      <c r="V172" s="447"/>
      <c r="W172" s="447"/>
      <c r="X172" s="447"/>
      <c r="Y172" s="447"/>
      <c r="Z172" s="447"/>
      <c r="AA172" s="38"/>
      <c r="AB172" s="173"/>
      <c r="AC172" s="180">
        <v>2</v>
      </c>
      <c r="AD172" s="172"/>
    </row>
    <row r="173" spans="1:30" ht="61.5" customHeight="1">
      <c r="A173" s="5">
        <v>162</v>
      </c>
      <c r="B173" s="317" t="s">
        <v>395</v>
      </c>
      <c r="C173" s="52" t="s">
        <v>407</v>
      </c>
      <c r="D173" s="6">
        <v>18</v>
      </c>
      <c r="E173" s="3" t="s">
        <v>408</v>
      </c>
      <c r="F173" s="8">
        <v>6</v>
      </c>
      <c r="G173" s="8"/>
      <c r="H173" s="8"/>
      <c r="I173" s="56"/>
      <c r="J173" s="8">
        <v>6</v>
      </c>
      <c r="K173" s="8"/>
      <c r="L173" s="53">
        <v>3</v>
      </c>
      <c r="M173" s="62">
        <f t="shared" si="17"/>
        <v>15</v>
      </c>
      <c r="N173" s="9">
        <v>46266</v>
      </c>
      <c r="O173" s="447"/>
      <c r="P173" s="447"/>
      <c r="Q173" s="447"/>
      <c r="R173" s="447"/>
      <c r="S173" s="447"/>
      <c r="T173" s="447"/>
      <c r="U173" s="447"/>
      <c r="V173" s="447"/>
      <c r="W173" s="447"/>
      <c r="X173" s="447"/>
      <c r="Y173" s="447"/>
      <c r="Z173" s="447"/>
      <c r="AA173" s="38"/>
      <c r="AB173" s="173"/>
      <c r="AC173" s="172"/>
      <c r="AD173" s="172"/>
    </row>
    <row r="174" spans="1:30" ht="30" customHeight="1">
      <c r="A174" s="5">
        <v>163</v>
      </c>
      <c r="B174" s="317" t="s">
        <v>409</v>
      </c>
      <c r="C174" s="52" t="s">
        <v>410</v>
      </c>
      <c r="D174" s="6">
        <v>95</v>
      </c>
      <c r="E174" s="16" t="s">
        <v>411</v>
      </c>
      <c r="F174" s="6">
        <v>77</v>
      </c>
      <c r="G174" s="6"/>
      <c r="H174" s="6">
        <v>1</v>
      </c>
      <c r="I174" s="57">
        <v>2</v>
      </c>
      <c r="J174" s="6">
        <v>2</v>
      </c>
      <c r="K174" s="6">
        <v>21</v>
      </c>
      <c r="L174" s="6"/>
      <c r="M174" s="62">
        <f t="shared" si="17"/>
        <v>103</v>
      </c>
      <c r="N174" s="9">
        <v>46266</v>
      </c>
      <c r="O174" s="447"/>
      <c r="P174" s="447"/>
      <c r="Q174" s="447"/>
      <c r="R174" s="447"/>
      <c r="S174" s="447"/>
      <c r="T174" s="447"/>
      <c r="U174" s="447"/>
      <c r="V174" s="447"/>
      <c r="W174" s="447"/>
      <c r="X174" s="447"/>
      <c r="Y174" s="447"/>
      <c r="Z174" s="447"/>
      <c r="AA174" s="38"/>
      <c r="AB174" s="173"/>
      <c r="AC174" s="172"/>
      <c r="AD174" s="172"/>
    </row>
    <row r="175" spans="1:30" ht="25.5">
      <c r="A175" s="5">
        <v>164</v>
      </c>
      <c r="B175" s="317" t="s">
        <v>409</v>
      </c>
      <c r="C175" s="52" t="s">
        <v>412</v>
      </c>
      <c r="D175" s="6">
        <v>2</v>
      </c>
      <c r="E175" s="2" t="s">
        <v>413</v>
      </c>
      <c r="F175" s="6"/>
      <c r="G175" s="6"/>
      <c r="H175" s="6"/>
      <c r="I175" s="57">
        <v>4</v>
      </c>
      <c r="J175" s="6">
        <v>2</v>
      </c>
      <c r="K175" s="6"/>
      <c r="L175" s="6"/>
      <c r="M175" s="62">
        <f t="shared" si="17"/>
        <v>6</v>
      </c>
      <c r="N175" s="9">
        <v>46266</v>
      </c>
      <c r="O175" s="447"/>
      <c r="P175" s="447"/>
      <c r="Q175" s="447"/>
      <c r="R175" s="447"/>
      <c r="S175" s="447"/>
      <c r="T175" s="447"/>
      <c r="U175" s="447"/>
      <c r="V175" s="447"/>
      <c r="W175" s="447"/>
      <c r="X175" s="447"/>
      <c r="Y175" s="447"/>
      <c r="Z175" s="447"/>
      <c r="AA175" s="38"/>
      <c r="AB175" s="173"/>
      <c r="AC175" s="172"/>
      <c r="AD175" s="172"/>
    </row>
    <row r="176" spans="1:30" ht="25.5">
      <c r="A176" s="5">
        <v>165</v>
      </c>
      <c r="B176" s="16" t="s">
        <v>409</v>
      </c>
      <c r="C176" s="6" t="s">
        <v>414</v>
      </c>
      <c r="D176" s="6">
        <v>1</v>
      </c>
      <c r="E176" s="2" t="s">
        <v>415</v>
      </c>
      <c r="F176" s="6">
        <v>1</v>
      </c>
      <c r="G176" s="6"/>
      <c r="H176" s="6"/>
      <c r="I176" s="57">
        <v>1</v>
      </c>
      <c r="J176" s="6"/>
      <c r="K176" s="6"/>
      <c r="L176" s="6"/>
      <c r="M176" s="62">
        <f t="shared" si="17"/>
        <v>2</v>
      </c>
      <c r="N176" s="9">
        <v>46266</v>
      </c>
      <c r="O176" s="447"/>
      <c r="P176" s="447"/>
      <c r="Q176" s="447"/>
      <c r="R176" s="447"/>
      <c r="S176" s="447"/>
      <c r="T176" s="447"/>
      <c r="U176" s="447"/>
      <c r="V176" s="447"/>
      <c r="W176" s="447"/>
      <c r="X176" s="447"/>
      <c r="Y176" s="447"/>
      <c r="Z176" s="447"/>
      <c r="AA176" s="38"/>
      <c r="AB176" s="172"/>
      <c r="AC176" s="172"/>
      <c r="AD176" s="172"/>
    </row>
    <row r="177" spans="1:30" ht="33" customHeight="1">
      <c r="A177" s="431">
        <v>166</v>
      </c>
      <c r="B177" s="66" t="s">
        <v>409</v>
      </c>
      <c r="C177" s="6" t="s">
        <v>416</v>
      </c>
      <c r="D177" s="6">
        <v>1</v>
      </c>
      <c r="E177" s="2" t="s">
        <v>417</v>
      </c>
      <c r="F177" s="6">
        <v>1</v>
      </c>
      <c r="G177" s="6"/>
      <c r="H177" s="6"/>
      <c r="I177" s="57"/>
      <c r="J177" s="6">
        <v>1</v>
      </c>
      <c r="K177" s="6"/>
      <c r="L177" s="6"/>
      <c r="M177" s="62">
        <f t="shared" ref="M177:M199" si="18">SUM(F177:L177)</f>
        <v>2</v>
      </c>
      <c r="N177" s="9">
        <v>46054</v>
      </c>
      <c r="O177" s="447"/>
      <c r="P177" s="447"/>
      <c r="Q177" s="447"/>
      <c r="R177" s="447"/>
      <c r="S177" s="447"/>
      <c r="T177" s="447"/>
      <c r="U177" s="447"/>
      <c r="V177" s="447"/>
      <c r="W177" s="447"/>
      <c r="X177" s="447"/>
      <c r="Y177" s="447"/>
      <c r="Z177" s="447"/>
      <c r="AA177" s="38"/>
      <c r="AB177" s="173"/>
      <c r="AC177" s="172"/>
      <c r="AD177" s="172"/>
    </row>
    <row r="178" spans="1:30" ht="25.5">
      <c r="A178" s="431">
        <v>167</v>
      </c>
      <c r="B178" s="66" t="s">
        <v>409</v>
      </c>
      <c r="C178" s="6" t="s">
        <v>418</v>
      </c>
      <c r="D178" s="12">
        <v>1</v>
      </c>
      <c r="E178" s="4" t="s">
        <v>419</v>
      </c>
      <c r="F178" s="12"/>
      <c r="G178" s="18"/>
      <c r="H178" s="12"/>
      <c r="I178" s="58"/>
      <c r="J178" s="12">
        <v>1</v>
      </c>
      <c r="K178" s="18"/>
      <c r="L178" s="12"/>
      <c r="M178" s="62">
        <f t="shared" si="18"/>
        <v>1</v>
      </c>
      <c r="N178" s="9">
        <v>46054</v>
      </c>
      <c r="O178" s="447"/>
      <c r="P178" s="447"/>
      <c r="Q178" s="447"/>
      <c r="R178" s="447"/>
      <c r="S178" s="447"/>
      <c r="T178" s="447"/>
      <c r="U178" s="447"/>
      <c r="V178" s="447"/>
      <c r="W178" s="447"/>
      <c r="X178" s="447"/>
      <c r="Y178" s="447"/>
      <c r="Z178" s="447"/>
      <c r="AA178" s="38"/>
      <c r="AB178" s="173"/>
      <c r="AC178" s="172"/>
      <c r="AD178" s="172"/>
    </row>
    <row r="179" spans="1:30" ht="25.5">
      <c r="A179" s="431">
        <v>168</v>
      </c>
      <c r="B179" s="66" t="s">
        <v>409</v>
      </c>
      <c r="C179" s="6" t="s">
        <v>420</v>
      </c>
      <c r="D179" s="12">
        <v>1</v>
      </c>
      <c r="E179" s="4" t="s">
        <v>421</v>
      </c>
      <c r="F179" s="12">
        <v>1</v>
      </c>
      <c r="G179" s="18"/>
      <c r="H179" s="18"/>
      <c r="I179" s="58">
        <v>1</v>
      </c>
      <c r="J179" s="18"/>
      <c r="K179" s="18"/>
      <c r="L179" s="18"/>
      <c r="M179" s="62">
        <f t="shared" si="18"/>
        <v>2</v>
      </c>
      <c r="N179" s="9">
        <v>46054</v>
      </c>
      <c r="O179" s="447"/>
      <c r="P179" s="447"/>
      <c r="Q179" s="447"/>
      <c r="R179" s="447"/>
      <c r="S179" s="447"/>
      <c r="T179" s="447"/>
      <c r="U179" s="447"/>
      <c r="V179" s="447"/>
      <c r="W179" s="447"/>
      <c r="X179" s="447"/>
      <c r="Y179" s="447"/>
      <c r="Z179" s="447"/>
      <c r="AA179" s="38"/>
      <c r="AB179" s="173"/>
      <c r="AC179" s="172"/>
      <c r="AD179" s="172"/>
    </row>
    <row r="180" spans="1:30" ht="40.5" customHeight="1">
      <c r="A180" s="431">
        <v>169</v>
      </c>
      <c r="B180" s="66" t="s">
        <v>409</v>
      </c>
      <c r="C180" s="10" t="s">
        <v>422</v>
      </c>
      <c r="D180" s="6">
        <v>1</v>
      </c>
      <c r="E180" s="7" t="s">
        <v>423</v>
      </c>
      <c r="F180" s="6">
        <v>1</v>
      </c>
      <c r="G180" s="6"/>
      <c r="H180" s="6"/>
      <c r="I180" s="57">
        <v>1</v>
      </c>
      <c r="J180" s="6"/>
      <c r="K180" s="6"/>
      <c r="L180" s="6"/>
      <c r="M180" s="62">
        <f t="shared" si="18"/>
        <v>2</v>
      </c>
      <c r="N180" s="9">
        <v>46054</v>
      </c>
      <c r="O180" s="447"/>
      <c r="P180" s="447"/>
      <c r="Q180" s="447"/>
      <c r="R180" s="447"/>
      <c r="S180" s="447"/>
      <c r="T180" s="447"/>
      <c r="U180" s="447"/>
      <c r="V180" s="447"/>
      <c r="W180" s="447"/>
      <c r="X180" s="447"/>
      <c r="Y180" s="447"/>
      <c r="Z180" s="447"/>
      <c r="AA180" s="38"/>
      <c r="AB180" s="173"/>
      <c r="AC180" s="172"/>
      <c r="AD180" s="172"/>
    </row>
    <row r="181" spans="1:30" ht="25.5">
      <c r="A181" s="5">
        <v>170</v>
      </c>
      <c r="B181" s="66" t="s">
        <v>409</v>
      </c>
      <c r="C181" s="6" t="s">
        <v>424</v>
      </c>
      <c r="D181" s="6">
        <v>1</v>
      </c>
      <c r="E181" s="2" t="s">
        <v>425</v>
      </c>
      <c r="F181" s="6">
        <v>1</v>
      </c>
      <c r="G181" s="6"/>
      <c r="H181" s="6"/>
      <c r="I181" s="57">
        <v>1</v>
      </c>
      <c r="J181" s="6"/>
      <c r="K181" s="6"/>
      <c r="L181" s="6"/>
      <c r="M181" s="62">
        <f t="shared" si="18"/>
        <v>2</v>
      </c>
      <c r="N181" s="9">
        <v>45992</v>
      </c>
      <c r="O181" s="447"/>
      <c r="P181" s="447"/>
      <c r="Q181" s="447"/>
      <c r="R181" s="447"/>
      <c r="S181" s="447"/>
      <c r="T181" s="447"/>
      <c r="U181" s="447"/>
      <c r="V181" s="447"/>
      <c r="W181" s="447"/>
      <c r="X181" s="447"/>
      <c r="Y181" s="447"/>
      <c r="Z181" s="447"/>
      <c r="AA181" s="38"/>
      <c r="AB181" s="173"/>
      <c r="AC181" s="172"/>
      <c r="AD181" s="172"/>
    </row>
    <row r="182" spans="1:30" ht="33.75" customHeight="1">
      <c r="A182" s="5">
        <v>171</v>
      </c>
      <c r="B182" s="66" t="s">
        <v>409</v>
      </c>
      <c r="C182" s="6" t="s">
        <v>426</v>
      </c>
      <c r="D182" s="6">
        <v>1</v>
      </c>
      <c r="E182" s="2" t="s">
        <v>427</v>
      </c>
      <c r="F182" s="6">
        <v>2</v>
      </c>
      <c r="G182" s="6"/>
      <c r="H182" s="6"/>
      <c r="I182" s="57">
        <v>1</v>
      </c>
      <c r="J182" s="6"/>
      <c r="K182" s="6"/>
      <c r="L182" s="6"/>
      <c r="M182" s="62">
        <f t="shared" si="18"/>
        <v>3</v>
      </c>
      <c r="N182" s="9">
        <v>45992</v>
      </c>
      <c r="O182" s="447"/>
      <c r="P182" s="447"/>
      <c r="Q182" s="447"/>
      <c r="R182" s="447"/>
      <c r="S182" s="447"/>
      <c r="T182" s="447"/>
      <c r="U182" s="447"/>
      <c r="V182" s="447"/>
      <c r="W182" s="447"/>
      <c r="X182" s="447"/>
      <c r="Y182" s="447"/>
      <c r="Z182" s="447"/>
      <c r="AA182" s="38"/>
      <c r="AB182" s="173"/>
      <c r="AC182" s="172"/>
      <c r="AD182" s="172"/>
    </row>
    <row r="183" spans="1:30" ht="25.5">
      <c r="A183" s="5">
        <v>172</v>
      </c>
      <c r="B183" s="66" t="s">
        <v>409</v>
      </c>
      <c r="C183" s="6" t="s">
        <v>428</v>
      </c>
      <c r="D183" s="6">
        <v>1</v>
      </c>
      <c r="E183" s="2" t="s">
        <v>429</v>
      </c>
      <c r="F183" s="6">
        <v>1</v>
      </c>
      <c r="G183" s="6"/>
      <c r="H183" s="6"/>
      <c r="I183" s="57"/>
      <c r="J183" s="6">
        <v>1</v>
      </c>
      <c r="K183" s="6"/>
      <c r="L183" s="6"/>
      <c r="M183" s="62">
        <f t="shared" si="18"/>
        <v>2</v>
      </c>
      <c r="N183" s="9">
        <v>45992</v>
      </c>
      <c r="O183" s="447"/>
      <c r="P183" s="447"/>
      <c r="Q183" s="447"/>
      <c r="R183" s="447"/>
      <c r="S183" s="447"/>
      <c r="T183" s="447"/>
      <c r="U183" s="447"/>
      <c r="V183" s="447"/>
      <c r="W183" s="447"/>
      <c r="X183" s="447"/>
      <c r="Y183" s="447"/>
      <c r="Z183" s="447"/>
      <c r="AA183" s="38"/>
      <c r="AB183" s="173"/>
      <c r="AC183" s="172"/>
      <c r="AD183" s="172"/>
    </row>
    <row r="184" spans="1:30" ht="35.25" customHeight="1">
      <c r="A184" s="5">
        <v>173</v>
      </c>
      <c r="B184" s="16" t="s">
        <v>409</v>
      </c>
      <c r="C184" s="6" t="s">
        <v>430</v>
      </c>
      <c r="D184" s="6">
        <v>1</v>
      </c>
      <c r="E184" s="2" t="s">
        <v>431</v>
      </c>
      <c r="F184" s="6"/>
      <c r="G184" s="6"/>
      <c r="H184" s="6"/>
      <c r="I184" s="57">
        <v>1</v>
      </c>
      <c r="J184" s="6"/>
      <c r="K184" s="6">
        <v>1</v>
      </c>
      <c r="L184" s="6"/>
      <c r="M184" s="62">
        <f t="shared" si="18"/>
        <v>2</v>
      </c>
      <c r="N184" s="9">
        <v>45992</v>
      </c>
      <c r="O184" s="447"/>
      <c r="P184" s="447"/>
      <c r="Q184" s="447"/>
      <c r="R184" s="447"/>
      <c r="S184" s="447"/>
      <c r="T184" s="447"/>
      <c r="U184" s="447"/>
      <c r="V184" s="447"/>
      <c r="W184" s="447"/>
      <c r="X184" s="447"/>
      <c r="Y184" s="447"/>
      <c r="Z184" s="447"/>
      <c r="AA184" s="38"/>
      <c r="AB184" s="173"/>
      <c r="AC184" s="172"/>
      <c r="AD184" s="172"/>
    </row>
    <row r="185" spans="1:30" ht="38.25">
      <c r="A185" s="5">
        <v>174</v>
      </c>
      <c r="B185" s="16" t="s">
        <v>372</v>
      </c>
      <c r="C185" s="6" t="s">
        <v>432</v>
      </c>
      <c r="D185" s="6">
        <v>1</v>
      </c>
      <c r="E185" s="16" t="s">
        <v>433</v>
      </c>
      <c r="F185" s="6">
        <v>1</v>
      </c>
      <c r="G185" s="6"/>
      <c r="H185" s="6"/>
      <c r="I185" s="57">
        <v>1</v>
      </c>
      <c r="J185" s="6"/>
      <c r="K185" s="6">
        <v>1</v>
      </c>
      <c r="L185" s="6"/>
      <c r="M185" s="62">
        <f t="shared" si="18"/>
        <v>3</v>
      </c>
      <c r="N185" s="9">
        <v>45992</v>
      </c>
      <c r="O185" s="447"/>
      <c r="P185" s="447"/>
      <c r="Q185" s="447"/>
      <c r="R185" s="447"/>
      <c r="S185" s="447"/>
      <c r="T185" s="447"/>
      <c r="U185" s="447"/>
      <c r="V185" s="447"/>
      <c r="W185" s="447"/>
      <c r="X185" s="447"/>
      <c r="Y185" s="447"/>
      <c r="Z185" s="447"/>
      <c r="AA185" s="38"/>
      <c r="AB185" s="173"/>
      <c r="AC185" s="172"/>
      <c r="AD185" s="172"/>
    </row>
    <row r="186" spans="1:30" ht="25.5">
      <c r="A186" s="5">
        <v>175</v>
      </c>
      <c r="B186" s="16" t="s">
        <v>372</v>
      </c>
      <c r="C186" s="6" t="s">
        <v>434</v>
      </c>
      <c r="D186" s="6">
        <v>1</v>
      </c>
      <c r="E186" s="31" t="s">
        <v>435</v>
      </c>
      <c r="F186" s="6">
        <v>1</v>
      </c>
      <c r="G186" s="6"/>
      <c r="H186" s="6"/>
      <c r="I186" s="57">
        <v>1</v>
      </c>
      <c r="J186" s="6"/>
      <c r="K186" s="6">
        <v>1</v>
      </c>
      <c r="L186" s="6"/>
      <c r="M186" s="62">
        <f t="shared" si="18"/>
        <v>3</v>
      </c>
      <c r="N186" s="9">
        <v>45992</v>
      </c>
      <c r="O186" s="447"/>
      <c r="P186" s="447"/>
      <c r="Q186" s="447"/>
      <c r="R186" s="447"/>
      <c r="S186" s="447"/>
      <c r="T186" s="447"/>
      <c r="U186" s="447"/>
      <c r="V186" s="447"/>
      <c r="W186" s="447"/>
      <c r="X186" s="447"/>
      <c r="Y186" s="447"/>
      <c r="Z186" s="447"/>
      <c r="AA186" s="38"/>
      <c r="AB186" s="173"/>
      <c r="AC186" s="172"/>
      <c r="AD186" s="172"/>
    </row>
    <row r="187" spans="1:30" ht="76.5" customHeight="1">
      <c r="A187" s="5">
        <v>176</v>
      </c>
      <c r="B187" s="16" t="s">
        <v>409</v>
      </c>
      <c r="C187" s="6" t="s">
        <v>436</v>
      </c>
      <c r="D187" s="6">
        <v>16</v>
      </c>
      <c r="E187" s="7" t="s">
        <v>437</v>
      </c>
      <c r="F187" s="6">
        <v>2</v>
      </c>
      <c r="G187" s="6"/>
      <c r="H187" s="6"/>
      <c r="I187" s="177">
        <v>2</v>
      </c>
      <c r="J187" s="6">
        <v>2</v>
      </c>
      <c r="K187" s="178">
        <v>4</v>
      </c>
      <c r="L187" s="6"/>
      <c r="M187" s="62">
        <f t="shared" si="18"/>
        <v>10</v>
      </c>
      <c r="N187" s="9">
        <v>45992</v>
      </c>
      <c r="O187" s="447"/>
      <c r="P187" s="447"/>
      <c r="Q187" s="447"/>
      <c r="R187" s="447"/>
      <c r="S187" s="447"/>
      <c r="T187" s="447"/>
      <c r="U187" s="447"/>
      <c r="V187" s="447"/>
      <c r="W187" s="447"/>
      <c r="X187" s="447"/>
      <c r="Y187" s="447"/>
      <c r="Z187" s="447"/>
      <c r="AA187" s="38"/>
      <c r="AB187" s="173"/>
      <c r="AC187" s="172"/>
      <c r="AD187" s="172"/>
    </row>
    <row r="188" spans="1:30" ht="30.75" customHeight="1">
      <c r="A188" s="431">
        <v>177</v>
      </c>
      <c r="B188" s="66" t="s">
        <v>409</v>
      </c>
      <c r="C188" s="6" t="s">
        <v>438</v>
      </c>
      <c r="D188" s="6"/>
      <c r="E188" s="7" t="s">
        <v>439</v>
      </c>
      <c r="F188" s="6"/>
      <c r="G188" s="6"/>
      <c r="H188" s="6">
        <v>1</v>
      </c>
      <c r="I188" s="57">
        <v>4</v>
      </c>
      <c r="J188" s="6"/>
      <c r="K188" s="6"/>
      <c r="L188" s="6"/>
      <c r="M188" s="62">
        <f t="shared" si="18"/>
        <v>5</v>
      </c>
      <c r="N188" s="9">
        <v>46054</v>
      </c>
      <c r="O188" s="447"/>
      <c r="P188" s="447"/>
      <c r="Q188" s="447"/>
      <c r="R188" s="447"/>
      <c r="S188" s="447"/>
      <c r="T188" s="447"/>
      <c r="U188" s="447"/>
      <c r="V188" s="447"/>
      <c r="W188" s="447"/>
      <c r="X188" s="447"/>
      <c r="Y188" s="447"/>
      <c r="Z188" s="447"/>
      <c r="AA188" s="38"/>
      <c r="AB188" s="173"/>
      <c r="AC188" s="172"/>
      <c r="AD188" s="172"/>
    </row>
    <row r="189" spans="1:30" ht="191.25">
      <c r="A189" s="5">
        <v>178</v>
      </c>
      <c r="B189" s="66" t="s">
        <v>409</v>
      </c>
      <c r="C189" s="6" t="s">
        <v>709</v>
      </c>
      <c r="D189" s="6">
        <v>95</v>
      </c>
      <c r="E189" s="16" t="s">
        <v>710</v>
      </c>
      <c r="F189" s="6">
        <v>86</v>
      </c>
      <c r="G189" s="8">
        <v>1</v>
      </c>
      <c r="H189" s="8">
        <v>1</v>
      </c>
      <c r="I189" s="56">
        <v>6</v>
      </c>
      <c r="J189" s="8">
        <v>33</v>
      </c>
      <c r="K189" s="8">
        <v>2</v>
      </c>
      <c r="L189" s="53">
        <v>1</v>
      </c>
      <c r="M189" s="62">
        <f t="shared" si="18"/>
        <v>130</v>
      </c>
      <c r="N189" s="9">
        <v>46266</v>
      </c>
      <c r="O189" s="447"/>
      <c r="P189" s="447"/>
      <c r="Q189" s="447"/>
      <c r="R189" s="447"/>
      <c r="S189" s="447"/>
      <c r="T189" s="447"/>
      <c r="U189" s="447"/>
      <c r="V189" s="447"/>
      <c r="W189" s="447"/>
      <c r="X189" s="447"/>
      <c r="Y189" s="447"/>
      <c r="Z189" s="447"/>
      <c r="AA189" s="38"/>
      <c r="AB189" s="173"/>
      <c r="AC189" s="172"/>
      <c r="AD189" s="172"/>
    </row>
    <row r="190" spans="1:30" ht="38.25">
      <c r="A190" s="431">
        <v>179</v>
      </c>
      <c r="B190" s="66" t="s">
        <v>409</v>
      </c>
      <c r="C190" s="6" t="s">
        <v>440</v>
      </c>
      <c r="D190" s="12">
        <v>43</v>
      </c>
      <c r="E190" s="7" t="s">
        <v>441</v>
      </c>
      <c r="F190" s="12">
        <v>2</v>
      </c>
      <c r="G190" s="18"/>
      <c r="H190" s="12">
        <v>1</v>
      </c>
      <c r="I190" s="58">
        <v>4</v>
      </c>
      <c r="J190" s="18">
        <v>11</v>
      </c>
      <c r="K190" s="18">
        <v>1</v>
      </c>
      <c r="L190" s="55">
        <v>1</v>
      </c>
      <c r="M190" s="62">
        <f t="shared" si="18"/>
        <v>20</v>
      </c>
      <c r="N190" s="9">
        <v>46054</v>
      </c>
      <c r="O190" s="447"/>
      <c r="P190" s="447"/>
      <c r="Q190" s="447"/>
      <c r="R190" s="447"/>
      <c r="S190" s="447"/>
      <c r="T190" s="447"/>
      <c r="U190" s="447"/>
      <c r="V190" s="447"/>
      <c r="W190" s="447"/>
      <c r="X190" s="447"/>
      <c r="Y190" s="447"/>
      <c r="Z190" s="447"/>
      <c r="AB190" s="171"/>
      <c r="AC190" s="172"/>
      <c r="AD190" s="172"/>
    </row>
    <row r="191" spans="1:30" ht="51">
      <c r="A191" s="5">
        <v>180</v>
      </c>
      <c r="B191" s="66" t="s">
        <v>409</v>
      </c>
      <c r="C191" s="15" t="s">
        <v>711</v>
      </c>
      <c r="D191" s="12">
        <v>59</v>
      </c>
      <c r="E191" s="7" t="s">
        <v>712</v>
      </c>
      <c r="F191" s="12"/>
      <c r="G191" s="18"/>
      <c r="H191" s="12"/>
      <c r="I191" s="58"/>
      <c r="J191" s="18"/>
      <c r="K191" s="18"/>
      <c r="L191" s="18"/>
      <c r="M191" s="62">
        <f t="shared" si="18"/>
        <v>0</v>
      </c>
      <c r="N191" s="37" t="s">
        <v>713</v>
      </c>
      <c r="O191" s="170"/>
      <c r="P191" s="170"/>
      <c r="Q191" s="170"/>
      <c r="R191" s="170"/>
      <c r="S191" s="170"/>
      <c r="T191" s="170"/>
      <c r="U191" s="170"/>
      <c r="V191" s="170"/>
      <c r="W191" s="170"/>
      <c r="X191" s="170"/>
      <c r="Y191" s="170"/>
      <c r="Z191" s="170"/>
      <c r="AB191" s="171"/>
      <c r="AC191" s="172"/>
      <c r="AD191" s="172"/>
    </row>
    <row r="192" spans="1:30" ht="25.5">
      <c r="A192" s="5">
        <v>181</v>
      </c>
      <c r="B192" s="66" t="s">
        <v>442</v>
      </c>
      <c r="C192" s="10" t="s">
        <v>443</v>
      </c>
      <c r="D192" s="6">
        <v>1</v>
      </c>
      <c r="E192" s="13" t="s">
        <v>444</v>
      </c>
      <c r="F192" s="12">
        <v>3</v>
      </c>
      <c r="G192" s="18"/>
      <c r="H192" s="18"/>
      <c r="I192" s="58"/>
      <c r="J192" s="18"/>
      <c r="K192" s="18">
        <v>2</v>
      </c>
      <c r="L192" s="18"/>
      <c r="M192" s="62">
        <f t="shared" si="18"/>
        <v>5</v>
      </c>
      <c r="N192" s="9">
        <v>45962</v>
      </c>
      <c r="O192" s="447"/>
      <c r="P192" s="447"/>
      <c r="Q192" s="447"/>
      <c r="R192" s="447"/>
      <c r="S192" s="447"/>
      <c r="T192" s="447"/>
      <c r="U192" s="447"/>
      <c r="V192" s="447"/>
      <c r="W192" s="447"/>
      <c r="X192" s="447"/>
      <c r="Y192" s="447"/>
      <c r="Z192" s="447"/>
      <c r="AA192" s="38"/>
      <c r="AB192" s="173"/>
      <c r="AC192" s="172"/>
      <c r="AD192" s="172"/>
    </row>
    <row r="193" spans="1:30" ht="38.25" customHeight="1">
      <c r="A193" s="431">
        <v>182</v>
      </c>
      <c r="B193" s="66" t="s">
        <v>445</v>
      </c>
      <c r="C193" s="6" t="s">
        <v>446</v>
      </c>
      <c r="D193" s="12">
        <v>12</v>
      </c>
      <c r="E193" s="4" t="s">
        <v>447</v>
      </c>
      <c r="F193" s="12">
        <v>6</v>
      </c>
      <c r="G193" s="12">
        <v>1</v>
      </c>
      <c r="H193" s="12"/>
      <c r="I193" s="58">
        <v>3</v>
      </c>
      <c r="J193" s="12">
        <v>7</v>
      </c>
      <c r="K193" s="12"/>
      <c r="L193" s="18"/>
      <c r="M193" s="62">
        <f t="shared" si="18"/>
        <v>17</v>
      </c>
      <c r="N193" s="9">
        <v>46054</v>
      </c>
      <c r="O193" s="447"/>
      <c r="P193" s="447"/>
      <c r="Q193" s="447"/>
      <c r="R193" s="447"/>
      <c r="S193" s="447"/>
      <c r="T193" s="447"/>
      <c r="U193" s="447"/>
      <c r="V193" s="447"/>
      <c r="W193" s="447"/>
      <c r="X193" s="447"/>
      <c r="Y193" s="447"/>
      <c r="Z193" s="447"/>
      <c r="AB193" s="171"/>
      <c r="AC193" s="172"/>
      <c r="AD193" s="172"/>
    </row>
    <row r="194" spans="1:30" ht="51">
      <c r="A194" s="431">
        <v>183</v>
      </c>
      <c r="B194" s="66" t="s">
        <v>448</v>
      </c>
      <c r="C194" s="6" t="s">
        <v>449</v>
      </c>
      <c r="D194" s="12">
        <v>6</v>
      </c>
      <c r="E194" s="4" t="s">
        <v>450</v>
      </c>
      <c r="F194" s="12">
        <v>3</v>
      </c>
      <c r="G194" s="12"/>
      <c r="H194" s="12"/>
      <c r="I194" s="58">
        <v>1</v>
      </c>
      <c r="J194" s="12">
        <v>2</v>
      </c>
      <c r="K194" s="12"/>
      <c r="L194" s="18"/>
      <c r="M194" s="62">
        <f t="shared" si="18"/>
        <v>6</v>
      </c>
      <c r="N194" s="9">
        <v>46054</v>
      </c>
      <c r="O194" s="447"/>
      <c r="P194" s="447"/>
      <c r="Q194" s="447"/>
      <c r="R194" s="447"/>
      <c r="S194" s="447"/>
      <c r="T194" s="447"/>
      <c r="U194" s="447"/>
      <c r="V194" s="447"/>
      <c r="W194" s="447"/>
      <c r="X194" s="447"/>
      <c r="Y194" s="447"/>
      <c r="Z194" s="447"/>
      <c r="AB194" s="171"/>
      <c r="AC194" s="172"/>
      <c r="AD194" s="172"/>
    </row>
    <row r="195" spans="1:30" ht="25.5">
      <c r="A195" s="431">
        <v>184</v>
      </c>
      <c r="B195" s="66" t="s">
        <v>451</v>
      </c>
      <c r="C195" s="10" t="s">
        <v>452</v>
      </c>
      <c r="D195" s="6">
        <v>4</v>
      </c>
      <c r="E195" s="13" t="s">
        <v>453</v>
      </c>
      <c r="F195" s="6">
        <v>1</v>
      </c>
      <c r="G195" s="6"/>
      <c r="H195" s="6"/>
      <c r="I195" s="57">
        <v>6</v>
      </c>
      <c r="J195" s="6">
        <v>4</v>
      </c>
      <c r="K195" s="6"/>
      <c r="L195" s="6"/>
      <c r="M195" s="62">
        <f t="shared" si="18"/>
        <v>11</v>
      </c>
      <c r="N195" s="9">
        <v>46054</v>
      </c>
      <c r="O195" s="447"/>
      <c r="P195" s="447"/>
      <c r="Q195" s="447"/>
      <c r="R195" s="447"/>
      <c r="S195" s="447"/>
      <c r="T195" s="447"/>
      <c r="U195" s="447"/>
      <c r="V195" s="447"/>
      <c r="W195" s="447"/>
      <c r="X195" s="447"/>
      <c r="Y195" s="447"/>
      <c r="Z195" s="447"/>
      <c r="AA195" s="38"/>
      <c r="AB195" s="173"/>
      <c r="AC195" s="172"/>
      <c r="AD195" s="172"/>
    </row>
    <row r="196" spans="1:30" ht="25.5">
      <c r="A196" s="5">
        <v>185</v>
      </c>
      <c r="B196" s="66" t="s">
        <v>409</v>
      </c>
      <c r="C196" s="6" t="s">
        <v>454</v>
      </c>
      <c r="D196" s="6"/>
      <c r="E196" s="16" t="s">
        <v>455</v>
      </c>
      <c r="F196" s="6"/>
      <c r="G196" s="6"/>
      <c r="H196" s="6">
        <v>3</v>
      </c>
      <c r="I196" s="57"/>
      <c r="J196" s="6">
        <v>9</v>
      </c>
      <c r="K196" s="6"/>
      <c r="L196" s="6"/>
      <c r="M196" s="62">
        <f t="shared" si="18"/>
        <v>12</v>
      </c>
      <c r="N196" s="9">
        <v>45992</v>
      </c>
      <c r="O196" s="447"/>
      <c r="P196" s="447"/>
      <c r="Q196" s="447"/>
      <c r="R196" s="447"/>
      <c r="S196" s="447"/>
      <c r="T196" s="447"/>
      <c r="U196" s="447"/>
      <c r="V196" s="447"/>
      <c r="W196" s="447"/>
      <c r="X196" s="447"/>
      <c r="Y196" s="447"/>
      <c r="Z196" s="447"/>
      <c r="AA196" s="40"/>
      <c r="AB196" s="174"/>
      <c r="AC196" s="172"/>
      <c r="AD196" s="172"/>
    </row>
    <row r="197" spans="1:30" ht="31.5" customHeight="1">
      <c r="A197" s="5">
        <v>186</v>
      </c>
      <c r="B197" s="66" t="s">
        <v>409</v>
      </c>
      <c r="C197" s="32" t="s">
        <v>456</v>
      </c>
      <c r="D197" s="32">
        <v>72</v>
      </c>
      <c r="E197" s="33" t="s">
        <v>457</v>
      </c>
      <c r="F197" s="6">
        <v>14</v>
      </c>
      <c r="G197" s="6">
        <v>39</v>
      </c>
      <c r="H197" s="6"/>
      <c r="I197" s="57">
        <v>6</v>
      </c>
      <c r="J197" s="6"/>
      <c r="K197" s="6">
        <v>3</v>
      </c>
      <c r="L197" s="6"/>
      <c r="M197" s="62">
        <f t="shared" si="18"/>
        <v>62</v>
      </c>
      <c r="N197" s="9">
        <v>46266</v>
      </c>
      <c r="O197" s="447"/>
      <c r="P197" s="447"/>
      <c r="Q197" s="447"/>
      <c r="R197" s="447"/>
      <c r="S197" s="447"/>
      <c r="T197" s="447"/>
      <c r="U197" s="447"/>
      <c r="V197" s="447"/>
      <c r="W197" s="447"/>
      <c r="X197" s="447"/>
      <c r="Y197" s="447"/>
      <c r="Z197" s="447"/>
      <c r="AA197" s="38"/>
      <c r="AB197" s="173"/>
      <c r="AC197" s="172"/>
      <c r="AD197" s="172"/>
    </row>
    <row r="198" spans="1:30" ht="31.5" customHeight="1">
      <c r="B198" s="66" t="s">
        <v>409</v>
      </c>
      <c r="C198" s="310" t="s">
        <v>714</v>
      </c>
      <c r="D198" s="32"/>
      <c r="E198" s="33" t="s">
        <v>457</v>
      </c>
      <c r="F198" s="12">
        <v>8</v>
      </c>
      <c r="G198" s="429"/>
      <c r="H198" s="12">
        <v>3</v>
      </c>
      <c r="I198" s="430" t="s">
        <v>715</v>
      </c>
      <c r="J198" s="12">
        <v>5</v>
      </c>
      <c r="K198" s="429" t="s">
        <v>716</v>
      </c>
      <c r="L198" s="6"/>
      <c r="M198" s="62">
        <f t="shared" si="18"/>
        <v>16</v>
      </c>
      <c r="N198" s="9">
        <v>46266</v>
      </c>
      <c r="O198" s="447"/>
      <c r="P198" s="447"/>
      <c r="Q198" s="447"/>
      <c r="R198" s="447"/>
      <c r="S198" s="447"/>
      <c r="T198" s="447"/>
      <c r="U198" s="447"/>
      <c r="V198" s="447"/>
      <c r="W198" s="447"/>
      <c r="X198" s="447"/>
      <c r="Y198" s="447"/>
      <c r="Z198" s="447"/>
      <c r="AA198" s="38"/>
      <c r="AB198" s="173"/>
      <c r="AC198" s="172"/>
      <c r="AD198" s="172"/>
    </row>
    <row r="199" spans="1:30" ht="51">
      <c r="A199" s="5">
        <v>187</v>
      </c>
      <c r="B199" s="66" t="s">
        <v>409</v>
      </c>
      <c r="C199" s="32" t="s">
        <v>717</v>
      </c>
      <c r="D199" s="32"/>
      <c r="E199" s="7" t="s">
        <v>718</v>
      </c>
      <c r="F199" s="6"/>
      <c r="G199" s="6"/>
      <c r="H199" s="6"/>
      <c r="I199" s="57"/>
      <c r="J199" s="6"/>
      <c r="K199" s="6"/>
      <c r="L199" s="6"/>
      <c r="M199" s="62">
        <f t="shared" si="18"/>
        <v>0</v>
      </c>
      <c r="N199" s="37" t="s">
        <v>719</v>
      </c>
      <c r="O199" s="170"/>
      <c r="P199" s="170"/>
      <c r="Q199" s="170"/>
      <c r="R199" s="170"/>
      <c r="S199" s="170"/>
      <c r="T199" s="170"/>
      <c r="U199" s="170"/>
      <c r="V199" s="170"/>
      <c r="W199" s="170"/>
      <c r="X199" s="170"/>
      <c r="Y199" s="170"/>
      <c r="Z199" s="170"/>
      <c r="AA199" s="38"/>
      <c r="AB199" s="173"/>
      <c r="AC199" s="172"/>
      <c r="AD199" s="172"/>
    </row>
    <row r="200" spans="1:30">
      <c r="B200" s="168"/>
      <c r="C200" s="169"/>
      <c r="D200" s="169"/>
      <c r="E200" s="31"/>
      <c r="F200" s="169">
        <f>SUM(F153:F199)</f>
        <v>244</v>
      </c>
      <c r="G200" s="169">
        <f t="shared" ref="G200:M200" si="19">SUM(G153:G199)</f>
        <v>41</v>
      </c>
      <c r="H200" s="169">
        <f t="shared" si="19"/>
        <v>11</v>
      </c>
      <c r="I200" s="169">
        <f t="shared" si="19"/>
        <v>64</v>
      </c>
      <c r="J200" s="169">
        <f t="shared" si="19"/>
        <v>104</v>
      </c>
      <c r="K200" s="169">
        <f t="shared" si="19"/>
        <v>42</v>
      </c>
      <c r="L200" s="169">
        <f t="shared" si="19"/>
        <v>5</v>
      </c>
      <c r="M200" s="169">
        <f t="shared" si="19"/>
        <v>511</v>
      </c>
      <c r="N200" s="170"/>
      <c r="O200" s="170"/>
      <c r="P200" s="170"/>
      <c r="Q200" s="170"/>
      <c r="R200" s="170"/>
      <c r="S200" s="170"/>
      <c r="T200" s="170"/>
      <c r="U200" s="170"/>
      <c r="V200" s="170"/>
      <c r="W200" s="170"/>
      <c r="X200" s="170"/>
      <c r="Y200" s="170"/>
      <c r="Z200" s="170"/>
      <c r="AA200" s="38"/>
      <c r="AB200" s="175"/>
    </row>
    <row r="201" spans="1:30">
      <c r="F201" s="5">
        <f>SUM(F3:F199)</f>
        <v>760</v>
      </c>
      <c r="G201" s="5">
        <f t="shared" ref="G201:L201" si="20">SUM(G3:G199)</f>
        <v>43</v>
      </c>
      <c r="H201" s="5">
        <f t="shared" si="20"/>
        <v>13</v>
      </c>
      <c r="I201" s="5">
        <f t="shared" si="20"/>
        <v>337</v>
      </c>
      <c r="J201" s="5">
        <f t="shared" si="20"/>
        <v>306</v>
      </c>
      <c r="K201" s="5">
        <f t="shared" si="20"/>
        <v>50</v>
      </c>
      <c r="L201" s="5">
        <f t="shared" si="20"/>
        <v>72</v>
      </c>
      <c r="M201" s="5">
        <f>SUM(M3:M199)</f>
        <v>1569</v>
      </c>
      <c r="AA201" s="45">
        <f>SUM(F201:L201)</f>
        <v>1581</v>
      </c>
      <c r="AB201" s="176">
        <f>SUM(AB3:AB199)</f>
        <v>17</v>
      </c>
      <c r="AC201" s="176">
        <f t="shared" ref="AC201:AD201" si="21">SUM(AC3:AC199)</f>
        <v>26</v>
      </c>
      <c r="AD201" s="176">
        <f t="shared" si="21"/>
        <v>21</v>
      </c>
    </row>
  </sheetData>
  <autoFilter ref="A1:AA201" xr:uid="{00000000-0009-0000-0000-000000000000}">
    <sortState xmlns:xlrd2="http://schemas.microsoft.com/office/spreadsheetml/2017/richdata2" ref="A3:AA176">
      <sortCondition sortBy="cellColor" ref="C1:C201" dxfId="0"/>
    </sortState>
  </autoFilter>
  <pageMargins left="0.25" right="0.25" top="0.75" bottom="0.75" header="0.3" footer="0.3"/>
  <pageSetup scale="79"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3CCB2-9B67-41F4-AC42-E5704C893E3A}">
  <sheetPr>
    <tabColor rgb="FFFF0000"/>
    <pageSetUpPr fitToPage="1"/>
  </sheetPr>
  <dimension ref="C1:AH254"/>
  <sheetViews>
    <sheetView showGridLines="0" zoomScale="80" zoomScaleNormal="80" workbookViewId="0">
      <pane ySplit="2" topLeftCell="A219" activePane="bottomLeft" state="frozen"/>
      <selection pane="bottomLeft" activeCell="K21" sqref="K21"/>
      <selection activeCell="E276" sqref="E276"/>
    </sheetView>
  </sheetViews>
  <sheetFormatPr defaultColWidth="9.140625" defaultRowHeight="12"/>
  <cols>
    <col min="1" max="2" width="3.28515625" style="203" customWidth="1"/>
    <col min="3" max="3" width="3.7109375" style="203" customWidth="1"/>
    <col min="4" max="4" width="18.140625" style="264" customWidth="1"/>
    <col min="5" max="5" width="38.5703125" style="265" customWidth="1"/>
    <col min="6" max="6" width="4.28515625" style="203" customWidth="1"/>
    <col min="7" max="7" width="17.28515625" style="203" customWidth="1"/>
    <col min="8" max="8" width="11.7109375" style="203" customWidth="1"/>
    <col min="9" max="9" width="11" style="203" customWidth="1"/>
    <col min="10" max="10" width="10.7109375" style="203" customWidth="1"/>
    <col min="11" max="11" width="9.85546875" style="203" customWidth="1"/>
    <col min="12" max="12" width="9.5703125" style="203" customWidth="1"/>
    <col min="13" max="13" width="10.85546875" style="203" customWidth="1"/>
    <col min="14" max="22" width="10.28515625" style="203" customWidth="1"/>
    <col min="23" max="23" width="9.5703125" style="203" customWidth="1"/>
    <col min="24" max="24" width="10.5703125" style="203" customWidth="1"/>
    <col min="25" max="25" width="11.140625" style="203" customWidth="1"/>
    <col min="26" max="29" width="9.5703125" style="203" customWidth="1"/>
    <col min="30" max="30" width="11" style="203" customWidth="1"/>
    <col min="31" max="31" width="13" style="203" customWidth="1"/>
    <col min="32" max="32" width="7.5703125" style="203" customWidth="1"/>
    <col min="33" max="33" width="11.28515625" style="270" customWidth="1"/>
    <col min="34" max="16384" width="9.140625" style="203"/>
  </cols>
  <sheetData>
    <row r="1" spans="3:33">
      <c r="I1" s="200" t="s">
        <v>22</v>
      </c>
      <c r="J1" s="200"/>
      <c r="K1" s="200"/>
      <c r="L1" s="200"/>
      <c r="M1" s="200"/>
      <c r="N1" s="200"/>
      <c r="O1" s="287"/>
      <c r="P1" s="284" t="s">
        <v>23</v>
      </c>
      <c r="Q1" s="284"/>
      <c r="R1" s="284"/>
      <c r="S1" s="284"/>
      <c r="T1" s="284"/>
      <c r="U1" s="284"/>
      <c r="V1" s="284"/>
      <c r="W1" s="201" t="s">
        <v>24</v>
      </c>
      <c r="X1" s="201"/>
      <c r="Y1" s="201"/>
      <c r="Z1" s="202"/>
      <c r="AA1" s="202"/>
      <c r="AB1" s="202"/>
      <c r="AC1" s="202"/>
      <c r="AD1" s="202"/>
    </row>
    <row r="2" spans="3:33" ht="48">
      <c r="D2" s="198" t="s">
        <v>25</v>
      </c>
      <c r="E2" s="199" t="s">
        <v>26</v>
      </c>
      <c r="F2" s="200" t="s">
        <v>27</v>
      </c>
      <c r="G2" s="200" t="s">
        <v>28</v>
      </c>
      <c r="H2" s="200" t="s">
        <v>650</v>
      </c>
      <c r="I2" s="200" t="s">
        <v>29</v>
      </c>
      <c r="J2" s="200" t="s">
        <v>30</v>
      </c>
      <c r="K2" s="200" t="s">
        <v>31</v>
      </c>
      <c r="L2" s="200" t="s">
        <v>32</v>
      </c>
      <c r="M2" s="200" t="s">
        <v>33</v>
      </c>
      <c r="N2" s="200" t="s">
        <v>34</v>
      </c>
      <c r="O2" s="200" t="s">
        <v>35</v>
      </c>
      <c r="P2" s="283" t="s">
        <v>29</v>
      </c>
      <c r="Q2" s="283" t="s">
        <v>30</v>
      </c>
      <c r="R2" s="283" t="s">
        <v>31</v>
      </c>
      <c r="S2" s="283" t="s">
        <v>32</v>
      </c>
      <c r="T2" s="283" t="s">
        <v>33</v>
      </c>
      <c r="U2" s="283" t="s">
        <v>34</v>
      </c>
      <c r="V2" s="283" t="s">
        <v>36</v>
      </c>
      <c r="W2" s="201" t="s">
        <v>29</v>
      </c>
      <c r="X2" s="201" t="s">
        <v>32</v>
      </c>
      <c r="Y2" s="201" t="s">
        <v>33</v>
      </c>
      <c r="Z2" s="202" t="s">
        <v>37</v>
      </c>
      <c r="AA2" s="202" t="s">
        <v>38</v>
      </c>
      <c r="AB2" s="202" t="s">
        <v>39</v>
      </c>
      <c r="AC2" s="202" t="s">
        <v>40</v>
      </c>
      <c r="AD2" s="202" t="s">
        <v>41</v>
      </c>
      <c r="AE2" s="200" t="s">
        <v>42</v>
      </c>
      <c r="AF2" s="200" t="s">
        <v>43</v>
      </c>
      <c r="AG2" s="266" t="s">
        <v>44</v>
      </c>
    </row>
    <row r="3" spans="3:33">
      <c r="D3" s="204" t="s">
        <v>45</v>
      </c>
      <c r="E3" s="205"/>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207"/>
      <c r="AG3" s="267"/>
    </row>
    <row r="4" spans="3:33" ht="25.5">
      <c r="C4" s="203">
        <v>2</v>
      </c>
      <c r="D4" s="294" t="s">
        <v>46</v>
      </c>
      <c r="E4" s="294" t="s">
        <v>47</v>
      </c>
      <c r="F4" s="295">
        <v>1</v>
      </c>
      <c r="G4" s="296" t="s">
        <v>48</v>
      </c>
      <c r="H4" s="297">
        <v>613</v>
      </c>
      <c r="I4" s="311">
        <v>1</v>
      </c>
      <c r="J4" s="312"/>
      <c r="K4" s="312"/>
      <c r="L4" s="312"/>
      <c r="M4" s="312">
        <v>1</v>
      </c>
      <c r="N4" s="312"/>
      <c r="O4" s="312"/>
      <c r="P4" s="312">
        <f t="shared" ref="P4:V4" si="0">I4</f>
        <v>1</v>
      </c>
      <c r="Q4" s="312">
        <f t="shared" si="0"/>
        <v>0</v>
      </c>
      <c r="R4" s="312">
        <f t="shared" si="0"/>
        <v>0</v>
      </c>
      <c r="S4" s="312">
        <f t="shared" si="0"/>
        <v>0</v>
      </c>
      <c r="T4" s="312">
        <f t="shared" si="0"/>
        <v>1</v>
      </c>
      <c r="U4" s="312">
        <f t="shared" si="0"/>
        <v>0</v>
      </c>
      <c r="V4" s="312">
        <f t="shared" si="0"/>
        <v>0</v>
      </c>
      <c r="W4" s="312"/>
      <c r="X4" s="312"/>
      <c r="Y4" s="312"/>
      <c r="Z4" s="312">
        <v>2</v>
      </c>
      <c r="AA4" s="312">
        <v>2</v>
      </c>
      <c r="AB4" s="312">
        <v>1</v>
      </c>
      <c r="AC4" s="312">
        <v>1</v>
      </c>
      <c r="AD4" s="312">
        <v>2</v>
      </c>
      <c r="AE4" s="299">
        <v>46266</v>
      </c>
      <c r="AF4" s="298">
        <f>I4+J4+K4+L4+M4+N4+W4+X4+Y4</f>
        <v>2</v>
      </c>
      <c r="AG4" s="267"/>
    </row>
    <row r="5" spans="3:33" ht="76.5">
      <c r="C5" s="203">
        <v>2</v>
      </c>
      <c r="D5" s="294" t="s">
        <v>49</v>
      </c>
      <c r="E5" s="296" t="s">
        <v>50</v>
      </c>
      <c r="F5" s="295">
        <v>3</v>
      </c>
      <c r="G5" s="296" t="s">
        <v>51</v>
      </c>
      <c r="H5" s="300">
        <v>612</v>
      </c>
      <c r="I5" s="313">
        <v>1</v>
      </c>
      <c r="J5" s="314"/>
      <c r="K5" s="314"/>
      <c r="L5" s="314">
        <v>1</v>
      </c>
      <c r="M5" s="314"/>
      <c r="N5" s="314"/>
      <c r="O5" s="314"/>
      <c r="P5" s="314">
        <f t="shared" ref="P5:P13" si="1">I5</f>
        <v>1</v>
      </c>
      <c r="Q5" s="314">
        <f t="shared" ref="Q5:Q13" si="2">J5</f>
        <v>0</v>
      </c>
      <c r="R5" s="314">
        <f t="shared" ref="R5:R13" si="3">K5</f>
        <v>0</v>
      </c>
      <c r="S5" s="314">
        <f t="shared" ref="S5:S13" si="4">L5</f>
        <v>1</v>
      </c>
      <c r="T5" s="314">
        <f t="shared" ref="T5:T13" si="5">M5</f>
        <v>0</v>
      </c>
      <c r="U5" s="314">
        <f t="shared" ref="U5:V13" si="6">N5</f>
        <v>0</v>
      </c>
      <c r="V5" s="314">
        <f t="shared" si="6"/>
        <v>0</v>
      </c>
      <c r="W5" s="314"/>
      <c r="X5" s="314"/>
      <c r="Y5" s="314"/>
      <c r="Z5" s="314">
        <v>2</v>
      </c>
      <c r="AA5" s="314">
        <v>2</v>
      </c>
      <c r="AB5" s="314"/>
      <c r="AC5" s="314">
        <v>1</v>
      </c>
      <c r="AD5" s="314">
        <v>2</v>
      </c>
      <c r="AE5" s="299">
        <v>46266</v>
      </c>
      <c r="AF5" s="298">
        <f t="shared" ref="AF5:AF13" si="7">I5+J5+K5+L5+M5+N5+W5+X5+Y5</f>
        <v>2</v>
      </c>
      <c r="AG5" s="267"/>
    </row>
    <row r="6" spans="3:33" ht="38.25">
      <c r="C6" s="203">
        <v>2</v>
      </c>
      <c r="D6" s="294" t="s">
        <v>49</v>
      </c>
      <c r="E6" s="296" t="s">
        <v>52</v>
      </c>
      <c r="F6" s="295">
        <v>1</v>
      </c>
      <c r="G6" s="296" t="s">
        <v>53</v>
      </c>
      <c r="H6" s="300">
        <v>612</v>
      </c>
      <c r="I6" s="313">
        <v>1</v>
      </c>
      <c r="J6" s="314"/>
      <c r="K6" s="314"/>
      <c r="L6" s="314">
        <v>1</v>
      </c>
      <c r="M6" s="314"/>
      <c r="N6" s="314"/>
      <c r="O6" s="314"/>
      <c r="P6" s="314">
        <f t="shared" si="1"/>
        <v>1</v>
      </c>
      <c r="Q6" s="314">
        <f t="shared" si="2"/>
        <v>0</v>
      </c>
      <c r="R6" s="314">
        <f t="shared" si="3"/>
        <v>0</v>
      </c>
      <c r="S6" s="314">
        <f t="shared" si="4"/>
        <v>1</v>
      </c>
      <c r="T6" s="314">
        <f t="shared" si="5"/>
        <v>0</v>
      </c>
      <c r="U6" s="314">
        <f t="shared" si="6"/>
        <v>0</v>
      </c>
      <c r="V6" s="314">
        <f t="shared" si="6"/>
        <v>0</v>
      </c>
      <c r="W6" s="314">
        <v>1</v>
      </c>
      <c r="X6" s="314"/>
      <c r="Y6" s="314"/>
      <c r="Z6" s="314">
        <v>3</v>
      </c>
      <c r="AA6" s="314">
        <v>3</v>
      </c>
      <c r="AB6" s="314">
        <v>1</v>
      </c>
      <c r="AC6" s="314">
        <v>2</v>
      </c>
      <c r="AD6" s="314">
        <v>3</v>
      </c>
      <c r="AE6" s="299">
        <v>46266</v>
      </c>
      <c r="AF6" s="298">
        <f t="shared" si="7"/>
        <v>3</v>
      </c>
      <c r="AG6" s="267"/>
    </row>
    <row r="7" spans="3:33" ht="25.5">
      <c r="C7" s="203">
        <v>2</v>
      </c>
      <c r="D7" s="294" t="s">
        <v>49</v>
      </c>
      <c r="E7" s="296" t="s">
        <v>54</v>
      </c>
      <c r="F7" s="295">
        <v>1</v>
      </c>
      <c r="G7" s="296" t="s">
        <v>55</v>
      </c>
      <c r="H7" s="300">
        <v>612</v>
      </c>
      <c r="I7" s="313">
        <v>1</v>
      </c>
      <c r="J7" s="314"/>
      <c r="K7" s="314"/>
      <c r="L7" s="314"/>
      <c r="M7" s="314">
        <v>2</v>
      </c>
      <c r="N7" s="314"/>
      <c r="O7" s="314"/>
      <c r="P7" s="314">
        <f t="shared" si="1"/>
        <v>1</v>
      </c>
      <c r="Q7" s="314">
        <f t="shared" si="2"/>
        <v>0</v>
      </c>
      <c r="R7" s="314">
        <f t="shared" si="3"/>
        <v>0</v>
      </c>
      <c r="S7" s="314">
        <f t="shared" si="4"/>
        <v>0</v>
      </c>
      <c r="T7" s="314">
        <f t="shared" si="5"/>
        <v>2</v>
      </c>
      <c r="U7" s="314">
        <f t="shared" si="6"/>
        <v>0</v>
      </c>
      <c r="V7" s="314">
        <f t="shared" si="6"/>
        <v>0</v>
      </c>
      <c r="W7" s="314"/>
      <c r="X7" s="314"/>
      <c r="Y7" s="314"/>
      <c r="Z7" s="314">
        <v>3</v>
      </c>
      <c r="AA7" s="314">
        <v>3</v>
      </c>
      <c r="AB7" s="314">
        <v>3</v>
      </c>
      <c r="AC7" s="314">
        <v>1</v>
      </c>
      <c r="AD7" s="314">
        <v>3</v>
      </c>
      <c r="AE7" s="299">
        <v>46266</v>
      </c>
      <c r="AF7" s="298">
        <f t="shared" si="7"/>
        <v>3</v>
      </c>
      <c r="AG7" s="267"/>
    </row>
    <row r="8" spans="3:33" ht="51">
      <c r="C8" s="203">
        <v>2</v>
      </c>
      <c r="D8" s="294" t="s">
        <v>49</v>
      </c>
      <c r="E8" s="301" t="s">
        <v>56</v>
      </c>
      <c r="F8" s="295">
        <v>1</v>
      </c>
      <c r="G8" s="296" t="s">
        <v>57</v>
      </c>
      <c r="H8" s="300">
        <v>612</v>
      </c>
      <c r="I8" s="313">
        <v>1</v>
      </c>
      <c r="J8" s="314"/>
      <c r="K8" s="314"/>
      <c r="L8" s="314"/>
      <c r="M8" s="314">
        <v>1</v>
      </c>
      <c r="N8" s="314"/>
      <c r="O8" s="314"/>
      <c r="P8" s="314">
        <f t="shared" si="1"/>
        <v>1</v>
      </c>
      <c r="Q8" s="314">
        <f t="shared" si="2"/>
        <v>0</v>
      </c>
      <c r="R8" s="314">
        <f t="shared" si="3"/>
        <v>0</v>
      </c>
      <c r="S8" s="314">
        <f t="shared" si="4"/>
        <v>0</v>
      </c>
      <c r="T8" s="314">
        <f t="shared" si="5"/>
        <v>1</v>
      </c>
      <c r="U8" s="314">
        <f t="shared" si="6"/>
        <v>0</v>
      </c>
      <c r="V8" s="314">
        <f t="shared" si="6"/>
        <v>0</v>
      </c>
      <c r="W8" s="314"/>
      <c r="X8" s="314"/>
      <c r="Y8" s="314"/>
      <c r="Z8" s="314">
        <v>2</v>
      </c>
      <c r="AA8" s="314">
        <v>2</v>
      </c>
      <c r="AB8" s="314">
        <v>2</v>
      </c>
      <c r="AC8" s="314">
        <v>1</v>
      </c>
      <c r="AD8" s="314">
        <v>2</v>
      </c>
      <c r="AE8" s="299">
        <v>46266</v>
      </c>
      <c r="AF8" s="298">
        <f t="shared" si="7"/>
        <v>2</v>
      </c>
      <c r="AG8" s="268"/>
    </row>
    <row r="9" spans="3:33" ht="38.25">
      <c r="C9" s="203">
        <v>2</v>
      </c>
      <c r="D9" s="294" t="s">
        <v>49</v>
      </c>
      <c r="E9" s="296" t="s">
        <v>58</v>
      </c>
      <c r="F9" s="295"/>
      <c r="G9" s="296" t="s">
        <v>59</v>
      </c>
      <c r="H9" s="300">
        <v>612</v>
      </c>
      <c r="I9" s="313"/>
      <c r="J9" s="314"/>
      <c r="K9" s="314"/>
      <c r="L9" s="314"/>
      <c r="M9" s="314"/>
      <c r="N9" s="314"/>
      <c r="O9" s="314"/>
      <c r="P9" s="314">
        <f t="shared" si="1"/>
        <v>0</v>
      </c>
      <c r="Q9" s="314">
        <f t="shared" si="2"/>
        <v>0</v>
      </c>
      <c r="R9" s="314">
        <f t="shared" si="3"/>
        <v>0</v>
      </c>
      <c r="S9" s="314">
        <f t="shared" si="4"/>
        <v>0</v>
      </c>
      <c r="T9" s="314">
        <f t="shared" si="5"/>
        <v>0</v>
      </c>
      <c r="U9" s="314">
        <f t="shared" si="6"/>
        <v>0</v>
      </c>
      <c r="V9" s="314">
        <f t="shared" si="6"/>
        <v>0</v>
      </c>
      <c r="W9" s="314"/>
      <c r="X9" s="314">
        <v>2</v>
      </c>
      <c r="Y9" s="314"/>
      <c r="Z9" s="314"/>
      <c r="AA9" s="314">
        <v>2</v>
      </c>
      <c r="AB9" s="314"/>
      <c r="AC9" s="314">
        <v>1</v>
      </c>
      <c r="AD9" s="314">
        <v>2</v>
      </c>
      <c r="AE9" s="299">
        <v>46266</v>
      </c>
      <c r="AF9" s="298">
        <f t="shared" si="7"/>
        <v>2</v>
      </c>
      <c r="AG9" s="268"/>
    </row>
    <row r="10" spans="3:33" ht="38.25">
      <c r="C10" s="203">
        <v>1</v>
      </c>
      <c r="D10" s="185" t="s">
        <v>60</v>
      </c>
      <c r="E10" s="190" t="s">
        <v>61</v>
      </c>
      <c r="F10" s="186">
        <v>3</v>
      </c>
      <c r="G10" s="190" t="s">
        <v>62</v>
      </c>
      <c r="H10" s="187"/>
      <c r="I10" s="187"/>
      <c r="J10" s="208"/>
      <c r="K10" s="208"/>
      <c r="L10" s="209"/>
      <c r="M10" s="208"/>
      <c r="N10" s="208"/>
      <c r="O10" s="208"/>
      <c r="P10" s="208">
        <f t="shared" si="1"/>
        <v>0</v>
      </c>
      <c r="Q10" s="208">
        <f t="shared" si="2"/>
        <v>0</v>
      </c>
      <c r="R10" s="208">
        <f t="shared" si="3"/>
        <v>0</v>
      </c>
      <c r="S10" s="208">
        <f t="shared" si="4"/>
        <v>0</v>
      </c>
      <c r="T10" s="208">
        <f t="shared" si="5"/>
        <v>0</v>
      </c>
      <c r="U10" s="208">
        <f t="shared" si="6"/>
        <v>0</v>
      </c>
      <c r="V10" s="208">
        <f t="shared" si="6"/>
        <v>0</v>
      </c>
      <c r="W10" s="208"/>
      <c r="X10" s="208"/>
      <c r="Y10" s="208"/>
      <c r="Z10" s="208"/>
      <c r="AA10" s="208"/>
      <c r="AB10" s="208"/>
      <c r="AC10" s="208"/>
      <c r="AD10" s="208"/>
      <c r="AE10" s="309">
        <v>45962</v>
      </c>
      <c r="AF10" s="208">
        <f t="shared" si="7"/>
        <v>0</v>
      </c>
      <c r="AG10" s="268"/>
    </row>
    <row r="11" spans="3:33" ht="38.25">
      <c r="C11" s="203">
        <v>1</v>
      </c>
      <c r="D11" s="185" t="s">
        <v>63</v>
      </c>
      <c r="E11" s="189" t="s">
        <v>47</v>
      </c>
      <c r="F11" s="186">
        <v>1</v>
      </c>
      <c r="G11" s="190" t="s">
        <v>64</v>
      </c>
      <c r="H11" s="187"/>
      <c r="I11" s="187"/>
      <c r="J11" s="208"/>
      <c r="K11" s="208"/>
      <c r="L11" s="209"/>
      <c r="M11" s="208"/>
      <c r="N11" s="208"/>
      <c r="O11" s="208"/>
      <c r="P11" s="208">
        <f t="shared" si="1"/>
        <v>0</v>
      </c>
      <c r="Q11" s="208">
        <f t="shared" si="2"/>
        <v>0</v>
      </c>
      <c r="R11" s="208">
        <f t="shared" si="3"/>
        <v>0</v>
      </c>
      <c r="S11" s="208">
        <f t="shared" si="4"/>
        <v>0</v>
      </c>
      <c r="T11" s="208">
        <f t="shared" si="5"/>
        <v>0</v>
      </c>
      <c r="U11" s="208">
        <f t="shared" si="6"/>
        <v>0</v>
      </c>
      <c r="V11" s="208">
        <f t="shared" si="6"/>
        <v>0</v>
      </c>
      <c r="W11" s="208"/>
      <c r="X11" s="208"/>
      <c r="Y11" s="208"/>
      <c r="Z11" s="208"/>
      <c r="AA11" s="208"/>
      <c r="AB11" s="208"/>
      <c r="AC11" s="208"/>
      <c r="AD11" s="208"/>
      <c r="AE11" s="309">
        <v>45962</v>
      </c>
      <c r="AF11" s="208">
        <f t="shared" si="7"/>
        <v>0</v>
      </c>
      <c r="AG11" s="268"/>
    </row>
    <row r="12" spans="3:33" ht="25.5">
      <c r="C12" s="203">
        <v>2</v>
      </c>
      <c r="D12" s="294" t="s">
        <v>65</v>
      </c>
      <c r="E12" s="294" t="s">
        <v>47</v>
      </c>
      <c r="F12" s="295">
        <v>1</v>
      </c>
      <c r="G12" s="296" t="s">
        <v>66</v>
      </c>
      <c r="H12" s="297">
        <v>614</v>
      </c>
      <c r="I12" s="311">
        <v>2</v>
      </c>
      <c r="J12" s="312"/>
      <c r="K12" s="312"/>
      <c r="L12" s="312"/>
      <c r="M12" s="312">
        <v>2</v>
      </c>
      <c r="N12" s="312"/>
      <c r="O12" s="312"/>
      <c r="P12" s="312">
        <f t="shared" si="1"/>
        <v>2</v>
      </c>
      <c r="Q12" s="312">
        <f t="shared" si="2"/>
        <v>0</v>
      </c>
      <c r="R12" s="312">
        <f t="shared" si="3"/>
        <v>0</v>
      </c>
      <c r="S12" s="312">
        <f t="shared" si="4"/>
        <v>0</v>
      </c>
      <c r="T12" s="312">
        <f t="shared" si="5"/>
        <v>2</v>
      </c>
      <c r="U12" s="312">
        <f t="shared" si="6"/>
        <v>0</v>
      </c>
      <c r="V12" s="312">
        <f t="shared" si="6"/>
        <v>0</v>
      </c>
      <c r="W12" s="312"/>
      <c r="X12" s="312"/>
      <c r="Y12" s="312"/>
      <c r="Z12" s="312">
        <v>4</v>
      </c>
      <c r="AA12" s="312">
        <v>4</v>
      </c>
      <c r="AB12" s="312">
        <v>1</v>
      </c>
      <c r="AC12" s="312">
        <v>1</v>
      </c>
      <c r="AD12" s="312">
        <v>4</v>
      </c>
      <c r="AE12" s="299">
        <v>46266</v>
      </c>
      <c r="AF12" s="298">
        <f t="shared" si="7"/>
        <v>4</v>
      </c>
      <c r="AG12" s="268"/>
    </row>
    <row r="13" spans="3:33" ht="25.5">
      <c r="C13" s="203">
        <v>1</v>
      </c>
      <c r="D13" s="185" t="s">
        <v>67</v>
      </c>
      <c r="E13" s="189" t="s">
        <v>47</v>
      </c>
      <c r="F13" s="186">
        <v>1</v>
      </c>
      <c r="G13" s="190" t="s">
        <v>68</v>
      </c>
      <c r="H13" s="187"/>
      <c r="I13" s="187"/>
      <c r="J13" s="208"/>
      <c r="K13" s="187"/>
      <c r="L13" s="188"/>
      <c r="M13" s="187"/>
      <c r="N13" s="208"/>
      <c r="O13" s="208"/>
      <c r="P13" s="208">
        <f t="shared" si="1"/>
        <v>0</v>
      </c>
      <c r="Q13" s="208">
        <f t="shared" si="2"/>
        <v>0</v>
      </c>
      <c r="R13" s="208">
        <f t="shared" si="3"/>
        <v>0</v>
      </c>
      <c r="S13" s="208">
        <f t="shared" si="4"/>
        <v>0</v>
      </c>
      <c r="T13" s="208">
        <f t="shared" si="5"/>
        <v>0</v>
      </c>
      <c r="U13" s="208">
        <f t="shared" si="6"/>
        <v>0</v>
      </c>
      <c r="V13" s="208">
        <f t="shared" si="6"/>
        <v>0</v>
      </c>
      <c r="W13" s="187"/>
      <c r="X13" s="187"/>
      <c r="Y13" s="187"/>
      <c r="Z13" s="187"/>
      <c r="AA13" s="187"/>
      <c r="AB13" s="187"/>
      <c r="AC13" s="187"/>
      <c r="AD13" s="187"/>
      <c r="AE13" s="210"/>
      <c r="AF13" s="208">
        <f t="shared" si="7"/>
        <v>0</v>
      </c>
      <c r="AG13" s="268"/>
    </row>
    <row r="14" spans="3:33" ht="12" customHeight="1">
      <c r="D14" s="211" t="s">
        <v>654</v>
      </c>
      <c r="E14" s="212"/>
      <c r="F14" s="213"/>
      <c r="G14" s="213"/>
      <c r="H14" s="214"/>
      <c r="I14" s="187">
        <f>SUM(I8:I13)</f>
        <v>3</v>
      </c>
      <c r="J14" s="187">
        <f t="shared" ref="J14:AD14" si="8">SUM(J8:J13)</f>
        <v>0</v>
      </c>
      <c r="K14" s="187">
        <f t="shared" si="8"/>
        <v>0</v>
      </c>
      <c r="L14" s="187">
        <f t="shared" si="8"/>
        <v>0</v>
      </c>
      <c r="M14" s="187">
        <f t="shared" si="8"/>
        <v>3</v>
      </c>
      <c r="N14" s="187">
        <f t="shared" si="8"/>
        <v>0</v>
      </c>
      <c r="O14" s="187">
        <f t="shared" ref="O14" si="9">SUM(O8:O13)</f>
        <v>0</v>
      </c>
      <c r="P14" s="187">
        <f t="shared" ref="P14:U14" si="10">SUM(P8:P13)</f>
        <v>3</v>
      </c>
      <c r="Q14" s="187">
        <f t="shared" si="10"/>
        <v>0</v>
      </c>
      <c r="R14" s="187">
        <f t="shared" si="10"/>
        <v>0</v>
      </c>
      <c r="S14" s="187">
        <f t="shared" si="10"/>
        <v>0</v>
      </c>
      <c r="T14" s="187">
        <f t="shared" si="10"/>
        <v>3</v>
      </c>
      <c r="U14" s="187">
        <f t="shared" si="10"/>
        <v>0</v>
      </c>
      <c r="V14" s="187">
        <f t="shared" ref="V14" si="11">SUM(V8:V13)</f>
        <v>0</v>
      </c>
      <c r="W14" s="187">
        <f t="shared" si="8"/>
        <v>0</v>
      </c>
      <c r="X14" s="187">
        <f t="shared" si="8"/>
        <v>2</v>
      </c>
      <c r="Y14" s="187">
        <f t="shared" si="8"/>
        <v>0</v>
      </c>
      <c r="Z14" s="187">
        <f t="shared" si="8"/>
        <v>6</v>
      </c>
      <c r="AA14" s="187">
        <f t="shared" ref="AA14" si="12">SUM(AA8:AA13)</f>
        <v>8</v>
      </c>
      <c r="AB14" s="187">
        <f t="shared" si="8"/>
        <v>3</v>
      </c>
      <c r="AC14" s="187">
        <f t="shared" ref="AC14" si="13">SUM(AC8:AC13)</f>
        <v>3</v>
      </c>
      <c r="AD14" s="187">
        <f t="shared" si="8"/>
        <v>8</v>
      </c>
      <c r="AE14" s="215">
        <f>I18+J18+K18+L18+M18+N18+P18+Q18+R18+S18+T18+U18+V18+O18</f>
        <v>450000</v>
      </c>
      <c r="AF14" s="216"/>
      <c r="AG14" s="267"/>
    </row>
    <row r="15" spans="3:33" ht="12" customHeight="1">
      <c r="D15" s="211" t="s">
        <v>655</v>
      </c>
      <c r="E15" s="212"/>
      <c r="F15" s="213"/>
      <c r="G15" s="213"/>
      <c r="H15" s="214"/>
      <c r="I15" s="217">
        <v>20000</v>
      </c>
      <c r="J15" s="218">
        <v>20000</v>
      </c>
      <c r="K15" s="217">
        <v>105000</v>
      </c>
      <c r="L15" s="217">
        <v>10000</v>
      </c>
      <c r="M15" s="217">
        <v>40000</v>
      </c>
      <c r="N15" s="218">
        <v>50000</v>
      </c>
      <c r="O15" s="218"/>
      <c r="P15" s="218">
        <v>20000</v>
      </c>
      <c r="Q15" s="218">
        <v>20000</v>
      </c>
      <c r="R15" s="218">
        <v>80000</v>
      </c>
      <c r="S15" s="218">
        <v>20000</v>
      </c>
      <c r="T15" s="218">
        <v>70000</v>
      </c>
      <c r="U15" s="218">
        <v>70000</v>
      </c>
      <c r="V15" s="218"/>
      <c r="W15" s="217">
        <v>50000</v>
      </c>
      <c r="X15" s="217">
        <v>115000</v>
      </c>
      <c r="Y15" s="217">
        <v>305000</v>
      </c>
      <c r="Z15" s="217">
        <v>13000</v>
      </c>
      <c r="AA15" s="217">
        <v>13000</v>
      </c>
      <c r="AB15" s="217">
        <v>18000</v>
      </c>
      <c r="AC15" s="217">
        <v>13000</v>
      </c>
      <c r="AD15" s="217">
        <v>10000</v>
      </c>
      <c r="AE15" s="219"/>
      <c r="AF15" s="220"/>
      <c r="AG15" s="267"/>
    </row>
    <row r="16" spans="3:33">
      <c r="D16" s="211" t="s">
        <v>656</v>
      </c>
      <c r="E16" s="212"/>
      <c r="F16" s="213"/>
      <c r="G16" s="213"/>
      <c r="H16" s="214"/>
      <c r="I16" s="221"/>
      <c r="J16" s="221"/>
      <c r="K16" s="221"/>
      <c r="L16" s="221"/>
      <c r="M16" s="221"/>
      <c r="N16" s="221"/>
      <c r="O16" s="221"/>
      <c r="P16" s="221"/>
      <c r="Q16" s="221"/>
      <c r="R16" s="221"/>
      <c r="S16" s="221"/>
      <c r="T16" s="221"/>
      <c r="U16" s="221"/>
      <c r="V16" s="221"/>
      <c r="W16" s="221"/>
      <c r="X16" s="221"/>
      <c r="Y16" s="221"/>
      <c r="Z16" s="221"/>
      <c r="AA16" s="221"/>
      <c r="AB16" s="221"/>
      <c r="AC16" s="221"/>
      <c r="AD16" s="221"/>
      <c r="AE16" s="285">
        <f>W18+X18+Y18+Z18+AD18+AB18+AC18+AA18</f>
        <v>585000</v>
      </c>
      <c r="AF16" s="220"/>
      <c r="AG16" s="267"/>
    </row>
    <row r="17" spans="3:33" ht="12" customHeight="1">
      <c r="D17" s="211" t="s">
        <v>657</v>
      </c>
      <c r="E17" s="212"/>
      <c r="F17" s="213"/>
      <c r="G17" s="213"/>
      <c r="H17" s="214"/>
      <c r="I17" s="221">
        <f>SUM(I15:I16)</f>
        <v>20000</v>
      </c>
      <c r="J17" s="221">
        <f t="shared" ref="J17:AD17" si="14">SUM(J15:J16)</f>
        <v>20000</v>
      </c>
      <c r="K17" s="221">
        <f t="shared" si="14"/>
        <v>105000</v>
      </c>
      <c r="L17" s="221">
        <f t="shared" si="14"/>
        <v>10000</v>
      </c>
      <c r="M17" s="221">
        <f t="shared" si="14"/>
        <v>40000</v>
      </c>
      <c r="N17" s="221">
        <f t="shared" si="14"/>
        <v>50000</v>
      </c>
      <c r="O17" s="221">
        <f t="shared" ref="O17" si="15">SUM(O15:O16)</f>
        <v>0</v>
      </c>
      <c r="P17" s="221">
        <f t="shared" ref="P17:U17" si="16">SUM(P15:P16)</f>
        <v>20000</v>
      </c>
      <c r="Q17" s="221">
        <f t="shared" si="16"/>
        <v>20000</v>
      </c>
      <c r="R17" s="221">
        <f t="shared" si="16"/>
        <v>80000</v>
      </c>
      <c r="S17" s="221">
        <f t="shared" si="16"/>
        <v>20000</v>
      </c>
      <c r="T17" s="221">
        <f t="shared" si="16"/>
        <v>70000</v>
      </c>
      <c r="U17" s="221">
        <f t="shared" si="16"/>
        <v>70000</v>
      </c>
      <c r="V17" s="221">
        <f t="shared" ref="V17" si="17">SUM(V15:V16)</f>
        <v>0</v>
      </c>
      <c r="W17" s="221">
        <f t="shared" si="14"/>
        <v>50000</v>
      </c>
      <c r="X17" s="221">
        <f t="shared" si="14"/>
        <v>115000</v>
      </c>
      <c r="Y17" s="221">
        <f t="shared" si="14"/>
        <v>305000</v>
      </c>
      <c r="Z17" s="221">
        <f t="shared" si="14"/>
        <v>13000</v>
      </c>
      <c r="AA17" s="221">
        <f t="shared" ref="AA17" si="18">SUM(AA15:AA16)</f>
        <v>13000</v>
      </c>
      <c r="AB17" s="221">
        <f t="shared" si="14"/>
        <v>18000</v>
      </c>
      <c r="AC17" s="221">
        <f t="shared" ref="AC17" si="19">SUM(AC15:AC16)</f>
        <v>13000</v>
      </c>
      <c r="AD17" s="221">
        <f t="shared" si="14"/>
        <v>10000</v>
      </c>
      <c r="AE17" s="219"/>
      <c r="AF17" s="220"/>
      <c r="AG17" s="267"/>
    </row>
    <row r="18" spans="3:33" ht="12" customHeight="1">
      <c r="D18" s="211" t="s">
        <v>658</v>
      </c>
      <c r="E18" s="212"/>
      <c r="F18" s="213"/>
      <c r="G18" s="213"/>
      <c r="H18" s="214"/>
      <c r="I18" s="221">
        <f>SUM(I14*I17)</f>
        <v>60000</v>
      </c>
      <c r="J18" s="221">
        <f t="shared" ref="J18:AD18" si="20">SUM(J14*J17)</f>
        <v>0</v>
      </c>
      <c r="K18" s="221">
        <f t="shared" si="20"/>
        <v>0</v>
      </c>
      <c r="L18" s="221">
        <f t="shared" si="20"/>
        <v>0</v>
      </c>
      <c r="M18" s="221">
        <f t="shared" si="20"/>
        <v>120000</v>
      </c>
      <c r="N18" s="221">
        <f t="shared" si="20"/>
        <v>0</v>
      </c>
      <c r="O18" s="221">
        <f t="shared" ref="O18" si="21">SUM(O14*O17)</f>
        <v>0</v>
      </c>
      <c r="P18" s="221">
        <f t="shared" ref="P18:U18" si="22">SUM(P14*P17)</f>
        <v>60000</v>
      </c>
      <c r="Q18" s="221">
        <f t="shared" si="22"/>
        <v>0</v>
      </c>
      <c r="R18" s="221">
        <f t="shared" si="22"/>
        <v>0</v>
      </c>
      <c r="S18" s="221">
        <f t="shared" si="22"/>
        <v>0</v>
      </c>
      <c r="T18" s="221">
        <f t="shared" si="22"/>
        <v>210000</v>
      </c>
      <c r="U18" s="221">
        <f t="shared" si="22"/>
        <v>0</v>
      </c>
      <c r="V18" s="221">
        <f t="shared" ref="V18" si="23">SUM(V14*V17)</f>
        <v>0</v>
      </c>
      <c r="W18" s="221">
        <f t="shared" si="20"/>
        <v>0</v>
      </c>
      <c r="X18" s="221">
        <f t="shared" si="20"/>
        <v>230000</v>
      </c>
      <c r="Y18" s="221">
        <f t="shared" si="20"/>
        <v>0</v>
      </c>
      <c r="Z18" s="221">
        <f t="shared" si="20"/>
        <v>78000</v>
      </c>
      <c r="AA18" s="221">
        <f t="shared" ref="AA18" si="24">SUM(AA14*AA17)</f>
        <v>104000</v>
      </c>
      <c r="AB18" s="221">
        <f t="shared" si="20"/>
        <v>54000</v>
      </c>
      <c r="AC18" s="221">
        <f t="shared" ref="AC18" si="25">SUM(AC14*AC17)</f>
        <v>39000</v>
      </c>
      <c r="AD18" s="221">
        <f t="shared" si="20"/>
        <v>80000</v>
      </c>
      <c r="AE18" s="286">
        <f>AE14+AE16</f>
        <v>1035000</v>
      </c>
      <c r="AF18" s="223"/>
      <c r="AG18" s="267"/>
    </row>
    <row r="19" spans="3:33" ht="12" customHeight="1">
      <c r="D19" s="224" t="s">
        <v>69</v>
      </c>
      <c r="E19" s="205"/>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7"/>
      <c r="AG19" s="267"/>
    </row>
    <row r="20" spans="3:33" ht="25.5">
      <c r="C20" s="203">
        <v>1</v>
      </c>
      <c r="D20" s="185" t="s">
        <v>70</v>
      </c>
      <c r="E20" s="186" t="s">
        <v>47</v>
      </c>
      <c r="F20" s="186">
        <v>1</v>
      </c>
      <c r="G20" s="190" t="s">
        <v>71</v>
      </c>
      <c r="H20" s="187"/>
      <c r="I20" s="187"/>
      <c r="J20" s="208"/>
      <c r="K20" s="187"/>
      <c r="L20" s="188"/>
      <c r="M20" s="187"/>
      <c r="N20" s="208"/>
      <c r="O20" s="208"/>
      <c r="P20" s="208">
        <f>I20</f>
        <v>0</v>
      </c>
      <c r="Q20" s="208">
        <f t="shared" ref="Q20:V20" si="26">J20</f>
        <v>0</v>
      </c>
      <c r="R20" s="208">
        <f t="shared" si="26"/>
        <v>0</v>
      </c>
      <c r="S20" s="208">
        <f t="shared" si="26"/>
        <v>0</v>
      </c>
      <c r="T20" s="208">
        <f t="shared" si="26"/>
        <v>0</v>
      </c>
      <c r="U20" s="208">
        <f t="shared" si="26"/>
        <v>0</v>
      </c>
      <c r="V20" s="208">
        <f t="shared" si="26"/>
        <v>0</v>
      </c>
      <c r="W20" s="187"/>
      <c r="X20" s="187"/>
      <c r="Y20" s="187"/>
      <c r="Z20" s="187"/>
      <c r="AA20" s="187"/>
      <c r="AB20" s="187"/>
      <c r="AC20" s="187"/>
      <c r="AD20" s="187"/>
      <c r="AE20" s="210">
        <v>46054</v>
      </c>
      <c r="AF20" s="208">
        <f t="shared" ref="AF20:AF28" si="27">I20+J20+K20+L20+M20+N20+W20+X20+Y20</f>
        <v>0</v>
      </c>
      <c r="AG20" s="267"/>
    </row>
    <row r="21" spans="3:33" ht="38.25">
      <c r="C21" s="203">
        <v>1</v>
      </c>
      <c r="D21" s="185" t="s">
        <v>72</v>
      </c>
      <c r="E21" s="186" t="s">
        <v>47</v>
      </c>
      <c r="F21" s="186">
        <v>1</v>
      </c>
      <c r="G21" s="190" t="s">
        <v>73</v>
      </c>
      <c r="H21" s="187"/>
      <c r="I21" s="187"/>
      <c r="J21" s="208"/>
      <c r="K21" s="187"/>
      <c r="L21" s="188"/>
      <c r="M21" s="187"/>
      <c r="N21" s="208"/>
      <c r="O21" s="208"/>
      <c r="P21" s="208">
        <f t="shared" ref="P21:P28" si="28">I21</f>
        <v>0</v>
      </c>
      <c r="Q21" s="208">
        <f t="shared" ref="Q21:Q28" si="29">J21</f>
        <v>0</v>
      </c>
      <c r="R21" s="208">
        <f t="shared" ref="R21:R28" si="30">K21</f>
        <v>0</v>
      </c>
      <c r="S21" s="208">
        <f t="shared" ref="S21:S28" si="31">L21</f>
        <v>0</v>
      </c>
      <c r="T21" s="208">
        <f t="shared" ref="T21:T28" si="32">M21</f>
        <v>0</v>
      </c>
      <c r="U21" s="208">
        <f t="shared" ref="U21:V28" si="33">N21</f>
        <v>0</v>
      </c>
      <c r="V21" s="208">
        <f t="shared" si="33"/>
        <v>0</v>
      </c>
      <c r="W21" s="187"/>
      <c r="X21" s="187"/>
      <c r="Y21" s="187"/>
      <c r="Z21" s="187"/>
      <c r="AA21" s="187"/>
      <c r="AB21" s="187"/>
      <c r="AC21" s="187"/>
      <c r="AD21" s="187"/>
      <c r="AE21" s="309">
        <v>45962</v>
      </c>
      <c r="AF21" s="208">
        <f t="shared" si="27"/>
        <v>0</v>
      </c>
      <c r="AG21" s="268"/>
    </row>
    <row r="22" spans="3:33" ht="51">
      <c r="C22" s="203">
        <v>1</v>
      </c>
      <c r="D22" s="185" t="s">
        <v>74</v>
      </c>
      <c r="E22" s="186" t="s">
        <v>75</v>
      </c>
      <c r="F22" s="186">
        <v>4</v>
      </c>
      <c r="G22" s="190" t="s">
        <v>76</v>
      </c>
      <c r="H22" s="187"/>
      <c r="I22" s="187"/>
      <c r="J22" s="208"/>
      <c r="K22" s="208"/>
      <c r="L22" s="209"/>
      <c r="M22" s="208"/>
      <c r="N22" s="208"/>
      <c r="O22" s="208"/>
      <c r="P22" s="208">
        <f t="shared" si="28"/>
        <v>0</v>
      </c>
      <c r="Q22" s="208">
        <f t="shared" si="29"/>
        <v>0</v>
      </c>
      <c r="R22" s="208">
        <f t="shared" si="30"/>
        <v>0</v>
      </c>
      <c r="S22" s="208">
        <f t="shared" si="31"/>
        <v>0</v>
      </c>
      <c r="T22" s="208">
        <f t="shared" si="32"/>
        <v>0</v>
      </c>
      <c r="U22" s="208">
        <f t="shared" si="33"/>
        <v>0</v>
      </c>
      <c r="V22" s="208">
        <f t="shared" si="33"/>
        <v>0</v>
      </c>
      <c r="W22" s="208"/>
      <c r="X22" s="208"/>
      <c r="Y22" s="208"/>
      <c r="Z22" s="208"/>
      <c r="AA22" s="208"/>
      <c r="AB22" s="208"/>
      <c r="AC22" s="208"/>
      <c r="AD22" s="208"/>
      <c r="AE22" s="309">
        <v>45962</v>
      </c>
      <c r="AF22" s="208">
        <f t="shared" si="27"/>
        <v>0</v>
      </c>
      <c r="AG22" s="268"/>
    </row>
    <row r="23" spans="3:33" ht="25.5">
      <c r="C23" s="203">
        <v>1</v>
      </c>
      <c r="D23" s="185" t="s">
        <v>74</v>
      </c>
      <c r="E23" s="225" t="s">
        <v>77</v>
      </c>
      <c r="F23" s="186">
        <v>2</v>
      </c>
      <c r="G23" s="190" t="s">
        <v>78</v>
      </c>
      <c r="H23" s="187"/>
      <c r="I23" s="187"/>
      <c r="J23" s="208"/>
      <c r="K23" s="208"/>
      <c r="L23" s="209"/>
      <c r="M23" s="208"/>
      <c r="N23" s="208"/>
      <c r="O23" s="208"/>
      <c r="P23" s="208">
        <f t="shared" si="28"/>
        <v>0</v>
      </c>
      <c r="Q23" s="208">
        <f t="shared" si="29"/>
        <v>0</v>
      </c>
      <c r="R23" s="208">
        <f t="shared" si="30"/>
        <v>0</v>
      </c>
      <c r="S23" s="208">
        <f t="shared" si="31"/>
        <v>0</v>
      </c>
      <c r="T23" s="208">
        <f t="shared" si="32"/>
        <v>0</v>
      </c>
      <c r="U23" s="208">
        <f t="shared" si="33"/>
        <v>0</v>
      </c>
      <c r="V23" s="208">
        <f t="shared" si="33"/>
        <v>0</v>
      </c>
      <c r="W23" s="208"/>
      <c r="X23" s="208"/>
      <c r="Y23" s="208"/>
      <c r="Z23" s="208"/>
      <c r="AA23" s="208"/>
      <c r="AB23" s="208"/>
      <c r="AC23" s="208"/>
      <c r="AD23" s="208"/>
      <c r="AE23" s="309">
        <v>45962</v>
      </c>
      <c r="AF23" s="208">
        <f t="shared" si="27"/>
        <v>0</v>
      </c>
      <c r="AG23" s="268"/>
    </row>
    <row r="24" spans="3:33" ht="25.5">
      <c r="C24" s="203">
        <v>1</v>
      </c>
      <c r="D24" s="185" t="s">
        <v>74</v>
      </c>
      <c r="E24" s="225" t="s">
        <v>79</v>
      </c>
      <c r="F24" s="186"/>
      <c r="G24" s="190" t="s">
        <v>80</v>
      </c>
      <c r="H24" s="187"/>
      <c r="I24" s="187"/>
      <c r="J24" s="208"/>
      <c r="K24" s="208"/>
      <c r="L24" s="209"/>
      <c r="M24" s="208"/>
      <c r="N24" s="208"/>
      <c r="O24" s="208"/>
      <c r="P24" s="208">
        <f t="shared" si="28"/>
        <v>0</v>
      </c>
      <c r="Q24" s="208">
        <f t="shared" si="29"/>
        <v>0</v>
      </c>
      <c r="R24" s="208">
        <f t="shared" si="30"/>
        <v>0</v>
      </c>
      <c r="S24" s="208">
        <f t="shared" si="31"/>
        <v>0</v>
      </c>
      <c r="T24" s="208">
        <f t="shared" si="32"/>
        <v>0</v>
      </c>
      <c r="U24" s="208">
        <f t="shared" si="33"/>
        <v>0</v>
      </c>
      <c r="V24" s="208">
        <f t="shared" si="33"/>
        <v>0</v>
      </c>
      <c r="W24" s="208"/>
      <c r="X24" s="208"/>
      <c r="Y24" s="208"/>
      <c r="Z24" s="208"/>
      <c r="AA24" s="208"/>
      <c r="AB24" s="208"/>
      <c r="AC24" s="208"/>
      <c r="AD24" s="208"/>
      <c r="AE24" s="309">
        <v>45962</v>
      </c>
      <c r="AF24" s="208">
        <f t="shared" si="27"/>
        <v>0</v>
      </c>
      <c r="AG24" s="268"/>
    </row>
    <row r="25" spans="3:33" ht="38.25">
      <c r="C25" s="203">
        <v>1</v>
      </c>
      <c r="D25" s="185" t="s">
        <v>81</v>
      </c>
      <c r="E25" s="186" t="s">
        <v>82</v>
      </c>
      <c r="F25" s="186">
        <v>1</v>
      </c>
      <c r="G25" s="190" t="s">
        <v>83</v>
      </c>
      <c r="H25" s="187"/>
      <c r="I25" s="187"/>
      <c r="J25" s="208"/>
      <c r="K25" s="208"/>
      <c r="L25" s="209"/>
      <c r="M25" s="208"/>
      <c r="N25" s="208"/>
      <c r="O25" s="208"/>
      <c r="P25" s="208">
        <f t="shared" si="28"/>
        <v>0</v>
      </c>
      <c r="Q25" s="208">
        <f t="shared" si="29"/>
        <v>0</v>
      </c>
      <c r="R25" s="208">
        <f t="shared" si="30"/>
        <v>0</v>
      </c>
      <c r="S25" s="208">
        <f t="shared" si="31"/>
        <v>0</v>
      </c>
      <c r="T25" s="208">
        <f t="shared" si="32"/>
        <v>0</v>
      </c>
      <c r="U25" s="208">
        <f t="shared" si="33"/>
        <v>0</v>
      </c>
      <c r="V25" s="208">
        <f t="shared" si="33"/>
        <v>0</v>
      </c>
      <c r="W25" s="208"/>
      <c r="X25" s="208"/>
      <c r="Y25" s="208"/>
      <c r="Z25" s="208"/>
      <c r="AA25" s="208"/>
      <c r="AB25" s="208"/>
      <c r="AC25" s="208"/>
      <c r="AD25" s="208"/>
      <c r="AE25" s="309">
        <v>45962</v>
      </c>
      <c r="AF25" s="208">
        <f t="shared" si="27"/>
        <v>0</v>
      </c>
      <c r="AG25" s="268"/>
    </row>
    <row r="26" spans="3:33" ht="12.75">
      <c r="C26" s="203">
        <v>1</v>
      </c>
      <c r="D26" s="185" t="s">
        <v>84</v>
      </c>
      <c r="E26" s="186" t="s">
        <v>47</v>
      </c>
      <c r="F26" s="186">
        <v>1</v>
      </c>
      <c r="G26" s="190" t="s">
        <v>85</v>
      </c>
      <c r="H26" s="187"/>
      <c r="I26" s="187"/>
      <c r="J26" s="208"/>
      <c r="K26" s="208"/>
      <c r="L26" s="209"/>
      <c r="M26" s="208"/>
      <c r="N26" s="208"/>
      <c r="O26" s="208"/>
      <c r="P26" s="208">
        <f t="shared" si="28"/>
        <v>0</v>
      </c>
      <c r="Q26" s="208">
        <f t="shared" si="29"/>
        <v>0</v>
      </c>
      <c r="R26" s="208">
        <f t="shared" si="30"/>
        <v>0</v>
      </c>
      <c r="S26" s="208">
        <f t="shared" si="31"/>
        <v>0</v>
      </c>
      <c r="T26" s="208">
        <f t="shared" si="32"/>
        <v>0</v>
      </c>
      <c r="U26" s="208">
        <f t="shared" si="33"/>
        <v>0</v>
      </c>
      <c r="V26" s="208">
        <f t="shared" si="33"/>
        <v>0</v>
      </c>
      <c r="W26" s="208"/>
      <c r="X26" s="208"/>
      <c r="Y26" s="208"/>
      <c r="Z26" s="208"/>
      <c r="AA26" s="208"/>
      <c r="AB26" s="208"/>
      <c r="AC26" s="208"/>
      <c r="AD26" s="208"/>
      <c r="AE26" s="309">
        <v>45962</v>
      </c>
      <c r="AF26" s="208">
        <f t="shared" si="27"/>
        <v>0</v>
      </c>
      <c r="AG26" s="268"/>
    </row>
    <row r="27" spans="3:33" ht="38.25">
      <c r="C27" s="203">
        <v>1</v>
      </c>
      <c r="D27" s="185" t="s">
        <v>679</v>
      </c>
      <c r="E27" s="225" t="s">
        <v>87</v>
      </c>
      <c r="F27" s="186">
        <v>2</v>
      </c>
      <c r="G27" s="190" t="s">
        <v>88</v>
      </c>
      <c r="H27" s="187"/>
      <c r="I27" s="187"/>
      <c r="J27" s="208"/>
      <c r="K27" s="208"/>
      <c r="L27" s="209"/>
      <c r="M27" s="208"/>
      <c r="N27" s="208"/>
      <c r="O27" s="208"/>
      <c r="P27" s="208">
        <f t="shared" si="28"/>
        <v>0</v>
      </c>
      <c r="Q27" s="208">
        <f t="shared" si="29"/>
        <v>0</v>
      </c>
      <c r="R27" s="208">
        <f t="shared" si="30"/>
        <v>0</v>
      </c>
      <c r="S27" s="208">
        <f t="shared" si="31"/>
        <v>0</v>
      </c>
      <c r="T27" s="208">
        <f t="shared" si="32"/>
        <v>0</v>
      </c>
      <c r="U27" s="208">
        <f t="shared" si="33"/>
        <v>0</v>
      </c>
      <c r="V27" s="208">
        <f t="shared" si="33"/>
        <v>0</v>
      </c>
      <c r="W27" s="208"/>
      <c r="X27" s="208"/>
      <c r="Y27" s="208"/>
      <c r="Z27" s="208"/>
      <c r="AA27" s="208"/>
      <c r="AB27" s="208"/>
      <c r="AC27" s="208"/>
      <c r="AD27" s="208"/>
      <c r="AE27" s="309">
        <v>45962</v>
      </c>
      <c r="AF27" s="208">
        <f t="shared" si="27"/>
        <v>0</v>
      </c>
      <c r="AG27" s="268"/>
    </row>
    <row r="28" spans="3:33" ht="25.5">
      <c r="C28" s="203">
        <v>1</v>
      </c>
      <c r="D28" s="185" t="s">
        <v>89</v>
      </c>
      <c r="E28" s="186" t="s">
        <v>90</v>
      </c>
      <c r="F28" s="186">
        <v>1</v>
      </c>
      <c r="G28" s="193" t="s">
        <v>91</v>
      </c>
      <c r="H28" s="187"/>
      <c r="I28" s="187"/>
      <c r="J28" s="208"/>
      <c r="K28" s="187"/>
      <c r="L28" s="188"/>
      <c r="M28" s="187"/>
      <c r="N28" s="208"/>
      <c r="O28" s="208"/>
      <c r="P28" s="208">
        <f t="shared" si="28"/>
        <v>0</v>
      </c>
      <c r="Q28" s="208">
        <f t="shared" si="29"/>
        <v>0</v>
      </c>
      <c r="R28" s="208">
        <f t="shared" si="30"/>
        <v>0</v>
      </c>
      <c r="S28" s="208">
        <f t="shared" si="31"/>
        <v>0</v>
      </c>
      <c r="T28" s="208">
        <f t="shared" si="32"/>
        <v>0</v>
      </c>
      <c r="U28" s="208">
        <f t="shared" si="33"/>
        <v>0</v>
      </c>
      <c r="V28" s="208">
        <f t="shared" si="33"/>
        <v>0</v>
      </c>
      <c r="W28" s="187"/>
      <c r="X28" s="187"/>
      <c r="Y28" s="187"/>
      <c r="Z28" s="187"/>
      <c r="AA28" s="187"/>
      <c r="AB28" s="187"/>
      <c r="AC28" s="187"/>
      <c r="AD28" s="187"/>
      <c r="AE28" s="309">
        <v>45962</v>
      </c>
      <c r="AF28" s="208">
        <f t="shared" si="27"/>
        <v>0</v>
      </c>
      <c r="AG28" s="268"/>
    </row>
    <row r="29" spans="3:33" ht="12" customHeight="1">
      <c r="D29" s="211" t="s">
        <v>654</v>
      </c>
      <c r="E29" s="212"/>
      <c r="F29" s="213"/>
      <c r="G29" s="213"/>
      <c r="H29" s="214"/>
      <c r="I29" s="187">
        <f>SUM(I20:I28)</f>
        <v>0</v>
      </c>
      <c r="J29" s="187">
        <f t="shared" ref="J29:AD29" si="34">SUM(J20:J28)</f>
        <v>0</v>
      </c>
      <c r="K29" s="187">
        <f t="shared" si="34"/>
        <v>0</v>
      </c>
      <c r="L29" s="187">
        <f t="shared" si="34"/>
        <v>0</v>
      </c>
      <c r="M29" s="187">
        <f t="shared" si="34"/>
        <v>0</v>
      </c>
      <c r="N29" s="187">
        <f t="shared" si="34"/>
        <v>0</v>
      </c>
      <c r="O29" s="187">
        <f t="shared" ref="O29" si="35">SUM(O20:O28)</f>
        <v>0</v>
      </c>
      <c r="P29" s="187">
        <f t="shared" ref="P29:V29" si="36">SUM(P20:P28)</f>
        <v>0</v>
      </c>
      <c r="Q29" s="187">
        <f t="shared" si="36"/>
        <v>0</v>
      </c>
      <c r="R29" s="187">
        <f t="shared" si="36"/>
        <v>0</v>
      </c>
      <c r="S29" s="187">
        <f t="shared" si="36"/>
        <v>0</v>
      </c>
      <c r="T29" s="187">
        <f t="shared" si="36"/>
        <v>0</v>
      </c>
      <c r="U29" s="187">
        <f t="shared" si="36"/>
        <v>0</v>
      </c>
      <c r="V29" s="187">
        <f t="shared" si="36"/>
        <v>0</v>
      </c>
      <c r="W29" s="187">
        <f t="shared" si="34"/>
        <v>0</v>
      </c>
      <c r="X29" s="187">
        <f t="shared" si="34"/>
        <v>0</v>
      </c>
      <c r="Y29" s="187">
        <f t="shared" si="34"/>
        <v>0</v>
      </c>
      <c r="Z29" s="187">
        <f t="shared" si="34"/>
        <v>0</v>
      </c>
      <c r="AA29" s="187">
        <f t="shared" ref="AA29" si="37">SUM(AA20:AA28)</f>
        <v>0</v>
      </c>
      <c r="AB29" s="187">
        <f t="shared" ref="AB29:AC29" si="38">SUM(AB23:AB28)</f>
        <v>0</v>
      </c>
      <c r="AC29" s="187">
        <f t="shared" si="38"/>
        <v>0</v>
      </c>
      <c r="AD29" s="187">
        <f t="shared" si="34"/>
        <v>0</v>
      </c>
      <c r="AE29" s="215">
        <f>I33+J33+K33+L33+M33+N33+P33+Q33+R33+S33+T33+U33</f>
        <v>0</v>
      </c>
      <c r="AF29" s="226"/>
      <c r="AG29" s="267"/>
    </row>
    <row r="30" spans="3:33" ht="12" customHeight="1">
      <c r="D30" s="211" t="s">
        <v>655</v>
      </c>
      <c r="E30" s="212"/>
      <c r="F30" s="213"/>
      <c r="G30" s="213"/>
      <c r="H30" s="214"/>
      <c r="I30" s="217">
        <v>20000</v>
      </c>
      <c r="J30" s="218">
        <v>20000</v>
      </c>
      <c r="K30" s="217">
        <v>95000</v>
      </c>
      <c r="L30" s="217">
        <v>12000</v>
      </c>
      <c r="M30" s="217">
        <v>50000</v>
      </c>
      <c r="N30" s="218">
        <v>60000</v>
      </c>
      <c r="O30" s="218"/>
      <c r="P30" s="218">
        <v>20000</v>
      </c>
      <c r="Q30" s="218">
        <v>20000</v>
      </c>
      <c r="R30" s="218">
        <v>95000</v>
      </c>
      <c r="S30" s="218">
        <v>20000</v>
      </c>
      <c r="T30" s="218">
        <v>50000</v>
      </c>
      <c r="U30" s="218">
        <v>50000</v>
      </c>
      <c r="V30" s="218"/>
      <c r="W30" s="217">
        <v>60000</v>
      </c>
      <c r="X30" s="217">
        <v>110000</v>
      </c>
      <c r="Y30" s="217">
        <v>300000</v>
      </c>
      <c r="Z30" s="217">
        <v>13000</v>
      </c>
      <c r="AA30" s="217">
        <v>13000</v>
      </c>
      <c r="AB30" s="217">
        <v>18000</v>
      </c>
      <c r="AC30" s="217"/>
      <c r="AD30" s="217">
        <v>23000</v>
      </c>
      <c r="AE30" s="219"/>
      <c r="AF30" s="227"/>
      <c r="AG30" s="267"/>
    </row>
    <row r="31" spans="3:33">
      <c r="D31" s="211" t="s">
        <v>656</v>
      </c>
      <c r="E31" s="212"/>
      <c r="F31" s="213"/>
      <c r="G31" s="213"/>
      <c r="H31" s="214"/>
      <c r="I31" s="217"/>
      <c r="J31" s="217"/>
      <c r="K31" s="217"/>
      <c r="L31" s="217"/>
      <c r="M31" s="217"/>
      <c r="N31" s="217"/>
      <c r="O31" s="217"/>
      <c r="P31" s="217"/>
      <c r="Q31" s="217"/>
      <c r="R31" s="217"/>
      <c r="S31" s="217"/>
      <c r="T31" s="217"/>
      <c r="U31" s="217"/>
      <c r="V31" s="217"/>
      <c r="W31" s="217"/>
      <c r="X31" s="217"/>
      <c r="Y31" s="217"/>
      <c r="Z31" s="217"/>
      <c r="AA31" s="217"/>
      <c r="AB31" s="221"/>
      <c r="AC31" s="221"/>
      <c r="AD31" s="217"/>
      <c r="AE31" s="285">
        <f>W33+X33+Y33+Z33+AD33+AB33+AA33+AC33</f>
        <v>0</v>
      </c>
      <c r="AF31" s="227"/>
      <c r="AG31" s="267"/>
    </row>
    <row r="32" spans="3:33" ht="12" customHeight="1">
      <c r="D32" s="211" t="s">
        <v>657</v>
      </c>
      <c r="E32" s="212"/>
      <c r="F32" s="213"/>
      <c r="G32" s="213"/>
      <c r="H32" s="214"/>
      <c r="I32" s="217">
        <f>SUM(I30:I31)</f>
        <v>20000</v>
      </c>
      <c r="J32" s="217">
        <f t="shared" ref="J32:AD32" si="39">SUM(J30:J31)</f>
        <v>20000</v>
      </c>
      <c r="K32" s="217">
        <f t="shared" si="39"/>
        <v>95000</v>
      </c>
      <c r="L32" s="217">
        <f t="shared" si="39"/>
        <v>12000</v>
      </c>
      <c r="M32" s="217">
        <f t="shared" si="39"/>
        <v>50000</v>
      </c>
      <c r="N32" s="217">
        <f t="shared" si="39"/>
        <v>60000</v>
      </c>
      <c r="O32" s="217">
        <f t="shared" ref="O32" si="40">SUM(O30:O31)</f>
        <v>0</v>
      </c>
      <c r="P32" s="217">
        <f t="shared" ref="P32:U32" si="41">SUM(P30:P31)</f>
        <v>20000</v>
      </c>
      <c r="Q32" s="217">
        <f t="shared" si="41"/>
        <v>20000</v>
      </c>
      <c r="R32" s="217">
        <f t="shared" si="41"/>
        <v>95000</v>
      </c>
      <c r="S32" s="217">
        <f t="shared" si="41"/>
        <v>20000</v>
      </c>
      <c r="T32" s="217">
        <f t="shared" si="41"/>
        <v>50000</v>
      </c>
      <c r="U32" s="217">
        <f t="shared" si="41"/>
        <v>50000</v>
      </c>
      <c r="V32" s="217">
        <f t="shared" ref="V32" si="42">SUM(V30:V31)</f>
        <v>0</v>
      </c>
      <c r="W32" s="217">
        <f t="shared" si="39"/>
        <v>60000</v>
      </c>
      <c r="X32" s="217">
        <f t="shared" si="39"/>
        <v>110000</v>
      </c>
      <c r="Y32" s="217">
        <f t="shared" si="39"/>
        <v>300000</v>
      </c>
      <c r="Z32" s="217">
        <f t="shared" si="39"/>
        <v>13000</v>
      </c>
      <c r="AA32" s="217">
        <f t="shared" ref="AA32" si="43">SUM(AA30:AA31)</f>
        <v>13000</v>
      </c>
      <c r="AB32" s="221">
        <f t="shared" si="39"/>
        <v>18000</v>
      </c>
      <c r="AC32" s="221">
        <f t="shared" ref="AC32" si="44">SUM(AC30:AC31)</f>
        <v>0</v>
      </c>
      <c r="AD32" s="217">
        <f t="shared" si="39"/>
        <v>23000</v>
      </c>
      <c r="AE32" s="219"/>
      <c r="AF32" s="227"/>
      <c r="AG32" s="267"/>
    </row>
    <row r="33" spans="3:33" ht="12" customHeight="1">
      <c r="D33" s="211" t="s">
        <v>658</v>
      </c>
      <c r="E33" s="212"/>
      <c r="F33" s="213"/>
      <c r="G33" s="213"/>
      <c r="H33" s="214"/>
      <c r="I33" s="217">
        <f>SUM(I32*I29)</f>
        <v>0</v>
      </c>
      <c r="J33" s="217">
        <f t="shared" ref="J33:AD33" si="45">SUM(J32*J29)</f>
        <v>0</v>
      </c>
      <c r="K33" s="217">
        <f t="shared" si="45"/>
        <v>0</v>
      </c>
      <c r="L33" s="217">
        <f t="shared" si="45"/>
        <v>0</v>
      </c>
      <c r="M33" s="217">
        <f t="shared" si="45"/>
        <v>0</v>
      </c>
      <c r="N33" s="217">
        <f t="shared" si="45"/>
        <v>0</v>
      </c>
      <c r="O33" s="217">
        <f t="shared" ref="O33" si="46">SUM(O32*O29)</f>
        <v>0</v>
      </c>
      <c r="P33" s="217">
        <f t="shared" ref="P33:U33" si="47">SUM(P32*P29)</f>
        <v>0</v>
      </c>
      <c r="Q33" s="217">
        <f t="shared" si="47"/>
        <v>0</v>
      </c>
      <c r="R33" s="217">
        <f t="shared" si="47"/>
        <v>0</v>
      </c>
      <c r="S33" s="217">
        <f t="shared" si="47"/>
        <v>0</v>
      </c>
      <c r="T33" s="217">
        <f t="shared" si="47"/>
        <v>0</v>
      </c>
      <c r="U33" s="217">
        <f t="shared" si="47"/>
        <v>0</v>
      </c>
      <c r="V33" s="217">
        <f t="shared" ref="V33" si="48">SUM(V32*V29)</f>
        <v>0</v>
      </c>
      <c r="W33" s="217">
        <f t="shared" si="45"/>
        <v>0</v>
      </c>
      <c r="X33" s="217">
        <f t="shared" si="45"/>
        <v>0</v>
      </c>
      <c r="Y33" s="217">
        <f t="shared" si="45"/>
        <v>0</v>
      </c>
      <c r="Z33" s="217">
        <f t="shared" si="45"/>
        <v>0</v>
      </c>
      <c r="AA33" s="217">
        <f t="shared" ref="AA33" si="49">SUM(AA32*AA29)</f>
        <v>0</v>
      </c>
      <c r="AB33" s="221">
        <f t="shared" ref="AB33:AC33" si="50">SUM(AB29*AB32)</f>
        <v>0</v>
      </c>
      <c r="AC33" s="221">
        <f t="shared" si="50"/>
        <v>0</v>
      </c>
      <c r="AD33" s="217">
        <f t="shared" si="45"/>
        <v>0</v>
      </c>
      <c r="AE33" s="286">
        <f>AE29+AE31</f>
        <v>0</v>
      </c>
      <c r="AF33" s="228"/>
      <c r="AG33" s="267"/>
    </row>
    <row r="34" spans="3:33" ht="15">
      <c r="D34" s="224" t="s">
        <v>92</v>
      </c>
      <c r="E34" s="229"/>
      <c r="F34" s="230"/>
      <c r="G34" s="230"/>
      <c r="H34" s="230"/>
      <c r="I34" s="230"/>
      <c r="J34" s="230"/>
      <c r="K34" s="230"/>
      <c r="L34" s="230"/>
      <c r="M34" s="230"/>
      <c r="N34" s="230"/>
      <c r="O34" s="230"/>
      <c r="P34" s="230"/>
      <c r="Q34" s="230"/>
      <c r="R34" s="230"/>
      <c r="S34" s="230"/>
      <c r="T34" s="230"/>
      <c r="U34" s="230"/>
      <c r="V34" s="230"/>
      <c r="W34" s="230"/>
      <c r="X34" s="230"/>
      <c r="Y34" s="230"/>
      <c r="Z34" s="230"/>
      <c r="AA34" s="230"/>
      <c r="AB34" s="230"/>
      <c r="AC34" s="230"/>
      <c r="AD34" s="230"/>
      <c r="AE34" s="230"/>
      <c r="AF34" s="231"/>
      <c r="AG34" s="267"/>
    </row>
    <row r="35" spans="3:33" ht="38.25">
      <c r="C35" s="203">
        <v>1</v>
      </c>
      <c r="D35" s="185" t="s">
        <v>93</v>
      </c>
      <c r="E35" s="225" t="s">
        <v>94</v>
      </c>
      <c r="F35" s="186">
        <v>2</v>
      </c>
      <c r="G35" s="190" t="s">
        <v>95</v>
      </c>
      <c r="H35" s="187"/>
      <c r="I35" s="187"/>
      <c r="J35" s="208"/>
      <c r="K35" s="208"/>
      <c r="L35" s="209"/>
      <c r="M35" s="208"/>
      <c r="N35" s="208"/>
      <c r="O35" s="208"/>
      <c r="P35" s="208">
        <f>I35</f>
        <v>0</v>
      </c>
      <c r="Q35" s="208">
        <f t="shared" ref="Q35:V35" si="51">J35</f>
        <v>0</v>
      </c>
      <c r="R35" s="208">
        <f t="shared" si="51"/>
        <v>0</v>
      </c>
      <c r="S35" s="208">
        <f t="shared" si="51"/>
        <v>0</v>
      </c>
      <c r="T35" s="208">
        <f t="shared" si="51"/>
        <v>0</v>
      </c>
      <c r="U35" s="208">
        <f t="shared" si="51"/>
        <v>0</v>
      </c>
      <c r="V35" s="208">
        <f t="shared" si="51"/>
        <v>0</v>
      </c>
      <c r="W35" s="208"/>
      <c r="X35" s="208"/>
      <c r="Y35" s="208"/>
      <c r="Z35" s="208"/>
      <c r="AA35" s="208"/>
      <c r="AB35" s="208"/>
      <c r="AC35" s="208"/>
      <c r="AD35" s="208"/>
      <c r="AE35" s="309">
        <v>45962</v>
      </c>
      <c r="AF35" s="208">
        <f t="shared" ref="AF35:AF46" si="52">I35+J35+K35+L35+M35+N35+W35+X35+Y35</f>
        <v>0</v>
      </c>
      <c r="AG35" s="268"/>
    </row>
    <row r="36" spans="3:33" ht="38.25">
      <c r="C36" s="203">
        <v>1</v>
      </c>
      <c r="D36" s="185" t="s">
        <v>96</v>
      </c>
      <c r="E36" s="186" t="s">
        <v>97</v>
      </c>
      <c r="F36" s="186">
        <v>3</v>
      </c>
      <c r="G36" s="190" t="s">
        <v>98</v>
      </c>
      <c r="H36" s="187"/>
      <c r="I36" s="187"/>
      <c r="J36" s="208"/>
      <c r="K36" s="208"/>
      <c r="L36" s="209"/>
      <c r="M36" s="208"/>
      <c r="N36" s="208"/>
      <c r="O36" s="208"/>
      <c r="P36" s="208">
        <f t="shared" ref="P36:P46" si="53">I36</f>
        <v>0</v>
      </c>
      <c r="Q36" s="208">
        <f t="shared" ref="Q36:Q46" si="54">J36</f>
        <v>0</v>
      </c>
      <c r="R36" s="208">
        <f t="shared" ref="R36:R46" si="55">K36</f>
        <v>0</v>
      </c>
      <c r="S36" s="208">
        <f t="shared" ref="S36:S46" si="56">L36</f>
        <v>0</v>
      </c>
      <c r="T36" s="208">
        <f t="shared" ref="T36:T46" si="57">M36</f>
        <v>0</v>
      </c>
      <c r="U36" s="208">
        <f t="shared" ref="U36:V46" si="58">N36</f>
        <v>0</v>
      </c>
      <c r="V36" s="208">
        <f t="shared" si="58"/>
        <v>0</v>
      </c>
      <c r="W36" s="208"/>
      <c r="X36" s="208"/>
      <c r="Y36" s="208"/>
      <c r="Z36" s="208"/>
      <c r="AA36" s="208"/>
      <c r="AB36" s="208"/>
      <c r="AC36" s="208"/>
      <c r="AD36" s="208"/>
      <c r="AE36" s="309">
        <v>45962</v>
      </c>
      <c r="AF36" s="208">
        <f t="shared" si="52"/>
        <v>0</v>
      </c>
      <c r="AG36" s="268"/>
    </row>
    <row r="37" spans="3:33" ht="25.5">
      <c r="C37" s="203">
        <v>1</v>
      </c>
      <c r="D37" s="185" t="s">
        <v>99</v>
      </c>
      <c r="E37" s="186" t="s">
        <v>82</v>
      </c>
      <c r="F37" s="186">
        <v>1</v>
      </c>
      <c r="G37" s="190" t="s">
        <v>100</v>
      </c>
      <c r="H37" s="187"/>
      <c r="I37" s="187"/>
      <c r="J37" s="208"/>
      <c r="K37" s="208"/>
      <c r="L37" s="209"/>
      <c r="M37" s="208"/>
      <c r="N37" s="208"/>
      <c r="O37" s="208"/>
      <c r="P37" s="208">
        <f t="shared" si="53"/>
        <v>0</v>
      </c>
      <c r="Q37" s="208">
        <f t="shared" si="54"/>
        <v>0</v>
      </c>
      <c r="R37" s="208">
        <f t="shared" si="55"/>
        <v>0</v>
      </c>
      <c r="S37" s="208">
        <f t="shared" si="56"/>
        <v>0</v>
      </c>
      <c r="T37" s="208">
        <f t="shared" si="57"/>
        <v>0</v>
      </c>
      <c r="U37" s="208">
        <f t="shared" si="58"/>
        <v>0</v>
      </c>
      <c r="V37" s="208">
        <f t="shared" si="58"/>
        <v>0</v>
      </c>
      <c r="W37" s="208"/>
      <c r="X37" s="208"/>
      <c r="Y37" s="208"/>
      <c r="Z37" s="208"/>
      <c r="AA37" s="208"/>
      <c r="AB37" s="208"/>
      <c r="AC37" s="208"/>
      <c r="AD37" s="208"/>
      <c r="AE37" s="241">
        <v>46054</v>
      </c>
      <c r="AF37" s="208">
        <f t="shared" si="52"/>
        <v>0</v>
      </c>
      <c r="AG37" s="268"/>
    </row>
    <row r="38" spans="3:33" ht="12.75">
      <c r="C38" s="203">
        <v>1</v>
      </c>
      <c r="D38" s="185" t="s">
        <v>101</v>
      </c>
      <c r="E38" s="186" t="s">
        <v>82</v>
      </c>
      <c r="F38" s="186">
        <v>1</v>
      </c>
      <c r="G38" s="190" t="s">
        <v>102</v>
      </c>
      <c r="H38" s="187"/>
      <c r="I38" s="187"/>
      <c r="J38" s="208"/>
      <c r="K38" s="208"/>
      <c r="L38" s="209"/>
      <c r="M38" s="208"/>
      <c r="N38" s="208"/>
      <c r="O38" s="208"/>
      <c r="P38" s="208">
        <f t="shared" si="53"/>
        <v>0</v>
      </c>
      <c r="Q38" s="208">
        <f t="shared" si="54"/>
        <v>0</v>
      </c>
      <c r="R38" s="208">
        <f t="shared" si="55"/>
        <v>0</v>
      </c>
      <c r="S38" s="208">
        <f t="shared" si="56"/>
        <v>0</v>
      </c>
      <c r="T38" s="208">
        <f t="shared" si="57"/>
        <v>0</v>
      </c>
      <c r="U38" s="208">
        <f t="shared" si="58"/>
        <v>0</v>
      </c>
      <c r="V38" s="208">
        <f t="shared" si="58"/>
        <v>0</v>
      </c>
      <c r="W38" s="208"/>
      <c r="X38" s="208"/>
      <c r="Y38" s="208"/>
      <c r="Z38" s="208"/>
      <c r="AA38" s="208"/>
      <c r="AB38" s="208"/>
      <c r="AC38" s="208"/>
      <c r="AD38" s="208"/>
      <c r="AE38" s="309">
        <v>45962</v>
      </c>
      <c r="AF38" s="208">
        <f t="shared" si="52"/>
        <v>0</v>
      </c>
      <c r="AG38" s="267"/>
    </row>
    <row r="39" spans="3:33" ht="38.25">
      <c r="C39" s="203">
        <v>1</v>
      </c>
      <c r="D39" s="185" t="s">
        <v>103</v>
      </c>
      <c r="E39" s="186" t="s">
        <v>104</v>
      </c>
      <c r="F39" s="186">
        <v>3</v>
      </c>
      <c r="G39" s="190" t="s">
        <v>105</v>
      </c>
      <c r="H39" s="187"/>
      <c r="I39" s="187"/>
      <c r="J39" s="187"/>
      <c r="K39" s="187"/>
      <c r="L39" s="188"/>
      <c r="M39" s="187"/>
      <c r="N39" s="187"/>
      <c r="O39" s="187"/>
      <c r="P39" s="208">
        <f t="shared" si="53"/>
        <v>0</v>
      </c>
      <c r="Q39" s="208">
        <f t="shared" si="54"/>
        <v>0</v>
      </c>
      <c r="R39" s="208">
        <f t="shared" si="55"/>
        <v>0</v>
      </c>
      <c r="S39" s="208">
        <f t="shared" si="56"/>
        <v>0</v>
      </c>
      <c r="T39" s="208">
        <f t="shared" si="57"/>
        <v>0</v>
      </c>
      <c r="U39" s="208">
        <f t="shared" si="58"/>
        <v>0</v>
      </c>
      <c r="V39" s="208">
        <f t="shared" si="58"/>
        <v>0</v>
      </c>
      <c r="W39" s="187"/>
      <c r="X39" s="187"/>
      <c r="Y39" s="187"/>
      <c r="Z39" s="187"/>
      <c r="AA39" s="187"/>
      <c r="AB39" s="187"/>
      <c r="AC39" s="187"/>
      <c r="AD39" s="187"/>
      <c r="AE39" s="309">
        <v>45962</v>
      </c>
      <c r="AF39" s="208">
        <f t="shared" si="52"/>
        <v>0</v>
      </c>
      <c r="AG39" s="268"/>
    </row>
    <row r="40" spans="3:33" ht="25.5">
      <c r="C40" s="203">
        <v>1</v>
      </c>
      <c r="D40" s="185" t="s">
        <v>106</v>
      </c>
      <c r="E40" s="186" t="s">
        <v>82</v>
      </c>
      <c r="F40" s="186">
        <v>1</v>
      </c>
      <c r="G40" s="190" t="s">
        <v>107</v>
      </c>
      <c r="H40" s="187"/>
      <c r="I40" s="187"/>
      <c r="J40" s="208"/>
      <c r="K40" s="208"/>
      <c r="L40" s="209"/>
      <c r="M40" s="208"/>
      <c r="N40" s="208"/>
      <c r="O40" s="208"/>
      <c r="P40" s="208">
        <f t="shared" si="53"/>
        <v>0</v>
      </c>
      <c r="Q40" s="208">
        <f t="shared" si="54"/>
        <v>0</v>
      </c>
      <c r="R40" s="208">
        <f t="shared" si="55"/>
        <v>0</v>
      </c>
      <c r="S40" s="208">
        <f t="shared" si="56"/>
        <v>0</v>
      </c>
      <c r="T40" s="208">
        <f t="shared" si="57"/>
        <v>0</v>
      </c>
      <c r="U40" s="208">
        <f t="shared" si="58"/>
        <v>0</v>
      </c>
      <c r="V40" s="208">
        <f t="shared" si="58"/>
        <v>0</v>
      </c>
      <c r="W40" s="208"/>
      <c r="X40" s="208"/>
      <c r="Y40" s="208"/>
      <c r="Z40" s="208"/>
      <c r="AA40" s="208"/>
      <c r="AB40" s="208"/>
      <c r="AC40" s="208"/>
      <c r="AD40" s="208"/>
      <c r="AE40" s="309">
        <v>45962</v>
      </c>
      <c r="AF40" s="208">
        <f t="shared" si="52"/>
        <v>0</v>
      </c>
      <c r="AG40" s="268"/>
    </row>
    <row r="41" spans="3:33" ht="25.5">
      <c r="C41" s="203">
        <v>1</v>
      </c>
      <c r="D41" s="185" t="s">
        <v>108</v>
      </c>
      <c r="E41" s="186" t="s">
        <v>109</v>
      </c>
      <c r="F41" s="186">
        <v>1</v>
      </c>
      <c r="G41" s="190" t="s">
        <v>110</v>
      </c>
      <c r="H41" s="187"/>
      <c r="I41" s="187"/>
      <c r="J41" s="208"/>
      <c r="K41" s="208"/>
      <c r="L41" s="209"/>
      <c r="M41" s="208"/>
      <c r="N41" s="208"/>
      <c r="O41" s="208"/>
      <c r="P41" s="208">
        <f t="shared" si="53"/>
        <v>0</v>
      </c>
      <c r="Q41" s="208">
        <f t="shared" si="54"/>
        <v>0</v>
      </c>
      <c r="R41" s="208">
        <f t="shared" si="55"/>
        <v>0</v>
      </c>
      <c r="S41" s="208">
        <f t="shared" si="56"/>
        <v>0</v>
      </c>
      <c r="T41" s="208">
        <f t="shared" si="57"/>
        <v>0</v>
      </c>
      <c r="U41" s="208">
        <f t="shared" si="58"/>
        <v>0</v>
      </c>
      <c r="V41" s="208">
        <f t="shared" si="58"/>
        <v>0</v>
      </c>
      <c r="W41" s="208"/>
      <c r="X41" s="208"/>
      <c r="Y41" s="208"/>
      <c r="Z41" s="208"/>
      <c r="AA41" s="208"/>
      <c r="AB41" s="208"/>
      <c r="AC41" s="208"/>
      <c r="AD41" s="208"/>
      <c r="AE41" s="241">
        <v>46054</v>
      </c>
      <c r="AF41" s="208">
        <f t="shared" si="52"/>
        <v>0</v>
      </c>
      <c r="AG41" s="268"/>
    </row>
    <row r="42" spans="3:33" ht="25.5">
      <c r="C42" s="203">
        <v>1</v>
      </c>
      <c r="D42" s="185" t="s">
        <v>108</v>
      </c>
      <c r="E42" s="186" t="s">
        <v>90</v>
      </c>
      <c r="F42" s="186">
        <v>1</v>
      </c>
      <c r="G42" s="190" t="s">
        <v>111</v>
      </c>
      <c r="H42" s="187"/>
      <c r="I42" s="187"/>
      <c r="J42" s="208"/>
      <c r="K42" s="208"/>
      <c r="L42" s="209"/>
      <c r="M42" s="208"/>
      <c r="N42" s="208"/>
      <c r="O42" s="208"/>
      <c r="P42" s="208">
        <f t="shared" si="53"/>
        <v>0</v>
      </c>
      <c r="Q42" s="208">
        <f t="shared" si="54"/>
        <v>0</v>
      </c>
      <c r="R42" s="208">
        <f t="shared" si="55"/>
        <v>0</v>
      </c>
      <c r="S42" s="208">
        <f t="shared" si="56"/>
        <v>0</v>
      </c>
      <c r="T42" s="208">
        <f t="shared" si="57"/>
        <v>0</v>
      </c>
      <c r="U42" s="208">
        <f t="shared" si="58"/>
        <v>0</v>
      </c>
      <c r="V42" s="208">
        <f t="shared" si="58"/>
        <v>0</v>
      </c>
      <c r="W42" s="208"/>
      <c r="X42" s="208"/>
      <c r="Y42" s="208"/>
      <c r="Z42" s="208"/>
      <c r="AA42" s="208"/>
      <c r="AB42" s="208"/>
      <c r="AC42" s="208"/>
      <c r="AD42" s="208"/>
      <c r="AE42" s="241">
        <v>46054</v>
      </c>
      <c r="AF42" s="208">
        <f t="shared" si="52"/>
        <v>0</v>
      </c>
      <c r="AG42" s="268"/>
    </row>
    <row r="43" spans="3:33" ht="25.5">
      <c r="C43" s="203">
        <v>1</v>
      </c>
      <c r="D43" s="185" t="s">
        <v>108</v>
      </c>
      <c r="E43" s="186" t="s">
        <v>112</v>
      </c>
      <c r="F43" s="186">
        <v>1</v>
      </c>
      <c r="G43" s="190" t="s">
        <v>113</v>
      </c>
      <c r="H43" s="187"/>
      <c r="I43" s="187"/>
      <c r="J43" s="208"/>
      <c r="K43" s="208"/>
      <c r="L43" s="209"/>
      <c r="M43" s="208"/>
      <c r="N43" s="208"/>
      <c r="O43" s="208"/>
      <c r="P43" s="208">
        <f t="shared" si="53"/>
        <v>0</v>
      </c>
      <c r="Q43" s="208">
        <f t="shared" si="54"/>
        <v>0</v>
      </c>
      <c r="R43" s="208">
        <f t="shared" si="55"/>
        <v>0</v>
      </c>
      <c r="S43" s="208">
        <f t="shared" si="56"/>
        <v>0</v>
      </c>
      <c r="T43" s="208">
        <f t="shared" si="57"/>
        <v>0</v>
      </c>
      <c r="U43" s="208">
        <f t="shared" si="58"/>
        <v>0</v>
      </c>
      <c r="V43" s="208">
        <f t="shared" si="58"/>
        <v>0</v>
      </c>
      <c r="W43" s="208"/>
      <c r="X43" s="208"/>
      <c r="Y43" s="208"/>
      <c r="Z43" s="208"/>
      <c r="AA43" s="208"/>
      <c r="AB43" s="208"/>
      <c r="AC43" s="208"/>
      <c r="AD43" s="208"/>
      <c r="AE43" s="241">
        <v>46054</v>
      </c>
      <c r="AF43" s="208">
        <f t="shared" si="52"/>
        <v>0</v>
      </c>
      <c r="AG43" s="268"/>
    </row>
    <row r="44" spans="3:33" ht="38.25">
      <c r="C44" s="203">
        <v>1</v>
      </c>
      <c r="D44" s="185" t="s">
        <v>114</v>
      </c>
      <c r="E44" s="186" t="s">
        <v>90</v>
      </c>
      <c r="F44" s="186">
        <v>1</v>
      </c>
      <c r="G44" s="190" t="s">
        <v>115</v>
      </c>
      <c r="H44" s="187"/>
      <c r="I44" s="187"/>
      <c r="J44" s="208"/>
      <c r="K44" s="208"/>
      <c r="L44" s="209"/>
      <c r="M44" s="208"/>
      <c r="N44" s="208"/>
      <c r="O44" s="208"/>
      <c r="P44" s="208">
        <f t="shared" si="53"/>
        <v>0</v>
      </c>
      <c r="Q44" s="208">
        <f t="shared" si="54"/>
        <v>0</v>
      </c>
      <c r="R44" s="208">
        <f t="shared" si="55"/>
        <v>0</v>
      </c>
      <c r="S44" s="208">
        <f t="shared" si="56"/>
        <v>0</v>
      </c>
      <c r="T44" s="208">
        <f t="shared" si="57"/>
        <v>0</v>
      </c>
      <c r="U44" s="208">
        <f t="shared" si="58"/>
        <v>0</v>
      </c>
      <c r="V44" s="208">
        <f t="shared" si="58"/>
        <v>0</v>
      </c>
      <c r="W44" s="208"/>
      <c r="X44" s="208"/>
      <c r="Y44" s="208"/>
      <c r="Z44" s="208"/>
      <c r="AA44" s="208"/>
      <c r="AB44" s="208"/>
      <c r="AC44" s="208"/>
      <c r="AD44" s="208"/>
      <c r="AE44" s="309">
        <v>45962</v>
      </c>
      <c r="AF44" s="208">
        <f t="shared" si="52"/>
        <v>0</v>
      </c>
      <c r="AG44" s="267"/>
    </row>
    <row r="45" spans="3:33" ht="25.5">
      <c r="C45" s="203">
        <v>1</v>
      </c>
      <c r="D45" s="185" t="s">
        <v>116</v>
      </c>
      <c r="E45" s="186" t="s">
        <v>117</v>
      </c>
      <c r="F45" s="186">
        <v>1</v>
      </c>
      <c r="G45" s="190" t="s">
        <v>118</v>
      </c>
      <c r="H45" s="187"/>
      <c r="I45" s="187"/>
      <c r="J45" s="208"/>
      <c r="K45" s="208"/>
      <c r="L45" s="209"/>
      <c r="M45" s="208"/>
      <c r="N45" s="208"/>
      <c r="O45" s="208"/>
      <c r="P45" s="208">
        <f t="shared" si="53"/>
        <v>0</v>
      </c>
      <c r="Q45" s="208">
        <f t="shared" si="54"/>
        <v>0</v>
      </c>
      <c r="R45" s="208">
        <f t="shared" si="55"/>
        <v>0</v>
      </c>
      <c r="S45" s="208">
        <f t="shared" si="56"/>
        <v>0</v>
      </c>
      <c r="T45" s="208">
        <f t="shared" si="57"/>
        <v>0</v>
      </c>
      <c r="U45" s="208">
        <f t="shared" si="58"/>
        <v>0</v>
      </c>
      <c r="V45" s="208">
        <f t="shared" si="58"/>
        <v>0</v>
      </c>
      <c r="W45" s="208"/>
      <c r="X45" s="208"/>
      <c r="Y45" s="208"/>
      <c r="Z45" s="208"/>
      <c r="AA45" s="208"/>
      <c r="AB45" s="208"/>
      <c r="AC45" s="208"/>
      <c r="AD45" s="208"/>
      <c r="AE45" s="309">
        <v>45962</v>
      </c>
      <c r="AF45" s="208">
        <f t="shared" si="52"/>
        <v>0</v>
      </c>
      <c r="AG45" s="267"/>
    </row>
    <row r="46" spans="3:33" ht="25.5">
      <c r="C46" s="203">
        <v>1</v>
      </c>
      <c r="D46" s="185" t="s">
        <v>119</v>
      </c>
      <c r="E46" s="186" t="s">
        <v>117</v>
      </c>
      <c r="F46" s="186">
        <v>1</v>
      </c>
      <c r="G46" s="190" t="s">
        <v>120</v>
      </c>
      <c r="H46" s="187"/>
      <c r="I46" s="187"/>
      <c r="J46" s="208"/>
      <c r="K46" s="208"/>
      <c r="L46" s="209"/>
      <c r="M46" s="208"/>
      <c r="N46" s="208"/>
      <c r="O46" s="208"/>
      <c r="P46" s="208">
        <f t="shared" si="53"/>
        <v>0</v>
      </c>
      <c r="Q46" s="208">
        <f t="shared" si="54"/>
        <v>0</v>
      </c>
      <c r="R46" s="208">
        <f t="shared" si="55"/>
        <v>0</v>
      </c>
      <c r="S46" s="208">
        <f t="shared" si="56"/>
        <v>0</v>
      </c>
      <c r="T46" s="208">
        <f t="shared" si="57"/>
        <v>0</v>
      </c>
      <c r="U46" s="208">
        <f t="shared" si="58"/>
        <v>0</v>
      </c>
      <c r="V46" s="208">
        <f t="shared" si="58"/>
        <v>0</v>
      </c>
      <c r="W46" s="208"/>
      <c r="X46" s="208"/>
      <c r="Y46" s="208"/>
      <c r="Z46" s="208"/>
      <c r="AA46" s="208"/>
      <c r="AB46" s="208"/>
      <c r="AC46" s="208"/>
      <c r="AD46" s="208"/>
      <c r="AE46" s="309">
        <v>45962</v>
      </c>
      <c r="AF46" s="208">
        <f t="shared" si="52"/>
        <v>0</v>
      </c>
      <c r="AG46" s="267"/>
    </row>
    <row r="47" spans="3:33" ht="12" customHeight="1">
      <c r="D47" s="211" t="s">
        <v>654</v>
      </c>
      <c r="E47" s="212"/>
      <c r="F47" s="213"/>
      <c r="G47" s="213"/>
      <c r="H47" s="214"/>
      <c r="I47" s="187">
        <f>SUM(I35:I46)</f>
        <v>0</v>
      </c>
      <c r="J47" s="187">
        <f t="shared" ref="J47:AD47" si="59">SUM(J35:J46)</f>
        <v>0</v>
      </c>
      <c r="K47" s="187">
        <f t="shared" si="59"/>
        <v>0</v>
      </c>
      <c r="L47" s="187">
        <f t="shared" si="59"/>
        <v>0</v>
      </c>
      <c r="M47" s="187">
        <f t="shared" si="59"/>
        <v>0</v>
      </c>
      <c r="N47" s="187">
        <f t="shared" si="59"/>
        <v>0</v>
      </c>
      <c r="O47" s="187"/>
      <c r="P47" s="187">
        <f t="shared" ref="P47:U47" si="60">SUM(P35:P46)</f>
        <v>0</v>
      </c>
      <c r="Q47" s="187">
        <f t="shared" si="60"/>
        <v>0</v>
      </c>
      <c r="R47" s="187">
        <f t="shared" si="60"/>
        <v>0</v>
      </c>
      <c r="S47" s="187">
        <f t="shared" si="60"/>
        <v>0</v>
      </c>
      <c r="T47" s="187">
        <f t="shared" si="60"/>
        <v>0</v>
      </c>
      <c r="U47" s="187">
        <f t="shared" si="60"/>
        <v>0</v>
      </c>
      <c r="V47" s="187">
        <f t="shared" ref="V47" si="61">SUM(V35:V46)</f>
        <v>0</v>
      </c>
      <c r="W47" s="187">
        <f t="shared" si="59"/>
        <v>0</v>
      </c>
      <c r="X47" s="187">
        <f t="shared" si="59"/>
        <v>0</v>
      </c>
      <c r="Y47" s="187">
        <f t="shared" si="59"/>
        <v>0</v>
      </c>
      <c r="Z47" s="187">
        <f t="shared" si="59"/>
        <v>0</v>
      </c>
      <c r="AA47" s="187">
        <f t="shared" ref="AA47" si="62">SUM(AA35:AA46)</f>
        <v>0</v>
      </c>
      <c r="AB47" s="187">
        <f t="shared" ref="AB47:AC47" si="63">SUM(AB41:AB46)</f>
        <v>0</v>
      </c>
      <c r="AC47" s="187">
        <f t="shared" si="63"/>
        <v>0</v>
      </c>
      <c r="AD47" s="187">
        <f t="shared" si="59"/>
        <v>0</v>
      </c>
      <c r="AE47" s="215">
        <f>I51+J51+K51+L51+M51+N51+P51+Q51+R51+S51+T51+U51+V51+O51</f>
        <v>0</v>
      </c>
      <c r="AF47" s="232"/>
      <c r="AG47" s="267"/>
    </row>
    <row r="48" spans="3:33" ht="12" customHeight="1">
      <c r="D48" s="211" t="s">
        <v>655</v>
      </c>
      <c r="E48" s="212"/>
      <c r="F48" s="213"/>
      <c r="G48" s="213"/>
      <c r="H48" s="214"/>
      <c r="I48" s="217">
        <v>20000</v>
      </c>
      <c r="J48" s="218">
        <v>20000</v>
      </c>
      <c r="K48" s="217">
        <v>90000</v>
      </c>
      <c r="L48" s="217">
        <v>20000</v>
      </c>
      <c r="M48" s="217">
        <v>50000</v>
      </c>
      <c r="N48" s="218">
        <v>50000</v>
      </c>
      <c r="O48" s="218"/>
      <c r="P48" s="218">
        <v>20000</v>
      </c>
      <c r="Q48" s="218">
        <v>20000</v>
      </c>
      <c r="R48" s="218">
        <v>65000</v>
      </c>
      <c r="S48" s="218">
        <v>20000</v>
      </c>
      <c r="T48" s="218">
        <v>50000</v>
      </c>
      <c r="U48" s="218">
        <v>50000</v>
      </c>
      <c r="V48" s="218"/>
      <c r="W48" s="217">
        <v>60000</v>
      </c>
      <c r="X48" s="217">
        <v>70000</v>
      </c>
      <c r="Y48" s="217">
        <v>50000</v>
      </c>
      <c r="Z48" s="217">
        <v>13000</v>
      </c>
      <c r="AA48" s="217">
        <v>13000</v>
      </c>
      <c r="AB48" s="217">
        <v>18000</v>
      </c>
      <c r="AC48" s="217"/>
      <c r="AD48" s="217">
        <v>23000</v>
      </c>
      <c r="AE48" s="219"/>
      <c r="AF48" s="233"/>
      <c r="AG48" s="267"/>
    </row>
    <row r="49" spans="3:33">
      <c r="D49" s="211" t="s">
        <v>656</v>
      </c>
      <c r="E49" s="212"/>
      <c r="F49" s="213"/>
      <c r="G49" s="213"/>
      <c r="H49" s="214"/>
      <c r="I49" s="217"/>
      <c r="J49" s="217"/>
      <c r="K49" s="217"/>
      <c r="L49" s="217"/>
      <c r="M49" s="217"/>
      <c r="N49" s="217"/>
      <c r="O49" s="217"/>
      <c r="P49" s="217"/>
      <c r="Q49" s="217"/>
      <c r="R49" s="217"/>
      <c r="S49" s="217"/>
      <c r="T49" s="217"/>
      <c r="U49" s="217"/>
      <c r="V49" s="217"/>
      <c r="W49" s="217"/>
      <c r="X49" s="217"/>
      <c r="Y49" s="217"/>
      <c r="Z49" s="217"/>
      <c r="AA49" s="217"/>
      <c r="AB49" s="221"/>
      <c r="AC49" s="221"/>
      <c r="AD49" s="217"/>
      <c r="AE49" s="285">
        <f>W51+X51+Y51+Z51+AD51+AB51+AA51+AC51</f>
        <v>0</v>
      </c>
      <c r="AF49" s="233"/>
      <c r="AG49" s="267"/>
    </row>
    <row r="50" spans="3:33" ht="12" customHeight="1">
      <c r="D50" s="211" t="s">
        <v>657</v>
      </c>
      <c r="E50" s="212"/>
      <c r="F50" s="213"/>
      <c r="G50" s="213"/>
      <c r="H50" s="214"/>
      <c r="I50" s="217">
        <f>SUM(I48:I49)</f>
        <v>20000</v>
      </c>
      <c r="J50" s="217">
        <f t="shared" ref="J50:AD50" si="64">SUM(J48:J49)</f>
        <v>20000</v>
      </c>
      <c r="K50" s="217">
        <f t="shared" si="64"/>
        <v>90000</v>
      </c>
      <c r="L50" s="217">
        <f t="shared" si="64"/>
        <v>20000</v>
      </c>
      <c r="M50" s="217">
        <f t="shared" si="64"/>
        <v>50000</v>
      </c>
      <c r="N50" s="217">
        <f t="shared" si="64"/>
        <v>50000</v>
      </c>
      <c r="O50" s="217"/>
      <c r="P50" s="217">
        <f t="shared" ref="P50:U50" si="65">SUM(P48:P49)</f>
        <v>20000</v>
      </c>
      <c r="Q50" s="217">
        <f t="shared" si="65"/>
        <v>20000</v>
      </c>
      <c r="R50" s="217">
        <f t="shared" si="65"/>
        <v>65000</v>
      </c>
      <c r="S50" s="217">
        <f t="shared" si="65"/>
        <v>20000</v>
      </c>
      <c r="T50" s="217">
        <f t="shared" si="65"/>
        <v>50000</v>
      </c>
      <c r="U50" s="217">
        <f t="shared" si="65"/>
        <v>50000</v>
      </c>
      <c r="V50" s="217">
        <f t="shared" ref="V50" si="66">SUM(V48:V49)</f>
        <v>0</v>
      </c>
      <c r="W50" s="217">
        <f t="shared" si="64"/>
        <v>60000</v>
      </c>
      <c r="X50" s="217">
        <f t="shared" si="64"/>
        <v>70000</v>
      </c>
      <c r="Y50" s="217">
        <f t="shared" si="64"/>
        <v>50000</v>
      </c>
      <c r="Z50" s="217">
        <f t="shared" si="64"/>
        <v>13000</v>
      </c>
      <c r="AA50" s="217">
        <f t="shared" ref="AA50" si="67">SUM(AA48:AA49)</f>
        <v>13000</v>
      </c>
      <c r="AB50" s="221">
        <f t="shared" si="64"/>
        <v>18000</v>
      </c>
      <c r="AC50" s="221">
        <f t="shared" ref="AC50" si="68">SUM(AC48:AC49)</f>
        <v>0</v>
      </c>
      <c r="AD50" s="217">
        <f t="shared" si="64"/>
        <v>23000</v>
      </c>
      <c r="AE50" s="219"/>
      <c r="AF50" s="233"/>
      <c r="AG50" s="267"/>
    </row>
    <row r="51" spans="3:33" ht="12" customHeight="1">
      <c r="D51" s="211" t="s">
        <v>658</v>
      </c>
      <c r="E51" s="212"/>
      <c r="F51" s="213"/>
      <c r="G51" s="213"/>
      <c r="H51" s="214"/>
      <c r="I51" s="217">
        <f>SUM(I47*I50)</f>
        <v>0</v>
      </c>
      <c r="J51" s="217">
        <f t="shared" ref="J51:AD51" si="69">SUM(J47*J50)</f>
        <v>0</v>
      </c>
      <c r="K51" s="217">
        <f t="shared" si="69"/>
        <v>0</v>
      </c>
      <c r="L51" s="217">
        <f t="shared" si="69"/>
        <v>0</v>
      </c>
      <c r="M51" s="217">
        <f t="shared" si="69"/>
        <v>0</v>
      </c>
      <c r="N51" s="217">
        <f t="shared" si="69"/>
        <v>0</v>
      </c>
      <c r="O51" s="217"/>
      <c r="P51" s="217">
        <f t="shared" ref="P51:U51" si="70">SUM(P47*P50)</f>
        <v>0</v>
      </c>
      <c r="Q51" s="217">
        <f t="shared" si="70"/>
        <v>0</v>
      </c>
      <c r="R51" s="217">
        <f t="shared" si="70"/>
        <v>0</v>
      </c>
      <c r="S51" s="217">
        <f t="shared" si="70"/>
        <v>0</v>
      </c>
      <c r="T51" s="217">
        <f t="shared" si="70"/>
        <v>0</v>
      </c>
      <c r="U51" s="217">
        <f t="shared" si="70"/>
        <v>0</v>
      </c>
      <c r="V51" s="217">
        <f t="shared" ref="V51" si="71">SUM(V47*V50)</f>
        <v>0</v>
      </c>
      <c r="W51" s="217">
        <f t="shared" si="69"/>
        <v>0</v>
      </c>
      <c r="X51" s="217">
        <f t="shared" si="69"/>
        <v>0</v>
      </c>
      <c r="Y51" s="217">
        <f t="shared" si="69"/>
        <v>0</v>
      </c>
      <c r="Z51" s="217">
        <f t="shared" si="69"/>
        <v>0</v>
      </c>
      <c r="AA51" s="217">
        <f t="shared" ref="AA51" si="72">SUM(AA47*AA50)</f>
        <v>0</v>
      </c>
      <c r="AB51" s="221">
        <f t="shared" si="69"/>
        <v>0</v>
      </c>
      <c r="AC51" s="221">
        <f t="shared" ref="AC51" si="73">SUM(AC47*AC50)</f>
        <v>0</v>
      </c>
      <c r="AD51" s="217">
        <f t="shared" si="69"/>
        <v>0</v>
      </c>
      <c r="AE51" s="286">
        <f>AE47+AE49</f>
        <v>0</v>
      </c>
      <c r="AF51" s="234"/>
      <c r="AG51" s="267"/>
    </row>
    <row r="52" spans="3:33" ht="15">
      <c r="D52" s="224" t="s">
        <v>121</v>
      </c>
      <c r="E52" s="205"/>
      <c r="F52" s="206"/>
      <c r="G52" s="206"/>
      <c r="H52" s="206"/>
      <c r="I52" s="206"/>
      <c r="J52" s="206"/>
      <c r="K52" s="206"/>
      <c r="L52" s="206"/>
      <c r="M52" s="206"/>
      <c r="N52" s="206"/>
      <c r="O52" s="206"/>
      <c r="P52" s="206"/>
      <c r="Q52" s="206"/>
      <c r="R52" s="206"/>
      <c r="S52" s="206"/>
      <c r="T52" s="206"/>
      <c r="U52" s="206"/>
      <c r="V52" s="206"/>
      <c r="W52" s="206"/>
      <c r="X52" s="206"/>
      <c r="Y52" s="206"/>
      <c r="Z52" s="206"/>
      <c r="AA52" s="206"/>
      <c r="AB52" s="206"/>
      <c r="AC52" s="206"/>
      <c r="AD52" s="206"/>
      <c r="AE52" s="206"/>
      <c r="AF52" s="207"/>
      <c r="AG52" s="267"/>
    </row>
    <row r="53" spans="3:33" ht="25.5">
      <c r="C53" s="203">
        <v>1</v>
      </c>
      <c r="D53" s="185" t="s">
        <v>122</v>
      </c>
      <c r="E53" s="186" t="s">
        <v>82</v>
      </c>
      <c r="F53" s="186">
        <v>1</v>
      </c>
      <c r="G53" s="190" t="s">
        <v>123</v>
      </c>
      <c r="H53" s="187"/>
      <c r="I53" s="187"/>
      <c r="J53" s="208"/>
      <c r="K53" s="187"/>
      <c r="L53" s="188"/>
      <c r="M53" s="187"/>
      <c r="N53" s="208"/>
      <c r="O53" s="208"/>
      <c r="P53" s="208">
        <f>I53</f>
        <v>0</v>
      </c>
      <c r="Q53" s="208">
        <f t="shared" ref="Q53:V53" si="74">J53</f>
        <v>0</v>
      </c>
      <c r="R53" s="208">
        <f t="shared" si="74"/>
        <v>0</v>
      </c>
      <c r="S53" s="208">
        <f t="shared" si="74"/>
        <v>0</v>
      </c>
      <c r="T53" s="208">
        <f t="shared" si="74"/>
        <v>0</v>
      </c>
      <c r="U53" s="208">
        <f t="shared" si="74"/>
        <v>0</v>
      </c>
      <c r="V53" s="208">
        <f t="shared" si="74"/>
        <v>0</v>
      </c>
      <c r="W53" s="187"/>
      <c r="X53" s="187"/>
      <c r="Y53" s="187"/>
      <c r="Z53" s="187"/>
      <c r="AA53" s="187"/>
      <c r="AB53" s="187"/>
      <c r="AC53" s="187"/>
      <c r="AD53" s="187"/>
      <c r="AE53" s="309">
        <v>45962</v>
      </c>
      <c r="AF53" s="208">
        <f t="shared" ref="AF53:AF71" si="75">I53+J53+K53+L53+M53+N53+W53+X53+Y53</f>
        <v>0</v>
      </c>
      <c r="AG53" s="268"/>
    </row>
    <row r="54" spans="3:33" ht="25.5">
      <c r="C54" s="203">
        <v>2</v>
      </c>
      <c r="D54" s="294" t="s">
        <v>124</v>
      </c>
      <c r="E54" s="295" t="s">
        <v>47</v>
      </c>
      <c r="F54" s="295">
        <v>1</v>
      </c>
      <c r="G54" s="296" t="s">
        <v>125</v>
      </c>
      <c r="H54" s="297">
        <v>621</v>
      </c>
      <c r="I54" s="311">
        <v>1</v>
      </c>
      <c r="J54" s="312"/>
      <c r="K54" s="311"/>
      <c r="L54" s="311"/>
      <c r="M54" s="311">
        <v>1</v>
      </c>
      <c r="N54" s="312"/>
      <c r="O54" s="312"/>
      <c r="P54" s="312">
        <f t="shared" ref="P54:P71" si="76">I54</f>
        <v>1</v>
      </c>
      <c r="Q54" s="312">
        <f t="shared" ref="Q54:Q71" si="77">J54</f>
        <v>0</v>
      </c>
      <c r="R54" s="312">
        <f t="shared" ref="R54:R71" si="78">K54</f>
        <v>0</v>
      </c>
      <c r="S54" s="312">
        <f t="shared" ref="S54:S71" si="79">L54</f>
        <v>0</v>
      </c>
      <c r="T54" s="312">
        <f t="shared" ref="T54:T71" si="80">M54</f>
        <v>1</v>
      </c>
      <c r="U54" s="312">
        <f t="shared" ref="U54:V71" si="81">N54</f>
        <v>0</v>
      </c>
      <c r="V54" s="312">
        <f t="shared" si="81"/>
        <v>0</v>
      </c>
      <c r="W54" s="311"/>
      <c r="X54" s="311"/>
      <c r="Y54" s="311"/>
      <c r="Z54" s="311">
        <v>2</v>
      </c>
      <c r="AA54" s="311">
        <v>1</v>
      </c>
      <c r="AB54" s="311"/>
      <c r="AC54" s="311">
        <v>1</v>
      </c>
      <c r="AD54" s="311">
        <v>2</v>
      </c>
      <c r="AE54" s="299">
        <v>46266</v>
      </c>
      <c r="AF54" s="208">
        <f t="shared" si="75"/>
        <v>2</v>
      </c>
      <c r="AG54" s="268"/>
    </row>
    <row r="55" spans="3:33" ht="25.5">
      <c r="C55" s="203">
        <v>1</v>
      </c>
      <c r="D55" s="189" t="s">
        <v>126</v>
      </c>
      <c r="E55" s="186" t="s">
        <v>82</v>
      </c>
      <c r="F55" s="186">
        <v>1</v>
      </c>
      <c r="G55" s="190" t="s">
        <v>127</v>
      </c>
      <c r="H55" s="187"/>
      <c r="I55" s="187"/>
      <c r="J55" s="208"/>
      <c r="K55" s="187"/>
      <c r="L55" s="188"/>
      <c r="M55" s="187"/>
      <c r="N55" s="208"/>
      <c r="O55" s="208"/>
      <c r="P55" s="208">
        <f t="shared" si="76"/>
        <v>0</v>
      </c>
      <c r="Q55" s="208">
        <f t="shared" si="77"/>
        <v>0</v>
      </c>
      <c r="R55" s="208">
        <f t="shared" si="78"/>
        <v>0</v>
      </c>
      <c r="S55" s="208">
        <f t="shared" si="79"/>
        <v>0</v>
      </c>
      <c r="T55" s="208">
        <f t="shared" si="80"/>
        <v>0</v>
      </c>
      <c r="U55" s="208">
        <f t="shared" si="81"/>
        <v>0</v>
      </c>
      <c r="V55" s="208">
        <f t="shared" si="81"/>
        <v>0</v>
      </c>
      <c r="W55" s="187"/>
      <c r="X55" s="187"/>
      <c r="Y55" s="187"/>
      <c r="Z55" s="187"/>
      <c r="AA55" s="187"/>
      <c r="AB55" s="187"/>
      <c r="AC55" s="187"/>
      <c r="AD55" s="187"/>
      <c r="AE55" s="309">
        <v>45717</v>
      </c>
      <c r="AF55" s="208">
        <f t="shared" si="75"/>
        <v>0</v>
      </c>
      <c r="AG55" s="268"/>
    </row>
    <row r="56" spans="3:33" ht="12.75">
      <c r="C56" s="203">
        <v>1</v>
      </c>
      <c r="D56" s="185" t="s">
        <v>128</v>
      </c>
      <c r="E56" s="186" t="s">
        <v>82</v>
      </c>
      <c r="F56" s="186">
        <v>1</v>
      </c>
      <c r="G56" s="190" t="s">
        <v>129</v>
      </c>
      <c r="H56" s="187"/>
      <c r="I56" s="187"/>
      <c r="J56" s="208"/>
      <c r="K56" s="187"/>
      <c r="L56" s="188"/>
      <c r="M56" s="187"/>
      <c r="N56" s="208"/>
      <c r="O56" s="208"/>
      <c r="P56" s="208">
        <f t="shared" si="76"/>
        <v>0</v>
      </c>
      <c r="Q56" s="208">
        <f t="shared" si="77"/>
        <v>0</v>
      </c>
      <c r="R56" s="208">
        <f t="shared" si="78"/>
        <v>0</v>
      </c>
      <c r="S56" s="208">
        <f t="shared" si="79"/>
        <v>0</v>
      </c>
      <c r="T56" s="208">
        <f t="shared" si="80"/>
        <v>0</v>
      </c>
      <c r="U56" s="208">
        <f t="shared" si="81"/>
        <v>0</v>
      </c>
      <c r="V56" s="208">
        <f t="shared" si="81"/>
        <v>0</v>
      </c>
      <c r="W56" s="187"/>
      <c r="X56" s="187"/>
      <c r="Y56" s="187"/>
      <c r="Z56" s="187"/>
      <c r="AA56" s="187"/>
      <c r="AB56" s="187"/>
      <c r="AC56" s="187"/>
      <c r="AD56" s="187"/>
      <c r="AE56" s="309">
        <v>45962</v>
      </c>
      <c r="AF56" s="208">
        <f t="shared" si="75"/>
        <v>0</v>
      </c>
      <c r="AG56" s="268"/>
    </row>
    <row r="57" spans="3:33" ht="25.5">
      <c r="C57" s="203">
        <v>1</v>
      </c>
      <c r="D57" s="185" t="s">
        <v>130</v>
      </c>
      <c r="E57" s="186" t="s">
        <v>82</v>
      </c>
      <c r="F57" s="186">
        <v>1</v>
      </c>
      <c r="G57" s="190" t="s">
        <v>131</v>
      </c>
      <c r="H57" s="187"/>
      <c r="I57" s="187"/>
      <c r="J57" s="208"/>
      <c r="K57" s="187"/>
      <c r="L57" s="188"/>
      <c r="M57" s="187"/>
      <c r="N57" s="208"/>
      <c r="O57" s="208"/>
      <c r="P57" s="208">
        <f t="shared" si="76"/>
        <v>0</v>
      </c>
      <c r="Q57" s="208">
        <f t="shared" si="77"/>
        <v>0</v>
      </c>
      <c r="R57" s="208">
        <f t="shared" si="78"/>
        <v>0</v>
      </c>
      <c r="S57" s="208">
        <f t="shared" si="79"/>
        <v>0</v>
      </c>
      <c r="T57" s="208">
        <f t="shared" si="80"/>
        <v>0</v>
      </c>
      <c r="U57" s="208">
        <f t="shared" si="81"/>
        <v>0</v>
      </c>
      <c r="V57" s="208">
        <f t="shared" si="81"/>
        <v>0</v>
      </c>
      <c r="W57" s="187"/>
      <c r="X57" s="187"/>
      <c r="Y57" s="187"/>
      <c r="Z57" s="187"/>
      <c r="AA57" s="187"/>
      <c r="AB57" s="187"/>
      <c r="AC57" s="187"/>
      <c r="AD57" s="187"/>
      <c r="AE57" s="309">
        <v>45962</v>
      </c>
      <c r="AF57" s="208">
        <f t="shared" si="75"/>
        <v>0</v>
      </c>
      <c r="AG57" s="268"/>
    </row>
    <row r="58" spans="3:33" ht="38.25">
      <c r="C58" s="203">
        <v>2</v>
      </c>
      <c r="D58" s="294" t="s">
        <v>132</v>
      </c>
      <c r="E58" s="295" t="s">
        <v>82</v>
      </c>
      <c r="F58" s="295">
        <v>1</v>
      </c>
      <c r="G58" s="296" t="s">
        <v>133</v>
      </c>
      <c r="H58" s="297">
        <v>619</v>
      </c>
      <c r="I58" s="311">
        <v>1</v>
      </c>
      <c r="J58" s="312"/>
      <c r="K58" s="311"/>
      <c r="L58" s="311"/>
      <c r="M58" s="311">
        <v>1</v>
      </c>
      <c r="N58" s="312">
        <v>1</v>
      </c>
      <c r="O58" s="312"/>
      <c r="P58" s="312">
        <f t="shared" si="76"/>
        <v>1</v>
      </c>
      <c r="Q58" s="312">
        <f t="shared" si="77"/>
        <v>0</v>
      </c>
      <c r="R58" s="312">
        <f t="shared" si="78"/>
        <v>0</v>
      </c>
      <c r="S58" s="312">
        <f t="shared" si="79"/>
        <v>0</v>
      </c>
      <c r="T58" s="312">
        <f t="shared" si="80"/>
        <v>1</v>
      </c>
      <c r="U58" s="312">
        <f t="shared" si="81"/>
        <v>1</v>
      </c>
      <c r="V58" s="312">
        <f t="shared" si="81"/>
        <v>0</v>
      </c>
      <c r="W58" s="311"/>
      <c r="X58" s="311"/>
      <c r="Y58" s="311"/>
      <c r="Z58" s="311">
        <v>3</v>
      </c>
      <c r="AA58" s="311">
        <v>3</v>
      </c>
      <c r="AB58" s="311">
        <v>3</v>
      </c>
      <c r="AC58" s="311">
        <v>1</v>
      </c>
      <c r="AD58" s="311">
        <v>3</v>
      </c>
      <c r="AE58" s="299">
        <v>46266</v>
      </c>
      <c r="AF58" s="208">
        <f t="shared" si="75"/>
        <v>3</v>
      </c>
      <c r="AG58" s="268"/>
    </row>
    <row r="59" spans="3:33" ht="25.5">
      <c r="C59" s="203">
        <v>1</v>
      </c>
      <c r="D59" s="185" t="s">
        <v>134</v>
      </c>
      <c r="E59" s="186" t="s">
        <v>82</v>
      </c>
      <c r="F59" s="186">
        <v>1</v>
      </c>
      <c r="G59" s="190" t="s">
        <v>135</v>
      </c>
      <c r="H59" s="187"/>
      <c r="I59" s="187"/>
      <c r="J59" s="208"/>
      <c r="K59" s="187"/>
      <c r="L59" s="188"/>
      <c r="M59" s="187"/>
      <c r="N59" s="208"/>
      <c r="O59" s="208"/>
      <c r="P59" s="208">
        <f t="shared" si="76"/>
        <v>0</v>
      </c>
      <c r="Q59" s="208">
        <f t="shared" si="77"/>
        <v>0</v>
      </c>
      <c r="R59" s="208">
        <f t="shared" si="78"/>
        <v>0</v>
      </c>
      <c r="S59" s="208">
        <f t="shared" si="79"/>
        <v>0</v>
      </c>
      <c r="T59" s="208">
        <f t="shared" si="80"/>
        <v>0</v>
      </c>
      <c r="U59" s="208">
        <f t="shared" si="81"/>
        <v>0</v>
      </c>
      <c r="V59" s="208">
        <f t="shared" si="81"/>
        <v>0</v>
      </c>
      <c r="W59" s="187"/>
      <c r="X59" s="187"/>
      <c r="Y59" s="187"/>
      <c r="Z59" s="187"/>
      <c r="AA59" s="187"/>
      <c r="AB59" s="187"/>
      <c r="AC59" s="187"/>
      <c r="AD59" s="187"/>
      <c r="AE59" s="309">
        <v>45962</v>
      </c>
      <c r="AF59" s="208">
        <f t="shared" si="75"/>
        <v>0</v>
      </c>
      <c r="AG59" s="268"/>
    </row>
    <row r="60" spans="3:33" ht="25.5">
      <c r="C60" s="203">
        <v>1</v>
      </c>
      <c r="D60" s="185" t="s">
        <v>136</v>
      </c>
      <c r="E60" s="186" t="s">
        <v>82</v>
      </c>
      <c r="F60" s="186">
        <v>1</v>
      </c>
      <c r="G60" s="190" t="s">
        <v>137</v>
      </c>
      <c r="H60" s="187"/>
      <c r="I60" s="187"/>
      <c r="J60" s="208"/>
      <c r="K60" s="187"/>
      <c r="L60" s="188"/>
      <c r="M60" s="187"/>
      <c r="N60" s="208"/>
      <c r="O60" s="208"/>
      <c r="P60" s="208">
        <f t="shared" si="76"/>
        <v>0</v>
      </c>
      <c r="Q60" s="208">
        <f t="shared" si="77"/>
        <v>0</v>
      </c>
      <c r="R60" s="208">
        <f t="shared" si="78"/>
        <v>0</v>
      </c>
      <c r="S60" s="208">
        <f t="shared" si="79"/>
        <v>0</v>
      </c>
      <c r="T60" s="208">
        <f t="shared" si="80"/>
        <v>0</v>
      </c>
      <c r="U60" s="208">
        <f t="shared" si="81"/>
        <v>0</v>
      </c>
      <c r="V60" s="208">
        <f t="shared" si="81"/>
        <v>0</v>
      </c>
      <c r="W60" s="187"/>
      <c r="X60" s="187"/>
      <c r="Y60" s="187"/>
      <c r="Z60" s="187"/>
      <c r="AA60" s="187"/>
      <c r="AB60" s="187"/>
      <c r="AC60" s="187"/>
      <c r="AD60" s="187"/>
      <c r="AE60" s="309">
        <v>45962</v>
      </c>
      <c r="AF60" s="208">
        <f t="shared" si="75"/>
        <v>0</v>
      </c>
      <c r="AG60" s="268"/>
    </row>
    <row r="61" spans="3:33" ht="25.5">
      <c r="C61" s="203">
        <v>1</v>
      </c>
      <c r="D61" s="185" t="s">
        <v>138</v>
      </c>
      <c r="E61" s="225" t="s">
        <v>139</v>
      </c>
      <c r="F61" s="186">
        <v>1</v>
      </c>
      <c r="G61" s="190" t="s">
        <v>140</v>
      </c>
      <c r="H61" s="187"/>
      <c r="I61" s="187"/>
      <c r="J61" s="208"/>
      <c r="K61" s="187"/>
      <c r="L61" s="188"/>
      <c r="M61" s="187"/>
      <c r="N61" s="208"/>
      <c r="O61" s="208"/>
      <c r="P61" s="208">
        <f t="shared" si="76"/>
        <v>0</v>
      </c>
      <c r="Q61" s="208">
        <f t="shared" si="77"/>
        <v>0</v>
      </c>
      <c r="R61" s="208">
        <f t="shared" si="78"/>
        <v>0</v>
      </c>
      <c r="S61" s="208">
        <f t="shared" si="79"/>
        <v>0</v>
      </c>
      <c r="T61" s="208">
        <f t="shared" si="80"/>
        <v>0</v>
      </c>
      <c r="U61" s="208">
        <f t="shared" si="81"/>
        <v>0</v>
      </c>
      <c r="V61" s="208">
        <f t="shared" si="81"/>
        <v>0</v>
      </c>
      <c r="W61" s="187"/>
      <c r="X61" s="187"/>
      <c r="Y61" s="187"/>
      <c r="Z61" s="187"/>
      <c r="AA61" s="187"/>
      <c r="AB61" s="187"/>
      <c r="AC61" s="187"/>
      <c r="AD61" s="187"/>
      <c r="AE61" s="309">
        <v>45962</v>
      </c>
      <c r="AF61" s="208">
        <f t="shared" si="75"/>
        <v>0</v>
      </c>
      <c r="AG61" s="268"/>
    </row>
    <row r="62" spans="3:33" ht="38.25">
      <c r="C62" s="203">
        <v>1</v>
      </c>
      <c r="D62" s="185" t="s">
        <v>138</v>
      </c>
      <c r="E62" s="225" t="s">
        <v>141</v>
      </c>
      <c r="F62" s="186">
        <v>2</v>
      </c>
      <c r="G62" s="190" t="s">
        <v>142</v>
      </c>
      <c r="H62" s="187"/>
      <c r="I62" s="187"/>
      <c r="J62" s="208"/>
      <c r="K62" s="187"/>
      <c r="L62" s="188"/>
      <c r="M62" s="187"/>
      <c r="N62" s="208"/>
      <c r="O62" s="208"/>
      <c r="P62" s="208">
        <f t="shared" si="76"/>
        <v>0</v>
      </c>
      <c r="Q62" s="208">
        <f t="shared" si="77"/>
        <v>0</v>
      </c>
      <c r="R62" s="208">
        <f t="shared" si="78"/>
        <v>0</v>
      </c>
      <c r="S62" s="208">
        <f t="shared" si="79"/>
        <v>0</v>
      </c>
      <c r="T62" s="208">
        <f t="shared" si="80"/>
        <v>0</v>
      </c>
      <c r="U62" s="208">
        <f t="shared" si="81"/>
        <v>0</v>
      </c>
      <c r="V62" s="208">
        <f t="shared" si="81"/>
        <v>0</v>
      </c>
      <c r="W62" s="187"/>
      <c r="X62" s="187"/>
      <c r="Y62" s="187"/>
      <c r="Z62" s="187"/>
      <c r="AA62" s="187"/>
      <c r="AB62" s="187"/>
      <c r="AC62" s="187"/>
      <c r="AD62" s="187"/>
      <c r="AE62" s="309">
        <v>45962</v>
      </c>
      <c r="AF62" s="208">
        <f t="shared" si="75"/>
        <v>0</v>
      </c>
      <c r="AG62" s="268"/>
    </row>
    <row r="63" spans="3:33" ht="25.5">
      <c r="C63" s="203">
        <v>2</v>
      </c>
      <c r="D63" s="294" t="s">
        <v>143</v>
      </c>
      <c r="E63" s="295" t="s">
        <v>82</v>
      </c>
      <c r="F63" s="295">
        <v>1</v>
      </c>
      <c r="G63" s="296" t="s">
        <v>144</v>
      </c>
      <c r="H63" s="297">
        <v>616</v>
      </c>
      <c r="I63" s="311">
        <v>4</v>
      </c>
      <c r="J63" s="312"/>
      <c r="K63" s="311"/>
      <c r="L63" s="311">
        <v>1</v>
      </c>
      <c r="M63" s="311">
        <v>1</v>
      </c>
      <c r="N63" s="312"/>
      <c r="O63" s="312"/>
      <c r="P63" s="312">
        <f t="shared" si="76"/>
        <v>4</v>
      </c>
      <c r="Q63" s="312">
        <f t="shared" si="77"/>
        <v>0</v>
      </c>
      <c r="R63" s="312">
        <f t="shared" si="78"/>
        <v>0</v>
      </c>
      <c r="S63" s="312">
        <f t="shared" si="79"/>
        <v>1</v>
      </c>
      <c r="T63" s="312">
        <f t="shared" si="80"/>
        <v>1</v>
      </c>
      <c r="U63" s="312">
        <f t="shared" si="81"/>
        <v>0</v>
      </c>
      <c r="V63" s="312">
        <f t="shared" si="81"/>
        <v>0</v>
      </c>
      <c r="W63" s="311"/>
      <c r="X63" s="311"/>
      <c r="Y63" s="311"/>
      <c r="Z63" s="311">
        <v>6</v>
      </c>
      <c r="AA63" s="311">
        <v>6</v>
      </c>
      <c r="AB63" s="311">
        <v>6</v>
      </c>
      <c r="AC63" s="311">
        <v>1</v>
      </c>
      <c r="AD63" s="311">
        <v>6</v>
      </c>
      <c r="AE63" s="299">
        <v>46266</v>
      </c>
      <c r="AF63" s="208">
        <f t="shared" si="75"/>
        <v>6</v>
      </c>
      <c r="AG63" s="268"/>
    </row>
    <row r="64" spans="3:33" ht="25.5">
      <c r="C64" s="203">
        <v>2</v>
      </c>
      <c r="D64" s="294" t="s">
        <v>145</v>
      </c>
      <c r="E64" s="295" t="s">
        <v>82</v>
      </c>
      <c r="F64" s="295">
        <v>1</v>
      </c>
      <c r="G64" s="296" t="s">
        <v>146</v>
      </c>
      <c r="H64" s="297">
        <v>617</v>
      </c>
      <c r="I64" s="311">
        <v>2</v>
      </c>
      <c r="J64" s="312"/>
      <c r="K64" s="311"/>
      <c r="L64" s="311">
        <v>1</v>
      </c>
      <c r="M64" s="311">
        <v>1</v>
      </c>
      <c r="N64" s="312"/>
      <c r="O64" s="312"/>
      <c r="P64" s="312">
        <f t="shared" si="76"/>
        <v>2</v>
      </c>
      <c r="Q64" s="312">
        <f t="shared" si="77"/>
        <v>0</v>
      </c>
      <c r="R64" s="312">
        <f t="shared" si="78"/>
        <v>0</v>
      </c>
      <c r="S64" s="312">
        <f t="shared" si="79"/>
        <v>1</v>
      </c>
      <c r="T64" s="312">
        <f t="shared" si="80"/>
        <v>1</v>
      </c>
      <c r="U64" s="312">
        <f t="shared" si="81"/>
        <v>0</v>
      </c>
      <c r="V64" s="312">
        <f t="shared" si="81"/>
        <v>0</v>
      </c>
      <c r="W64" s="311"/>
      <c r="X64" s="311"/>
      <c r="Y64" s="311"/>
      <c r="Z64" s="311">
        <v>4</v>
      </c>
      <c r="AA64" s="311">
        <v>4</v>
      </c>
      <c r="AB64" s="311">
        <v>4</v>
      </c>
      <c r="AC64" s="311">
        <v>1</v>
      </c>
      <c r="AD64" s="311">
        <v>4</v>
      </c>
      <c r="AE64" s="299">
        <v>46266</v>
      </c>
      <c r="AF64" s="208">
        <f t="shared" si="75"/>
        <v>4</v>
      </c>
      <c r="AG64" s="268"/>
    </row>
    <row r="65" spans="3:33" ht="25.5">
      <c r="C65" s="203">
        <v>2</v>
      </c>
      <c r="D65" s="294" t="s">
        <v>147</v>
      </c>
      <c r="E65" s="295" t="s">
        <v>148</v>
      </c>
      <c r="F65" s="295">
        <v>1</v>
      </c>
      <c r="G65" s="294" t="s">
        <v>149</v>
      </c>
      <c r="H65" s="297">
        <v>622</v>
      </c>
      <c r="I65" s="311">
        <v>1</v>
      </c>
      <c r="J65" s="312">
        <v>1</v>
      </c>
      <c r="K65" s="311"/>
      <c r="L65" s="311">
        <v>1</v>
      </c>
      <c r="M65" s="311"/>
      <c r="N65" s="312"/>
      <c r="O65" s="312"/>
      <c r="P65" s="312">
        <f t="shared" si="76"/>
        <v>1</v>
      </c>
      <c r="Q65" s="312">
        <f t="shared" si="77"/>
        <v>1</v>
      </c>
      <c r="R65" s="312">
        <f t="shared" si="78"/>
        <v>0</v>
      </c>
      <c r="S65" s="312">
        <f t="shared" si="79"/>
        <v>1</v>
      </c>
      <c r="T65" s="312">
        <f t="shared" si="80"/>
        <v>0</v>
      </c>
      <c r="U65" s="312">
        <f t="shared" si="81"/>
        <v>0</v>
      </c>
      <c r="V65" s="312">
        <f t="shared" si="81"/>
        <v>0</v>
      </c>
      <c r="W65" s="311"/>
      <c r="X65" s="311"/>
      <c r="Y65" s="311"/>
      <c r="Z65" s="311">
        <v>3</v>
      </c>
      <c r="AA65" s="311">
        <v>3</v>
      </c>
      <c r="AB65" s="311">
        <v>2</v>
      </c>
      <c r="AC65" s="311">
        <v>1</v>
      </c>
      <c r="AD65" s="311">
        <v>3</v>
      </c>
      <c r="AE65" s="299">
        <v>46266</v>
      </c>
      <c r="AF65" s="208">
        <f t="shared" si="75"/>
        <v>3</v>
      </c>
      <c r="AG65" s="268"/>
    </row>
    <row r="66" spans="3:33" ht="25.5">
      <c r="C66" s="203">
        <v>2</v>
      </c>
      <c r="D66" s="294" t="s">
        <v>147</v>
      </c>
      <c r="E66" s="295" t="s">
        <v>150</v>
      </c>
      <c r="F66" s="295">
        <v>1</v>
      </c>
      <c r="G66" s="294" t="s">
        <v>151</v>
      </c>
      <c r="H66" s="297">
        <v>622</v>
      </c>
      <c r="I66" s="311">
        <v>1</v>
      </c>
      <c r="J66" s="312"/>
      <c r="K66" s="311"/>
      <c r="L66" s="311">
        <v>1</v>
      </c>
      <c r="M66" s="311"/>
      <c r="N66" s="312"/>
      <c r="O66" s="312"/>
      <c r="P66" s="312">
        <f t="shared" si="76"/>
        <v>1</v>
      </c>
      <c r="Q66" s="312">
        <f t="shared" si="77"/>
        <v>0</v>
      </c>
      <c r="R66" s="312">
        <f t="shared" si="78"/>
        <v>0</v>
      </c>
      <c r="S66" s="312">
        <f t="shared" si="79"/>
        <v>1</v>
      </c>
      <c r="T66" s="312">
        <f t="shared" si="80"/>
        <v>0</v>
      </c>
      <c r="U66" s="312">
        <f t="shared" si="81"/>
        <v>0</v>
      </c>
      <c r="V66" s="312">
        <f t="shared" si="81"/>
        <v>0</v>
      </c>
      <c r="W66" s="311"/>
      <c r="X66" s="311"/>
      <c r="Y66" s="311">
        <v>1</v>
      </c>
      <c r="Z66" s="311">
        <v>2</v>
      </c>
      <c r="AA66" s="311">
        <v>2</v>
      </c>
      <c r="AB66" s="311">
        <v>1</v>
      </c>
      <c r="AC66" s="311">
        <v>1</v>
      </c>
      <c r="AD66" s="311">
        <v>2</v>
      </c>
      <c r="AE66" s="299">
        <v>46266</v>
      </c>
      <c r="AF66" s="208">
        <f t="shared" si="75"/>
        <v>3</v>
      </c>
      <c r="AG66" s="268"/>
    </row>
    <row r="67" spans="3:33" ht="38.25">
      <c r="C67" s="203">
        <v>2</v>
      </c>
      <c r="D67" s="294" t="s">
        <v>152</v>
      </c>
      <c r="E67" s="302" t="s">
        <v>153</v>
      </c>
      <c r="F67" s="295">
        <v>3</v>
      </c>
      <c r="G67" s="296" t="s">
        <v>154</v>
      </c>
      <c r="H67" s="297">
        <v>618</v>
      </c>
      <c r="I67" s="312">
        <v>4</v>
      </c>
      <c r="J67" s="312"/>
      <c r="K67" s="312"/>
      <c r="L67" s="312">
        <v>1</v>
      </c>
      <c r="M67" s="312"/>
      <c r="N67" s="312"/>
      <c r="O67" s="312">
        <v>1</v>
      </c>
      <c r="P67" s="312">
        <f t="shared" si="76"/>
        <v>4</v>
      </c>
      <c r="Q67" s="312">
        <f t="shared" si="77"/>
        <v>0</v>
      </c>
      <c r="R67" s="312">
        <f t="shared" si="78"/>
        <v>0</v>
      </c>
      <c r="S67" s="312">
        <f t="shared" si="79"/>
        <v>1</v>
      </c>
      <c r="T67" s="312">
        <f t="shared" si="80"/>
        <v>0</v>
      </c>
      <c r="U67" s="312">
        <f t="shared" si="81"/>
        <v>0</v>
      </c>
      <c r="V67" s="312">
        <f t="shared" si="81"/>
        <v>1</v>
      </c>
      <c r="W67" s="312"/>
      <c r="X67" s="312"/>
      <c r="Y67" s="312"/>
      <c r="Z67" s="312">
        <v>6</v>
      </c>
      <c r="AA67" s="312">
        <v>6</v>
      </c>
      <c r="AB67" s="312">
        <v>6</v>
      </c>
      <c r="AC67" s="312">
        <v>1</v>
      </c>
      <c r="AD67" s="312">
        <v>6</v>
      </c>
      <c r="AE67" s="299">
        <v>46266</v>
      </c>
      <c r="AF67" s="208">
        <f t="shared" si="75"/>
        <v>5</v>
      </c>
      <c r="AG67" s="268"/>
    </row>
    <row r="68" spans="3:33" ht="38.25">
      <c r="C68" s="203">
        <v>1</v>
      </c>
      <c r="D68" s="185" t="s">
        <v>155</v>
      </c>
      <c r="E68" s="186" t="s">
        <v>82</v>
      </c>
      <c r="F68" s="186">
        <v>1</v>
      </c>
      <c r="G68" s="190" t="s">
        <v>156</v>
      </c>
      <c r="H68" s="187"/>
      <c r="I68" s="208"/>
      <c r="J68" s="208"/>
      <c r="K68" s="208"/>
      <c r="L68" s="209"/>
      <c r="M68" s="208"/>
      <c r="N68" s="208"/>
      <c r="O68" s="208"/>
      <c r="P68" s="208">
        <f t="shared" si="76"/>
        <v>0</v>
      </c>
      <c r="Q68" s="208">
        <f t="shared" si="77"/>
        <v>0</v>
      </c>
      <c r="R68" s="208">
        <f t="shared" si="78"/>
        <v>0</v>
      </c>
      <c r="S68" s="208">
        <f t="shared" si="79"/>
        <v>0</v>
      </c>
      <c r="T68" s="208">
        <f t="shared" si="80"/>
        <v>0</v>
      </c>
      <c r="U68" s="208">
        <f t="shared" si="81"/>
        <v>0</v>
      </c>
      <c r="V68" s="208">
        <f t="shared" si="81"/>
        <v>0</v>
      </c>
      <c r="W68" s="208"/>
      <c r="X68" s="208"/>
      <c r="Y68" s="208"/>
      <c r="Z68" s="208"/>
      <c r="AA68" s="208"/>
      <c r="AB68" s="208"/>
      <c r="AC68" s="208"/>
      <c r="AD68" s="208"/>
      <c r="AE68" s="309">
        <v>45962</v>
      </c>
      <c r="AF68" s="208">
        <f t="shared" si="75"/>
        <v>0</v>
      </c>
      <c r="AG68" s="268"/>
    </row>
    <row r="69" spans="3:33" ht="25.5">
      <c r="C69" s="203">
        <v>1</v>
      </c>
      <c r="D69" s="185" t="s">
        <v>157</v>
      </c>
      <c r="E69" s="186" t="s">
        <v>82</v>
      </c>
      <c r="F69" s="186">
        <v>1</v>
      </c>
      <c r="G69" s="190" t="s">
        <v>158</v>
      </c>
      <c r="H69" s="187"/>
      <c r="I69" s="208"/>
      <c r="J69" s="208"/>
      <c r="K69" s="208"/>
      <c r="L69" s="209"/>
      <c r="M69" s="208"/>
      <c r="N69" s="208"/>
      <c r="O69" s="208"/>
      <c r="P69" s="208">
        <f t="shared" si="76"/>
        <v>0</v>
      </c>
      <c r="Q69" s="208">
        <f t="shared" si="77"/>
        <v>0</v>
      </c>
      <c r="R69" s="208">
        <f t="shared" si="78"/>
        <v>0</v>
      </c>
      <c r="S69" s="208">
        <f t="shared" si="79"/>
        <v>0</v>
      </c>
      <c r="T69" s="208">
        <f t="shared" si="80"/>
        <v>0</v>
      </c>
      <c r="U69" s="208">
        <f t="shared" si="81"/>
        <v>0</v>
      </c>
      <c r="V69" s="208">
        <f t="shared" si="81"/>
        <v>0</v>
      </c>
      <c r="W69" s="208"/>
      <c r="X69" s="208"/>
      <c r="Y69" s="208"/>
      <c r="Z69" s="208"/>
      <c r="AA69" s="208"/>
      <c r="AB69" s="208"/>
      <c r="AC69" s="208"/>
      <c r="AD69" s="208"/>
      <c r="AE69" s="309">
        <v>45962</v>
      </c>
      <c r="AF69" s="208">
        <f t="shared" si="75"/>
        <v>0</v>
      </c>
      <c r="AG69" s="268"/>
    </row>
    <row r="70" spans="3:33" ht="63.75">
      <c r="C70" s="203">
        <v>1</v>
      </c>
      <c r="D70" s="185" t="s">
        <v>159</v>
      </c>
      <c r="E70" s="186" t="s">
        <v>160</v>
      </c>
      <c r="F70" s="186">
        <v>5</v>
      </c>
      <c r="G70" s="189" t="s">
        <v>161</v>
      </c>
      <c r="H70" s="187"/>
      <c r="I70" s="187"/>
      <c r="J70" s="187"/>
      <c r="K70" s="187"/>
      <c r="L70" s="188"/>
      <c r="M70" s="187"/>
      <c r="N70" s="187"/>
      <c r="O70" s="187"/>
      <c r="P70" s="208">
        <f t="shared" si="76"/>
        <v>0</v>
      </c>
      <c r="Q70" s="208">
        <f t="shared" si="77"/>
        <v>0</v>
      </c>
      <c r="R70" s="208">
        <f t="shared" si="78"/>
        <v>0</v>
      </c>
      <c r="S70" s="208">
        <f t="shared" si="79"/>
        <v>0</v>
      </c>
      <c r="T70" s="208">
        <f t="shared" si="80"/>
        <v>0</v>
      </c>
      <c r="U70" s="208">
        <f t="shared" si="81"/>
        <v>0</v>
      </c>
      <c r="V70" s="208">
        <f t="shared" si="81"/>
        <v>0</v>
      </c>
      <c r="W70" s="187"/>
      <c r="X70" s="187"/>
      <c r="Y70" s="187"/>
      <c r="Z70" s="187"/>
      <c r="AA70" s="187"/>
      <c r="AB70" s="187"/>
      <c r="AC70" s="187"/>
      <c r="AD70" s="187"/>
      <c r="AE70" s="309">
        <v>45962</v>
      </c>
      <c r="AF70" s="208">
        <f t="shared" si="75"/>
        <v>0</v>
      </c>
      <c r="AG70" s="268"/>
    </row>
    <row r="71" spans="3:33" ht="76.5">
      <c r="C71" s="203">
        <v>2</v>
      </c>
      <c r="D71" s="294" t="s">
        <v>162</v>
      </c>
      <c r="E71" s="295" t="s">
        <v>82</v>
      </c>
      <c r="F71" s="295">
        <v>1</v>
      </c>
      <c r="G71" s="296" t="s">
        <v>163</v>
      </c>
      <c r="H71" s="297">
        <v>620</v>
      </c>
      <c r="I71" s="311">
        <v>2</v>
      </c>
      <c r="J71" s="311"/>
      <c r="K71" s="311"/>
      <c r="L71" s="311">
        <v>2</v>
      </c>
      <c r="M71" s="311"/>
      <c r="N71" s="311"/>
      <c r="O71" s="311"/>
      <c r="P71" s="312">
        <f t="shared" si="76"/>
        <v>2</v>
      </c>
      <c r="Q71" s="312">
        <f t="shared" si="77"/>
        <v>0</v>
      </c>
      <c r="R71" s="312">
        <f t="shared" si="78"/>
        <v>0</v>
      </c>
      <c r="S71" s="312">
        <f t="shared" si="79"/>
        <v>2</v>
      </c>
      <c r="T71" s="312">
        <f t="shared" si="80"/>
        <v>0</v>
      </c>
      <c r="U71" s="312">
        <f t="shared" si="81"/>
        <v>0</v>
      </c>
      <c r="V71" s="312">
        <f t="shared" si="81"/>
        <v>0</v>
      </c>
      <c r="W71" s="311"/>
      <c r="X71" s="311"/>
      <c r="Y71" s="311"/>
      <c r="Z71" s="311">
        <v>4</v>
      </c>
      <c r="AA71" s="311">
        <v>4</v>
      </c>
      <c r="AB71" s="311"/>
      <c r="AC71" s="311">
        <v>1</v>
      </c>
      <c r="AD71" s="311">
        <v>1</v>
      </c>
      <c r="AE71" s="299">
        <v>46266</v>
      </c>
      <c r="AF71" s="208">
        <f t="shared" si="75"/>
        <v>4</v>
      </c>
      <c r="AG71" s="268"/>
    </row>
    <row r="72" spans="3:33" ht="12" customHeight="1">
      <c r="D72" s="211" t="s">
        <v>654</v>
      </c>
      <c r="E72" s="212"/>
      <c r="F72" s="213"/>
      <c r="G72" s="213"/>
      <c r="H72" s="214"/>
      <c r="I72" s="187">
        <f>SUM(I53:I71)</f>
        <v>16</v>
      </c>
      <c r="J72" s="187">
        <f t="shared" ref="J72:AD72" si="82">SUM(J53:J71)</f>
        <v>1</v>
      </c>
      <c r="K72" s="187">
        <f t="shared" si="82"/>
        <v>0</v>
      </c>
      <c r="L72" s="187">
        <f t="shared" si="82"/>
        <v>7</v>
      </c>
      <c r="M72" s="187">
        <f t="shared" si="82"/>
        <v>4</v>
      </c>
      <c r="N72" s="187">
        <f t="shared" si="82"/>
        <v>1</v>
      </c>
      <c r="O72" s="187">
        <f t="shared" ref="O72" si="83">SUM(O53:O71)</f>
        <v>1</v>
      </c>
      <c r="P72" s="187">
        <f t="shared" ref="P72:U72" si="84">SUM(P53:P71)</f>
        <v>16</v>
      </c>
      <c r="Q72" s="187">
        <f t="shared" si="84"/>
        <v>1</v>
      </c>
      <c r="R72" s="187">
        <f t="shared" si="84"/>
        <v>0</v>
      </c>
      <c r="S72" s="187">
        <f t="shared" si="84"/>
        <v>7</v>
      </c>
      <c r="T72" s="187">
        <f t="shared" si="84"/>
        <v>4</v>
      </c>
      <c r="U72" s="187">
        <f t="shared" si="84"/>
        <v>1</v>
      </c>
      <c r="V72" s="187">
        <f t="shared" ref="V72" si="85">SUM(V53:V71)</f>
        <v>1</v>
      </c>
      <c r="W72" s="187">
        <f t="shared" si="82"/>
        <v>0</v>
      </c>
      <c r="X72" s="187">
        <f t="shared" si="82"/>
        <v>0</v>
      </c>
      <c r="Y72" s="187">
        <f t="shared" si="82"/>
        <v>1</v>
      </c>
      <c r="Z72" s="187">
        <f t="shared" si="82"/>
        <v>30</v>
      </c>
      <c r="AA72" s="187">
        <f t="shared" ref="AA72" si="86">SUM(AA53:AA71)</f>
        <v>29</v>
      </c>
      <c r="AB72" s="187">
        <f t="shared" ref="AB72" si="87">SUM(AB66:AB71)</f>
        <v>7</v>
      </c>
      <c r="AC72" s="187">
        <f>SUM(AC53:AC71)</f>
        <v>8</v>
      </c>
      <c r="AD72" s="187">
        <f t="shared" si="82"/>
        <v>27</v>
      </c>
      <c r="AE72" s="215">
        <f>I76+J76+K76+L76+M76+N76+P76+Q76+R76+S76+T76+U76+O76+V76</f>
        <v>1514000</v>
      </c>
      <c r="AF72" s="235"/>
      <c r="AG72" s="267"/>
    </row>
    <row r="73" spans="3:33" ht="12" customHeight="1">
      <c r="D73" s="211" t="s">
        <v>655</v>
      </c>
      <c r="E73" s="212"/>
      <c r="F73" s="213"/>
      <c r="G73" s="213"/>
      <c r="H73" s="214"/>
      <c r="I73" s="217">
        <v>20000</v>
      </c>
      <c r="J73" s="236">
        <v>20000</v>
      </c>
      <c r="K73" s="236">
        <v>90000</v>
      </c>
      <c r="L73" s="236">
        <v>12000</v>
      </c>
      <c r="M73" s="236">
        <v>50000</v>
      </c>
      <c r="N73" s="236">
        <v>50000</v>
      </c>
      <c r="O73" s="236">
        <v>90000</v>
      </c>
      <c r="P73" s="236">
        <v>20000</v>
      </c>
      <c r="Q73" s="236">
        <v>20000</v>
      </c>
      <c r="R73" s="236">
        <v>65000</v>
      </c>
      <c r="S73" s="236">
        <v>20000</v>
      </c>
      <c r="T73" s="236">
        <v>50000</v>
      </c>
      <c r="U73" s="236">
        <v>50000</v>
      </c>
      <c r="V73" s="236">
        <v>20000</v>
      </c>
      <c r="W73" s="236">
        <v>60000</v>
      </c>
      <c r="X73" s="236">
        <v>70000</v>
      </c>
      <c r="Y73" s="236">
        <v>300000</v>
      </c>
      <c r="Z73" s="236">
        <v>13000</v>
      </c>
      <c r="AA73" s="236">
        <v>13000</v>
      </c>
      <c r="AB73" s="217">
        <v>18000</v>
      </c>
      <c r="AC73" s="217">
        <v>13000</v>
      </c>
      <c r="AD73" s="236">
        <v>10000</v>
      </c>
      <c r="AE73" s="219"/>
      <c r="AF73" s="237"/>
      <c r="AG73" s="267"/>
    </row>
    <row r="74" spans="3:33">
      <c r="D74" s="211" t="s">
        <v>656</v>
      </c>
      <c r="E74" s="212"/>
      <c r="F74" s="213"/>
      <c r="G74" s="213"/>
      <c r="H74" s="214"/>
      <c r="I74" s="217"/>
      <c r="J74" s="217"/>
      <c r="K74" s="217"/>
      <c r="L74" s="217"/>
      <c r="M74" s="217"/>
      <c r="N74" s="217"/>
      <c r="O74" s="217"/>
      <c r="P74" s="217"/>
      <c r="Q74" s="217"/>
      <c r="R74" s="217"/>
      <c r="S74" s="217"/>
      <c r="T74" s="217"/>
      <c r="U74" s="217"/>
      <c r="V74" s="217"/>
      <c r="W74" s="217"/>
      <c r="X74" s="217"/>
      <c r="Y74" s="217"/>
      <c r="Z74" s="217"/>
      <c r="AA74" s="217"/>
      <c r="AB74" s="221"/>
      <c r="AC74" s="221"/>
      <c r="AD74" s="217"/>
      <c r="AE74" s="285">
        <f>W76+X76+Y76+Z76+AD76+AB76+AA76+AC76</f>
        <v>1567000</v>
      </c>
      <c r="AF74" s="237"/>
      <c r="AG74" s="267"/>
    </row>
    <row r="75" spans="3:33" ht="12" customHeight="1">
      <c r="D75" s="211" t="s">
        <v>657</v>
      </c>
      <c r="E75" s="212"/>
      <c r="F75" s="213"/>
      <c r="G75" s="213"/>
      <c r="H75" s="214"/>
      <c r="I75" s="217">
        <f>SUM(I73:I74)</f>
        <v>20000</v>
      </c>
      <c r="J75" s="217">
        <f t="shared" ref="J75:AD75" si="88">SUM(J73:J74)</f>
        <v>20000</v>
      </c>
      <c r="K75" s="217">
        <f t="shared" si="88"/>
        <v>90000</v>
      </c>
      <c r="L75" s="217">
        <f t="shared" si="88"/>
        <v>12000</v>
      </c>
      <c r="M75" s="217">
        <f t="shared" si="88"/>
        <v>50000</v>
      </c>
      <c r="N75" s="217">
        <f t="shared" si="88"/>
        <v>50000</v>
      </c>
      <c r="O75" s="217">
        <f t="shared" ref="O75" si="89">SUM(O73:O74)</f>
        <v>90000</v>
      </c>
      <c r="P75" s="217">
        <f t="shared" ref="P75:U75" si="90">SUM(P73:P74)</f>
        <v>20000</v>
      </c>
      <c r="Q75" s="217">
        <f t="shared" si="90"/>
        <v>20000</v>
      </c>
      <c r="R75" s="217">
        <f t="shared" si="90"/>
        <v>65000</v>
      </c>
      <c r="S75" s="217">
        <f t="shared" si="90"/>
        <v>20000</v>
      </c>
      <c r="T75" s="217">
        <f t="shared" si="90"/>
        <v>50000</v>
      </c>
      <c r="U75" s="217">
        <f t="shared" si="90"/>
        <v>50000</v>
      </c>
      <c r="V75" s="217">
        <f t="shared" ref="V75" si="91">SUM(V73:V74)</f>
        <v>20000</v>
      </c>
      <c r="W75" s="217">
        <f t="shared" si="88"/>
        <v>60000</v>
      </c>
      <c r="X75" s="217">
        <f t="shared" si="88"/>
        <v>70000</v>
      </c>
      <c r="Y75" s="217">
        <f t="shared" si="88"/>
        <v>300000</v>
      </c>
      <c r="Z75" s="217">
        <f t="shared" si="88"/>
        <v>13000</v>
      </c>
      <c r="AA75" s="217">
        <f t="shared" ref="AA75" si="92">SUM(AA73:AA74)</f>
        <v>13000</v>
      </c>
      <c r="AB75" s="221">
        <f t="shared" si="88"/>
        <v>18000</v>
      </c>
      <c r="AC75" s="221">
        <f t="shared" ref="AC75" si="93">SUM(AC73:AC74)</f>
        <v>13000</v>
      </c>
      <c r="AD75" s="217">
        <f t="shared" si="88"/>
        <v>10000</v>
      </c>
      <c r="AE75" s="219"/>
      <c r="AF75" s="237"/>
      <c r="AG75" s="267"/>
    </row>
    <row r="76" spans="3:33" ht="12" customHeight="1">
      <c r="D76" s="211" t="s">
        <v>658</v>
      </c>
      <c r="E76" s="212"/>
      <c r="F76" s="213"/>
      <c r="G76" s="213"/>
      <c r="H76" s="214"/>
      <c r="I76" s="217">
        <f>SUM(I75*I72)</f>
        <v>320000</v>
      </c>
      <c r="J76" s="217">
        <f t="shared" ref="J76:Z76" si="94">SUM(J75*J72)</f>
        <v>20000</v>
      </c>
      <c r="K76" s="217">
        <f t="shared" si="94"/>
        <v>0</v>
      </c>
      <c r="L76" s="217">
        <f t="shared" si="94"/>
        <v>84000</v>
      </c>
      <c r="M76" s="217">
        <f t="shared" si="94"/>
        <v>200000</v>
      </c>
      <c r="N76" s="217">
        <f t="shared" si="94"/>
        <v>50000</v>
      </c>
      <c r="O76" s="217">
        <f t="shared" ref="O76" si="95">SUM(O75*O72)</f>
        <v>90000</v>
      </c>
      <c r="P76" s="217">
        <f t="shared" ref="P76:U76" si="96">SUM(P75*P72)</f>
        <v>320000</v>
      </c>
      <c r="Q76" s="217">
        <f t="shared" si="96"/>
        <v>20000</v>
      </c>
      <c r="R76" s="217">
        <f t="shared" si="96"/>
        <v>0</v>
      </c>
      <c r="S76" s="217">
        <f t="shared" si="96"/>
        <v>140000</v>
      </c>
      <c r="T76" s="217">
        <f t="shared" si="96"/>
        <v>200000</v>
      </c>
      <c r="U76" s="217">
        <f t="shared" si="96"/>
        <v>50000</v>
      </c>
      <c r="V76" s="217">
        <f t="shared" ref="V76" si="97">SUM(V75*V72)</f>
        <v>20000</v>
      </c>
      <c r="W76" s="217">
        <f t="shared" si="94"/>
        <v>0</v>
      </c>
      <c r="X76" s="217">
        <f t="shared" si="94"/>
        <v>0</v>
      </c>
      <c r="Y76" s="217">
        <f t="shared" si="94"/>
        <v>300000</v>
      </c>
      <c r="Z76" s="217">
        <f t="shared" si="94"/>
        <v>390000</v>
      </c>
      <c r="AA76" s="217">
        <f t="shared" ref="AA76" si="98">SUM(AA75*AA72)</f>
        <v>377000</v>
      </c>
      <c r="AB76" s="221">
        <f t="shared" ref="AB76:AC76" si="99">SUM(AB72*AB75)</f>
        <v>126000</v>
      </c>
      <c r="AC76" s="221">
        <f t="shared" si="99"/>
        <v>104000</v>
      </c>
      <c r="AD76" s="217">
        <f>SUM(AD75*AD72)</f>
        <v>270000</v>
      </c>
      <c r="AE76" s="286">
        <f>AE72+AE74</f>
        <v>3081000</v>
      </c>
      <c r="AF76" s="238"/>
      <c r="AG76" s="267"/>
    </row>
    <row r="77" spans="3:33" ht="15">
      <c r="D77" s="224" t="s">
        <v>164</v>
      </c>
      <c r="E77" s="205"/>
      <c r="F77" s="206"/>
      <c r="G77" s="206"/>
      <c r="H77" s="206"/>
      <c r="I77" s="206"/>
      <c r="J77" s="206"/>
      <c r="K77" s="206"/>
      <c r="L77" s="206"/>
      <c r="M77" s="206"/>
      <c r="N77" s="206"/>
      <c r="O77" s="206"/>
      <c r="P77" s="206"/>
      <c r="Q77" s="206"/>
      <c r="R77" s="206"/>
      <c r="S77" s="206"/>
      <c r="T77" s="206"/>
      <c r="U77" s="206"/>
      <c r="V77" s="206"/>
      <c r="W77" s="206"/>
      <c r="X77" s="206"/>
      <c r="Y77" s="206"/>
      <c r="Z77" s="206"/>
      <c r="AA77" s="206"/>
      <c r="AB77" s="206"/>
      <c r="AC77" s="206"/>
      <c r="AD77" s="206"/>
      <c r="AE77" s="206"/>
      <c r="AF77" s="207"/>
      <c r="AG77" s="267"/>
    </row>
    <row r="78" spans="3:33" ht="25.5">
      <c r="C78" s="203">
        <v>1</v>
      </c>
      <c r="D78" s="185" t="s">
        <v>165</v>
      </c>
      <c r="E78" s="186" t="s">
        <v>82</v>
      </c>
      <c r="F78" s="186">
        <v>1</v>
      </c>
      <c r="G78" s="189" t="s">
        <v>166</v>
      </c>
      <c r="H78" s="187"/>
      <c r="I78" s="187"/>
      <c r="J78" s="239"/>
      <c r="K78" s="239"/>
      <c r="L78" s="240"/>
      <c r="M78" s="187"/>
      <c r="N78" s="208"/>
      <c r="O78" s="208"/>
      <c r="P78" s="208">
        <f>I78</f>
        <v>0</v>
      </c>
      <c r="Q78" s="208">
        <f t="shared" ref="Q78:V78" si="100">J78</f>
        <v>0</v>
      </c>
      <c r="R78" s="208">
        <f t="shared" si="100"/>
        <v>0</v>
      </c>
      <c r="S78" s="208">
        <f t="shared" si="100"/>
        <v>0</v>
      </c>
      <c r="T78" s="208">
        <f t="shared" si="100"/>
        <v>0</v>
      </c>
      <c r="U78" s="208">
        <f t="shared" si="100"/>
        <v>0</v>
      </c>
      <c r="V78" s="208">
        <f t="shared" si="100"/>
        <v>0</v>
      </c>
      <c r="W78" s="239"/>
      <c r="X78" s="239"/>
      <c r="Y78" s="239"/>
      <c r="Z78" s="239"/>
      <c r="AA78" s="239"/>
      <c r="AB78" s="239"/>
      <c r="AC78" s="239"/>
      <c r="AD78" s="239"/>
      <c r="AE78" s="241">
        <v>46054</v>
      </c>
      <c r="AF78" s="208">
        <f t="shared" ref="AF78:AF99" si="101">I78+J78+K78+L78+M78+N78+W78+X78+Y78</f>
        <v>0</v>
      </c>
      <c r="AG78" s="268"/>
    </row>
    <row r="79" spans="3:33" ht="25.5">
      <c r="C79" s="203">
        <v>1</v>
      </c>
      <c r="D79" s="185" t="s">
        <v>167</v>
      </c>
      <c r="E79" s="186" t="s">
        <v>82</v>
      </c>
      <c r="F79" s="186">
        <v>1</v>
      </c>
      <c r="G79" s="190" t="s">
        <v>168</v>
      </c>
      <c r="H79" s="187"/>
      <c r="I79" s="187"/>
      <c r="J79" s="187"/>
      <c r="K79" s="187"/>
      <c r="L79" s="188"/>
      <c r="M79" s="187"/>
      <c r="N79" s="187"/>
      <c r="O79" s="187"/>
      <c r="P79" s="208">
        <f t="shared" ref="P79:P99" si="102">I79</f>
        <v>0</v>
      </c>
      <c r="Q79" s="208">
        <f t="shared" ref="Q79:Q99" si="103">J79</f>
        <v>0</v>
      </c>
      <c r="R79" s="208">
        <f t="shared" ref="R79:R99" si="104">K79</f>
        <v>0</v>
      </c>
      <c r="S79" s="208">
        <f t="shared" ref="S79:S99" si="105">L79</f>
        <v>0</v>
      </c>
      <c r="T79" s="208">
        <f t="shared" ref="T79:T99" si="106">M79</f>
        <v>0</v>
      </c>
      <c r="U79" s="208">
        <f t="shared" ref="U79:V99" si="107">N79</f>
        <v>0</v>
      </c>
      <c r="V79" s="208">
        <f t="shared" si="107"/>
        <v>0</v>
      </c>
      <c r="W79" s="187"/>
      <c r="X79" s="187"/>
      <c r="Y79" s="187"/>
      <c r="Z79" s="187"/>
      <c r="AA79" s="187"/>
      <c r="AB79" s="187"/>
      <c r="AC79" s="187"/>
      <c r="AD79" s="187"/>
      <c r="AE79" s="241">
        <v>46054</v>
      </c>
      <c r="AF79" s="208">
        <f t="shared" si="101"/>
        <v>0</v>
      </c>
      <c r="AG79" s="268"/>
    </row>
    <row r="80" spans="3:33" ht="12.75">
      <c r="C80" s="203">
        <v>1</v>
      </c>
      <c r="D80" s="185" t="s">
        <v>169</v>
      </c>
      <c r="E80" s="186" t="s">
        <v>82</v>
      </c>
      <c r="F80" s="186">
        <v>1</v>
      </c>
      <c r="G80" s="190" t="s">
        <v>170</v>
      </c>
      <c r="H80" s="187"/>
      <c r="I80" s="187"/>
      <c r="J80" s="208"/>
      <c r="K80" s="187"/>
      <c r="L80" s="188"/>
      <c r="M80" s="187"/>
      <c r="N80" s="208"/>
      <c r="O80" s="208"/>
      <c r="P80" s="208">
        <f t="shared" si="102"/>
        <v>0</v>
      </c>
      <c r="Q80" s="208">
        <f t="shared" si="103"/>
        <v>0</v>
      </c>
      <c r="R80" s="208">
        <f t="shared" si="104"/>
        <v>0</v>
      </c>
      <c r="S80" s="208">
        <f t="shared" si="105"/>
        <v>0</v>
      </c>
      <c r="T80" s="208">
        <f t="shared" si="106"/>
        <v>0</v>
      </c>
      <c r="U80" s="208">
        <f t="shared" si="107"/>
        <v>0</v>
      </c>
      <c r="V80" s="208">
        <f t="shared" si="107"/>
        <v>0</v>
      </c>
      <c r="W80" s="187"/>
      <c r="X80" s="187"/>
      <c r="Y80" s="187"/>
      <c r="Z80" s="187"/>
      <c r="AA80" s="187"/>
      <c r="AB80" s="187"/>
      <c r="AC80" s="187"/>
      <c r="AD80" s="187"/>
      <c r="AE80" s="241">
        <v>46054</v>
      </c>
      <c r="AF80" s="208">
        <f t="shared" si="101"/>
        <v>0</v>
      </c>
      <c r="AG80" s="268"/>
    </row>
    <row r="81" spans="3:33" ht="25.5">
      <c r="C81" s="203">
        <v>1</v>
      </c>
      <c r="D81" s="185" t="s">
        <v>171</v>
      </c>
      <c r="E81" s="186" t="s">
        <v>82</v>
      </c>
      <c r="F81" s="186">
        <v>1</v>
      </c>
      <c r="G81" s="190" t="s">
        <v>172</v>
      </c>
      <c r="H81" s="187"/>
      <c r="I81" s="187"/>
      <c r="J81" s="242"/>
      <c r="K81" s="242"/>
      <c r="L81" s="209"/>
      <c r="M81" s="242"/>
      <c r="N81" s="242"/>
      <c r="O81" s="242"/>
      <c r="P81" s="208">
        <f t="shared" si="102"/>
        <v>0</v>
      </c>
      <c r="Q81" s="208">
        <f t="shared" si="103"/>
        <v>0</v>
      </c>
      <c r="R81" s="208">
        <f t="shared" si="104"/>
        <v>0</v>
      </c>
      <c r="S81" s="208">
        <f t="shared" si="105"/>
        <v>0</v>
      </c>
      <c r="T81" s="208">
        <f t="shared" si="106"/>
        <v>0</v>
      </c>
      <c r="U81" s="208">
        <f t="shared" si="107"/>
        <v>0</v>
      </c>
      <c r="V81" s="208">
        <f t="shared" si="107"/>
        <v>0</v>
      </c>
      <c r="W81" s="242"/>
      <c r="X81" s="242"/>
      <c r="Y81" s="242"/>
      <c r="Z81" s="242"/>
      <c r="AA81" s="242"/>
      <c r="AB81" s="242"/>
      <c r="AC81" s="242"/>
      <c r="AD81" s="242"/>
      <c r="AE81" s="241">
        <v>46054</v>
      </c>
      <c r="AF81" s="208">
        <f t="shared" si="101"/>
        <v>0</v>
      </c>
      <c r="AG81" s="268"/>
    </row>
    <row r="82" spans="3:33" ht="25.5">
      <c r="C82" s="203">
        <v>1</v>
      </c>
      <c r="D82" s="185" t="s">
        <v>173</v>
      </c>
      <c r="E82" s="186" t="s">
        <v>82</v>
      </c>
      <c r="F82" s="186">
        <v>1</v>
      </c>
      <c r="G82" s="190" t="s">
        <v>174</v>
      </c>
      <c r="H82" s="187"/>
      <c r="I82" s="187"/>
      <c r="J82" s="242"/>
      <c r="K82" s="242"/>
      <c r="L82" s="209"/>
      <c r="M82" s="242"/>
      <c r="N82" s="242"/>
      <c r="O82" s="242"/>
      <c r="P82" s="208">
        <f t="shared" si="102"/>
        <v>0</v>
      </c>
      <c r="Q82" s="208">
        <f t="shared" si="103"/>
        <v>0</v>
      </c>
      <c r="R82" s="208">
        <f t="shared" si="104"/>
        <v>0</v>
      </c>
      <c r="S82" s="208">
        <f t="shared" si="105"/>
        <v>0</v>
      </c>
      <c r="T82" s="208">
        <f t="shared" si="106"/>
        <v>0</v>
      </c>
      <c r="U82" s="208">
        <f t="shared" si="107"/>
        <v>0</v>
      </c>
      <c r="V82" s="208">
        <f t="shared" si="107"/>
        <v>0</v>
      </c>
      <c r="W82" s="242"/>
      <c r="X82" s="242"/>
      <c r="Y82" s="242"/>
      <c r="Z82" s="242"/>
      <c r="AA82" s="242"/>
      <c r="AB82" s="242"/>
      <c r="AC82" s="242"/>
      <c r="AD82" s="242"/>
      <c r="AE82" s="241">
        <v>46054</v>
      </c>
      <c r="AF82" s="208">
        <f t="shared" si="101"/>
        <v>0</v>
      </c>
      <c r="AG82" s="268"/>
    </row>
    <row r="83" spans="3:33" ht="38.25">
      <c r="C83" s="203">
        <v>1</v>
      </c>
      <c r="D83" s="185" t="s">
        <v>175</v>
      </c>
      <c r="E83" s="225" t="s">
        <v>176</v>
      </c>
      <c r="F83" s="186">
        <v>3</v>
      </c>
      <c r="G83" s="190" t="s">
        <v>177</v>
      </c>
      <c r="H83" s="187"/>
      <c r="I83" s="187"/>
      <c r="J83" s="242"/>
      <c r="K83" s="242"/>
      <c r="L83" s="209"/>
      <c r="M83" s="242"/>
      <c r="N83" s="242"/>
      <c r="O83" s="242"/>
      <c r="P83" s="208">
        <f t="shared" si="102"/>
        <v>0</v>
      </c>
      <c r="Q83" s="208">
        <f t="shared" si="103"/>
        <v>0</v>
      </c>
      <c r="R83" s="208">
        <f t="shared" si="104"/>
        <v>0</v>
      </c>
      <c r="S83" s="208">
        <f t="shared" si="105"/>
        <v>0</v>
      </c>
      <c r="T83" s="208">
        <f t="shared" si="106"/>
        <v>0</v>
      </c>
      <c r="U83" s="208">
        <f t="shared" si="107"/>
        <v>0</v>
      </c>
      <c r="V83" s="208">
        <f t="shared" si="107"/>
        <v>0</v>
      </c>
      <c r="W83" s="242"/>
      <c r="X83" s="242"/>
      <c r="Y83" s="242"/>
      <c r="Z83" s="242"/>
      <c r="AA83" s="242"/>
      <c r="AB83" s="242"/>
      <c r="AC83" s="242"/>
      <c r="AD83" s="242"/>
      <c r="AE83" s="241">
        <v>46054</v>
      </c>
      <c r="AF83" s="208">
        <f t="shared" si="101"/>
        <v>0</v>
      </c>
      <c r="AG83" s="268"/>
    </row>
    <row r="84" spans="3:33" ht="25.5">
      <c r="C84" s="203">
        <v>1</v>
      </c>
      <c r="D84" s="185" t="s">
        <v>178</v>
      </c>
      <c r="E84" s="186" t="s">
        <v>82</v>
      </c>
      <c r="F84" s="186">
        <v>1</v>
      </c>
      <c r="G84" s="190" t="s">
        <v>179</v>
      </c>
      <c r="H84" s="187"/>
      <c r="I84" s="187"/>
      <c r="J84" s="208"/>
      <c r="K84" s="187"/>
      <c r="L84" s="188"/>
      <c r="M84" s="187"/>
      <c r="N84" s="208"/>
      <c r="O84" s="208"/>
      <c r="P84" s="208">
        <f t="shared" si="102"/>
        <v>0</v>
      </c>
      <c r="Q84" s="208">
        <f t="shared" si="103"/>
        <v>0</v>
      </c>
      <c r="R84" s="208">
        <f t="shared" si="104"/>
        <v>0</v>
      </c>
      <c r="S84" s="208">
        <f t="shared" si="105"/>
        <v>0</v>
      </c>
      <c r="T84" s="208">
        <f t="shared" si="106"/>
        <v>0</v>
      </c>
      <c r="U84" s="208">
        <f t="shared" si="107"/>
        <v>0</v>
      </c>
      <c r="V84" s="208">
        <f t="shared" si="107"/>
        <v>0</v>
      </c>
      <c r="W84" s="187"/>
      <c r="X84" s="187"/>
      <c r="Y84" s="187"/>
      <c r="Z84" s="187"/>
      <c r="AA84" s="187"/>
      <c r="AB84" s="187"/>
      <c r="AC84" s="187"/>
      <c r="AD84" s="187"/>
      <c r="AE84" s="241">
        <v>46054</v>
      </c>
      <c r="AF84" s="208">
        <f t="shared" si="101"/>
        <v>0</v>
      </c>
      <c r="AG84" s="268"/>
    </row>
    <row r="85" spans="3:33" ht="25.5">
      <c r="C85" s="203">
        <v>1</v>
      </c>
      <c r="D85" s="185" t="s">
        <v>180</v>
      </c>
      <c r="E85" s="186" t="s">
        <v>181</v>
      </c>
      <c r="F85" s="186">
        <v>1</v>
      </c>
      <c r="G85" s="189" t="s">
        <v>182</v>
      </c>
      <c r="H85" s="187"/>
      <c r="I85" s="187"/>
      <c r="J85" s="242"/>
      <c r="K85" s="242"/>
      <c r="L85" s="188"/>
      <c r="M85" s="242"/>
      <c r="N85" s="242"/>
      <c r="O85" s="242"/>
      <c r="P85" s="208">
        <f t="shared" si="102"/>
        <v>0</v>
      </c>
      <c r="Q85" s="208">
        <f t="shared" si="103"/>
        <v>0</v>
      </c>
      <c r="R85" s="208">
        <f t="shared" si="104"/>
        <v>0</v>
      </c>
      <c r="S85" s="208">
        <f t="shared" si="105"/>
        <v>0</v>
      </c>
      <c r="T85" s="208">
        <f t="shared" si="106"/>
        <v>0</v>
      </c>
      <c r="U85" s="208">
        <f t="shared" si="107"/>
        <v>0</v>
      </c>
      <c r="V85" s="208">
        <f t="shared" si="107"/>
        <v>0</v>
      </c>
      <c r="W85" s="242"/>
      <c r="X85" s="242"/>
      <c r="Y85" s="242"/>
      <c r="Z85" s="242"/>
      <c r="AA85" s="242"/>
      <c r="AB85" s="242"/>
      <c r="AC85" s="242"/>
      <c r="AD85" s="242"/>
      <c r="AE85" s="241">
        <v>46054</v>
      </c>
      <c r="AF85" s="208">
        <f t="shared" si="101"/>
        <v>0</v>
      </c>
      <c r="AG85" s="268"/>
    </row>
    <row r="86" spans="3:33" ht="38.25">
      <c r="C86" s="203">
        <v>1</v>
      </c>
      <c r="D86" s="185" t="s">
        <v>180</v>
      </c>
      <c r="E86" s="186" t="s">
        <v>183</v>
      </c>
      <c r="F86" s="186"/>
      <c r="G86" s="189" t="s">
        <v>184</v>
      </c>
      <c r="H86" s="187"/>
      <c r="I86" s="187"/>
      <c r="J86" s="208"/>
      <c r="K86" s="187"/>
      <c r="L86" s="188"/>
      <c r="M86" s="187"/>
      <c r="N86" s="208"/>
      <c r="O86" s="208"/>
      <c r="P86" s="208">
        <f t="shared" si="102"/>
        <v>0</v>
      </c>
      <c r="Q86" s="208">
        <f t="shared" si="103"/>
        <v>0</v>
      </c>
      <c r="R86" s="208">
        <f t="shared" si="104"/>
        <v>0</v>
      </c>
      <c r="S86" s="208">
        <f t="shared" si="105"/>
        <v>0</v>
      </c>
      <c r="T86" s="208">
        <f t="shared" si="106"/>
        <v>0</v>
      </c>
      <c r="U86" s="208">
        <f t="shared" si="107"/>
        <v>0</v>
      </c>
      <c r="V86" s="208">
        <f t="shared" si="107"/>
        <v>0</v>
      </c>
      <c r="W86" s="187"/>
      <c r="X86" s="187"/>
      <c r="Y86" s="187"/>
      <c r="Z86" s="187"/>
      <c r="AA86" s="187"/>
      <c r="AB86" s="187"/>
      <c r="AC86" s="187"/>
      <c r="AD86" s="187"/>
      <c r="AE86" s="241">
        <v>46054</v>
      </c>
      <c r="AF86" s="208">
        <f t="shared" si="101"/>
        <v>0</v>
      </c>
      <c r="AG86" s="268"/>
    </row>
    <row r="87" spans="3:33" ht="25.5">
      <c r="C87" s="203">
        <v>1</v>
      </c>
      <c r="D87" s="185" t="s">
        <v>185</v>
      </c>
      <c r="E87" s="186" t="s">
        <v>82</v>
      </c>
      <c r="F87" s="186">
        <v>1</v>
      </c>
      <c r="G87" s="190" t="s">
        <v>186</v>
      </c>
      <c r="H87" s="187"/>
      <c r="I87" s="187"/>
      <c r="J87" s="208"/>
      <c r="K87" s="187"/>
      <c r="L87" s="188"/>
      <c r="M87" s="187"/>
      <c r="N87" s="208"/>
      <c r="O87" s="208"/>
      <c r="P87" s="208">
        <f t="shared" si="102"/>
        <v>0</v>
      </c>
      <c r="Q87" s="208">
        <f t="shared" si="103"/>
        <v>0</v>
      </c>
      <c r="R87" s="208">
        <f t="shared" si="104"/>
        <v>0</v>
      </c>
      <c r="S87" s="208">
        <f t="shared" si="105"/>
        <v>0</v>
      </c>
      <c r="T87" s="208">
        <f t="shared" si="106"/>
        <v>0</v>
      </c>
      <c r="U87" s="208">
        <f t="shared" si="107"/>
        <v>0</v>
      </c>
      <c r="V87" s="208">
        <f t="shared" si="107"/>
        <v>0</v>
      </c>
      <c r="W87" s="187"/>
      <c r="X87" s="187"/>
      <c r="Y87" s="187"/>
      <c r="Z87" s="187"/>
      <c r="AA87" s="187"/>
      <c r="AB87" s="187"/>
      <c r="AC87" s="187"/>
      <c r="AD87" s="187"/>
      <c r="AE87" s="241">
        <v>46054</v>
      </c>
      <c r="AF87" s="208">
        <f t="shared" si="101"/>
        <v>0</v>
      </c>
      <c r="AG87" s="268"/>
    </row>
    <row r="88" spans="3:33" ht="12.75">
      <c r="C88" s="203">
        <v>1</v>
      </c>
      <c r="D88" s="185" t="s">
        <v>187</v>
      </c>
      <c r="E88" s="186" t="s">
        <v>82</v>
      </c>
      <c r="F88" s="186">
        <v>1</v>
      </c>
      <c r="G88" s="191" t="s">
        <v>188</v>
      </c>
      <c r="H88" s="187"/>
      <c r="I88" s="187"/>
      <c r="J88" s="208"/>
      <c r="K88" s="187"/>
      <c r="L88" s="188"/>
      <c r="M88" s="187"/>
      <c r="N88" s="208"/>
      <c r="O88" s="208"/>
      <c r="P88" s="208">
        <f t="shared" si="102"/>
        <v>0</v>
      </c>
      <c r="Q88" s="208">
        <f t="shared" si="103"/>
        <v>0</v>
      </c>
      <c r="R88" s="208">
        <f t="shared" si="104"/>
        <v>0</v>
      </c>
      <c r="S88" s="208">
        <f t="shared" si="105"/>
        <v>0</v>
      </c>
      <c r="T88" s="208">
        <f t="shared" si="106"/>
        <v>0</v>
      </c>
      <c r="U88" s="208">
        <f t="shared" si="107"/>
        <v>0</v>
      </c>
      <c r="V88" s="208">
        <f t="shared" si="107"/>
        <v>0</v>
      </c>
      <c r="W88" s="187"/>
      <c r="X88" s="187"/>
      <c r="Y88" s="187"/>
      <c r="Z88" s="187"/>
      <c r="AA88" s="187"/>
      <c r="AB88" s="187"/>
      <c r="AC88" s="187"/>
      <c r="AD88" s="187"/>
      <c r="AE88" s="241">
        <v>46054</v>
      </c>
      <c r="AF88" s="208">
        <f t="shared" si="101"/>
        <v>0</v>
      </c>
      <c r="AG88" s="268"/>
    </row>
    <row r="89" spans="3:33" ht="12.75">
      <c r="C89" s="203">
        <v>1</v>
      </c>
      <c r="D89" s="185" t="s">
        <v>189</v>
      </c>
      <c r="E89" s="186" t="s">
        <v>82</v>
      </c>
      <c r="F89" s="186">
        <v>1</v>
      </c>
      <c r="G89" s="190" t="s">
        <v>190</v>
      </c>
      <c r="H89" s="187"/>
      <c r="I89" s="187"/>
      <c r="J89" s="208"/>
      <c r="K89" s="187"/>
      <c r="L89" s="188"/>
      <c r="M89" s="187"/>
      <c r="N89" s="208"/>
      <c r="O89" s="208"/>
      <c r="P89" s="208">
        <f t="shared" si="102"/>
        <v>0</v>
      </c>
      <c r="Q89" s="208">
        <f t="shared" si="103"/>
        <v>0</v>
      </c>
      <c r="R89" s="208">
        <f t="shared" si="104"/>
        <v>0</v>
      </c>
      <c r="S89" s="208">
        <f t="shared" si="105"/>
        <v>0</v>
      </c>
      <c r="T89" s="208">
        <f t="shared" si="106"/>
        <v>0</v>
      </c>
      <c r="U89" s="208">
        <f t="shared" si="107"/>
        <v>0</v>
      </c>
      <c r="V89" s="208">
        <f t="shared" si="107"/>
        <v>0</v>
      </c>
      <c r="W89" s="187"/>
      <c r="X89" s="187"/>
      <c r="Y89" s="187"/>
      <c r="Z89" s="187"/>
      <c r="AA89" s="187"/>
      <c r="AB89" s="187"/>
      <c r="AC89" s="187"/>
      <c r="AD89" s="187"/>
      <c r="AE89" s="241">
        <v>46054</v>
      </c>
      <c r="AF89" s="208">
        <f t="shared" si="101"/>
        <v>0</v>
      </c>
      <c r="AG89" s="268"/>
    </row>
    <row r="90" spans="3:33" ht="38.25">
      <c r="C90" s="203">
        <v>1</v>
      </c>
      <c r="D90" s="185" t="s">
        <v>191</v>
      </c>
      <c r="E90" s="186" t="s">
        <v>82</v>
      </c>
      <c r="F90" s="186">
        <v>1</v>
      </c>
      <c r="G90" s="190" t="s">
        <v>192</v>
      </c>
      <c r="H90" s="187"/>
      <c r="I90" s="187"/>
      <c r="J90" s="208"/>
      <c r="K90" s="187"/>
      <c r="L90" s="188"/>
      <c r="M90" s="187"/>
      <c r="N90" s="208"/>
      <c r="O90" s="208"/>
      <c r="P90" s="208">
        <f t="shared" si="102"/>
        <v>0</v>
      </c>
      <c r="Q90" s="208">
        <f t="shared" si="103"/>
        <v>0</v>
      </c>
      <c r="R90" s="208">
        <f t="shared" si="104"/>
        <v>0</v>
      </c>
      <c r="S90" s="208">
        <f t="shared" si="105"/>
        <v>0</v>
      </c>
      <c r="T90" s="208">
        <f t="shared" si="106"/>
        <v>0</v>
      </c>
      <c r="U90" s="208">
        <f t="shared" si="107"/>
        <v>0</v>
      </c>
      <c r="V90" s="208">
        <f t="shared" si="107"/>
        <v>0</v>
      </c>
      <c r="W90" s="187"/>
      <c r="X90" s="187"/>
      <c r="Y90" s="187"/>
      <c r="Z90" s="187"/>
      <c r="AA90" s="187"/>
      <c r="AB90" s="187"/>
      <c r="AC90" s="187"/>
      <c r="AD90" s="187"/>
      <c r="AE90" s="241">
        <v>46054</v>
      </c>
      <c r="AF90" s="208">
        <f t="shared" si="101"/>
        <v>0</v>
      </c>
      <c r="AG90" s="268"/>
    </row>
    <row r="91" spans="3:33" ht="25.5">
      <c r="C91" s="203">
        <v>1</v>
      </c>
      <c r="D91" s="185" t="s">
        <v>193</v>
      </c>
      <c r="E91" s="186" t="s">
        <v>82</v>
      </c>
      <c r="F91" s="186">
        <v>1</v>
      </c>
      <c r="G91" s="190" t="s">
        <v>194</v>
      </c>
      <c r="H91" s="187"/>
      <c r="I91" s="187"/>
      <c r="J91" s="208"/>
      <c r="K91" s="187"/>
      <c r="L91" s="188"/>
      <c r="M91" s="187"/>
      <c r="N91" s="208"/>
      <c r="O91" s="208"/>
      <c r="P91" s="208">
        <f t="shared" si="102"/>
        <v>0</v>
      </c>
      <c r="Q91" s="208">
        <f t="shared" si="103"/>
        <v>0</v>
      </c>
      <c r="R91" s="208">
        <f t="shared" si="104"/>
        <v>0</v>
      </c>
      <c r="S91" s="208">
        <f t="shared" si="105"/>
        <v>0</v>
      </c>
      <c r="T91" s="208">
        <f t="shared" si="106"/>
        <v>0</v>
      </c>
      <c r="U91" s="208">
        <f t="shared" si="107"/>
        <v>0</v>
      </c>
      <c r="V91" s="208">
        <f t="shared" si="107"/>
        <v>0</v>
      </c>
      <c r="W91" s="187"/>
      <c r="X91" s="187"/>
      <c r="Y91" s="187"/>
      <c r="Z91" s="187"/>
      <c r="AA91" s="187"/>
      <c r="AB91" s="187"/>
      <c r="AC91" s="187"/>
      <c r="AD91" s="187"/>
      <c r="AE91" s="241">
        <v>46054</v>
      </c>
      <c r="AF91" s="208">
        <f t="shared" si="101"/>
        <v>0</v>
      </c>
      <c r="AG91" s="268"/>
    </row>
    <row r="92" spans="3:33" ht="51">
      <c r="C92" s="203">
        <v>1</v>
      </c>
      <c r="D92" s="185" t="s">
        <v>195</v>
      </c>
      <c r="E92" s="186" t="s">
        <v>82</v>
      </c>
      <c r="F92" s="186">
        <v>1</v>
      </c>
      <c r="G92" s="190" t="s">
        <v>196</v>
      </c>
      <c r="H92" s="187"/>
      <c r="I92" s="187"/>
      <c r="J92" s="242"/>
      <c r="K92" s="242"/>
      <c r="L92" s="209"/>
      <c r="M92" s="242"/>
      <c r="N92" s="242"/>
      <c r="O92" s="242"/>
      <c r="P92" s="208">
        <f t="shared" si="102"/>
        <v>0</v>
      </c>
      <c r="Q92" s="208">
        <f t="shared" si="103"/>
        <v>0</v>
      </c>
      <c r="R92" s="208">
        <f t="shared" si="104"/>
        <v>0</v>
      </c>
      <c r="S92" s="208">
        <f t="shared" si="105"/>
        <v>0</v>
      </c>
      <c r="T92" s="208">
        <f t="shared" si="106"/>
        <v>0</v>
      </c>
      <c r="U92" s="208">
        <f t="shared" si="107"/>
        <v>0</v>
      </c>
      <c r="V92" s="208">
        <f t="shared" si="107"/>
        <v>0</v>
      </c>
      <c r="W92" s="242"/>
      <c r="X92" s="242"/>
      <c r="Y92" s="242"/>
      <c r="Z92" s="242"/>
      <c r="AA92" s="242"/>
      <c r="AB92" s="242"/>
      <c r="AC92" s="242"/>
      <c r="AD92" s="242"/>
      <c r="AE92" s="241">
        <v>46054</v>
      </c>
      <c r="AF92" s="208">
        <f t="shared" si="101"/>
        <v>0</v>
      </c>
      <c r="AG92" s="267"/>
    </row>
    <row r="93" spans="3:33" ht="25.5">
      <c r="C93" s="203">
        <v>1</v>
      </c>
      <c r="D93" s="185" t="s">
        <v>197</v>
      </c>
      <c r="E93" s="186" t="s">
        <v>198</v>
      </c>
      <c r="F93" s="186">
        <v>2</v>
      </c>
      <c r="G93" s="189" t="s">
        <v>199</v>
      </c>
      <c r="H93" s="187"/>
      <c r="I93" s="187"/>
      <c r="J93" s="242"/>
      <c r="K93" s="242"/>
      <c r="L93" s="209"/>
      <c r="M93" s="242"/>
      <c r="N93" s="242"/>
      <c r="O93" s="242"/>
      <c r="P93" s="208">
        <f t="shared" si="102"/>
        <v>0</v>
      </c>
      <c r="Q93" s="208">
        <f t="shared" si="103"/>
        <v>0</v>
      </c>
      <c r="R93" s="208">
        <f t="shared" si="104"/>
        <v>0</v>
      </c>
      <c r="S93" s="208">
        <f t="shared" si="105"/>
        <v>0</v>
      </c>
      <c r="T93" s="208">
        <f t="shared" si="106"/>
        <v>0</v>
      </c>
      <c r="U93" s="208">
        <f t="shared" si="107"/>
        <v>0</v>
      </c>
      <c r="V93" s="208">
        <f t="shared" si="107"/>
        <v>0</v>
      </c>
      <c r="W93" s="242"/>
      <c r="X93" s="242"/>
      <c r="Y93" s="242"/>
      <c r="Z93" s="242"/>
      <c r="AA93" s="242"/>
      <c r="AB93" s="242"/>
      <c r="AC93" s="242"/>
      <c r="AD93" s="242"/>
      <c r="AE93" s="241">
        <v>46054</v>
      </c>
      <c r="AF93" s="208">
        <f t="shared" si="101"/>
        <v>0</v>
      </c>
      <c r="AG93" s="267"/>
    </row>
    <row r="94" spans="3:33" ht="25.5">
      <c r="C94" s="203">
        <v>1</v>
      </c>
      <c r="D94" s="185" t="s">
        <v>197</v>
      </c>
      <c r="E94" s="186" t="s">
        <v>200</v>
      </c>
      <c r="F94" s="186">
        <v>1</v>
      </c>
      <c r="G94" s="190" t="s">
        <v>201</v>
      </c>
      <c r="H94" s="187"/>
      <c r="I94" s="187"/>
      <c r="J94" s="242"/>
      <c r="K94" s="242"/>
      <c r="L94" s="209"/>
      <c r="M94" s="242"/>
      <c r="N94" s="242"/>
      <c r="O94" s="242"/>
      <c r="P94" s="208">
        <f t="shared" si="102"/>
        <v>0</v>
      </c>
      <c r="Q94" s="208">
        <f t="shared" si="103"/>
        <v>0</v>
      </c>
      <c r="R94" s="208">
        <f t="shared" si="104"/>
        <v>0</v>
      </c>
      <c r="S94" s="208">
        <f t="shared" si="105"/>
        <v>0</v>
      </c>
      <c r="T94" s="208">
        <f t="shared" si="106"/>
        <v>0</v>
      </c>
      <c r="U94" s="208">
        <f t="shared" si="107"/>
        <v>0</v>
      </c>
      <c r="V94" s="208">
        <f t="shared" si="107"/>
        <v>0</v>
      </c>
      <c r="W94" s="242"/>
      <c r="X94" s="242"/>
      <c r="Y94" s="242"/>
      <c r="Z94" s="242"/>
      <c r="AA94" s="242"/>
      <c r="AB94" s="242"/>
      <c r="AC94" s="242"/>
      <c r="AD94" s="242"/>
      <c r="AE94" s="241">
        <v>46054</v>
      </c>
      <c r="AF94" s="208">
        <f t="shared" si="101"/>
        <v>0</v>
      </c>
      <c r="AG94" s="267"/>
    </row>
    <row r="95" spans="3:33" ht="38.25">
      <c r="C95" s="203">
        <v>1</v>
      </c>
      <c r="D95" s="194" t="s">
        <v>197</v>
      </c>
      <c r="E95" s="243" t="s">
        <v>202</v>
      </c>
      <c r="F95" s="186">
        <v>1</v>
      </c>
      <c r="G95" s="192" t="s">
        <v>203</v>
      </c>
      <c r="H95" s="187"/>
      <c r="I95" s="187"/>
      <c r="J95" s="242"/>
      <c r="K95" s="242"/>
      <c r="L95" s="209"/>
      <c r="M95" s="242"/>
      <c r="N95" s="242"/>
      <c r="O95" s="242"/>
      <c r="P95" s="208">
        <f t="shared" si="102"/>
        <v>0</v>
      </c>
      <c r="Q95" s="208">
        <f t="shared" si="103"/>
        <v>0</v>
      </c>
      <c r="R95" s="208">
        <f t="shared" si="104"/>
        <v>0</v>
      </c>
      <c r="S95" s="208">
        <f t="shared" si="105"/>
        <v>0</v>
      </c>
      <c r="T95" s="208">
        <f t="shared" si="106"/>
        <v>0</v>
      </c>
      <c r="U95" s="208">
        <f t="shared" si="107"/>
        <v>0</v>
      </c>
      <c r="V95" s="208">
        <f t="shared" si="107"/>
        <v>0</v>
      </c>
      <c r="W95" s="242"/>
      <c r="X95" s="242"/>
      <c r="Y95" s="242"/>
      <c r="Z95" s="242"/>
      <c r="AA95" s="242"/>
      <c r="AB95" s="242"/>
      <c r="AC95" s="242"/>
      <c r="AD95" s="242"/>
      <c r="AE95" s="309"/>
      <c r="AF95" s="208">
        <f t="shared" si="101"/>
        <v>0</v>
      </c>
      <c r="AG95" s="268"/>
    </row>
    <row r="96" spans="3:33" ht="25.5">
      <c r="C96" s="203">
        <v>1</v>
      </c>
      <c r="D96" s="185" t="s">
        <v>204</v>
      </c>
      <c r="E96" s="244" t="s">
        <v>94</v>
      </c>
      <c r="F96" s="186">
        <v>2</v>
      </c>
      <c r="G96" s="193" t="s">
        <v>205</v>
      </c>
      <c r="H96" s="187"/>
      <c r="I96" s="187"/>
      <c r="J96" s="208"/>
      <c r="K96" s="187"/>
      <c r="L96" s="188"/>
      <c r="M96" s="187"/>
      <c r="N96" s="208"/>
      <c r="O96" s="208"/>
      <c r="P96" s="208">
        <f t="shared" si="102"/>
        <v>0</v>
      </c>
      <c r="Q96" s="208">
        <f t="shared" si="103"/>
        <v>0</v>
      </c>
      <c r="R96" s="208">
        <f t="shared" si="104"/>
        <v>0</v>
      </c>
      <c r="S96" s="208">
        <f t="shared" si="105"/>
        <v>0</v>
      </c>
      <c r="T96" s="208">
        <f t="shared" si="106"/>
        <v>0</v>
      </c>
      <c r="U96" s="208">
        <f t="shared" si="107"/>
        <v>0</v>
      </c>
      <c r="V96" s="208">
        <f t="shared" si="107"/>
        <v>0</v>
      </c>
      <c r="W96" s="187"/>
      <c r="X96" s="187"/>
      <c r="Y96" s="187"/>
      <c r="Z96" s="187"/>
      <c r="AA96" s="187"/>
      <c r="AB96" s="187"/>
      <c r="AC96" s="187"/>
      <c r="AD96" s="187"/>
      <c r="AE96" s="241">
        <v>46054</v>
      </c>
      <c r="AF96" s="208">
        <f t="shared" si="101"/>
        <v>0</v>
      </c>
      <c r="AG96" s="268"/>
    </row>
    <row r="97" spans="3:33" ht="25.5">
      <c r="C97" s="203">
        <v>1</v>
      </c>
      <c r="D97" s="185" t="s">
        <v>206</v>
      </c>
      <c r="E97" s="186" t="s">
        <v>82</v>
      </c>
      <c r="F97" s="186">
        <v>1</v>
      </c>
      <c r="G97" s="190" t="s">
        <v>207</v>
      </c>
      <c r="H97" s="187"/>
      <c r="I97" s="187"/>
      <c r="J97" s="208"/>
      <c r="K97" s="187"/>
      <c r="L97" s="188"/>
      <c r="M97" s="187"/>
      <c r="N97" s="208"/>
      <c r="O97" s="208"/>
      <c r="P97" s="208">
        <f t="shared" si="102"/>
        <v>0</v>
      </c>
      <c r="Q97" s="208">
        <f t="shared" si="103"/>
        <v>0</v>
      </c>
      <c r="R97" s="208">
        <f t="shared" si="104"/>
        <v>0</v>
      </c>
      <c r="S97" s="208">
        <f t="shared" si="105"/>
        <v>0</v>
      </c>
      <c r="T97" s="208">
        <f t="shared" si="106"/>
        <v>0</v>
      </c>
      <c r="U97" s="208">
        <f t="shared" si="107"/>
        <v>0</v>
      </c>
      <c r="V97" s="208">
        <f t="shared" si="107"/>
        <v>0</v>
      </c>
      <c r="W97" s="187"/>
      <c r="X97" s="187"/>
      <c r="Y97" s="187"/>
      <c r="Z97" s="187"/>
      <c r="AA97" s="187"/>
      <c r="AB97" s="187"/>
      <c r="AC97" s="187"/>
      <c r="AD97" s="187"/>
      <c r="AE97" s="241">
        <v>46054</v>
      </c>
      <c r="AF97" s="208">
        <f t="shared" si="101"/>
        <v>0</v>
      </c>
      <c r="AG97" s="267"/>
    </row>
    <row r="98" spans="3:33" ht="25.5">
      <c r="C98" s="203">
        <v>1</v>
      </c>
      <c r="D98" s="185" t="s">
        <v>208</v>
      </c>
      <c r="E98" s="186" t="s">
        <v>82</v>
      </c>
      <c r="F98" s="186">
        <v>1</v>
      </c>
      <c r="G98" s="189" t="s">
        <v>209</v>
      </c>
      <c r="H98" s="187"/>
      <c r="I98" s="187"/>
      <c r="J98" s="208"/>
      <c r="K98" s="187"/>
      <c r="L98" s="188"/>
      <c r="M98" s="187"/>
      <c r="N98" s="208"/>
      <c r="O98" s="208"/>
      <c r="P98" s="208">
        <f t="shared" si="102"/>
        <v>0</v>
      </c>
      <c r="Q98" s="208">
        <f t="shared" si="103"/>
        <v>0</v>
      </c>
      <c r="R98" s="208">
        <f t="shared" si="104"/>
        <v>0</v>
      </c>
      <c r="S98" s="208">
        <f t="shared" si="105"/>
        <v>0</v>
      </c>
      <c r="T98" s="208">
        <f t="shared" si="106"/>
        <v>0</v>
      </c>
      <c r="U98" s="208">
        <f t="shared" si="107"/>
        <v>0</v>
      </c>
      <c r="V98" s="208">
        <f t="shared" si="107"/>
        <v>0</v>
      </c>
      <c r="W98" s="187"/>
      <c r="X98" s="187"/>
      <c r="Y98" s="187"/>
      <c r="Z98" s="187"/>
      <c r="AA98" s="187"/>
      <c r="AB98" s="187"/>
      <c r="AC98" s="187"/>
      <c r="AD98" s="187"/>
      <c r="AE98" s="241">
        <v>46054</v>
      </c>
      <c r="AF98" s="208">
        <f t="shared" si="101"/>
        <v>0</v>
      </c>
      <c r="AG98" s="267"/>
    </row>
    <row r="99" spans="3:33" ht="18" customHeight="1">
      <c r="C99" s="203">
        <v>1</v>
      </c>
      <c r="D99" s="185" t="s">
        <v>210</v>
      </c>
      <c r="E99" s="186" t="s">
        <v>82</v>
      </c>
      <c r="F99" s="186">
        <v>1</v>
      </c>
      <c r="G99" s="190" t="s">
        <v>211</v>
      </c>
      <c r="H99" s="187"/>
      <c r="I99" s="187"/>
      <c r="J99" s="208"/>
      <c r="K99" s="187"/>
      <c r="L99" s="188"/>
      <c r="M99" s="187"/>
      <c r="N99" s="208"/>
      <c r="O99" s="208"/>
      <c r="P99" s="208">
        <f t="shared" si="102"/>
        <v>0</v>
      </c>
      <c r="Q99" s="208">
        <f t="shared" si="103"/>
        <v>0</v>
      </c>
      <c r="R99" s="208">
        <f t="shared" si="104"/>
        <v>0</v>
      </c>
      <c r="S99" s="208">
        <f t="shared" si="105"/>
        <v>0</v>
      </c>
      <c r="T99" s="208">
        <f t="shared" si="106"/>
        <v>0</v>
      </c>
      <c r="U99" s="208">
        <f t="shared" si="107"/>
        <v>0</v>
      </c>
      <c r="V99" s="208">
        <f t="shared" si="107"/>
        <v>0</v>
      </c>
      <c r="W99" s="187"/>
      <c r="X99" s="187"/>
      <c r="Y99" s="187"/>
      <c r="Z99" s="187"/>
      <c r="AA99" s="187"/>
      <c r="AB99" s="187"/>
      <c r="AC99" s="187"/>
      <c r="AD99" s="187"/>
      <c r="AE99" s="241">
        <v>46054</v>
      </c>
      <c r="AF99" s="208">
        <f t="shared" si="101"/>
        <v>0</v>
      </c>
      <c r="AG99" s="267"/>
    </row>
    <row r="100" spans="3:33" ht="12" customHeight="1">
      <c r="D100" s="211" t="s">
        <v>654</v>
      </c>
      <c r="E100" s="212"/>
      <c r="F100" s="213"/>
      <c r="G100" s="213"/>
      <c r="H100" s="214"/>
      <c r="I100" s="187">
        <f>SUM(I78:I99)</f>
        <v>0</v>
      </c>
      <c r="J100" s="187">
        <f t="shared" ref="J100:AD100" si="108">SUM(J78:J99)</f>
        <v>0</v>
      </c>
      <c r="K100" s="187">
        <f t="shared" si="108"/>
        <v>0</v>
      </c>
      <c r="L100" s="187">
        <f t="shared" si="108"/>
        <v>0</v>
      </c>
      <c r="M100" s="187">
        <f t="shared" si="108"/>
        <v>0</v>
      </c>
      <c r="N100" s="187">
        <f t="shared" si="108"/>
        <v>0</v>
      </c>
      <c r="O100" s="187">
        <f t="shared" ref="O100" si="109">SUM(O78:O99)</f>
        <v>0</v>
      </c>
      <c r="P100" s="187">
        <f t="shared" ref="P100:U100" si="110">SUM(P78:P99)</f>
        <v>0</v>
      </c>
      <c r="Q100" s="187">
        <f t="shared" si="110"/>
        <v>0</v>
      </c>
      <c r="R100" s="187">
        <f t="shared" si="110"/>
        <v>0</v>
      </c>
      <c r="S100" s="187">
        <f t="shared" si="110"/>
        <v>0</v>
      </c>
      <c r="T100" s="187">
        <f t="shared" si="110"/>
        <v>0</v>
      </c>
      <c r="U100" s="187">
        <f t="shared" si="110"/>
        <v>0</v>
      </c>
      <c r="V100" s="187">
        <f t="shared" ref="V100" si="111">SUM(V78:V99)</f>
        <v>0</v>
      </c>
      <c r="W100" s="187">
        <f t="shared" si="108"/>
        <v>0</v>
      </c>
      <c r="X100" s="187">
        <f t="shared" si="108"/>
        <v>0</v>
      </c>
      <c r="Y100" s="187">
        <f t="shared" si="108"/>
        <v>0</v>
      </c>
      <c r="Z100" s="187">
        <f t="shared" si="108"/>
        <v>0</v>
      </c>
      <c r="AA100" s="187">
        <f t="shared" ref="AA100" si="112">SUM(AA78:AA99)</f>
        <v>0</v>
      </c>
      <c r="AB100" s="187">
        <f t="shared" ref="AB100:AC100" si="113">SUM(AB94:AB99)</f>
        <v>0</v>
      </c>
      <c r="AC100" s="187">
        <f t="shared" si="113"/>
        <v>0</v>
      </c>
      <c r="AD100" s="187">
        <f t="shared" si="108"/>
        <v>0</v>
      </c>
      <c r="AE100" s="215">
        <f>I104+J104+K104+L104+M104+N104+U104+P104+Q104+R104+S104+T104+O104</f>
        <v>0</v>
      </c>
      <c r="AF100" s="232"/>
      <c r="AG100" s="267"/>
    </row>
    <row r="101" spans="3:33" ht="12" customHeight="1">
      <c r="D101" s="211" t="s">
        <v>655</v>
      </c>
      <c r="E101" s="212"/>
      <c r="F101" s="213"/>
      <c r="G101" s="213"/>
      <c r="H101" s="214"/>
      <c r="I101" s="217">
        <v>20000</v>
      </c>
      <c r="J101" s="218">
        <v>20000</v>
      </c>
      <c r="K101" s="217">
        <v>95000</v>
      </c>
      <c r="L101" s="217">
        <v>12000</v>
      </c>
      <c r="M101" s="217">
        <v>40000</v>
      </c>
      <c r="N101" s="218">
        <v>50000</v>
      </c>
      <c r="O101" s="218"/>
      <c r="P101" s="218">
        <v>20000</v>
      </c>
      <c r="Q101" s="218">
        <v>20000</v>
      </c>
      <c r="R101" s="218">
        <v>65000</v>
      </c>
      <c r="S101" s="218">
        <v>20000</v>
      </c>
      <c r="T101" s="218">
        <v>50000</v>
      </c>
      <c r="U101" s="218">
        <v>50000</v>
      </c>
      <c r="V101" s="218"/>
      <c r="W101" s="217">
        <v>60000</v>
      </c>
      <c r="X101" s="217">
        <v>70000</v>
      </c>
      <c r="Y101" s="217">
        <v>300000</v>
      </c>
      <c r="Z101" s="217">
        <v>13000</v>
      </c>
      <c r="AA101" s="217">
        <v>13000</v>
      </c>
      <c r="AB101" s="217">
        <v>18000</v>
      </c>
      <c r="AC101" s="217"/>
      <c r="AD101" s="217">
        <v>23000</v>
      </c>
      <c r="AE101" s="219"/>
      <c r="AF101" s="233"/>
      <c r="AG101" s="267"/>
    </row>
    <row r="102" spans="3:33">
      <c r="D102" s="211" t="s">
        <v>656</v>
      </c>
      <c r="E102" s="212"/>
      <c r="F102" s="213"/>
      <c r="G102" s="213"/>
      <c r="H102" s="214"/>
      <c r="I102" s="217">
        <f>SUM(I101*19%)</f>
        <v>3800</v>
      </c>
      <c r="J102" s="217">
        <f t="shared" ref="J102:AD102" si="114">SUM(J101*19%)</f>
        <v>3800</v>
      </c>
      <c r="K102" s="217">
        <f t="shared" si="114"/>
        <v>18050</v>
      </c>
      <c r="L102" s="217">
        <f t="shared" si="114"/>
        <v>2280</v>
      </c>
      <c r="M102" s="217">
        <f t="shared" si="114"/>
        <v>7600</v>
      </c>
      <c r="N102" s="217">
        <f t="shared" si="114"/>
        <v>9500</v>
      </c>
      <c r="O102" s="217">
        <f t="shared" ref="O102" si="115">SUM(O101*19%)</f>
        <v>0</v>
      </c>
      <c r="P102" s="217">
        <f t="shared" ref="P102:U102" si="116">SUM(P101*19%)</f>
        <v>3800</v>
      </c>
      <c r="Q102" s="217">
        <f t="shared" si="116"/>
        <v>3800</v>
      </c>
      <c r="R102" s="217">
        <f t="shared" si="116"/>
        <v>12350</v>
      </c>
      <c r="S102" s="217">
        <f t="shared" si="116"/>
        <v>3800</v>
      </c>
      <c r="T102" s="217">
        <f t="shared" si="116"/>
        <v>9500</v>
      </c>
      <c r="U102" s="217">
        <f t="shared" si="116"/>
        <v>9500</v>
      </c>
      <c r="V102" s="217">
        <f t="shared" ref="V102" si="117">SUM(V101*19%)</f>
        <v>0</v>
      </c>
      <c r="W102" s="217">
        <f t="shared" si="114"/>
        <v>11400</v>
      </c>
      <c r="X102" s="217">
        <f t="shared" si="114"/>
        <v>13300</v>
      </c>
      <c r="Y102" s="217">
        <f t="shared" si="114"/>
        <v>57000</v>
      </c>
      <c r="Z102" s="217">
        <f t="shared" si="114"/>
        <v>2470</v>
      </c>
      <c r="AA102" s="217">
        <f t="shared" ref="AA102" si="118">SUM(AA101*19%)</f>
        <v>2470</v>
      </c>
      <c r="AB102" s="221">
        <f t="shared" ref="AB102:AC102" si="119">SUM(AB101*19%)</f>
        <v>3420</v>
      </c>
      <c r="AC102" s="221">
        <f t="shared" si="119"/>
        <v>0</v>
      </c>
      <c r="AD102" s="217">
        <f t="shared" si="114"/>
        <v>4370</v>
      </c>
      <c r="AE102" s="285">
        <f>W104+X104+Y104+Z104+AD104+AB104+AA104+AC104</f>
        <v>0</v>
      </c>
      <c r="AF102" s="233"/>
      <c r="AG102" s="267"/>
    </row>
    <row r="103" spans="3:33" ht="12" customHeight="1">
      <c r="D103" s="211" t="s">
        <v>657</v>
      </c>
      <c r="E103" s="212"/>
      <c r="F103" s="213"/>
      <c r="G103" s="213"/>
      <c r="H103" s="214"/>
      <c r="I103" s="217">
        <f>SUM(I101:I102)</f>
        <v>23800</v>
      </c>
      <c r="J103" s="217">
        <f t="shared" ref="J103:AD103" si="120">SUM(J101:J102)</f>
        <v>23800</v>
      </c>
      <c r="K103" s="217">
        <f t="shared" si="120"/>
        <v>113050</v>
      </c>
      <c r="L103" s="217">
        <f t="shared" si="120"/>
        <v>14280</v>
      </c>
      <c r="M103" s="217">
        <f t="shared" si="120"/>
        <v>47600</v>
      </c>
      <c r="N103" s="217">
        <f t="shared" si="120"/>
        <v>59500</v>
      </c>
      <c r="O103" s="217">
        <f t="shared" ref="O103" si="121">SUM(O101:O102)</f>
        <v>0</v>
      </c>
      <c r="P103" s="217">
        <f t="shared" ref="P103:U103" si="122">SUM(P101:P102)</f>
        <v>23800</v>
      </c>
      <c r="Q103" s="217">
        <f t="shared" si="122"/>
        <v>23800</v>
      </c>
      <c r="R103" s="217">
        <f t="shared" si="122"/>
        <v>77350</v>
      </c>
      <c r="S103" s="217">
        <f t="shared" si="122"/>
        <v>23800</v>
      </c>
      <c r="T103" s="217">
        <f t="shared" si="122"/>
        <v>59500</v>
      </c>
      <c r="U103" s="217">
        <f t="shared" si="122"/>
        <v>59500</v>
      </c>
      <c r="V103" s="217">
        <f t="shared" ref="V103" si="123">SUM(V101:V102)</f>
        <v>0</v>
      </c>
      <c r="W103" s="217">
        <f t="shared" si="120"/>
        <v>71400</v>
      </c>
      <c r="X103" s="217">
        <f t="shared" si="120"/>
        <v>83300</v>
      </c>
      <c r="Y103" s="217">
        <f t="shared" si="120"/>
        <v>357000</v>
      </c>
      <c r="Z103" s="217">
        <f t="shared" si="120"/>
        <v>15470</v>
      </c>
      <c r="AA103" s="217">
        <f t="shared" ref="AA103" si="124">SUM(AA101:AA102)</f>
        <v>15470</v>
      </c>
      <c r="AB103" s="221">
        <f t="shared" si="120"/>
        <v>21420</v>
      </c>
      <c r="AC103" s="221">
        <f t="shared" ref="AC103" si="125">SUM(AC101:AC102)</f>
        <v>0</v>
      </c>
      <c r="AD103" s="217">
        <f t="shared" si="120"/>
        <v>27370</v>
      </c>
      <c r="AE103" s="219"/>
      <c r="AF103" s="233"/>
      <c r="AG103" s="267"/>
    </row>
    <row r="104" spans="3:33" ht="12" customHeight="1">
      <c r="D104" s="211" t="s">
        <v>658</v>
      </c>
      <c r="E104" s="212"/>
      <c r="F104" s="213"/>
      <c r="G104" s="213"/>
      <c r="H104" s="214"/>
      <c r="I104" s="217">
        <f>SUM(I103*I100)</f>
        <v>0</v>
      </c>
      <c r="J104" s="217">
        <f t="shared" ref="J104:AD104" si="126">SUM(J103*J100)</f>
        <v>0</v>
      </c>
      <c r="K104" s="217">
        <f t="shared" si="126"/>
        <v>0</v>
      </c>
      <c r="L104" s="217">
        <f t="shared" si="126"/>
        <v>0</v>
      </c>
      <c r="M104" s="217">
        <f t="shared" si="126"/>
        <v>0</v>
      </c>
      <c r="N104" s="217">
        <f t="shared" si="126"/>
        <v>0</v>
      </c>
      <c r="O104" s="217">
        <f t="shared" ref="O104" si="127">SUM(O103*O100)</f>
        <v>0</v>
      </c>
      <c r="P104" s="217">
        <f t="shared" ref="P104:U104" si="128">SUM(P103*P100)</f>
        <v>0</v>
      </c>
      <c r="Q104" s="217">
        <f t="shared" si="128"/>
        <v>0</v>
      </c>
      <c r="R104" s="217">
        <f t="shared" si="128"/>
        <v>0</v>
      </c>
      <c r="S104" s="217">
        <f t="shared" si="128"/>
        <v>0</v>
      </c>
      <c r="T104" s="217">
        <f t="shared" si="128"/>
        <v>0</v>
      </c>
      <c r="U104" s="217">
        <f t="shared" si="128"/>
        <v>0</v>
      </c>
      <c r="V104" s="217">
        <f t="shared" ref="V104" si="129">SUM(V103*V100)</f>
        <v>0</v>
      </c>
      <c r="W104" s="217">
        <f t="shared" si="126"/>
        <v>0</v>
      </c>
      <c r="X104" s="217">
        <f t="shared" si="126"/>
        <v>0</v>
      </c>
      <c r="Y104" s="217">
        <f t="shared" si="126"/>
        <v>0</v>
      </c>
      <c r="Z104" s="217">
        <f t="shared" si="126"/>
        <v>0</v>
      </c>
      <c r="AA104" s="217">
        <f t="shared" ref="AA104" si="130">SUM(AA103*AA100)</f>
        <v>0</v>
      </c>
      <c r="AB104" s="221">
        <f t="shared" ref="AB104:AC104" si="131">SUM(AB100*AB103)</f>
        <v>0</v>
      </c>
      <c r="AC104" s="221">
        <f t="shared" si="131"/>
        <v>0</v>
      </c>
      <c r="AD104" s="217">
        <f t="shared" si="126"/>
        <v>0</v>
      </c>
      <c r="AE104" s="286">
        <f>AE100+AE102</f>
        <v>0</v>
      </c>
      <c r="AF104" s="234"/>
      <c r="AG104" s="267"/>
    </row>
    <row r="105" spans="3:33" ht="15">
      <c r="D105" s="224" t="s">
        <v>212</v>
      </c>
      <c r="E105" s="205"/>
      <c r="F105" s="206"/>
      <c r="G105" s="206"/>
      <c r="H105" s="206"/>
      <c r="I105" s="206"/>
      <c r="J105" s="206"/>
      <c r="K105" s="206"/>
      <c r="L105" s="206"/>
      <c r="M105" s="206"/>
      <c r="N105" s="206"/>
      <c r="O105" s="206"/>
      <c r="P105" s="206"/>
      <c r="Q105" s="206"/>
      <c r="R105" s="206"/>
      <c r="S105" s="206"/>
      <c r="T105" s="206"/>
      <c r="U105" s="206"/>
      <c r="V105" s="206"/>
      <c r="W105" s="206"/>
      <c r="X105" s="206"/>
      <c r="Y105" s="206"/>
      <c r="Z105" s="206"/>
      <c r="AA105" s="206"/>
      <c r="AB105" s="206"/>
      <c r="AC105" s="206"/>
      <c r="AD105" s="206"/>
      <c r="AE105" s="206"/>
      <c r="AF105" s="207"/>
      <c r="AG105" s="267"/>
    </row>
    <row r="106" spans="3:33" ht="25.5">
      <c r="C106" s="203">
        <v>1</v>
      </c>
      <c r="D106" s="185" t="s">
        <v>213</v>
      </c>
      <c r="E106" s="186" t="s">
        <v>82</v>
      </c>
      <c r="F106" s="186">
        <v>1</v>
      </c>
      <c r="G106" s="190" t="s">
        <v>214</v>
      </c>
      <c r="H106" s="187"/>
      <c r="I106" s="242"/>
      <c r="J106" s="242"/>
      <c r="K106" s="242"/>
      <c r="L106" s="209"/>
      <c r="M106" s="242"/>
      <c r="N106" s="242"/>
      <c r="O106" s="242"/>
      <c r="P106" s="242">
        <f>I106</f>
        <v>0</v>
      </c>
      <c r="Q106" s="242">
        <f t="shared" ref="Q106:V106" si="132">J106</f>
        <v>0</v>
      </c>
      <c r="R106" s="242">
        <f t="shared" si="132"/>
        <v>0</v>
      </c>
      <c r="S106" s="242">
        <f t="shared" si="132"/>
        <v>0</v>
      </c>
      <c r="T106" s="242">
        <f t="shared" si="132"/>
        <v>0</v>
      </c>
      <c r="U106" s="242">
        <f t="shared" si="132"/>
        <v>0</v>
      </c>
      <c r="V106" s="242">
        <f t="shared" si="132"/>
        <v>0</v>
      </c>
      <c r="W106" s="242"/>
      <c r="X106" s="242"/>
      <c r="Y106" s="242"/>
      <c r="Z106" s="242"/>
      <c r="AA106" s="242"/>
      <c r="AB106" s="242"/>
      <c r="AC106" s="242"/>
      <c r="AD106" s="242"/>
      <c r="AE106" s="309">
        <v>45717</v>
      </c>
      <c r="AF106" s="208">
        <f t="shared" ref="AF106:AF132" si="133">I106+J106+K106+L106+M106+N106+W106+X106+Y106</f>
        <v>0</v>
      </c>
      <c r="AG106" s="268"/>
    </row>
    <row r="107" spans="3:33" ht="38.25">
      <c r="C107" s="203">
        <v>1</v>
      </c>
      <c r="D107" s="185" t="s">
        <v>215</v>
      </c>
      <c r="E107" s="186" t="s">
        <v>82</v>
      </c>
      <c r="F107" s="186">
        <v>1</v>
      </c>
      <c r="G107" s="190" t="s">
        <v>216</v>
      </c>
      <c r="H107" s="187"/>
      <c r="I107" s="242"/>
      <c r="J107" s="242"/>
      <c r="K107" s="242"/>
      <c r="L107" s="209"/>
      <c r="M107" s="242"/>
      <c r="N107" s="242"/>
      <c r="O107" s="242"/>
      <c r="P107" s="242">
        <f t="shared" ref="P107:P132" si="134">I107</f>
        <v>0</v>
      </c>
      <c r="Q107" s="242">
        <f t="shared" ref="Q107:Q132" si="135">J107</f>
        <v>0</v>
      </c>
      <c r="R107" s="242">
        <f t="shared" ref="R107:R132" si="136">K107</f>
        <v>0</v>
      </c>
      <c r="S107" s="242">
        <f t="shared" ref="S107:S132" si="137">L107</f>
        <v>0</v>
      </c>
      <c r="T107" s="242">
        <f t="shared" ref="T107:T132" si="138">M107</f>
        <v>0</v>
      </c>
      <c r="U107" s="242">
        <f t="shared" ref="U107:V132" si="139">N107</f>
        <v>0</v>
      </c>
      <c r="V107" s="242">
        <f t="shared" si="139"/>
        <v>0</v>
      </c>
      <c r="W107" s="242"/>
      <c r="X107" s="242"/>
      <c r="Y107" s="242"/>
      <c r="Z107" s="242"/>
      <c r="AA107" s="242"/>
      <c r="AB107" s="242"/>
      <c r="AC107" s="242"/>
      <c r="AD107" s="242"/>
      <c r="AE107" s="309">
        <v>45689</v>
      </c>
      <c r="AF107" s="208">
        <f t="shared" si="133"/>
        <v>0</v>
      </c>
      <c r="AG107" s="268"/>
    </row>
    <row r="108" spans="3:33" ht="12.75">
      <c r="C108" s="203">
        <v>1</v>
      </c>
      <c r="D108" s="185" t="s">
        <v>217</v>
      </c>
      <c r="E108" s="186" t="s">
        <v>82</v>
      </c>
      <c r="F108" s="186">
        <v>1</v>
      </c>
      <c r="G108" s="190" t="s">
        <v>218</v>
      </c>
      <c r="H108" s="187"/>
      <c r="I108" s="187"/>
      <c r="J108" s="239"/>
      <c r="K108" s="239"/>
      <c r="L108" s="188"/>
      <c r="M108" s="187"/>
      <c r="N108" s="208"/>
      <c r="O108" s="208"/>
      <c r="P108" s="242">
        <f t="shared" si="134"/>
        <v>0</v>
      </c>
      <c r="Q108" s="242">
        <f t="shared" si="135"/>
        <v>0</v>
      </c>
      <c r="R108" s="242">
        <f t="shared" si="136"/>
        <v>0</v>
      </c>
      <c r="S108" s="242">
        <f t="shared" si="137"/>
        <v>0</v>
      </c>
      <c r="T108" s="242">
        <f t="shared" si="138"/>
        <v>0</v>
      </c>
      <c r="U108" s="242">
        <f t="shared" si="139"/>
        <v>0</v>
      </c>
      <c r="V108" s="242">
        <f t="shared" si="139"/>
        <v>0</v>
      </c>
      <c r="W108" s="239"/>
      <c r="X108" s="239"/>
      <c r="Y108" s="239"/>
      <c r="Z108" s="239"/>
      <c r="AA108" s="239"/>
      <c r="AB108" s="239"/>
      <c r="AC108" s="239"/>
      <c r="AD108" s="239"/>
      <c r="AE108" s="241">
        <v>46054</v>
      </c>
      <c r="AF108" s="208">
        <f t="shared" si="133"/>
        <v>0</v>
      </c>
      <c r="AG108" s="268"/>
    </row>
    <row r="109" spans="3:33" ht="25.5">
      <c r="C109" s="203">
        <v>1</v>
      </c>
      <c r="D109" s="185" t="s">
        <v>219</v>
      </c>
      <c r="E109" s="186" t="s">
        <v>82</v>
      </c>
      <c r="F109" s="186">
        <v>1</v>
      </c>
      <c r="G109" s="189" t="s">
        <v>220</v>
      </c>
      <c r="H109" s="187"/>
      <c r="I109" s="187"/>
      <c r="J109" s="208"/>
      <c r="K109" s="187"/>
      <c r="L109" s="188"/>
      <c r="M109" s="187"/>
      <c r="N109" s="208"/>
      <c r="O109" s="208"/>
      <c r="P109" s="242">
        <f t="shared" si="134"/>
        <v>0</v>
      </c>
      <c r="Q109" s="242">
        <f t="shared" si="135"/>
        <v>0</v>
      </c>
      <c r="R109" s="242">
        <f t="shared" si="136"/>
        <v>0</v>
      </c>
      <c r="S109" s="242">
        <f t="shared" si="137"/>
        <v>0</v>
      </c>
      <c r="T109" s="242">
        <f t="shared" si="138"/>
        <v>0</v>
      </c>
      <c r="U109" s="242">
        <f t="shared" si="139"/>
        <v>0</v>
      </c>
      <c r="V109" s="242">
        <f t="shared" si="139"/>
        <v>0</v>
      </c>
      <c r="W109" s="187"/>
      <c r="X109" s="187"/>
      <c r="Y109" s="187"/>
      <c r="Z109" s="187"/>
      <c r="AA109" s="187"/>
      <c r="AB109" s="187"/>
      <c r="AC109" s="187"/>
      <c r="AD109" s="187"/>
      <c r="AE109" s="309">
        <v>45689</v>
      </c>
      <c r="AF109" s="208">
        <f t="shared" si="133"/>
        <v>0</v>
      </c>
      <c r="AG109" s="268"/>
    </row>
    <row r="110" spans="3:33" ht="63.75">
      <c r="C110" s="203">
        <v>1</v>
      </c>
      <c r="D110" s="185" t="s">
        <v>221</v>
      </c>
      <c r="E110" s="186" t="s">
        <v>82</v>
      </c>
      <c r="F110" s="186">
        <v>1</v>
      </c>
      <c r="G110" s="190" t="s">
        <v>222</v>
      </c>
      <c r="H110" s="187"/>
      <c r="I110" s="187"/>
      <c r="J110" s="208"/>
      <c r="K110" s="187"/>
      <c r="L110" s="188"/>
      <c r="M110" s="187"/>
      <c r="N110" s="208"/>
      <c r="O110" s="208"/>
      <c r="P110" s="242">
        <f t="shared" si="134"/>
        <v>0</v>
      </c>
      <c r="Q110" s="242">
        <f t="shared" si="135"/>
        <v>0</v>
      </c>
      <c r="R110" s="242">
        <f t="shared" si="136"/>
        <v>0</v>
      </c>
      <c r="S110" s="242">
        <f t="shared" si="137"/>
        <v>0</v>
      </c>
      <c r="T110" s="242">
        <f t="shared" si="138"/>
        <v>0</v>
      </c>
      <c r="U110" s="242">
        <f t="shared" si="139"/>
        <v>0</v>
      </c>
      <c r="V110" s="242">
        <f t="shared" si="139"/>
        <v>0</v>
      </c>
      <c r="W110" s="187"/>
      <c r="X110" s="187"/>
      <c r="Y110" s="187"/>
      <c r="Z110" s="187"/>
      <c r="AA110" s="187"/>
      <c r="AB110" s="187"/>
      <c r="AC110" s="187"/>
      <c r="AD110" s="187"/>
      <c r="AE110" s="241">
        <v>46054</v>
      </c>
      <c r="AF110" s="208">
        <f t="shared" si="133"/>
        <v>0</v>
      </c>
      <c r="AG110" s="268"/>
    </row>
    <row r="111" spans="3:33" ht="25.5">
      <c r="C111" s="203">
        <v>1</v>
      </c>
      <c r="D111" s="185" t="s">
        <v>223</v>
      </c>
      <c r="E111" s="186" t="s">
        <v>82</v>
      </c>
      <c r="F111" s="186">
        <v>1</v>
      </c>
      <c r="G111" s="190" t="s">
        <v>224</v>
      </c>
      <c r="H111" s="187"/>
      <c r="I111" s="187"/>
      <c r="J111" s="208"/>
      <c r="K111" s="187"/>
      <c r="L111" s="188"/>
      <c r="M111" s="187"/>
      <c r="N111" s="208"/>
      <c r="O111" s="208"/>
      <c r="P111" s="242">
        <f t="shared" si="134"/>
        <v>0</v>
      </c>
      <c r="Q111" s="242">
        <f t="shared" si="135"/>
        <v>0</v>
      </c>
      <c r="R111" s="242">
        <f t="shared" si="136"/>
        <v>0</v>
      </c>
      <c r="S111" s="242">
        <f t="shared" si="137"/>
        <v>0</v>
      </c>
      <c r="T111" s="242">
        <f t="shared" si="138"/>
        <v>0</v>
      </c>
      <c r="U111" s="242">
        <f t="shared" si="139"/>
        <v>0</v>
      </c>
      <c r="V111" s="242">
        <f t="shared" si="139"/>
        <v>0</v>
      </c>
      <c r="W111" s="187"/>
      <c r="X111" s="187"/>
      <c r="Y111" s="187"/>
      <c r="Z111" s="187"/>
      <c r="AA111" s="187"/>
      <c r="AB111" s="187"/>
      <c r="AC111" s="187"/>
      <c r="AD111" s="187"/>
      <c r="AE111" s="241">
        <v>46054</v>
      </c>
      <c r="AF111" s="208">
        <f t="shared" si="133"/>
        <v>0</v>
      </c>
      <c r="AG111" s="268"/>
    </row>
    <row r="112" spans="3:33" ht="12.75">
      <c r="C112" s="203">
        <v>1</v>
      </c>
      <c r="D112" s="185" t="s">
        <v>225</v>
      </c>
      <c r="E112" s="186" t="s">
        <v>82</v>
      </c>
      <c r="F112" s="186">
        <v>1</v>
      </c>
      <c r="G112" s="190" t="s">
        <v>226</v>
      </c>
      <c r="H112" s="187"/>
      <c r="I112" s="187"/>
      <c r="J112" s="208"/>
      <c r="K112" s="187"/>
      <c r="L112" s="188"/>
      <c r="M112" s="187"/>
      <c r="N112" s="208"/>
      <c r="O112" s="208"/>
      <c r="P112" s="242">
        <f t="shared" si="134"/>
        <v>0</v>
      </c>
      <c r="Q112" s="242">
        <f t="shared" si="135"/>
        <v>0</v>
      </c>
      <c r="R112" s="242">
        <f t="shared" si="136"/>
        <v>0</v>
      </c>
      <c r="S112" s="242">
        <f t="shared" si="137"/>
        <v>0</v>
      </c>
      <c r="T112" s="242">
        <f t="shared" si="138"/>
        <v>0</v>
      </c>
      <c r="U112" s="242">
        <f t="shared" si="139"/>
        <v>0</v>
      </c>
      <c r="V112" s="242">
        <f t="shared" si="139"/>
        <v>0</v>
      </c>
      <c r="W112" s="187"/>
      <c r="X112" s="187"/>
      <c r="Y112" s="187"/>
      <c r="Z112" s="187"/>
      <c r="AA112" s="187"/>
      <c r="AB112" s="187"/>
      <c r="AC112" s="187"/>
      <c r="AD112" s="187"/>
      <c r="AE112" s="241">
        <v>46054</v>
      </c>
      <c r="AF112" s="208">
        <f t="shared" si="133"/>
        <v>0</v>
      </c>
      <c r="AG112" s="267"/>
    </row>
    <row r="113" spans="3:33" ht="51">
      <c r="C113" s="203">
        <v>1</v>
      </c>
      <c r="D113" s="185" t="s">
        <v>227</v>
      </c>
      <c r="E113" s="186" t="s">
        <v>228</v>
      </c>
      <c r="F113" s="186">
        <v>3</v>
      </c>
      <c r="G113" s="189" t="s">
        <v>229</v>
      </c>
      <c r="H113" s="187"/>
      <c r="I113" s="187"/>
      <c r="J113" s="208"/>
      <c r="K113" s="187"/>
      <c r="L113" s="188"/>
      <c r="M113" s="187"/>
      <c r="N113" s="208"/>
      <c r="O113" s="208"/>
      <c r="P113" s="242">
        <f t="shared" si="134"/>
        <v>0</v>
      </c>
      <c r="Q113" s="242">
        <f t="shared" si="135"/>
        <v>0</v>
      </c>
      <c r="R113" s="242">
        <f t="shared" si="136"/>
        <v>0</v>
      </c>
      <c r="S113" s="242">
        <f t="shared" si="137"/>
        <v>0</v>
      </c>
      <c r="T113" s="242">
        <f t="shared" si="138"/>
        <v>0</v>
      </c>
      <c r="U113" s="242">
        <f t="shared" si="139"/>
        <v>0</v>
      </c>
      <c r="V113" s="242">
        <f t="shared" si="139"/>
        <v>0</v>
      </c>
      <c r="W113" s="187"/>
      <c r="X113" s="187"/>
      <c r="Y113" s="187"/>
      <c r="Z113" s="187"/>
      <c r="AA113" s="187"/>
      <c r="AB113" s="187"/>
      <c r="AC113" s="187"/>
      <c r="AD113" s="187"/>
      <c r="AE113" s="241">
        <v>46054</v>
      </c>
      <c r="AF113" s="208">
        <f t="shared" si="133"/>
        <v>0</v>
      </c>
      <c r="AG113" s="268"/>
    </row>
    <row r="114" spans="3:33" ht="38.25">
      <c r="C114" s="203">
        <v>1</v>
      </c>
      <c r="D114" s="185" t="s">
        <v>227</v>
      </c>
      <c r="E114" s="186" t="s">
        <v>112</v>
      </c>
      <c r="F114" s="186">
        <v>1</v>
      </c>
      <c r="G114" s="189" t="s">
        <v>230</v>
      </c>
      <c r="H114" s="187"/>
      <c r="I114" s="187"/>
      <c r="J114" s="208"/>
      <c r="K114" s="187"/>
      <c r="L114" s="188"/>
      <c r="M114" s="187"/>
      <c r="N114" s="208"/>
      <c r="O114" s="208"/>
      <c r="P114" s="242">
        <f t="shared" si="134"/>
        <v>0</v>
      </c>
      <c r="Q114" s="242">
        <f t="shared" si="135"/>
        <v>0</v>
      </c>
      <c r="R114" s="242">
        <f t="shared" si="136"/>
        <v>0</v>
      </c>
      <c r="S114" s="242">
        <f t="shared" si="137"/>
        <v>0</v>
      </c>
      <c r="T114" s="242">
        <f t="shared" si="138"/>
        <v>0</v>
      </c>
      <c r="U114" s="242">
        <f t="shared" si="139"/>
        <v>0</v>
      </c>
      <c r="V114" s="242">
        <f t="shared" si="139"/>
        <v>0</v>
      </c>
      <c r="W114" s="187"/>
      <c r="X114" s="187"/>
      <c r="Y114" s="187"/>
      <c r="Z114" s="187"/>
      <c r="AA114" s="187"/>
      <c r="AB114" s="187"/>
      <c r="AC114" s="187"/>
      <c r="AD114" s="187"/>
      <c r="AE114" s="241">
        <v>46054</v>
      </c>
      <c r="AF114" s="208">
        <f t="shared" si="133"/>
        <v>0</v>
      </c>
      <c r="AG114" s="267"/>
    </row>
    <row r="115" spans="3:33" ht="38.25">
      <c r="C115" s="203">
        <v>1</v>
      </c>
      <c r="D115" s="185" t="s">
        <v>231</v>
      </c>
      <c r="E115" s="186" t="s">
        <v>82</v>
      </c>
      <c r="F115" s="186">
        <v>1</v>
      </c>
      <c r="G115" s="190" t="s">
        <v>232</v>
      </c>
      <c r="H115" s="187"/>
      <c r="I115" s="187"/>
      <c r="J115" s="208"/>
      <c r="K115" s="187"/>
      <c r="L115" s="188"/>
      <c r="M115" s="187"/>
      <c r="N115" s="208"/>
      <c r="O115" s="208"/>
      <c r="P115" s="242">
        <f t="shared" si="134"/>
        <v>0</v>
      </c>
      <c r="Q115" s="242">
        <f t="shared" si="135"/>
        <v>0</v>
      </c>
      <c r="R115" s="242">
        <f t="shared" si="136"/>
        <v>0</v>
      </c>
      <c r="S115" s="242">
        <f t="shared" si="137"/>
        <v>0</v>
      </c>
      <c r="T115" s="242">
        <f t="shared" si="138"/>
        <v>0</v>
      </c>
      <c r="U115" s="242">
        <f t="shared" si="139"/>
        <v>0</v>
      </c>
      <c r="V115" s="242">
        <f t="shared" si="139"/>
        <v>0</v>
      </c>
      <c r="W115" s="187"/>
      <c r="X115" s="187"/>
      <c r="Y115" s="187"/>
      <c r="Z115" s="187"/>
      <c r="AA115" s="187"/>
      <c r="AB115" s="187"/>
      <c r="AC115" s="187"/>
      <c r="AD115" s="187"/>
      <c r="AE115" s="241">
        <v>46054</v>
      </c>
      <c r="AF115" s="208">
        <f t="shared" si="133"/>
        <v>0</v>
      </c>
      <c r="AG115" s="267"/>
    </row>
    <row r="116" spans="3:33" ht="25.5">
      <c r="C116" s="203">
        <v>1</v>
      </c>
      <c r="D116" s="185" t="s">
        <v>233</v>
      </c>
      <c r="E116" s="186" t="s">
        <v>82</v>
      </c>
      <c r="F116" s="186">
        <v>1</v>
      </c>
      <c r="G116" s="190" t="s">
        <v>234</v>
      </c>
      <c r="H116" s="187"/>
      <c r="I116" s="187"/>
      <c r="J116" s="208"/>
      <c r="K116" s="187"/>
      <c r="L116" s="188"/>
      <c r="M116" s="187"/>
      <c r="N116" s="208"/>
      <c r="O116" s="208"/>
      <c r="P116" s="242">
        <f t="shared" si="134"/>
        <v>0</v>
      </c>
      <c r="Q116" s="242">
        <f t="shared" si="135"/>
        <v>0</v>
      </c>
      <c r="R116" s="242">
        <f t="shared" si="136"/>
        <v>0</v>
      </c>
      <c r="S116" s="242">
        <f t="shared" si="137"/>
        <v>0</v>
      </c>
      <c r="T116" s="242">
        <f t="shared" si="138"/>
        <v>0</v>
      </c>
      <c r="U116" s="242">
        <f t="shared" si="139"/>
        <v>0</v>
      </c>
      <c r="V116" s="242">
        <f t="shared" si="139"/>
        <v>0</v>
      </c>
      <c r="W116" s="187"/>
      <c r="X116" s="187"/>
      <c r="Y116" s="187"/>
      <c r="Z116" s="187"/>
      <c r="AA116" s="187"/>
      <c r="AB116" s="187"/>
      <c r="AC116" s="187"/>
      <c r="AD116" s="187"/>
      <c r="AE116" s="241">
        <v>46054</v>
      </c>
      <c r="AF116" s="208">
        <f t="shared" si="133"/>
        <v>0</v>
      </c>
      <c r="AG116" s="267"/>
    </row>
    <row r="117" spans="3:33" ht="25.5">
      <c r="C117" s="203">
        <v>1</v>
      </c>
      <c r="D117" s="185" t="s">
        <v>235</v>
      </c>
      <c r="E117" s="186" t="s">
        <v>82</v>
      </c>
      <c r="F117" s="186">
        <v>1</v>
      </c>
      <c r="G117" s="190" t="s">
        <v>236</v>
      </c>
      <c r="H117" s="187"/>
      <c r="I117" s="187"/>
      <c r="J117" s="208"/>
      <c r="K117" s="187"/>
      <c r="L117" s="188"/>
      <c r="M117" s="187"/>
      <c r="N117" s="208"/>
      <c r="O117" s="208"/>
      <c r="P117" s="242">
        <f t="shared" si="134"/>
        <v>0</v>
      </c>
      <c r="Q117" s="242">
        <f t="shared" si="135"/>
        <v>0</v>
      </c>
      <c r="R117" s="242">
        <f t="shared" si="136"/>
        <v>0</v>
      </c>
      <c r="S117" s="242">
        <f t="shared" si="137"/>
        <v>0</v>
      </c>
      <c r="T117" s="242">
        <f t="shared" si="138"/>
        <v>0</v>
      </c>
      <c r="U117" s="242">
        <f t="shared" si="139"/>
        <v>0</v>
      </c>
      <c r="V117" s="242">
        <f t="shared" si="139"/>
        <v>0</v>
      </c>
      <c r="W117" s="187"/>
      <c r="X117" s="187"/>
      <c r="Y117" s="187"/>
      <c r="Z117" s="187"/>
      <c r="AA117" s="187"/>
      <c r="AB117" s="187"/>
      <c r="AC117" s="187"/>
      <c r="AD117" s="187"/>
      <c r="AE117" s="241">
        <v>46054</v>
      </c>
      <c r="AF117" s="208">
        <f t="shared" si="133"/>
        <v>0</v>
      </c>
      <c r="AG117" s="267"/>
    </row>
    <row r="118" spans="3:33" ht="25.5">
      <c r="C118" s="203">
        <v>1</v>
      </c>
      <c r="D118" s="194" t="s">
        <v>237</v>
      </c>
      <c r="E118" s="225" t="s">
        <v>58</v>
      </c>
      <c r="F118" s="186"/>
      <c r="G118" s="190" t="s">
        <v>238</v>
      </c>
      <c r="H118" s="187"/>
      <c r="I118" s="187"/>
      <c r="J118" s="208"/>
      <c r="K118" s="187"/>
      <c r="L118" s="188"/>
      <c r="M118" s="187"/>
      <c r="N118" s="208"/>
      <c r="O118" s="208"/>
      <c r="P118" s="242">
        <f t="shared" si="134"/>
        <v>0</v>
      </c>
      <c r="Q118" s="242">
        <f t="shared" si="135"/>
        <v>0</v>
      </c>
      <c r="R118" s="242">
        <f t="shared" si="136"/>
        <v>0</v>
      </c>
      <c r="S118" s="242">
        <f t="shared" si="137"/>
        <v>0</v>
      </c>
      <c r="T118" s="242">
        <f t="shared" si="138"/>
        <v>0</v>
      </c>
      <c r="U118" s="242">
        <f t="shared" si="139"/>
        <v>0</v>
      </c>
      <c r="V118" s="242">
        <f t="shared" si="139"/>
        <v>0</v>
      </c>
      <c r="W118" s="187"/>
      <c r="X118" s="187"/>
      <c r="Y118" s="187"/>
      <c r="Z118" s="187"/>
      <c r="AA118" s="187"/>
      <c r="AB118" s="187"/>
      <c r="AC118" s="187"/>
      <c r="AD118" s="187"/>
      <c r="AE118" s="309"/>
      <c r="AF118" s="208">
        <f t="shared" si="133"/>
        <v>0</v>
      </c>
      <c r="AG118" s="267"/>
    </row>
    <row r="119" spans="3:33" ht="25.5">
      <c r="C119" s="203">
        <v>1</v>
      </c>
      <c r="D119" s="185" t="s">
        <v>237</v>
      </c>
      <c r="E119" s="186" t="s">
        <v>239</v>
      </c>
      <c r="F119" s="186">
        <v>1</v>
      </c>
      <c r="G119" s="190" t="s">
        <v>240</v>
      </c>
      <c r="H119" s="187"/>
      <c r="I119" s="187"/>
      <c r="J119" s="208"/>
      <c r="K119" s="187"/>
      <c r="L119" s="188"/>
      <c r="M119" s="187"/>
      <c r="N119" s="208"/>
      <c r="O119" s="208"/>
      <c r="P119" s="242">
        <f t="shared" si="134"/>
        <v>0</v>
      </c>
      <c r="Q119" s="242">
        <f t="shared" si="135"/>
        <v>0</v>
      </c>
      <c r="R119" s="242">
        <f t="shared" si="136"/>
        <v>0</v>
      </c>
      <c r="S119" s="242">
        <f t="shared" si="137"/>
        <v>0</v>
      </c>
      <c r="T119" s="242">
        <f t="shared" si="138"/>
        <v>0</v>
      </c>
      <c r="U119" s="242">
        <f t="shared" si="139"/>
        <v>0</v>
      </c>
      <c r="V119" s="242">
        <f t="shared" si="139"/>
        <v>0</v>
      </c>
      <c r="W119" s="187"/>
      <c r="X119" s="187"/>
      <c r="Y119" s="187"/>
      <c r="Z119" s="187"/>
      <c r="AA119" s="187"/>
      <c r="AB119" s="187"/>
      <c r="AC119" s="187"/>
      <c r="AD119" s="187"/>
      <c r="AE119" s="309">
        <v>45689</v>
      </c>
      <c r="AF119" s="208">
        <f t="shared" si="133"/>
        <v>0</v>
      </c>
      <c r="AG119" s="268"/>
    </row>
    <row r="120" spans="3:33" ht="51">
      <c r="C120" s="203">
        <v>1</v>
      </c>
      <c r="D120" s="194" t="s">
        <v>237</v>
      </c>
      <c r="E120" s="225" t="s">
        <v>241</v>
      </c>
      <c r="F120" s="186">
        <v>4</v>
      </c>
      <c r="G120" s="189" t="s">
        <v>242</v>
      </c>
      <c r="H120" s="187"/>
      <c r="I120" s="187"/>
      <c r="J120" s="208"/>
      <c r="K120" s="187"/>
      <c r="L120" s="188"/>
      <c r="M120" s="187"/>
      <c r="N120" s="208"/>
      <c r="O120" s="208"/>
      <c r="P120" s="242">
        <f t="shared" si="134"/>
        <v>0</v>
      </c>
      <c r="Q120" s="242">
        <f t="shared" si="135"/>
        <v>0</v>
      </c>
      <c r="R120" s="242">
        <f t="shared" si="136"/>
        <v>0</v>
      </c>
      <c r="S120" s="242">
        <f t="shared" si="137"/>
        <v>0</v>
      </c>
      <c r="T120" s="242">
        <f t="shared" si="138"/>
        <v>0</v>
      </c>
      <c r="U120" s="242">
        <f t="shared" si="139"/>
        <v>0</v>
      </c>
      <c r="V120" s="242">
        <f t="shared" si="139"/>
        <v>0</v>
      </c>
      <c r="W120" s="187"/>
      <c r="X120" s="187"/>
      <c r="Y120" s="187"/>
      <c r="Z120" s="187"/>
      <c r="AA120" s="187"/>
      <c r="AB120" s="187"/>
      <c r="AC120" s="187"/>
      <c r="AD120" s="187"/>
      <c r="AE120" s="309">
        <v>45689</v>
      </c>
      <c r="AF120" s="208">
        <f t="shared" si="133"/>
        <v>0</v>
      </c>
      <c r="AG120" s="268"/>
    </row>
    <row r="121" spans="3:33" ht="25.5">
      <c r="C121" s="203">
        <v>1</v>
      </c>
      <c r="D121" s="185" t="s">
        <v>243</v>
      </c>
      <c r="E121" s="186" t="s">
        <v>82</v>
      </c>
      <c r="F121" s="186">
        <v>1</v>
      </c>
      <c r="G121" s="190" t="s">
        <v>244</v>
      </c>
      <c r="H121" s="187"/>
      <c r="I121" s="187"/>
      <c r="J121" s="208"/>
      <c r="K121" s="187"/>
      <c r="L121" s="188"/>
      <c r="M121" s="187"/>
      <c r="N121" s="208"/>
      <c r="O121" s="208"/>
      <c r="P121" s="242">
        <f t="shared" si="134"/>
        <v>0</v>
      </c>
      <c r="Q121" s="242">
        <f t="shared" si="135"/>
        <v>0</v>
      </c>
      <c r="R121" s="242">
        <f t="shared" si="136"/>
        <v>0</v>
      </c>
      <c r="S121" s="242">
        <f t="shared" si="137"/>
        <v>0</v>
      </c>
      <c r="T121" s="242">
        <f t="shared" si="138"/>
        <v>0</v>
      </c>
      <c r="U121" s="242">
        <f t="shared" si="139"/>
        <v>0</v>
      </c>
      <c r="V121" s="242">
        <f t="shared" si="139"/>
        <v>0</v>
      </c>
      <c r="W121" s="187"/>
      <c r="X121" s="187"/>
      <c r="Y121" s="187"/>
      <c r="Z121" s="187"/>
      <c r="AA121" s="187"/>
      <c r="AB121" s="187"/>
      <c r="AC121" s="187"/>
      <c r="AD121" s="187"/>
      <c r="AE121" s="241">
        <v>46054</v>
      </c>
      <c r="AF121" s="208">
        <f t="shared" si="133"/>
        <v>0</v>
      </c>
      <c r="AG121" s="267"/>
    </row>
    <row r="122" spans="3:33" ht="51">
      <c r="C122" s="203">
        <v>1</v>
      </c>
      <c r="D122" s="185" t="s">
        <v>245</v>
      </c>
      <c r="E122" s="195" t="s">
        <v>246</v>
      </c>
      <c r="F122" s="186">
        <v>5</v>
      </c>
      <c r="G122" s="190" t="s">
        <v>247</v>
      </c>
      <c r="H122" s="187"/>
      <c r="I122" s="187"/>
      <c r="J122" s="208"/>
      <c r="K122" s="187"/>
      <c r="L122" s="188"/>
      <c r="M122" s="187"/>
      <c r="N122" s="208"/>
      <c r="O122" s="208"/>
      <c r="P122" s="242">
        <f t="shared" si="134"/>
        <v>0</v>
      </c>
      <c r="Q122" s="242">
        <f t="shared" si="135"/>
        <v>0</v>
      </c>
      <c r="R122" s="242">
        <f t="shared" si="136"/>
        <v>0</v>
      </c>
      <c r="S122" s="242">
        <f t="shared" si="137"/>
        <v>0</v>
      </c>
      <c r="T122" s="242">
        <f t="shared" si="138"/>
        <v>0</v>
      </c>
      <c r="U122" s="242">
        <f t="shared" si="139"/>
        <v>0</v>
      </c>
      <c r="V122" s="242">
        <f t="shared" si="139"/>
        <v>0</v>
      </c>
      <c r="W122" s="187"/>
      <c r="X122" s="187"/>
      <c r="Y122" s="187"/>
      <c r="Z122" s="187"/>
      <c r="AA122" s="187"/>
      <c r="AB122" s="187"/>
      <c r="AC122" s="187"/>
      <c r="AD122" s="187"/>
      <c r="AE122" s="241">
        <v>46054</v>
      </c>
      <c r="AF122" s="208">
        <f t="shared" si="133"/>
        <v>0</v>
      </c>
      <c r="AG122" s="268"/>
    </row>
    <row r="123" spans="3:33" ht="12.75">
      <c r="C123" s="203">
        <v>1</v>
      </c>
      <c r="D123" s="185" t="s">
        <v>248</v>
      </c>
      <c r="E123" s="186" t="s">
        <v>249</v>
      </c>
      <c r="F123" s="186">
        <v>1</v>
      </c>
      <c r="G123" s="190" t="s">
        <v>250</v>
      </c>
      <c r="H123" s="187"/>
      <c r="I123" s="187"/>
      <c r="J123" s="208"/>
      <c r="K123" s="187"/>
      <c r="L123" s="188"/>
      <c r="M123" s="245"/>
      <c r="N123" s="208"/>
      <c r="O123" s="208"/>
      <c r="P123" s="242">
        <f t="shared" si="134"/>
        <v>0</v>
      </c>
      <c r="Q123" s="242">
        <f t="shared" si="135"/>
        <v>0</v>
      </c>
      <c r="R123" s="242">
        <f t="shared" si="136"/>
        <v>0</v>
      </c>
      <c r="S123" s="242">
        <f t="shared" si="137"/>
        <v>0</v>
      </c>
      <c r="T123" s="242">
        <f t="shared" si="138"/>
        <v>0</v>
      </c>
      <c r="U123" s="242">
        <f t="shared" si="139"/>
        <v>0</v>
      </c>
      <c r="V123" s="242">
        <f t="shared" si="139"/>
        <v>0</v>
      </c>
      <c r="W123" s="187"/>
      <c r="X123" s="187"/>
      <c r="Y123" s="187"/>
      <c r="Z123" s="187"/>
      <c r="AA123" s="187"/>
      <c r="AB123" s="187"/>
      <c r="AC123" s="187"/>
      <c r="AD123" s="187"/>
      <c r="AE123" s="309">
        <v>45689</v>
      </c>
      <c r="AF123" s="208">
        <f t="shared" si="133"/>
        <v>0</v>
      </c>
      <c r="AG123" s="268"/>
    </row>
    <row r="124" spans="3:33" ht="51">
      <c r="C124" s="203">
        <v>1</v>
      </c>
      <c r="D124" s="185" t="s">
        <v>251</v>
      </c>
      <c r="E124" s="186" t="s">
        <v>252</v>
      </c>
      <c r="F124" s="186">
        <v>20</v>
      </c>
      <c r="G124" s="189" t="s">
        <v>662</v>
      </c>
      <c r="H124" s="187"/>
      <c r="I124" s="187"/>
      <c r="J124" s="208"/>
      <c r="K124" s="187"/>
      <c r="L124" s="188"/>
      <c r="M124" s="187"/>
      <c r="N124" s="208"/>
      <c r="O124" s="208"/>
      <c r="P124" s="242">
        <f t="shared" si="134"/>
        <v>0</v>
      </c>
      <c r="Q124" s="242">
        <f t="shared" si="135"/>
        <v>0</v>
      </c>
      <c r="R124" s="242">
        <f t="shared" si="136"/>
        <v>0</v>
      </c>
      <c r="S124" s="242">
        <f t="shared" si="137"/>
        <v>0</v>
      </c>
      <c r="T124" s="242">
        <f t="shared" si="138"/>
        <v>0</v>
      </c>
      <c r="U124" s="242">
        <f t="shared" si="139"/>
        <v>0</v>
      </c>
      <c r="V124" s="242">
        <f t="shared" si="139"/>
        <v>0</v>
      </c>
      <c r="W124" s="187"/>
      <c r="X124" s="187"/>
      <c r="Y124" s="187"/>
      <c r="Z124" s="187"/>
      <c r="AA124" s="187"/>
      <c r="AB124" s="187"/>
      <c r="AC124" s="187"/>
      <c r="AD124" s="187"/>
      <c r="AE124" s="309">
        <v>45962</v>
      </c>
      <c r="AF124" s="208">
        <f t="shared" si="133"/>
        <v>0</v>
      </c>
      <c r="AG124" s="267"/>
    </row>
    <row r="125" spans="3:33" ht="12.75">
      <c r="C125" s="203">
        <v>1</v>
      </c>
      <c r="D125" s="185" t="s">
        <v>254</v>
      </c>
      <c r="E125" s="186" t="s">
        <v>82</v>
      </c>
      <c r="F125" s="186">
        <v>1</v>
      </c>
      <c r="G125" s="190" t="s">
        <v>255</v>
      </c>
      <c r="H125" s="187"/>
      <c r="I125" s="187"/>
      <c r="J125" s="208"/>
      <c r="K125" s="187"/>
      <c r="L125" s="188"/>
      <c r="M125" s="187"/>
      <c r="N125" s="208"/>
      <c r="O125" s="208"/>
      <c r="P125" s="242">
        <f t="shared" si="134"/>
        <v>0</v>
      </c>
      <c r="Q125" s="242">
        <f t="shared" si="135"/>
        <v>0</v>
      </c>
      <c r="R125" s="242">
        <f t="shared" si="136"/>
        <v>0</v>
      </c>
      <c r="S125" s="242">
        <f t="shared" si="137"/>
        <v>0</v>
      </c>
      <c r="T125" s="242">
        <f t="shared" si="138"/>
        <v>0</v>
      </c>
      <c r="U125" s="242">
        <f t="shared" si="139"/>
        <v>0</v>
      </c>
      <c r="V125" s="242">
        <f t="shared" si="139"/>
        <v>0</v>
      </c>
      <c r="W125" s="187"/>
      <c r="X125" s="187"/>
      <c r="Y125" s="187"/>
      <c r="Z125" s="187"/>
      <c r="AA125" s="187"/>
      <c r="AB125" s="187"/>
      <c r="AC125" s="187"/>
      <c r="AD125" s="187"/>
      <c r="AE125" s="241">
        <v>46054</v>
      </c>
      <c r="AF125" s="208">
        <f t="shared" si="133"/>
        <v>0</v>
      </c>
      <c r="AG125" s="267"/>
    </row>
    <row r="126" spans="3:33" ht="25.5">
      <c r="C126" s="203">
        <v>1</v>
      </c>
      <c r="D126" s="185" t="s">
        <v>256</v>
      </c>
      <c r="E126" s="186" t="s">
        <v>82</v>
      </c>
      <c r="F126" s="186">
        <v>1</v>
      </c>
      <c r="G126" s="189" t="s">
        <v>257</v>
      </c>
      <c r="H126" s="187"/>
      <c r="I126" s="187"/>
      <c r="J126" s="208"/>
      <c r="K126" s="187"/>
      <c r="L126" s="188"/>
      <c r="M126" s="187"/>
      <c r="N126" s="208"/>
      <c r="O126" s="208"/>
      <c r="P126" s="242">
        <f t="shared" si="134"/>
        <v>0</v>
      </c>
      <c r="Q126" s="242">
        <f t="shared" si="135"/>
        <v>0</v>
      </c>
      <c r="R126" s="242">
        <f t="shared" si="136"/>
        <v>0</v>
      </c>
      <c r="S126" s="242">
        <f t="shared" si="137"/>
        <v>0</v>
      </c>
      <c r="T126" s="242">
        <f t="shared" si="138"/>
        <v>0</v>
      </c>
      <c r="U126" s="242">
        <f t="shared" si="139"/>
        <v>0</v>
      </c>
      <c r="V126" s="242">
        <f t="shared" si="139"/>
        <v>0</v>
      </c>
      <c r="W126" s="187"/>
      <c r="X126" s="187"/>
      <c r="Y126" s="187"/>
      <c r="Z126" s="187"/>
      <c r="AA126" s="187"/>
      <c r="AB126" s="187"/>
      <c r="AC126" s="187"/>
      <c r="AD126" s="187"/>
      <c r="AE126" s="241">
        <v>46054</v>
      </c>
      <c r="AF126" s="208">
        <f t="shared" si="133"/>
        <v>0</v>
      </c>
      <c r="AG126" s="267"/>
    </row>
    <row r="127" spans="3:33" ht="25.5">
      <c r="C127" s="203">
        <v>1</v>
      </c>
      <c r="D127" s="185" t="s">
        <v>258</v>
      </c>
      <c r="E127" s="186" t="s">
        <v>82</v>
      </c>
      <c r="F127" s="186">
        <v>1</v>
      </c>
      <c r="G127" s="189" t="s">
        <v>259</v>
      </c>
      <c r="H127" s="187"/>
      <c r="I127" s="187"/>
      <c r="J127" s="208"/>
      <c r="K127" s="187"/>
      <c r="L127" s="188"/>
      <c r="M127" s="187"/>
      <c r="N127" s="208"/>
      <c r="O127" s="208"/>
      <c r="P127" s="242">
        <f t="shared" si="134"/>
        <v>0</v>
      </c>
      <c r="Q127" s="242">
        <f t="shared" si="135"/>
        <v>0</v>
      </c>
      <c r="R127" s="242">
        <f t="shared" si="136"/>
        <v>0</v>
      </c>
      <c r="S127" s="242">
        <f t="shared" si="137"/>
        <v>0</v>
      </c>
      <c r="T127" s="242">
        <f t="shared" si="138"/>
        <v>0</v>
      </c>
      <c r="U127" s="242">
        <f t="shared" si="139"/>
        <v>0</v>
      </c>
      <c r="V127" s="242">
        <f t="shared" si="139"/>
        <v>0</v>
      </c>
      <c r="W127" s="187"/>
      <c r="X127" s="187"/>
      <c r="Y127" s="187"/>
      <c r="Z127" s="187"/>
      <c r="AA127" s="187"/>
      <c r="AB127" s="187"/>
      <c r="AC127" s="187"/>
      <c r="AD127" s="187"/>
      <c r="AE127" s="241">
        <v>46054</v>
      </c>
      <c r="AF127" s="208">
        <f t="shared" si="133"/>
        <v>0</v>
      </c>
      <c r="AG127" s="267"/>
    </row>
    <row r="128" spans="3:33" ht="25.5">
      <c r="C128" s="203">
        <v>1</v>
      </c>
      <c r="D128" s="185" t="s">
        <v>260</v>
      </c>
      <c r="E128" s="186" t="s">
        <v>82</v>
      </c>
      <c r="F128" s="186">
        <v>1</v>
      </c>
      <c r="G128" s="190" t="s">
        <v>261</v>
      </c>
      <c r="H128" s="187"/>
      <c r="I128" s="187"/>
      <c r="J128" s="208"/>
      <c r="K128" s="187"/>
      <c r="L128" s="188"/>
      <c r="M128" s="187"/>
      <c r="N128" s="208"/>
      <c r="O128" s="208"/>
      <c r="P128" s="242">
        <f t="shared" si="134"/>
        <v>0</v>
      </c>
      <c r="Q128" s="242">
        <f t="shared" si="135"/>
        <v>0</v>
      </c>
      <c r="R128" s="242">
        <f t="shared" si="136"/>
        <v>0</v>
      </c>
      <c r="S128" s="242">
        <f t="shared" si="137"/>
        <v>0</v>
      </c>
      <c r="T128" s="242">
        <f t="shared" si="138"/>
        <v>0</v>
      </c>
      <c r="U128" s="242">
        <f t="shared" si="139"/>
        <v>0</v>
      </c>
      <c r="V128" s="242">
        <f t="shared" si="139"/>
        <v>0</v>
      </c>
      <c r="W128" s="187"/>
      <c r="X128" s="187"/>
      <c r="Y128" s="187"/>
      <c r="Z128" s="187"/>
      <c r="AA128" s="187"/>
      <c r="AB128" s="187"/>
      <c r="AC128" s="187"/>
      <c r="AD128" s="187"/>
      <c r="AE128" s="309"/>
      <c r="AF128" s="208">
        <f t="shared" si="133"/>
        <v>0</v>
      </c>
      <c r="AG128" s="267"/>
    </row>
    <row r="129" spans="3:33" ht="25.5">
      <c r="C129" s="203">
        <v>1</v>
      </c>
      <c r="D129" s="185" t="s">
        <v>262</v>
      </c>
      <c r="E129" s="186" t="s">
        <v>82</v>
      </c>
      <c r="F129" s="186">
        <v>1</v>
      </c>
      <c r="G129" s="190" t="s">
        <v>263</v>
      </c>
      <c r="H129" s="187"/>
      <c r="I129" s="187"/>
      <c r="J129" s="208"/>
      <c r="K129" s="187"/>
      <c r="L129" s="188"/>
      <c r="M129" s="187"/>
      <c r="N129" s="208"/>
      <c r="O129" s="208"/>
      <c r="P129" s="242">
        <f t="shared" si="134"/>
        <v>0</v>
      </c>
      <c r="Q129" s="242">
        <f t="shared" si="135"/>
        <v>0</v>
      </c>
      <c r="R129" s="242">
        <f t="shared" si="136"/>
        <v>0</v>
      </c>
      <c r="S129" s="242">
        <f t="shared" si="137"/>
        <v>0</v>
      </c>
      <c r="T129" s="242">
        <f t="shared" si="138"/>
        <v>0</v>
      </c>
      <c r="U129" s="242">
        <f t="shared" si="139"/>
        <v>0</v>
      </c>
      <c r="V129" s="242">
        <f t="shared" si="139"/>
        <v>0</v>
      </c>
      <c r="W129" s="187"/>
      <c r="X129" s="187"/>
      <c r="Y129" s="187"/>
      <c r="Z129" s="187"/>
      <c r="AA129" s="187"/>
      <c r="AB129" s="187"/>
      <c r="AC129" s="187"/>
      <c r="AD129" s="187"/>
      <c r="AE129" s="241">
        <v>46054</v>
      </c>
      <c r="AF129" s="208">
        <f t="shared" si="133"/>
        <v>0</v>
      </c>
      <c r="AG129" s="267"/>
    </row>
    <row r="130" spans="3:33" ht="38.25">
      <c r="C130" s="203">
        <v>1</v>
      </c>
      <c r="D130" s="185" t="s">
        <v>264</v>
      </c>
      <c r="E130" s="225" t="s">
        <v>265</v>
      </c>
      <c r="F130" s="186">
        <v>2</v>
      </c>
      <c r="G130" s="190" t="s">
        <v>266</v>
      </c>
      <c r="H130" s="187"/>
      <c r="I130" s="187"/>
      <c r="J130" s="208"/>
      <c r="K130" s="187"/>
      <c r="L130" s="188"/>
      <c r="M130" s="187"/>
      <c r="N130" s="208"/>
      <c r="O130" s="208"/>
      <c r="P130" s="242">
        <f t="shared" si="134"/>
        <v>0</v>
      </c>
      <c r="Q130" s="242">
        <f t="shared" si="135"/>
        <v>0</v>
      </c>
      <c r="R130" s="242">
        <f t="shared" si="136"/>
        <v>0</v>
      </c>
      <c r="S130" s="242">
        <f t="shared" si="137"/>
        <v>0</v>
      </c>
      <c r="T130" s="242">
        <f t="shared" si="138"/>
        <v>0</v>
      </c>
      <c r="U130" s="242">
        <f t="shared" si="139"/>
        <v>0</v>
      </c>
      <c r="V130" s="242">
        <f t="shared" si="139"/>
        <v>0</v>
      </c>
      <c r="W130" s="187"/>
      <c r="X130" s="187"/>
      <c r="Y130" s="187"/>
      <c r="Z130" s="187"/>
      <c r="AA130" s="187"/>
      <c r="AB130" s="187"/>
      <c r="AC130" s="187"/>
      <c r="AD130" s="187"/>
      <c r="AE130" s="241">
        <v>46054</v>
      </c>
      <c r="AF130" s="208">
        <f t="shared" si="133"/>
        <v>0</v>
      </c>
      <c r="AG130" s="267"/>
    </row>
    <row r="131" spans="3:33" ht="38.25">
      <c r="C131" s="203">
        <v>1</v>
      </c>
      <c r="D131" s="185" t="s">
        <v>264</v>
      </c>
      <c r="E131" s="225" t="s">
        <v>267</v>
      </c>
      <c r="F131" s="186">
        <v>3</v>
      </c>
      <c r="G131" s="190" t="s">
        <v>268</v>
      </c>
      <c r="H131" s="187"/>
      <c r="I131" s="187"/>
      <c r="J131" s="208"/>
      <c r="K131" s="187"/>
      <c r="L131" s="188"/>
      <c r="M131" s="187"/>
      <c r="N131" s="208"/>
      <c r="O131" s="208"/>
      <c r="P131" s="242">
        <f t="shared" si="134"/>
        <v>0</v>
      </c>
      <c r="Q131" s="242">
        <f t="shared" si="135"/>
        <v>0</v>
      </c>
      <c r="R131" s="242">
        <f t="shared" si="136"/>
        <v>0</v>
      </c>
      <c r="S131" s="242">
        <f t="shared" si="137"/>
        <v>0</v>
      </c>
      <c r="T131" s="242">
        <f t="shared" si="138"/>
        <v>0</v>
      </c>
      <c r="U131" s="242">
        <f t="shared" si="139"/>
        <v>0</v>
      </c>
      <c r="V131" s="242">
        <f t="shared" si="139"/>
        <v>0</v>
      </c>
      <c r="W131" s="187"/>
      <c r="X131" s="187"/>
      <c r="Y131" s="187"/>
      <c r="Z131" s="187"/>
      <c r="AA131" s="187"/>
      <c r="AB131" s="187"/>
      <c r="AC131" s="187"/>
      <c r="AD131" s="187"/>
      <c r="AE131" s="241">
        <v>46054</v>
      </c>
      <c r="AF131" s="208">
        <f t="shared" si="133"/>
        <v>0</v>
      </c>
      <c r="AG131" s="267"/>
    </row>
    <row r="132" spans="3:33" ht="25.5">
      <c r="C132" s="203">
        <v>1</v>
      </c>
      <c r="D132" s="185" t="s">
        <v>269</v>
      </c>
      <c r="E132" s="225" t="s">
        <v>47</v>
      </c>
      <c r="F132" s="186">
        <v>3</v>
      </c>
      <c r="G132" s="190" t="s">
        <v>270</v>
      </c>
      <c r="H132" s="187"/>
      <c r="I132" s="187"/>
      <c r="J132" s="208"/>
      <c r="K132" s="187"/>
      <c r="L132" s="188"/>
      <c r="M132" s="187"/>
      <c r="N132" s="208"/>
      <c r="O132" s="208"/>
      <c r="P132" s="242">
        <f t="shared" si="134"/>
        <v>0</v>
      </c>
      <c r="Q132" s="242">
        <f t="shared" si="135"/>
        <v>0</v>
      </c>
      <c r="R132" s="242">
        <f t="shared" si="136"/>
        <v>0</v>
      </c>
      <c r="S132" s="242">
        <f t="shared" si="137"/>
        <v>0</v>
      </c>
      <c r="T132" s="242">
        <f t="shared" si="138"/>
        <v>0</v>
      </c>
      <c r="U132" s="242">
        <f t="shared" si="139"/>
        <v>0</v>
      </c>
      <c r="V132" s="242">
        <f t="shared" si="139"/>
        <v>0</v>
      </c>
      <c r="W132" s="187"/>
      <c r="X132" s="187"/>
      <c r="Y132" s="187"/>
      <c r="Z132" s="187"/>
      <c r="AA132" s="187"/>
      <c r="AB132" s="187"/>
      <c r="AC132" s="187"/>
      <c r="AD132" s="187"/>
      <c r="AE132" s="241">
        <v>46054</v>
      </c>
      <c r="AF132" s="208">
        <f t="shared" si="133"/>
        <v>0</v>
      </c>
      <c r="AG132" s="267"/>
    </row>
    <row r="133" spans="3:33" ht="12" customHeight="1">
      <c r="D133" s="211" t="s">
        <v>654</v>
      </c>
      <c r="E133" s="212"/>
      <c r="F133" s="213"/>
      <c r="G133" s="213"/>
      <c r="H133" s="214"/>
      <c r="I133" s="187">
        <f t="shared" ref="I133:AD133" si="140">SUM(I106:I132)</f>
        <v>0</v>
      </c>
      <c r="J133" s="187">
        <f t="shared" si="140"/>
        <v>0</v>
      </c>
      <c r="K133" s="187">
        <f t="shared" si="140"/>
        <v>0</v>
      </c>
      <c r="L133" s="187">
        <f t="shared" si="140"/>
        <v>0</v>
      </c>
      <c r="M133" s="187">
        <f t="shared" si="140"/>
        <v>0</v>
      </c>
      <c r="N133" s="187">
        <f t="shared" si="140"/>
        <v>0</v>
      </c>
      <c r="O133" s="187">
        <f t="shared" ref="O133" si="141">SUM(O106:O132)</f>
        <v>0</v>
      </c>
      <c r="P133" s="187">
        <f t="shared" ref="P133:U133" si="142">SUM(P106:P132)</f>
        <v>0</v>
      </c>
      <c r="Q133" s="187">
        <f t="shared" si="142"/>
        <v>0</v>
      </c>
      <c r="R133" s="187">
        <f t="shared" si="142"/>
        <v>0</v>
      </c>
      <c r="S133" s="187">
        <f t="shared" si="142"/>
        <v>0</v>
      </c>
      <c r="T133" s="187">
        <f t="shared" si="142"/>
        <v>0</v>
      </c>
      <c r="U133" s="187">
        <f t="shared" si="142"/>
        <v>0</v>
      </c>
      <c r="V133" s="187">
        <f t="shared" ref="V133" si="143">SUM(V106:V132)</f>
        <v>0</v>
      </c>
      <c r="W133" s="187">
        <f t="shared" si="140"/>
        <v>0</v>
      </c>
      <c r="X133" s="187">
        <f t="shared" si="140"/>
        <v>0</v>
      </c>
      <c r="Y133" s="187">
        <f t="shared" si="140"/>
        <v>0</v>
      </c>
      <c r="Z133" s="187">
        <f t="shared" si="140"/>
        <v>0</v>
      </c>
      <c r="AA133" s="187">
        <f t="shared" ref="AA133" si="144">SUM(AA106:AA132)</f>
        <v>0</v>
      </c>
      <c r="AB133" s="187">
        <f t="shared" ref="AB133:AC133" si="145">SUM(AB127:AB132)</f>
        <v>0</v>
      </c>
      <c r="AC133" s="187">
        <f t="shared" si="145"/>
        <v>0</v>
      </c>
      <c r="AD133" s="187">
        <f t="shared" si="140"/>
        <v>0</v>
      </c>
      <c r="AE133" s="215">
        <f>I137+J137+K137+L137+M137+N137+P137+Q137+R137+S137+T137+U137+O137+V137</f>
        <v>0</v>
      </c>
      <c r="AF133" s="232"/>
      <c r="AG133" s="267"/>
    </row>
    <row r="134" spans="3:33" ht="12" customHeight="1">
      <c r="D134" s="211" t="s">
        <v>655</v>
      </c>
      <c r="E134" s="212"/>
      <c r="F134" s="213"/>
      <c r="G134" s="213"/>
      <c r="H134" s="214"/>
      <c r="I134" s="217">
        <v>20000</v>
      </c>
      <c r="J134" s="218">
        <v>20000</v>
      </c>
      <c r="K134" s="217">
        <v>105000</v>
      </c>
      <c r="L134" s="217">
        <v>12000</v>
      </c>
      <c r="M134" s="217">
        <v>38000</v>
      </c>
      <c r="N134" s="218">
        <v>45000</v>
      </c>
      <c r="O134" s="218"/>
      <c r="P134" s="218">
        <v>20000</v>
      </c>
      <c r="Q134" s="218">
        <v>20000</v>
      </c>
      <c r="R134" s="218">
        <v>60000</v>
      </c>
      <c r="S134" s="218">
        <v>17000</v>
      </c>
      <c r="T134" s="218">
        <v>60000</v>
      </c>
      <c r="U134" s="218">
        <v>60000</v>
      </c>
      <c r="V134" s="218"/>
      <c r="W134" s="217">
        <v>55000</v>
      </c>
      <c r="X134" s="217">
        <v>110000</v>
      </c>
      <c r="Y134" s="217">
        <v>300000</v>
      </c>
      <c r="Z134" s="217">
        <v>13000</v>
      </c>
      <c r="AA134" s="217">
        <v>13000</v>
      </c>
      <c r="AB134" s="217">
        <v>18000</v>
      </c>
      <c r="AC134" s="217"/>
      <c r="AD134" s="217">
        <v>23000</v>
      </c>
      <c r="AE134" s="219"/>
      <c r="AF134" s="233"/>
      <c r="AG134" s="267"/>
    </row>
    <row r="135" spans="3:33">
      <c r="D135" s="211" t="s">
        <v>656</v>
      </c>
      <c r="E135" s="212"/>
      <c r="F135" s="213"/>
      <c r="G135" s="213"/>
      <c r="H135" s="214"/>
      <c r="I135" s="217">
        <f>SUM(I134*19%)</f>
        <v>3800</v>
      </c>
      <c r="J135" s="217">
        <f t="shared" ref="J135:AD135" si="146">SUM(J134*19%)</f>
        <v>3800</v>
      </c>
      <c r="K135" s="217">
        <f t="shared" si="146"/>
        <v>19950</v>
      </c>
      <c r="L135" s="217">
        <f t="shared" si="146"/>
        <v>2280</v>
      </c>
      <c r="M135" s="217">
        <f t="shared" si="146"/>
        <v>7220</v>
      </c>
      <c r="N135" s="217">
        <f t="shared" si="146"/>
        <v>8550</v>
      </c>
      <c r="O135" s="217">
        <f t="shared" ref="O135" si="147">SUM(O134*19%)</f>
        <v>0</v>
      </c>
      <c r="P135" s="217">
        <f t="shared" ref="P135:U135" si="148">SUM(P134*19%)</f>
        <v>3800</v>
      </c>
      <c r="Q135" s="217">
        <f t="shared" si="148"/>
        <v>3800</v>
      </c>
      <c r="R135" s="217">
        <f t="shared" si="148"/>
        <v>11400</v>
      </c>
      <c r="S135" s="217">
        <f t="shared" si="148"/>
        <v>3230</v>
      </c>
      <c r="T135" s="217">
        <f t="shared" si="148"/>
        <v>11400</v>
      </c>
      <c r="U135" s="217">
        <f t="shared" si="148"/>
        <v>11400</v>
      </c>
      <c r="V135" s="217">
        <f t="shared" ref="V135" si="149">SUM(V134*19%)</f>
        <v>0</v>
      </c>
      <c r="W135" s="217">
        <f t="shared" si="146"/>
        <v>10450</v>
      </c>
      <c r="X135" s="217">
        <f t="shared" si="146"/>
        <v>20900</v>
      </c>
      <c r="Y135" s="217">
        <f t="shared" si="146"/>
        <v>57000</v>
      </c>
      <c r="Z135" s="217">
        <f t="shared" si="146"/>
        <v>2470</v>
      </c>
      <c r="AA135" s="217">
        <f t="shared" ref="AA135" si="150">SUM(AA134*19%)</f>
        <v>2470</v>
      </c>
      <c r="AB135" s="221">
        <f t="shared" ref="AB135:AC135" si="151">SUM(AB134*19%)</f>
        <v>3420</v>
      </c>
      <c r="AC135" s="221">
        <f t="shared" si="151"/>
        <v>0</v>
      </c>
      <c r="AD135" s="217">
        <f t="shared" si="146"/>
        <v>4370</v>
      </c>
      <c r="AE135" s="285">
        <f>W137+X137+Y137+Z137+AD137+AB137+AA137+AC137</f>
        <v>0</v>
      </c>
      <c r="AF135" s="233"/>
      <c r="AG135" s="267"/>
    </row>
    <row r="136" spans="3:33" ht="12" customHeight="1">
      <c r="D136" s="211" t="s">
        <v>657</v>
      </c>
      <c r="E136" s="212"/>
      <c r="F136" s="213"/>
      <c r="G136" s="213"/>
      <c r="H136" s="214"/>
      <c r="I136" s="217">
        <f>SUM(I134:I135)</f>
        <v>23800</v>
      </c>
      <c r="J136" s="217">
        <f t="shared" ref="J136:AD136" si="152">SUM(J134:J135)</f>
        <v>23800</v>
      </c>
      <c r="K136" s="217">
        <f t="shared" si="152"/>
        <v>124950</v>
      </c>
      <c r="L136" s="217">
        <f t="shared" si="152"/>
        <v>14280</v>
      </c>
      <c r="M136" s="217">
        <f t="shared" si="152"/>
        <v>45220</v>
      </c>
      <c r="N136" s="217">
        <f t="shared" si="152"/>
        <v>53550</v>
      </c>
      <c r="O136" s="217">
        <f t="shared" ref="O136" si="153">SUM(O134:O135)</f>
        <v>0</v>
      </c>
      <c r="P136" s="217">
        <f t="shared" ref="P136:U136" si="154">SUM(P134:P135)</f>
        <v>23800</v>
      </c>
      <c r="Q136" s="217">
        <f t="shared" si="154"/>
        <v>23800</v>
      </c>
      <c r="R136" s="217">
        <f t="shared" si="154"/>
        <v>71400</v>
      </c>
      <c r="S136" s="217">
        <f t="shared" si="154"/>
        <v>20230</v>
      </c>
      <c r="T136" s="217">
        <f t="shared" si="154"/>
        <v>71400</v>
      </c>
      <c r="U136" s="217">
        <f t="shared" si="154"/>
        <v>71400</v>
      </c>
      <c r="V136" s="217">
        <f t="shared" ref="V136" si="155">SUM(V134:V135)</f>
        <v>0</v>
      </c>
      <c r="W136" s="217">
        <f t="shared" si="152"/>
        <v>65450</v>
      </c>
      <c r="X136" s="217">
        <f t="shared" si="152"/>
        <v>130900</v>
      </c>
      <c r="Y136" s="217">
        <f t="shared" si="152"/>
        <v>357000</v>
      </c>
      <c r="Z136" s="217">
        <f t="shared" si="152"/>
        <v>15470</v>
      </c>
      <c r="AA136" s="217">
        <f t="shared" ref="AA136" si="156">SUM(AA134:AA135)</f>
        <v>15470</v>
      </c>
      <c r="AB136" s="221">
        <f t="shared" si="152"/>
        <v>21420</v>
      </c>
      <c r="AC136" s="221">
        <f t="shared" ref="AC136" si="157">SUM(AC134:AC135)</f>
        <v>0</v>
      </c>
      <c r="AD136" s="217">
        <f t="shared" si="152"/>
        <v>27370</v>
      </c>
      <c r="AE136" s="219"/>
      <c r="AF136" s="233"/>
      <c r="AG136" s="267"/>
    </row>
    <row r="137" spans="3:33" ht="12" customHeight="1">
      <c r="D137" s="211" t="s">
        <v>658</v>
      </c>
      <c r="E137" s="212"/>
      <c r="F137" s="213"/>
      <c r="G137" s="213"/>
      <c r="H137" s="214"/>
      <c r="I137" s="217">
        <f>SUM(I133*I136)</f>
        <v>0</v>
      </c>
      <c r="J137" s="217">
        <f t="shared" ref="J137:AD137" si="158">SUM(J133*J136)</f>
        <v>0</v>
      </c>
      <c r="K137" s="217">
        <f t="shared" si="158"/>
        <v>0</v>
      </c>
      <c r="L137" s="217">
        <f t="shared" si="158"/>
        <v>0</v>
      </c>
      <c r="M137" s="217">
        <f t="shared" si="158"/>
        <v>0</v>
      </c>
      <c r="N137" s="217">
        <f t="shared" si="158"/>
        <v>0</v>
      </c>
      <c r="O137" s="217">
        <f t="shared" ref="O137" si="159">SUM(O133*O136)</f>
        <v>0</v>
      </c>
      <c r="P137" s="217">
        <f t="shared" ref="P137:U137" si="160">SUM(P133*P136)</f>
        <v>0</v>
      </c>
      <c r="Q137" s="217">
        <f t="shared" si="160"/>
        <v>0</v>
      </c>
      <c r="R137" s="217">
        <f t="shared" si="160"/>
        <v>0</v>
      </c>
      <c r="S137" s="217">
        <f t="shared" si="160"/>
        <v>0</v>
      </c>
      <c r="T137" s="217">
        <f t="shared" si="160"/>
        <v>0</v>
      </c>
      <c r="U137" s="217">
        <f t="shared" si="160"/>
        <v>0</v>
      </c>
      <c r="V137" s="217">
        <f t="shared" ref="V137" si="161">SUM(V133*V136)</f>
        <v>0</v>
      </c>
      <c r="W137" s="217">
        <f t="shared" si="158"/>
        <v>0</v>
      </c>
      <c r="X137" s="217">
        <f t="shared" si="158"/>
        <v>0</v>
      </c>
      <c r="Y137" s="217">
        <f t="shared" si="158"/>
        <v>0</v>
      </c>
      <c r="Z137" s="217">
        <f t="shared" si="158"/>
        <v>0</v>
      </c>
      <c r="AA137" s="217">
        <f t="shared" si="158"/>
        <v>0</v>
      </c>
      <c r="AB137" s="221">
        <f t="shared" si="158"/>
        <v>0</v>
      </c>
      <c r="AC137" s="221">
        <f t="shared" ref="AC137" si="162">SUM(AC133*AC136)</f>
        <v>0</v>
      </c>
      <c r="AD137" s="217">
        <f t="shared" si="158"/>
        <v>0</v>
      </c>
      <c r="AE137" s="286">
        <f>AE133+AE135</f>
        <v>0</v>
      </c>
      <c r="AF137" s="234"/>
      <c r="AG137" s="267"/>
    </row>
    <row r="138" spans="3:33" ht="15">
      <c r="D138" s="224" t="s">
        <v>271</v>
      </c>
      <c r="E138" s="205"/>
      <c r="F138" s="206"/>
      <c r="G138" s="206"/>
      <c r="H138" s="206"/>
      <c r="I138" s="206"/>
      <c r="J138" s="206"/>
      <c r="K138" s="206"/>
      <c r="L138" s="206"/>
      <c r="M138" s="206"/>
      <c r="N138" s="206"/>
      <c r="O138" s="206"/>
      <c r="P138" s="206"/>
      <c r="Q138" s="206"/>
      <c r="R138" s="206"/>
      <c r="S138" s="206"/>
      <c r="T138" s="206"/>
      <c r="U138" s="206"/>
      <c r="V138" s="206"/>
      <c r="W138" s="206"/>
      <c r="X138" s="206"/>
      <c r="Y138" s="206"/>
      <c r="Z138" s="206"/>
      <c r="AA138" s="206"/>
      <c r="AB138" s="206"/>
      <c r="AC138" s="206"/>
      <c r="AD138" s="206"/>
      <c r="AE138" s="206"/>
      <c r="AF138" s="207"/>
      <c r="AG138" s="267"/>
    </row>
    <row r="139" spans="3:33" ht="63.75">
      <c r="C139" s="203">
        <v>1</v>
      </c>
      <c r="D139" s="185" t="s">
        <v>272</v>
      </c>
      <c r="E139" s="225" t="s">
        <v>273</v>
      </c>
      <c r="F139" s="186">
        <v>5</v>
      </c>
      <c r="G139" s="190" t="s">
        <v>274</v>
      </c>
      <c r="H139" s="187"/>
      <c r="I139" s="187"/>
      <c r="J139" s="242"/>
      <c r="K139" s="242"/>
      <c r="L139" s="209"/>
      <c r="M139" s="242"/>
      <c r="N139" s="242"/>
      <c r="O139" s="242"/>
      <c r="P139" s="242">
        <f>I139</f>
        <v>0</v>
      </c>
      <c r="Q139" s="242">
        <f t="shared" ref="Q139:V139" si="163">J139</f>
        <v>0</v>
      </c>
      <c r="R139" s="242">
        <f t="shared" si="163"/>
        <v>0</v>
      </c>
      <c r="S139" s="242">
        <f t="shared" si="163"/>
        <v>0</v>
      </c>
      <c r="T139" s="242">
        <f t="shared" si="163"/>
        <v>0</v>
      </c>
      <c r="U139" s="242">
        <f t="shared" si="163"/>
        <v>0</v>
      </c>
      <c r="V139" s="242">
        <f t="shared" si="163"/>
        <v>0</v>
      </c>
      <c r="W139" s="242"/>
      <c r="X139" s="242"/>
      <c r="Y139" s="242"/>
      <c r="Z139" s="242"/>
      <c r="AA139" s="242"/>
      <c r="AB139" s="242"/>
      <c r="AC139" s="242"/>
      <c r="AD139" s="242"/>
      <c r="AE139" s="241">
        <v>46054</v>
      </c>
      <c r="AF139" s="208">
        <f t="shared" ref="AF139:AF164" si="164">I139+J139+K139+L139+M139+N139+W139+X139+Y139</f>
        <v>0</v>
      </c>
      <c r="AG139" s="267"/>
    </row>
    <row r="140" spans="3:33" ht="25.5">
      <c r="C140" s="203">
        <v>1</v>
      </c>
      <c r="D140" s="185" t="s">
        <v>275</v>
      </c>
      <c r="E140" s="225" t="s">
        <v>117</v>
      </c>
      <c r="F140" s="186">
        <v>1</v>
      </c>
      <c r="G140" s="190" t="s">
        <v>276</v>
      </c>
      <c r="H140" s="187"/>
      <c r="I140" s="187"/>
      <c r="J140" s="208"/>
      <c r="K140" s="187"/>
      <c r="L140" s="188"/>
      <c r="M140" s="187"/>
      <c r="N140" s="208"/>
      <c r="O140" s="208"/>
      <c r="P140" s="242">
        <f t="shared" ref="P140:P164" si="165">I140</f>
        <v>0</v>
      </c>
      <c r="Q140" s="242">
        <f t="shared" ref="Q140:Q164" si="166">J140</f>
        <v>0</v>
      </c>
      <c r="R140" s="242">
        <f t="shared" ref="R140:R164" si="167">K140</f>
        <v>0</v>
      </c>
      <c r="S140" s="242">
        <f t="shared" ref="S140:S164" si="168">L140</f>
        <v>0</v>
      </c>
      <c r="T140" s="242">
        <f t="shared" ref="T140:T164" si="169">M140</f>
        <v>0</v>
      </c>
      <c r="U140" s="242">
        <f t="shared" ref="U140:V164" si="170">N140</f>
        <v>0</v>
      </c>
      <c r="V140" s="242">
        <f t="shared" si="170"/>
        <v>0</v>
      </c>
      <c r="W140" s="187"/>
      <c r="X140" s="187"/>
      <c r="Y140" s="187"/>
      <c r="Z140" s="187"/>
      <c r="AA140" s="187"/>
      <c r="AB140" s="187"/>
      <c r="AC140" s="187"/>
      <c r="AD140" s="187"/>
      <c r="AE140" s="241">
        <v>46054</v>
      </c>
      <c r="AF140" s="208">
        <f t="shared" si="164"/>
        <v>0</v>
      </c>
      <c r="AG140" s="267"/>
    </row>
    <row r="141" spans="3:33" ht="25.5">
      <c r="C141" s="203">
        <v>1</v>
      </c>
      <c r="D141" s="185" t="s">
        <v>277</v>
      </c>
      <c r="E141" s="225" t="s">
        <v>47</v>
      </c>
      <c r="F141" s="186">
        <v>1</v>
      </c>
      <c r="G141" s="190" t="s">
        <v>278</v>
      </c>
      <c r="H141" s="187"/>
      <c r="I141" s="187"/>
      <c r="J141" s="208"/>
      <c r="K141" s="187"/>
      <c r="L141" s="188"/>
      <c r="M141" s="187"/>
      <c r="N141" s="208"/>
      <c r="O141" s="208"/>
      <c r="P141" s="242">
        <f t="shared" si="165"/>
        <v>0</v>
      </c>
      <c r="Q141" s="242">
        <f t="shared" si="166"/>
        <v>0</v>
      </c>
      <c r="R141" s="242">
        <f t="shared" si="167"/>
        <v>0</v>
      </c>
      <c r="S141" s="242">
        <f t="shared" si="168"/>
        <v>0</v>
      </c>
      <c r="T141" s="242">
        <f t="shared" si="169"/>
        <v>0</v>
      </c>
      <c r="U141" s="242">
        <f t="shared" si="170"/>
        <v>0</v>
      </c>
      <c r="V141" s="242">
        <f t="shared" si="170"/>
        <v>0</v>
      </c>
      <c r="W141" s="187"/>
      <c r="X141" s="187"/>
      <c r="Y141" s="187"/>
      <c r="Z141" s="187"/>
      <c r="AA141" s="187"/>
      <c r="AB141" s="187"/>
      <c r="AC141" s="187"/>
      <c r="AD141" s="187"/>
      <c r="AE141" s="241">
        <v>46054</v>
      </c>
      <c r="AF141" s="208">
        <f t="shared" si="164"/>
        <v>0</v>
      </c>
      <c r="AG141" s="267"/>
    </row>
    <row r="142" spans="3:33" ht="25.5">
      <c r="C142" s="203">
        <v>1</v>
      </c>
      <c r="D142" s="185" t="s">
        <v>277</v>
      </c>
      <c r="E142" s="186" t="s">
        <v>279</v>
      </c>
      <c r="F142" s="186">
        <v>1</v>
      </c>
      <c r="G142" s="189" t="s">
        <v>280</v>
      </c>
      <c r="H142" s="187"/>
      <c r="I142" s="187"/>
      <c r="J142" s="208"/>
      <c r="K142" s="187"/>
      <c r="L142" s="188"/>
      <c r="M142" s="187"/>
      <c r="N142" s="208"/>
      <c r="O142" s="208"/>
      <c r="P142" s="242">
        <f t="shared" si="165"/>
        <v>0</v>
      </c>
      <c r="Q142" s="242">
        <f t="shared" si="166"/>
        <v>0</v>
      </c>
      <c r="R142" s="242">
        <f t="shared" si="167"/>
        <v>0</v>
      </c>
      <c r="S142" s="242">
        <f t="shared" si="168"/>
        <v>0</v>
      </c>
      <c r="T142" s="242">
        <f t="shared" si="169"/>
        <v>0</v>
      </c>
      <c r="U142" s="242">
        <f t="shared" si="170"/>
        <v>0</v>
      </c>
      <c r="V142" s="242">
        <f t="shared" si="170"/>
        <v>0</v>
      </c>
      <c r="W142" s="187"/>
      <c r="X142" s="187"/>
      <c r="Y142" s="187"/>
      <c r="Z142" s="187"/>
      <c r="AA142" s="187"/>
      <c r="AB142" s="187"/>
      <c r="AC142" s="187"/>
      <c r="AD142" s="187"/>
      <c r="AE142" s="241">
        <v>46054</v>
      </c>
      <c r="AF142" s="208">
        <f t="shared" si="164"/>
        <v>0</v>
      </c>
      <c r="AG142" s="267"/>
    </row>
    <row r="143" spans="3:33" ht="38.25">
      <c r="C143" s="203">
        <v>1</v>
      </c>
      <c r="D143" s="185" t="s">
        <v>277</v>
      </c>
      <c r="E143" s="186" t="s">
        <v>181</v>
      </c>
      <c r="F143" s="186">
        <v>1</v>
      </c>
      <c r="G143" s="189" t="s">
        <v>281</v>
      </c>
      <c r="H143" s="187"/>
      <c r="I143" s="187"/>
      <c r="J143" s="208"/>
      <c r="K143" s="187"/>
      <c r="L143" s="188"/>
      <c r="M143" s="187"/>
      <c r="N143" s="208"/>
      <c r="O143" s="208"/>
      <c r="P143" s="242">
        <f t="shared" si="165"/>
        <v>0</v>
      </c>
      <c r="Q143" s="242">
        <f t="shared" si="166"/>
        <v>0</v>
      </c>
      <c r="R143" s="242">
        <f t="shared" si="167"/>
        <v>0</v>
      </c>
      <c r="S143" s="242">
        <f t="shared" si="168"/>
        <v>0</v>
      </c>
      <c r="T143" s="242">
        <f t="shared" si="169"/>
        <v>0</v>
      </c>
      <c r="U143" s="242">
        <f t="shared" si="170"/>
        <v>0</v>
      </c>
      <c r="V143" s="242">
        <f t="shared" si="170"/>
        <v>0</v>
      </c>
      <c r="W143" s="187"/>
      <c r="X143" s="187"/>
      <c r="Y143" s="187"/>
      <c r="Z143" s="187"/>
      <c r="AA143" s="187"/>
      <c r="AB143" s="187"/>
      <c r="AC143" s="187"/>
      <c r="AD143" s="187"/>
      <c r="AE143" s="241">
        <v>46054</v>
      </c>
      <c r="AF143" s="208">
        <f t="shared" si="164"/>
        <v>0</v>
      </c>
      <c r="AG143" s="267"/>
    </row>
    <row r="144" spans="3:33" ht="25.5">
      <c r="C144" s="203">
        <v>1</v>
      </c>
      <c r="D144" s="185" t="s">
        <v>282</v>
      </c>
      <c r="E144" s="186" t="s">
        <v>82</v>
      </c>
      <c r="F144" s="186">
        <v>1</v>
      </c>
      <c r="G144" s="190" t="s">
        <v>283</v>
      </c>
      <c r="H144" s="187"/>
      <c r="I144" s="187"/>
      <c r="J144" s="187"/>
      <c r="K144" s="187"/>
      <c r="L144" s="188"/>
      <c r="M144" s="187"/>
      <c r="N144" s="187"/>
      <c r="O144" s="187"/>
      <c r="P144" s="242">
        <f t="shared" si="165"/>
        <v>0</v>
      </c>
      <c r="Q144" s="242">
        <f t="shared" si="166"/>
        <v>0</v>
      </c>
      <c r="R144" s="242">
        <f t="shared" si="167"/>
        <v>0</v>
      </c>
      <c r="S144" s="242">
        <f t="shared" si="168"/>
        <v>0</v>
      </c>
      <c r="T144" s="242">
        <f t="shared" si="169"/>
        <v>0</v>
      </c>
      <c r="U144" s="242">
        <f t="shared" si="170"/>
        <v>0</v>
      </c>
      <c r="V144" s="242">
        <f t="shared" si="170"/>
        <v>0</v>
      </c>
      <c r="W144" s="187"/>
      <c r="X144" s="187"/>
      <c r="Y144" s="187"/>
      <c r="Z144" s="187"/>
      <c r="AA144" s="187"/>
      <c r="AB144" s="187"/>
      <c r="AC144" s="187"/>
      <c r="AD144" s="187"/>
      <c r="AE144" s="241">
        <v>46054</v>
      </c>
      <c r="AF144" s="208">
        <f t="shared" si="164"/>
        <v>0</v>
      </c>
      <c r="AG144" s="268"/>
    </row>
    <row r="145" spans="3:33" ht="38.25">
      <c r="C145" s="203">
        <v>1</v>
      </c>
      <c r="D145" s="185" t="s">
        <v>284</v>
      </c>
      <c r="E145" s="186" t="s">
        <v>82</v>
      </c>
      <c r="F145" s="186">
        <v>1</v>
      </c>
      <c r="G145" s="190" t="s">
        <v>285</v>
      </c>
      <c r="H145" s="187"/>
      <c r="I145" s="187"/>
      <c r="J145" s="187"/>
      <c r="K145" s="187"/>
      <c r="L145" s="188"/>
      <c r="M145" s="187"/>
      <c r="N145" s="187"/>
      <c r="O145" s="187"/>
      <c r="P145" s="242">
        <f t="shared" si="165"/>
        <v>0</v>
      </c>
      <c r="Q145" s="242">
        <f t="shared" si="166"/>
        <v>0</v>
      </c>
      <c r="R145" s="242">
        <f t="shared" si="167"/>
        <v>0</v>
      </c>
      <c r="S145" s="242">
        <f t="shared" si="168"/>
        <v>0</v>
      </c>
      <c r="T145" s="242">
        <f t="shared" si="169"/>
        <v>0</v>
      </c>
      <c r="U145" s="242">
        <f t="shared" si="170"/>
        <v>0</v>
      </c>
      <c r="V145" s="242">
        <f t="shared" si="170"/>
        <v>0</v>
      </c>
      <c r="W145" s="187"/>
      <c r="X145" s="187"/>
      <c r="Y145" s="187"/>
      <c r="Z145" s="187"/>
      <c r="AA145" s="187"/>
      <c r="AB145" s="187"/>
      <c r="AC145" s="187"/>
      <c r="AD145" s="187"/>
      <c r="AE145" s="241">
        <v>46054</v>
      </c>
      <c r="AF145" s="208">
        <f t="shared" si="164"/>
        <v>0</v>
      </c>
      <c r="AG145" s="268"/>
    </row>
    <row r="146" spans="3:33" ht="63.75">
      <c r="C146" s="203">
        <v>1</v>
      </c>
      <c r="D146" s="185" t="s">
        <v>286</v>
      </c>
      <c r="E146" s="225" t="s">
        <v>287</v>
      </c>
      <c r="F146" s="186">
        <v>3</v>
      </c>
      <c r="G146" s="189" t="s">
        <v>288</v>
      </c>
      <c r="H146" s="187"/>
      <c r="I146" s="187"/>
      <c r="J146" s="187"/>
      <c r="K146" s="187"/>
      <c r="L146" s="188"/>
      <c r="M146" s="187"/>
      <c r="N146" s="187"/>
      <c r="O146" s="187"/>
      <c r="P146" s="242">
        <f t="shared" si="165"/>
        <v>0</v>
      </c>
      <c r="Q146" s="242">
        <f t="shared" si="166"/>
        <v>0</v>
      </c>
      <c r="R146" s="242">
        <f t="shared" si="167"/>
        <v>0</v>
      </c>
      <c r="S146" s="242">
        <f t="shared" si="168"/>
        <v>0</v>
      </c>
      <c r="T146" s="242">
        <f t="shared" si="169"/>
        <v>0</v>
      </c>
      <c r="U146" s="242">
        <f t="shared" si="170"/>
        <v>0</v>
      </c>
      <c r="V146" s="242">
        <f t="shared" si="170"/>
        <v>0</v>
      </c>
      <c r="W146" s="187"/>
      <c r="X146" s="187"/>
      <c r="Y146" s="187"/>
      <c r="Z146" s="187"/>
      <c r="AA146" s="187"/>
      <c r="AB146" s="187"/>
      <c r="AC146" s="187"/>
      <c r="AD146" s="187"/>
      <c r="AE146" s="309">
        <v>45689</v>
      </c>
      <c r="AF146" s="208">
        <f t="shared" si="164"/>
        <v>0</v>
      </c>
      <c r="AG146" s="268"/>
    </row>
    <row r="147" spans="3:33" ht="38.25">
      <c r="C147" s="203">
        <v>1</v>
      </c>
      <c r="D147" s="185" t="s">
        <v>289</v>
      </c>
      <c r="E147" s="225" t="s">
        <v>290</v>
      </c>
      <c r="F147" s="186">
        <v>4</v>
      </c>
      <c r="G147" s="189" t="s">
        <v>291</v>
      </c>
      <c r="H147" s="187"/>
      <c r="I147" s="187"/>
      <c r="J147" s="208"/>
      <c r="K147" s="187"/>
      <c r="L147" s="188"/>
      <c r="M147" s="187"/>
      <c r="N147" s="208"/>
      <c r="O147" s="208"/>
      <c r="P147" s="242">
        <f t="shared" si="165"/>
        <v>0</v>
      </c>
      <c r="Q147" s="242">
        <f t="shared" si="166"/>
        <v>0</v>
      </c>
      <c r="R147" s="242">
        <f t="shared" si="167"/>
        <v>0</v>
      </c>
      <c r="S147" s="242">
        <f t="shared" si="168"/>
        <v>0</v>
      </c>
      <c r="T147" s="242">
        <f t="shared" si="169"/>
        <v>0</v>
      </c>
      <c r="U147" s="242">
        <f t="shared" si="170"/>
        <v>0</v>
      </c>
      <c r="V147" s="242">
        <f t="shared" si="170"/>
        <v>0</v>
      </c>
      <c r="W147" s="187"/>
      <c r="X147" s="187"/>
      <c r="Y147" s="187"/>
      <c r="Z147" s="187"/>
      <c r="AA147" s="187"/>
      <c r="AB147" s="187"/>
      <c r="AC147" s="187"/>
      <c r="AD147" s="187"/>
      <c r="AE147" s="241">
        <v>46054</v>
      </c>
      <c r="AF147" s="208">
        <f t="shared" si="164"/>
        <v>0</v>
      </c>
      <c r="AG147" s="267"/>
    </row>
    <row r="148" spans="3:33" ht="25.5">
      <c r="C148" s="203">
        <v>1</v>
      </c>
      <c r="D148" s="185" t="s">
        <v>292</v>
      </c>
      <c r="E148" s="186" t="s">
        <v>82</v>
      </c>
      <c r="F148" s="186">
        <v>1</v>
      </c>
      <c r="G148" s="189" t="s">
        <v>293</v>
      </c>
      <c r="H148" s="187"/>
      <c r="I148" s="187"/>
      <c r="J148" s="208"/>
      <c r="K148" s="187"/>
      <c r="L148" s="188"/>
      <c r="M148" s="187"/>
      <c r="N148" s="208"/>
      <c r="O148" s="208"/>
      <c r="P148" s="242">
        <f t="shared" si="165"/>
        <v>0</v>
      </c>
      <c r="Q148" s="242">
        <f t="shared" si="166"/>
        <v>0</v>
      </c>
      <c r="R148" s="242">
        <f t="shared" si="167"/>
        <v>0</v>
      </c>
      <c r="S148" s="242">
        <f t="shared" si="168"/>
        <v>0</v>
      </c>
      <c r="T148" s="242">
        <f t="shared" si="169"/>
        <v>0</v>
      </c>
      <c r="U148" s="242">
        <f t="shared" si="170"/>
        <v>0</v>
      </c>
      <c r="V148" s="242">
        <f t="shared" si="170"/>
        <v>0</v>
      </c>
      <c r="W148" s="187"/>
      <c r="X148" s="187"/>
      <c r="Y148" s="187"/>
      <c r="Z148" s="187"/>
      <c r="AA148" s="187"/>
      <c r="AB148" s="187"/>
      <c r="AC148" s="187"/>
      <c r="AD148" s="187"/>
      <c r="AE148" s="241">
        <v>46054</v>
      </c>
      <c r="AF148" s="208">
        <f t="shared" si="164"/>
        <v>0</v>
      </c>
      <c r="AG148" s="267"/>
    </row>
    <row r="149" spans="3:33" ht="38.25">
      <c r="C149" s="203">
        <v>1</v>
      </c>
      <c r="D149" s="185" t="s">
        <v>294</v>
      </c>
      <c r="E149" s="225" t="s">
        <v>295</v>
      </c>
      <c r="F149" s="186">
        <v>2</v>
      </c>
      <c r="G149" s="190" t="s">
        <v>296</v>
      </c>
      <c r="H149" s="187"/>
      <c r="I149" s="187"/>
      <c r="J149" s="187"/>
      <c r="K149" s="187"/>
      <c r="L149" s="188"/>
      <c r="M149" s="187"/>
      <c r="N149" s="187"/>
      <c r="O149" s="187"/>
      <c r="P149" s="242">
        <f t="shared" si="165"/>
        <v>0</v>
      </c>
      <c r="Q149" s="242">
        <f t="shared" si="166"/>
        <v>0</v>
      </c>
      <c r="R149" s="242">
        <f t="shared" si="167"/>
        <v>0</v>
      </c>
      <c r="S149" s="242">
        <f t="shared" si="168"/>
        <v>0</v>
      </c>
      <c r="T149" s="242">
        <f t="shared" si="169"/>
        <v>0</v>
      </c>
      <c r="U149" s="242">
        <f t="shared" si="170"/>
        <v>0</v>
      </c>
      <c r="V149" s="242">
        <f t="shared" si="170"/>
        <v>0</v>
      </c>
      <c r="W149" s="187"/>
      <c r="X149" s="187"/>
      <c r="Y149" s="187"/>
      <c r="Z149" s="187"/>
      <c r="AA149" s="187"/>
      <c r="AB149" s="187"/>
      <c r="AC149" s="187"/>
      <c r="AD149" s="187"/>
      <c r="AE149" s="241">
        <v>46054</v>
      </c>
      <c r="AF149" s="208">
        <f t="shared" si="164"/>
        <v>0</v>
      </c>
      <c r="AG149" s="267"/>
    </row>
    <row r="150" spans="3:33" ht="38.25">
      <c r="C150" s="203">
        <v>1</v>
      </c>
      <c r="D150" s="185" t="s">
        <v>297</v>
      </c>
      <c r="E150" s="225" t="s">
        <v>298</v>
      </c>
      <c r="F150" s="186">
        <v>3</v>
      </c>
      <c r="G150" s="190" t="s">
        <v>299</v>
      </c>
      <c r="H150" s="187"/>
      <c r="I150" s="187"/>
      <c r="J150" s="187"/>
      <c r="K150" s="187"/>
      <c r="L150" s="188"/>
      <c r="M150" s="187"/>
      <c r="N150" s="187"/>
      <c r="O150" s="187"/>
      <c r="P150" s="242">
        <f t="shared" si="165"/>
        <v>0</v>
      </c>
      <c r="Q150" s="242">
        <f t="shared" si="166"/>
        <v>0</v>
      </c>
      <c r="R150" s="242">
        <f t="shared" si="167"/>
        <v>0</v>
      </c>
      <c r="S150" s="242">
        <f t="shared" si="168"/>
        <v>0</v>
      </c>
      <c r="T150" s="242">
        <f t="shared" si="169"/>
        <v>0</v>
      </c>
      <c r="U150" s="242">
        <f t="shared" si="170"/>
        <v>0</v>
      </c>
      <c r="V150" s="242">
        <f t="shared" si="170"/>
        <v>0</v>
      </c>
      <c r="W150" s="187"/>
      <c r="X150" s="187"/>
      <c r="Y150" s="187"/>
      <c r="Z150" s="187"/>
      <c r="AA150" s="187"/>
      <c r="AB150" s="187"/>
      <c r="AC150" s="187"/>
      <c r="AD150" s="187"/>
      <c r="AE150" s="241">
        <v>46054</v>
      </c>
      <c r="AF150" s="208">
        <f t="shared" si="164"/>
        <v>0</v>
      </c>
      <c r="AG150" s="267"/>
    </row>
    <row r="151" spans="3:33" ht="12.75">
      <c r="C151" s="203">
        <v>1</v>
      </c>
      <c r="D151" s="185" t="s">
        <v>300</v>
      </c>
      <c r="E151" s="225" t="s">
        <v>47</v>
      </c>
      <c r="F151" s="186">
        <v>1</v>
      </c>
      <c r="G151" s="190" t="s">
        <v>301</v>
      </c>
      <c r="H151" s="187"/>
      <c r="I151" s="187"/>
      <c r="J151" s="208"/>
      <c r="K151" s="187"/>
      <c r="L151" s="188"/>
      <c r="M151" s="187"/>
      <c r="N151" s="208"/>
      <c r="O151" s="208"/>
      <c r="P151" s="242">
        <f t="shared" si="165"/>
        <v>0</v>
      </c>
      <c r="Q151" s="242">
        <f t="shared" si="166"/>
        <v>0</v>
      </c>
      <c r="R151" s="242">
        <f t="shared" si="167"/>
        <v>0</v>
      </c>
      <c r="S151" s="242">
        <f t="shared" si="168"/>
        <v>0</v>
      </c>
      <c r="T151" s="242">
        <f t="shared" si="169"/>
        <v>0</v>
      </c>
      <c r="U151" s="242">
        <f t="shared" si="170"/>
        <v>0</v>
      </c>
      <c r="V151" s="242">
        <f t="shared" si="170"/>
        <v>0</v>
      </c>
      <c r="W151" s="187"/>
      <c r="X151" s="187"/>
      <c r="Y151" s="187"/>
      <c r="Z151" s="187"/>
      <c r="AA151" s="187"/>
      <c r="AB151" s="187"/>
      <c r="AC151" s="187"/>
      <c r="AD151" s="187"/>
      <c r="AE151" s="241">
        <v>46054</v>
      </c>
      <c r="AF151" s="208">
        <f t="shared" si="164"/>
        <v>0</v>
      </c>
      <c r="AG151" s="267"/>
    </row>
    <row r="152" spans="3:33" ht="25.5">
      <c r="C152" s="203">
        <v>1</v>
      </c>
      <c r="D152" s="185" t="s">
        <v>302</v>
      </c>
      <c r="E152" s="186" t="s">
        <v>82</v>
      </c>
      <c r="F152" s="186">
        <v>1</v>
      </c>
      <c r="G152" s="190" t="s">
        <v>303</v>
      </c>
      <c r="H152" s="187"/>
      <c r="I152" s="187"/>
      <c r="J152" s="208"/>
      <c r="K152" s="187"/>
      <c r="L152" s="188"/>
      <c r="M152" s="187"/>
      <c r="N152" s="208"/>
      <c r="O152" s="208"/>
      <c r="P152" s="242">
        <f t="shared" si="165"/>
        <v>0</v>
      </c>
      <c r="Q152" s="242">
        <f t="shared" si="166"/>
        <v>0</v>
      </c>
      <c r="R152" s="242">
        <f t="shared" si="167"/>
        <v>0</v>
      </c>
      <c r="S152" s="242">
        <f t="shared" si="168"/>
        <v>0</v>
      </c>
      <c r="T152" s="242">
        <f t="shared" si="169"/>
        <v>0</v>
      </c>
      <c r="U152" s="242">
        <f t="shared" si="170"/>
        <v>0</v>
      </c>
      <c r="V152" s="242">
        <f t="shared" si="170"/>
        <v>0</v>
      </c>
      <c r="W152" s="187"/>
      <c r="X152" s="187"/>
      <c r="Y152" s="187"/>
      <c r="Z152" s="187"/>
      <c r="AA152" s="187"/>
      <c r="AB152" s="187"/>
      <c r="AC152" s="187"/>
      <c r="AD152" s="187"/>
      <c r="AE152" s="241">
        <v>46054</v>
      </c>
      <c r="AF152" s="208">
        <f t="shared" si="164"/>
        <v>0</v>
      </c>
      <c r="AG152" s="267"/>
    </row>
    <row r="153" spans="3:33" ht="51">
      <c r="C153" s="203">
        <v>1</v>
      </c>
      <c r="D153" s="185" t="s">
        <v>304</v>
      </c>
      <c r="E153" s="186" t="s">
        <v>82</v>
      </c>
      <c r="F153" s="186">
        <v>1</v>
      </c>
      <c r="G153" s="190" t="s">
        <v>305</v>
      </c>
      <c r="H153" s="187"/>
      <c r="I153" s="187"/>
      <c r="J153" s="208"/>
      <c r="K153" s="187"/>
      <c r="L153" s="188"/>
      <c r="M153" s="187"/>
      <c r="N153" s="208"/>
      <c r="O153" s="208"/>
      <c r="P153" s="242">
        <f t="shared" si="165"/>
        <v>0</v>
      </c>
      <c r="Q153" s="242">
        <f t="shared" si="166"/>
        <v>0</v>
      </c>
      <c r="R153" s="242">
        <f t="shared" si="167"/>
        <v>0</v>
      </c>
      <c r="S153" s="242">
        <f t="shared" si="168"/>
        <v>0</v>
      </c>
      <c r="T153" s="242">
        <f t="shared" si="169"/>
        <v>0</v>
      </c>
      <c r="U153" s="242">
        <f t="shared" si="170"/>
        <v>0</v>
      </c>
      <c r="V153" s="242">
        <f t="shared" si="170"/>
        <v>0</v>
      </c>
      <c r="W153" s="187"/>
      <c r="X153" s="187"/>
      <c r="Y153" s="187"/>
      <c r="Z153" s="187"/>
      <c r="AA153" s="187"/>
      <c r="AB153" s="187"/>
      <c r="AC153" s="187"/>
      <c r="AD153" s="187"/>
      <c r="AE153" s="241">
        <v>46054</v>
      </c>
      <c r="AF153" s="208">
        <f t="shared" si="164"/>
        <v>0</v>
      </c>
      <c r="AG153" s="267"/>
    </row>
    <row r="154" spans="3:33" ht="38.25">
      <c r="C154" s="203">
        <v>1</v>
      </c>
      <c r="D154" s="185" t="s">
        <v>306</v>
      </c>
      <c r="E154" s="186" t="s">
        <v>307</v>
      </c>
      <c r="F154" s="186">
        <v>3</v>
      </c>
      <c r="G154" s="190" t="s">
        <v>308</v>
      </c>
      <c r="H154" s="187"/>
      <c r="I154" s="187"/>
      <c r="J154" s="187"/>
      <c r="K154" s="187"/>
      <c r="L154" s="188"/>
      <c r="M154" s="187"/>
      <c r="N154" s="187"/>
      <c r="O154" s="187"/>
      <c r="P154" s="242">
        <f t="shared" si="165"/>
        <v>0</v>
      </c>
      <c r="Q154" s="242">
        <f t="shared" si="166"/>
        <v>0</v>
      </c>
      <c r="R154" s="242">
        <f t="shared" si="167"/>
        <v>0</v>
      </c>
      <c r="S154" s="242">
        <f t="shared" si="168"/>
        <v>0</v>
      </c>
      <c r="T154" s="242">
        <f t="shared" si="169"/>
        <v>0</v>
      </c>
      <c r="U154" s="242">
        <f t="shared" si="170"/>
        <v>0</v>
      </c>
      <c r="V154" s="242">
        <f t="shared" si="170"/>
        <v>0</v>
      </c>
      <c r="W154" s="187"/>
      <c r="X154" s="187"/>
      <c r="Y154" s="187"/>
      <c r="Z154" s="187"/>
      <c r="AA154" s="187"/>
      <c r="AB154" s="187"/>
      <c r="AC154" s="187"/>
      <c r="AD154" s="187"/>
      <c r="AE154" s="241">
        <v>46054</v>
      </c>
      <c r="AF154" s="208">
        <f t="shared" si="164"/>
        <v>0</v>
      </c>
      <c r="AG154" s="267"/>
    </row>
    <row r="155" spans="3:33" ht="25.5">
      <c r="C155" s="203">
        <v>1</v>
      </c>
      <c r="D155" s="185" t="s">
        <v>309</v>
      </c>
      <c r="E155" s="186" t="s">
        <v>117</v>
      </c>
      <c r="F155" s="186">
        <v>1</v>
      </c>
      <c r="G155" s="190" t="s">
        <v>310</v>
      </c>
      <c r="H155" s="187"/>
      <c r="I155" s="187"/>
      <c r="J155" s="187"/>
      <c r="K155" s="187"/>
      <c r="L155" s="188"/>
      <c r="M155" s="187"/>
      <c r="N155" s="187"/>
      <c r="O155" s="187"/>
      <c r="P155" s="242">
        <f t="shared" si="165"/>
        <v>0</v>
      </c>
      <c r="Q155" s="242">
        <f t="shared" si="166"/>
        <v>0</v>
      </c>
      <c r="R155" s="242">
        <f t="shared" si="167"/>
        <v>0</v>
      </c>
      <c r="S155" s="242">
        <f t="shared" si="168"/>
        <v>0</v>
      </c>
      <c r="T155" s="242">
        <f t="shared" si="169"/>
        <v>0</v>
      </c>
      <c r="U155" s="242">
        <f t="shared" si="170"/>
        <v>0</v>
      </c>
      <c r="V155" s="242">
        <f t="shared" si="170"/>
        <v>0</v>
      </c>
      <c r="W155" s="187"/>
      <c r="X155" s="187"/>
      <c r="Y155" s="187"/>
      <c r="Z155" s="187"/>
      <c r="AA155" s="187"/>
      <c r="AB155" s="187"/>
      <c r="AC155" s="187"/>
      <c r="AD155" s="187"/>
      <c r="AE155" s="241">
        <v>46054</v>
      </c>
      <c r="AF155" s="208">
        <f t="shared" si="164"/>
        <v>0</v>
      </c>
      <c r="AG155" s="267"/>
    </row>
    <row r="156" spans="3:33" ht="25.5">
      <c r="C156" s="203">
        <v>1</v>
      </c>
      <c r="D156" s="185" t="s">
        <v>311</v>
      </c>
      <c r="E156" s="186" t="s">
        <v>82</v>
      </c>
      <c r="F156" s="186">
        <v>1</v>
      </c>
      <c r="G156" s="190" t="s">
        <v>312</v>
      </c>
      <c r="H156" s="187"/>
      <c r="I156" s="187"/>
      <c r="J156" s="187"/>
      <c r="K156" s="187"/>
      <c r="L156" s="188"/>
      <c r="M156" s="187"/>
      <c r="N156" s="187"/>
      <c r="O156" s="187"/>
      <c r="P156" s="242">
        <f t="shared" si="165"/>
        <v>0</v>
      </c>
      <c r="Q156" s="242">
        <f t="shared" si="166"/>
        <v>0</v>
      </c>
      <c r="R156" s="242">
        <f t="shared" si="167"/>
        <v>0</v>
      </c>
      <c r="S156" s="242">
        <f t="shared" si="168"/>
        <v>0</v>
      </c>
      <c r="T156" s="242">
        <f t="shared" si="169"/>
        <v>0</v>
      </c>
      <c r="U156" s="242">
        <f t="shared" si="170"/>
        <v>0</v>
      </c>
      <c r="V156" s="242">
        <f t="shared" si="170"/>
        <v>0</v>
      </c>
      <c r="W156" s="187"/>
      <c r="X156" s="187"/>
      <c r="Y156" s="187"/>
      <c r="Z156" s="187"/>
      <c r="AA156" s="187"/>
      <c r="AB156" s="187"/>
      <c r="AC156" s="187"/>
      <c r="AD156" s="187"/>
      <c r="AE156" s="241">
        <v>46054</v>
      </c>
      <c r="AF156" s="208">
        <f t="shared" si="164"/>
        <v>0</v>
      </c>
      <c r="AG156" s="267"/>
    </row>
    <row r="157" spans="3:33" ht="25.5">
      <c r="C157" s="203">
        <v>1</v>
      </c>
      <c r="D157" s="194" t="s">
        <v>313</v>
      </c>
      <c r="E157" s="186" t="s">
        <v>82</v>
      </c>
      <c r="F157" s="186">
        <v>1</v>
      </c>
      <c r="G157" s="190" t="s">
        <v>314</v>
      </c>
      <c r="H157" s="187"/>
      <c r="I157" s="187"/>
      <c r="J157" s="187"/>
      <c r="K157" s="187"/>
      <c r="L157" s="188"/>
      <c r="M157" s="187"/>
      <c r="N157" s="187"/>
      <c r="O157" s="187"/>
      <c r="P157" s="242">
        <f t="shared" si="165"/>
        <v>0</v>
      </c>
      <c r="Q157" s="242">
        <f t="shared" si="166"/>
        <v>0</v>
      </c>
      <c r="R157" s="242">
        <f t="shared" si="167"/>
        <v>0</v>
      </c>
      <c r="S157" s="242">
        <f t="shared" si="168"/>
        <v>0</v>
      </c>
      <c r="T157" s="242">
        <f t="shared" si="169"/>
        <v>0</v>
      </c>
      <c r="U157" s="242">
        <f t="shared" si="170"/>
        <v>0</v>
      </c>
      <c r="V157" s="242">
        <f t="shared" si="170"/>
        <v>0</v>
      </c>
      <c r="W157" s="187"/>
      <c r="X157" s="187"/>
      <c r="Y157" s="187"/>
      <c r="Z157" s="187"/>
      <c r="AA157" s="187"/>
      <c r="AB157" s="187"/>
      <c r="AC157" s="187"/>
      <c r="AD157" s="187"/>
      <c r="AE157" s="309"/>
      <c r="AF157" s="208">
        <f t="shared" si="164"/>
        <v>0</v>
      </c>
      <c r="AG157" s="267"/>
    </row>
    <row r="158" spans="3:33" ht="38.25">
      <c r="C158" s="203">
        <v>1</v>
      </c>
      <c r="D158" s="185" t="s">
        <v>315</v>
      </c>
      <c r="E158" s="186" t="s">
        <v>82</v>
      </c>
      <c r="F158" s="186">
        <v>1</v>
      </c>
      <c r="G158" s="190" t="s">
        <v>316</v>
      </c>
      <c r="H158" s="187"/>
      <c r="I158" s="187"/>
      <c r="J158" s="187"/>
      <c r="K158" s="187"/>
      <c r="L158" s="188"/>
      <c r="M158" s="187"/>
      <c r="N158" s="187"/>
      <c r="O158" s="187"/>
      <c r="P158" s="242">
        <f t="shared" si="165"/>
        <v>0</v>
      </c>
      <c r="Q158" s="242">
        <f t="shared" si="166"/>
        <v>0</v>
      </c>
      <c r="R158" s="242">
        <f t="shared" si="167"/>
        <v>0</v>
      </c>
      <c r="S158" s="242">
        <f t="shared" si="168"/>
        <v>0</v>
      </c>
      <c r="T158" s="242">
        <f t="shared" si="169"/>
        <v>0</v>
      </c>
      <c r="U158" s="242">
        <f t="shared" si="170"/>
        <v>0</v>
      </c>
      <c r="V158" s="242">
        <f t="shared" si="170"/>
        <v>0</v>
      </c>
      <c r="W158" s="187"/>
      <c r="X158" s="187"/>
      <c r="Y158" s="187"/>
      <c r="Z158" s="187"/>
      <c r="AA158" s="187"/>
      <c r="AB158" s="187"/>
      <c r="AC158" s="187"/>
      <c r="AD158" s="187"/>
      <c r="AE158" s="241">
        <v>46054</v>
      </c>
      <c r="AF158" s="208">
        <f t="shared" si="164"/>
        <v>0</v>
      </c>
      <c r="AG158" s="267"/>
    </row>
    <row r="159" spans="3:33" ht="51">
      <c r="C159" s="203">
        <v>1</v>
      </c>
      <c r="D159" s="185" t="s">
        <v>317</v>
      </c>
      <c r="E159" s="225" t="s">
        <v>318</v>
      </c>
      <c r="F159" s="186">
        <v>5</v>
      </c>
      <c r="G159" s="190" t="s">
        <v>319</v>
      </c>
      <c r="H159" s="187"/>
      <c r="I159" s="187"/>
      <c r="J159" s="187"/>
      <c r="K159" s="187"/>
      <c r="L159" s="188"/>
      <c r="M159" s="187"/>
      <c r="N159" s="187"/>
      <c r="O159" s="187"/>
      <c r="P159" s="242">
        <f t="shared" si="165"/>
        <v>0</v>
      </c>
      <c r="Q159" s="242">
        <f t="shared" si="166"/>
        <v>0</v>
      </c>
      <c r="R159" s="242">
        <f t="shared" si="167"/>
        <v>0</v>
      </c>
      <c r="S159" s="242">
        <f t="shared" si="168"/>
        <v>0</v>
      </c>
      <c r="T159" s="242">
        <f t="shared" si="169"/>
        <v>0</v>
      </c>
      <c r="U159" s="242">
        <f t="shared" si="170"/>
        <v>0</v>
      </c>
      <c r="V159" s="242">
        <f t="shared" si="170"/>
        <v>0</v>
      </c>
      <c r="W159" s="187"/>
      <c r="X159" s="187"/>
      <c r="Y159" s="187"/>
      <c r="Z159" s="187"/>
      <c r="AA159" s="187"/>
      <c r="AB159" s="187"/>
      <c r="AC159" s="187"/>
      <c r="AD159" s="187"/>
      <c r="AE159" s="241">
        <v>46054</v>
      </c>
      <c r="AF159" s="208">
        <f t="shared" si="164"/>
        <v>0</v>
      </c>
      <c r="AG159" s="267"/>
    </row>
    <row r="160" spans="3:33" ht="12.75">
      <c r="C160" s="203">
        <v>1</v>
      </c>
      <c r="D160" s="185" t="s">
        <v>320</v>
      </c>
      <c r="E160" s="186" t="s">
        <v>82</v>
      </c>
      <c r="F160" s="186">
        <v>1</v>
      </c>
      <c r="G160" s="190" t="s">
        <v>321</v>
      </c>
      <c r="H160" s="187"/>
      <c r="I160" s="187"/>
      <c r="J160" s="187"/>
      <c r="K160" s="187"/>
      <c r="L160" s="188"/>
      <c r="M160" s="187"/>
      <c r="N160" s="187"/>
      <c r="O160" s="187"/>
      <c r="P160" s="242">
        <f t="shared" si="165"/>
        <v>0</v>
      </c>
      <c r="Q160" s="242">
        <f t="shared" si="166"/>
        <v>0</v>
      </c>
      <c r="R160" s="242">
        <f t="shared" si="167"/>
        <v>0</v>
      </c>
      <c r="S160" s="242">
        <f t="shared" si="168"/>
        <v>0</v>
      </c>
      <c r="T160" s="242">
        <f t="shared" si="169"/>
        <v>0</v>
      </c>
      <c r="U160" s="242">
        <f t="shared" si="170"/>
        <v>0</v>
      </c>
      <c r="V160" s="242">
        <f t="shared" si="170"/>
        <v>0</v>
      </c>
      <c r="W160" s="187"/>
      <c r="X160" s="187"/>
      <c r="Y160" s="187"/>
      <c r="Z160" s="187"/>
      <c r="AA160" s="187"/>
      <c r="AB160" s="187"/>
      <c r="AC160" s="187"/>
      <c r="AD160" s="187"/>
      <c r="AE160" s="241">
        <v>46054</v>
      </c>
      <c r="AF160" s="208">
        <f t="shared" si="164"/>
        <v>0</v>
      </c>
      <c r="AG160" s="267"/>
    </row>
    <row r="161" spans="3:33" ht="25.5">
      <c r="C161" s="203">
        <v>1</v>
      </c>
      <c r="D161" s="185" t="s">
        <v>322</v>
      </c>
      <c r="E161" s="225" t="s">
        <v>323</v>
      </c>
      <c r="F161" s="186">
        <v>3</v>
      </c>
      <c r="G161" s="190" t="s">
        <v>324</v>
      </c>
      <c r="H161" s="187"/>
      <c r="I161" s="187"/>
      <c r="J161" s="187"/>
      <c r="K161" s="187"/>
      <c r="L161" s="188"/>
      <c r="M161" s="187"/>
      <c r="N161" s="187"/>
      <c r="O161" s="187"/>
      <c r="P161" s="242">
        <f t="shared" si="165"/>
        <v>0</v>
      </c>
      <c r="Q161" s="242">
        <f t="shared" si="166"/>
        <v>0</v>
      </c>
      <c r="R161" s="242">
        <f t="shared" si="167"/>
        <v>0</v>
      </c>
      <c r="S161" s="242">
        <f t="shared" si="168"/>
        <v>0</v>
      </c>
      <c r="T161" s="242">
        <f t="shared" si="169"/>
        <v>0</v>
      </c>
      <c r="U161" s="242">
        <f t="shared" si="170"/>
        <v>0</v>
      </c>
      <c r="V161" s="242">
        <f t="shared" si="170"/>
        <v>0</v>
      </c>
      <c r="W161" s="187"/>
      <c r="X161" s="187"/>
      <c r="Y161" s="187"/>
      <c r="Z161" s="187"/>
      <c r="AA161" s="187"/>
      <c r="AB161" s="187"/>
      <c r="AC161" s="187"/>
      <c r="AD161" s="187"/>
      <c r="AE161" s="241">
        <v>46054</v>
      </c>
      <c r="AF161" s="208">
        <f t="shared" si="164"/>
        <v>0</v>
      </c>
      <c r="AG161" s="267"/>
    </row>
    <row r="162" spans="3:33" ht="25.5">
      <c r="C162" s="203">
        <v>1</v>
      </c>
      <c r="D162" s="185" t="s">
        <v>322</v>
      </c>
      <c r="E162" s="186" t="s">
        <v>325</v>
      </c>
      <c r="F162" s="195">
        <v>2</v>
      </c>
      <c r="G162" s="190" t="s">
        <v>326</v>
      </c>
      <c r="H162" s="187"/>
      <c r="I162" s="187"/>
      <c r="J162" s="187"/>
      <c r="K162" s="187"/>
      <c r="L162" s="188"/>
      <c r="M162" s="187"/>
      <c r="N162" s="187"/>
      <c r="O162" s="187"/>
      <c r="P162" s="242">
        <f t="shared" si="165"/>
        <v>0</v>
      </c>
      <c r="Q162" s="242">
        <f t="shared" si="166"/>
        <v>0</v>
      </c>
      <c r="R162" s="242">
        <f t="shared" si="167"/>
        <v>0</v>
      </c>
      <c r="S162" s="242">
        <f t="shared" si="168"/>
        <v>0</v>
      </c>
      <c r="T162" s="242">
        <f t="shared" si="169"/>
        <v>0</v>
      </c>
      <c r="U162" s="242">
        <f t="shared" si="170"/>
        <v>0</v>
      </c>
      <c r="V162" s="242">
        <f t="shared" si="170"/>
        <v>0</v>
      </c>
      <c r="W162" s="187"/>
      <c r="X162" s="187"/>
      <c r="Y162" s="187"/>
      <c r="Z162" s="187"/>
      <c r="AA162" s="187"/>
      <c r="AB162" s="187"/>
      <c r="AC162" s="187"/>
      <c r="AD162" s="187"/>
      <c r="AE162" s="241">
        <v>46054</v>
      </c>
      <c r="AF162" s="208">
        <f t="shared" si="164"/>
        <v>0</v>
      </c>
      <c r="AG162" s="267"/>
    </row>
    <row r="163" spans="3:33" ht="25.5">
      <c r="C163" s="203">
        <v>1</v>
      </c>
      <c r="D163" s="185" t="s">
        <v>327</v>
      </c>
      <c r="E163" s="186" t="s">
        <v>90</v>
      </c>
      <c r="F163" s="186">
        <v>1</v>
      </c>
      <c r="G163" s="190" t="s">
        <v>328</v>
      </c>
      <c r="H163" s="187"/>
      <c r="I163" s="187"/>
      <c r="J163" s="187"/>
      <c r="K163" s="187"/>
      <c r="L163" s="188"/>
      <c r="M163" s="187"/>
      <c r="N163" s="187"/>
      <c r="O163" s="187"/>
      <c r="P163" s="242">
        <f t="shared" si="165"/>
        <v>0</v>
      </c>
      <c r="Q163" s="242">
        <f t="shared" si="166"/>
        <v>0</v>
      </c>
      <c r="R163" s="242">
        <f t="shared" si="167"/>
        <v>0</v>
      </c>
      <c r="S163" s="242">
        <f t="shared" si="168"/>
        <v>0</v>
      </c>
      <c r="T163" s="242">
        <f t="shared" si="169"/>
        <v>0</v>
      </c>
      <c r="U163" s="242">
        <f t="shared" si="170"/>
        <v>0</v>
      </c>
      <c r="V163" s="242">
        <f t="shared" si="170"/>
        <v>0</v>
      </c>
      <c r="W163" s="187"/>
      <c r="X163" s="187"/>
      <c r="Y163" s="187"/>
      <c r="Z163" s="187"/>
      <c r="AA163" s="187"/>
      <c r="AB163" s="187"/>
      <c r="AC163" s="187"/>
      <c r="AD163" s="187"/>
      <c r="AE163" s="241">
        <v>46054</v>
      </c>
      <c r="AF163" s="208">
        <f t="shared" si="164"/>
        <v>0</v>
      </c>
      <c r="AG163" s="267"/>
    </row>
    <row r="164" spans="3:33" ht="38.25">
      <c r="C164" s="203">
        <v>1</v>
      </c>
      <c r="D164" s="185" t="s">
        <v>329</v>
      </c>
      <c r="E164" s="225" t="s">
        <v>330</v>
      </c>
      <c r="F164" s="186">
        <v>4</v>
      </c>
      <c r="G164" s="189" t="s">
        <v>331</v>
      </c>
      <c r="H164" s="187"/>
      <c r="I164" s="187"/>
      <c r="J164" s="187"/>
      <c r="K164" s="187"/>
      <c r="L164" s="188"/>
      <c r="M164" s="187"/>
      <c r="N164" s="187"/>
      <c r="O164" s="187"/>
      <c r="P164" s="242">
        <f t="shared" si="165"/>
        <v>0</v>
      </c>
      <c r="Q164" s="242">
        <f t="shared" si="166"/>
        <v>0</v>
      </c>
      <c r="R164" s="242">
        <f t="shared" si="167"/>
        <v>0</v>
      </c>
      <c r="S164" s="242">
        <f t="shared" si="168"/>
        <v>0</v>
      </c>
      <c r="T164" s="242">
        <f t="shared" si="169"/>
        <v>0</v>
      </c>
      <c r="U164" s="242">
        <f t="shared" si="170"/>
        <v>0</v>
      </c>
      <c r="V164" s="242">
        <f t="shared" si="170"/>
        <v>0</v>
      </c>
      <c r="W164" s="187"/>
      <c r="X164" s="187"/>
      <c r="Y164" s="187"/>
      <c r="Z164" s="187"/>
      <c r="AA164" s="187"/>
      <c r="AB164" s="187"/>
      <c r="AC164" s="187"/>
      <c r="AD164" s="187"/>
      <c r="AE164" s="241">
        <v>46054</v>
      </c>
      <c r="AF164" s="208">
        <f t="shared" si="164"/>
        <v>0</v>
      </c>
      <c r="AG164" s="267"/>
    </row>
    <row r="165" spans="3:33" ht="12" customHeight="1">
      <c r="D165" s="211" t="s">
        <v>654</v>
      </c>
      <c r="E165" s="212"/>
      <c r="F165" s="213"/>
      <c r="G165" s="213"/>
      <c r="H165" s="214"/>
      <c r="I165" s="187">
        <f>SUM(I139:I164)</f>
        <v>0</v>
      </c>
      <c r="J165" s="187">
        <f t="shared" ref="J165:AD165" si="171">SUM(J139:J164)</f>
        <v>0</v>
      </c>
      <c r="K165" s="187">
        <f t="shared" si="171"/>
        <v>0</v>
      </c>
      <c r="L165" s="187">
        <f t="shared" si="171"/>
        <v>0</v>
      </c>
      <c r="M165" s="187">
        <f t="shared" si="171"/>
        <v>0</v>
      </c>
      <c r="N165" s="187">
        <f t="shared" si="171"/>
        <v>0</v>
      </c>
      <c r="O165" s="187"/>
      <c r="P165" s="187">
        <f t="shared" ref="P165:U165" si="172">SUM(P139:P164)</f>
        <v>0</v>
      </c>
      <c r="Q165" s="187">
        <f t="shared" si="172"/>
        <v>0</v>
      </c>
      <c r="R165" s="187">
        <f t="shared" si="172"/>
        <v>0</v>
      </c>
      <c r="S165" s="187">
        <f t="shared" si="172"/>
        <v>0</v>
      </c>
      <c r="T165" s="187">
        <f t="shared" si="172"/>
        <v>0</v>
      </c>
      <c r="U165" s="187">
        <f t="shared" si="172"/>
        <v>0</v>
      </c>
      <c r="V165" s="187">
        <f t="shared" ref="V165" si="173">SUM(V139:V164)</f>
        <v>0</v>
      </c>
      <c r="W165" s="187">
        <f t="shared" si="171"/>
        <v>0</v>
      </c>
      <c r="X165" s="187">
        <f t="shared" si="171"/>
        <v>0</v>
      </c>
      <c r="Y165" s="187">
        <f t="shared" si="171"/>
        <v>0</v>
      </c>
      <c r="Z165" s="187">
        <f t="shared" si="171"/>
        <v>0</v>
      </c>
      <c r="AA165" s="187">
        <f t="shared" si="171"/>
        <v>0</v>
      </c>
      <c r="AB165" s="187">
        <f t="shared" ref="AB165:AC165" si="174">SUM(AB159:AB164)</f>
        <v>0</v>
      </c>
      <c r="AC165" s="187">
        <f t="shared" si="174"/>
        <v>0</v>
      </c>
      <c r="AD165" s="187">
        <f t="shared" si="171"/>
        <v>0</v>
      </c>
      <c r="AE165" s="215">
        <f>I169+J169+K169+L169+M169+N169+P169+Q169+R169+S169+T169+U169+O169+V169</f>
        <v>0</v>
      </c>
      <c r="AF165" s="232"/>
      <c r="AG165" s="267"/>
    </row>
    <row r="166" spans="3:33" ht="12" customHeight="1">
      <c r="D166" s="211" t="s">
        <v>655</v>
      </c>
      <c r="E166" s="212"/>
      <c r="F166" s="213"/>
      <c r="G166" s="213"/>
      <c r="H166" s="214"/>
      <c r="I166" s="217">
        <v>20000</v>
      </c>
      <c r="J166" s="217">
        <v>20000</v>
      </c>
      <c r="K166" s="217">
        <v>130000</v>
      </c>
      <c r="L166" s="217">
        <v>15000</v>
      </c>
      <c r="M166" s="217">
        <v>45000</v>
      </c>
      <c r="N166" s="217">
        <v>70000</v>
      </c>
      <c r="O166" s="217"/>
      <c r="P166" s="217">
        <v>20000</v>
      </c>
      <c r="Q166" s="217">
        <v>20000</v>
      </c>
      <c r="R166" s="217">
        <v>80000</v>
      </c>
      <c r="S166" s="217">
        <v>20000</v>
      </c>
      <c r="T166" s="217">
        <v>70000</v>
      </c>
      <c r="U166" s="217">
        <v>70000</v>
      </c>
      <c r="V166" s="217"/>
      <c r="W166" s="217">
        <v>50000</v>
      </c>
      <c r="X166" s="217">
        <v>170000</v>
      </c>
      <c r="Y166" s="217">
        <v>320000</v>
      </c>
      <c r="Z166" s="236">
        <v>13000</v>
      </c>
      <c r="AA166" s="236">
        <v>13000</v>
      </c>
      <c r="AB166" s="217">
        <v>18000</v>
      </c>
      <c r="AC166" s="217"/>
      <c r="AD166" s="236">
        <v>23000</v>
      </c>
      <c r="AE166" s="219"/>
      <c r="AF166" s="233"/>
      <c r="AG166" s="267"/>
    </row>
    <row r="167" spans="3:33">
      <c r="D167" s="211" t="s">
        <v>656</v>
      </c>
      <c r="E167" s="212"/>
      <c r="F167" s="213"/>
      <c r="G167" s="213"/>
      <c r="H167" s="214"/>
      <c r="I167" s="217">
        <f>SUM(I166*19%)</f>
        <v>3800</v>
      </c>
      <c r="J167" s="217">
        <f t="shared" ref="J167:AD167" si="175">SUM(J166*19%)</f>
        <v>3800</v>
      </c>
      <c r="K167" s="217">
        <f t="shared" si="175"/>
        <v>24700</v>
      </c>
      <c r="L167" s="217">
        <f t="shared" si="175"/>
        <v>2850</v>
      </c>
      <c r="M167" s="217">
        <f t="shared" si="175"/>
        <v>8550</v>
      </c>
      <c r="N167" s="217">
        <f t="shared" si="175"/>
        <v>13300</v>
      </c>
      <c r="O167" s="217"/>
      <c r="P167" s="217">
        <f t="shared" ref="P167:U167" si="176">SUM(P166*19%)</f>
        <v>3800</v>
      </c>
      <c r="Q167" s="217">
        <f t="shared" si="176"/>
        <v>3800</v>
      </c>
      <c r="R167" s="217">
        <f t="shared" si="176"/>
        <v>15200</v>
      </c>
      <c r="S167" s="217">
        <f t="shared" si="176"/>
        <v>3800</v>
      </c>
      <c r="T167" s="217">
        <f t="shared" si="176"/>
        <v>13300</v>
      </c>
      <c r="U167" s="217">
        <f t="shared" si="176"/>
        <v>13300</v>
      </c>
      <c r="V167" s="217">
        <f t="shared" ref="V167" si="177">SUM(V166*19%)</f>
        <v>0</v>
      </c>
      <c r="W167" s="217">
        <f t="shared" si="175"/>
        <v>9500</v>
      </c>
      <c r="X167" s="217">
        <f t="shared" si="175"/>
        <v>32300</v>
      </c>
      <c r="Y167" s="217">
        <f t="shared" si="175"/>
        <v>60800</v>
      </c>
      <c r="Z167" s="217">
        <f t="shared" si="175"/>
        <v>2470</v>
      </c>
      <c r="AA167" s="217">
        <f t="shared" si="175"/>
        <v>2470</v>
      </c>
      <c r="AB167" s="221">
        <f t="shared" ref="AB167:AC167" si="178">SUM(AB166*19%)</f>
        <v>3420</v>
      </c>
      <c r="AC167" s="221">
        <f t="shared" si="178"/>
        <v>0</v>
      </c>
      <c r="AD167" s="217">
        <f t="shared" si="175"/>
        <v>4370</v>
      </c>
      <c r="AE167" s="285">
        <f>W169+X169+Y169+Z169+AA169+AB169+AD169+AC169</f>
        <v>0</v>
      </c>
      <c r="AF167" s="233"/>
      <c r="AG167" s="267"/>
    </row>
    <row r="168" spans="3:33" ht="12" customHeight="1">
      <c r="D168" s="211" t="s">
        <v>657</v>
      </c>
      <c r="E168" s="212"/>
      <c r="F168" s="213"/>
      <c r="G168" s="213"/>
      <c r="H168" s="214"/>
      <c r="I168" s="217">
        <f>SUM(I166:I167)</f>
        <v>23800</v>
      </c>
      <c r="J168" s="217">
        <f t="shared" ref="J168:AD168" si="179">SUM(J166:J167)</f>
        <v>23800</v>
      </c>
      <c r="K168" s="217">
        <f t="shared" si="179"/>
        <v>154700</v>
      </c>
      <c r="L168" s="217">
        <f t="shared" si="179"/>
        <v>17850</v>
      </c>
      <c r="M168" s="217">
        <f t="shared" si="179"/>
        <v>53550</v>
      </c>
      <c r="N168" s="217">
        <f t="shared" si="179"/>
        <v>83300</v>
      </c>
      <c r="O168" s="217"/>
      <c r="P168" s="217">
        <f t="shared" ref="P168:U168" si="180">SUM(P166:P167)</f>
        <v>23800</v>
      </c>
      <c r="Q168" s="217">
        <f t="shared" si="180"/>
        <v>23800</v>
      </c>
      <c r="R168" s="217">
        <f t="shared" si="180"/>
        <v>95200</v>
      </c>
      <c r="S168" s="217">
        <f t="shared" si="180"/>
        <v>23800</v>
      </c>
      <c r="T168" s="217">
        <f t="shared" si="180"/>
        <v>83300</v>
      </c>
      <c r="U168" s="217">
        <f t="shared" si="180"/>
        <v>83300</v>
      </c>
      <c r="V168" s="217">
        <f t="shared" ref="V168" si="181">SUM(V166:V167)</f>
        <v>0</v>
      </c>
      <c r="W168" s="217">
        <f t="shared" si="179"/>
        <v>59500</v>
      </c>
      <c r="X168" s="217">
        <f t="shared" si="179"/>
        <v>202300</v>
      </c>
      <c r="Y168" s="217">
        <f t="shared" si="179"/>
        <v>380800</v>
      </c>
      <c r="Z168" s="217">
        <f t="shared" si="179"/>
        <v>15470</v>
      </c>
      <c r="AA168" s="217">
        <f t="shared" ref="AA168" si="182">SUM(AA166:AA167)</f>
        <v>15470</v>
      </c>
      <c r="AB168" s="221">
        <f t="shared" si="179"/>
        <v>21420</v>
      </c>
      <c r="AC168" s="221">
        <f t="shared" ref="AC168" si="183">SUM(AC166:AC167)</f>
        <v>0</v>
      </c>
      <c r="AD168" s="217">
        <f t="shared" si="179"/>
        <v>27370</v>
      </c>
      <c r="AE168" s="219"/>
      <c r="AF168" s="233"/>
      <c r="AG168" s="267"/>
    </row>
    <row r="169" spans="3:33" ht="12" customHeight="1">
      <c r="D169" s="211" t="s">
        <v>658</v>
      </c>
      <c r="E169" s="212"/>
      <c r="F169" s="213"/>
      <c r="G169" s="213"/>
      <c r="H169" s="214"/>
      <c r="I169" s="217">
        <f>SUM(I168*I165)</f>
        <v>0</v>
      </c>
      <c r="J169" s="217">
        <f t="shared" ref="J169:AD169" si="184">SUM(J168*J165)</f>
        <v>0</v>
      </c>
      <c r="K169" s="217">
        <f t="shared" si="184"/>
        <v>0</v>
      </c>
      <c r="L169" s="217">
        <f t="shared" si="184"/>
        <v>0</v>
      </c>
      <c r="M169" s="217">
        <f t="shared" si="184"/>
        <v>0</v>
      </c>
      <c r="N169" s="217">
        <f t="shared" si="184"/>
        <v>0</v>
      </c>
      <c r="O169" s="217"/>
      <c r="P169" s="217">
        <f t="shared" ref="P169:U169" si="185">SUM(P168*P165)</f>
        <v>0</v>
      </c>
      <c r="Q169" s="217">
        <f t="shared" si="185"/>
        <v>0</v>
      </c>
      <c r="R169" s="217">
        <f t="shared" si="185"/>
        <v>0</v>
      </c>
      <c r="S169" s="217">
        <f t="shared" si="185"/>
        <v>0</v>
      </c>
      <c r="T169" s="217">
        <f t="shared" si="185"/>
        <v>0</v>
      </c>
      <c r="U169" s="217">
        <f t="shared" si="185"/>
        <v>0</v>
      </c>
      <c r="V169" s="217">
        <f t="shared" ref="V169" si="186">SUM(V168*V165)</f>
        <v>0</v>
      </c>
      <c r="W169" s="217">
        <f t="shared" si="184"/>
        <v>0</v>
      </c>
      <c r="X169" s="217">
        <f t="shared" si="184"/>
        <v>0</v>
      </c>
      <c r="Y169" s="217">
        <f t="shared" si="184"/>
        <v>0</v>
      </c>
      <c r="Z169" s="217">
        <f t="shared" si="184"/>
        <v>0</v>
      </c>
      <c r="AA169" s="217">
        <f t="shared" ref="AA169" si="187">SUM(AA168*AA165)</f>
        <v>0</v>
      </c>
      <c r="AB169" s="221">
        <f t="shared" ref="AB169:AC169" si="188">SUM(AB165*AB168)</f>
        <v>0</v>
      </c>
      <c r="AC169" s="221">
        <f t="shared" si="188"/>
        <v>0</v>
      </c>
      <c r="AD169" s="217">
        <f t="shared" si="184"/>
        <v>0</v>
      </c>
      <c r="AE169" s="286">
        <f>AE165+AE167</f>
        <v>0</v>
      </c>
      <c r="AF169" s="234"/>
      <c r="AG169" s="267"/>
    </row>
    <row r="170" spans="3:33" ht="15">
      <c r="D170" s="224" t="s">
        <v>332</v>
      </c>
      <c r="E170" s="205"/>
      <c r="F170" s="206"/>
      <c r="G170" s="206"/>
      <c r="H170" s="206"/>
      <c r="I170" s="206"/>
      <c r="J170" s="206"/>
      <c r="K170" s="206"/>
      <c r="L170" s="206"/>
      <c r="M170" s="206"/>
      <c r="N170" s="206"/>
      <c r="O170" s="206"/>
      <c r="P170" s="206"/>
      <c r="Q170" s="206"/>
      <c r="R170" s="206"/>
      <c r="S170" s="206"/>
      <c r="T170" s="206"/>
      <c r="U170" s="206"/>
      <c r="V170" s="206"/>
      <c r="W170" s="206"/>
      <c r="X170" s="206"/>
      <c r="Y170" s="206"/>
      <c r="Z170" s="206"/>
      <c r="AA170" s="206"/>
      <c r="AB170" s="206"/>
      <c r="AC170" s="206"/>
      <c r="AD170" s="206"/>
      <c r="AE170" s="206"/>
      <c r="AF170" s="207"/>
      <c r="AG170" s="267"/>
    </row>
    <row r="171" spans="3:33" ht="76.5">
      <c r="C171" s="203">
        <v>1</v>
      </c>
      <c r="D171" s="185" t="s">
        <v>333</v>
      </c>
      <c r="E171" s="186" t="s">
        <v>334</v>
      </c>
      <c r="F171" s="186">
        <v>11</v>
      </c>
      <c r="G171" s="190" t="s">
        <v>335</v>
      </c>
      <c r="H171" s="187"/>
      <c r="I171" s="187"/>
      <c r="J171" s="208"/>
      <c r="K171" s="208"/>
      <c r="L171" s="188"/>
      <c r="M171" s="208"/>
      <c r="N171" s="208"/>
      <c r="O171" s="208"/>
      <c r="P171" s="208">
        <f>I171</f>
        <v>0</v>
      </c>
      <c r="Q171" s="208">
        <f t="shared" ref="Q171:V171" si="189">J171</f>
        <v>0</v>
      </c>
      <c r="R171" s="208">
        <f t="shared" si="189"/>
        <v>0</v>
      </c>
      <c r="S171" s="208">
        <f t="shared" si="189"/>
        <v>0</v>
      </c>
      <c r="T171" s="208">
        <f t="shared" si="189"/>
        <v>0</v>
      </c>
      <c r="U171" s="208">
        <f t="shared" si="189"/>
        <v>0</v>
      </c>
      <c r="V171" s="208">
        <f t="shared" si="189"/>
        <v>0</v>
      </c>
      <c r="W171" s="208"/>
      <c r="X171" s="208"/>
      <c r="Y171" s="208"/>
      <c r="Z171" s="208"/>
      <c r="AA171" s="208"/>
      <c r="AB171" s="208"/>
      <c r="AC171" s="208"/>
      <c r="AD171" s="208"/>
      <c r="AE171" s="309">
        <v>45992</v>
      </c>
      <c r="AF171" s="208">
        <f t="shared" ref="AF171:AF186" si="190">I171+J171+K171+L171+M171+N171+W171+X171+Y171</f>
        <v>0</v>
      </c>
      <c r="AG171" s="268"/>
    </row>
    <row r="172" spans="3:33" ht="51">
      <c r="C172" s="203">
        <v>1</v>
      </c>
      <c r="D172" s="185" t="s">
        <v>333</v>
      </c>
      <c r="E172" s="225" t="s">
        <v>336</v>
      </c>
      <c r="F172" s="186">
        <v>4</v>
      </c>
      <c r="G172" s="190" t="s">
        <v>337</v>
      </c>
      <c r="H172" s="187"/>
      <c r="I172" s="187"/>
      <c r="J172" s="208"/>
      <c r="K172" s="208"/>
      <c r="L172" s="188"/>
      <c r="M172" s="208"/>
      <c r="N172" s="208"/>
      <c r="O172" s="208"/>
      <c r="P172" s="208">
        <f t="shared" ref="P172:P186" si="191">I172</f>
        <v>0</v>
      </c>
      <c r="Q172" s="208">
        <f t="shared" ref="Q172:Q186" si="192">J172</f>
        <v>0</v>
      </c>
      <c r="R172" s="208">
        <f t="shared" ref="R172:R186" si="193">K172</f>
        <v>0</v>
      </c>
      <c r="S172" s="208">
        <f t="shared" ref="S172:S186" si="194">L172</f>
        <v>0</v>
      </c>
      <c r="T172" s="208">
        <f t="shared" ref="T172:T186" si="195">M172</f>
        <v>0</v>
      </c>
      <c r="U172" s="208">
        <f t="shared" ref="U172:V186" si="196">N172</f>
        <v>0</v>
      </c>
      <c r="V172" s="208">
        <f t="shared" si="196"/>
        <v>0</v>
      </c>
      <c r="W172" s="208"/>
      <c r="X172" s="208"/>
      <c r="Y172" s="208"/>
      <c r="Z172" s="208"/>
      <c r="AA172" s="208"/>
      <c r="AB172" s="208"/>
      <c r="AC172" s="208"/>
      <c r="AD172" s="208"/>
      <c r="AE172" s="210">
        <v>46054</v>
      </c>
      <c r="AF172" s="208">
        <f t="shared" si="190"/>
        <v>0</v>
      </c>
      <c r="AG172" s="268"/>
    </row>
    <row r="173" spans="3:33" ht="38.25">
      <c r="C173" s="203">
        <v>1</v>
      </c>
      <c r="D173" s="185" t="s">
        <v>333</v>
      </c>
      <c r="E173" s="225" t="s">
        <v>58</v>
      </c>
      <c r="F173" s="186"/>
      <c r="G173" s="190" t="s">
        <v>340</v>
      </c>
      <c r="H173" s="187"/>
      <c r="I173" s="187"/>
      <c r="J173" s="208"/>
      <c r="K173" s="187"/>
      <c r="L173" s="188"/>
      <c r="M173" s="187"/>
      <c r="N173" s="208"/>
      <c r="O173" s="208"/>
      <c r="P173" s="208">
        <f t="shared" si="191"/>
        <v>0</v>
      </c>
      <c r="Q173" s="208">
        <f t="shared" si="192"/>
        <v>0</v>
      </c>
      <c r="R173" s="208">
        <f t="shared" si="193"/>
        <v>0</v>
      </c>
      <c r="S173" s="208">
        <f t="shared" si="194"/>
        <v>0</v>
      </c>
      <c r="T173" s="208">
        <f t="shared" si="195"/>
        <v>0</v>
      </c>
      <c r="U173" s="208">
        <f t="shared" si="196"/>
        <v>0</v>
      </c>
      <c r="V173" s="208">
        <f t="shared" si="196"/>
        <v>0</v>
      </c>
      <c r="W173" s="187"/>
      <c r="X173" s="187"/>
      <c r="Y173" s="187"/>
      <c r="Z173" s="187"/>
      <c r="AA173" s="187"/>
      <c r="AB173" s="187"/>
      <c r="AC173" s="187"/>
      <c r="AD173" s="187"/>
      <c r="AE173" s="309"/>
      <c r="AF173" s="208">
        <f t="shared" si="190"/>
        <v>0</v>
      </c>
      <c r="AG173" s="268"/>
    </row>
    <row r="174" spans="3:33" ht="38.25">
      <c r="C174" s="203">
        <v>1</v>
      </c>
      <c r="D174" s="185" t="s">
        <v>333</v>
      </c>
      <c r="E174" s="225" t="s">
        <v>58</v>
      </c>
      <c r="F174" s="186"/>
      <c r="G174" s="190" t="s">
        <v>341</v>
      </c>
      <c r="H174" s="187"/>
      <c r="I174" s="187"/>
      <c r="J174" s="208"/>
      <c r="K174" s="208"/>
      <c r="L174" s="188"/>
      <c r="M174" s="208"/>
      <c r="N174" s="208"/>
      <c r="O174" s="208"/>
      <c r="P174" s="208">
        <f t="shared" si="191"/>
        <v>0</v>
      </c>
      <c r="Q174" s="208">
        <f t="shared" si="192"/>
        <v>0</v>
      </c>
      <c r="R174" s="208">
        <f t="shared" si="193"/>
        <v>0</v>
      </c>
      <c r="S174" s="208">
        <f t="shared" si="194"/>
        <v>0</v>
      </c>
      <c r="T174" s="208">
        <f t="shared" si="195"/>
        <v>0</v>
      </c>
      <c r="U174" s="208">
        <f t="shared" si="196"/>
        <v>0</v>
      </c>
      <c r="V174" s="208">
        <f t="shared" si="196"/>
        <v>0</v>
      </c>
      <c r="W174" s="208"/>
      <c r="X174" s="208"/>
      <c r="Y174" s="208"/>
      <c r="Z174" s="208"/>
      <c r="AA174" s="208"/>
      <c r="AB174" s="208"/>
      <c r="AC174" s="208"/>
      <c r="AD174" s="208"/>
      <c r="AE174" s="309"/>
      <c r="AF174" s="208">
        <f t="shared" si="190"/>
        <v>0</v>
      </c>
      <c r="AG174" s="268"/>
    </row>
    <row r="175" spans="3:33" ht="51">
      <c r="C175" s="203">
        <v>1</v>
      </c>
      <c r="D175" s="185" t="s">
        <v>342</v>
      </c>
      <c r="E175" s="186" t="s">
        <v>82</v>
      </c>
      <c r="F175" s="186">
        <v>1</v>
      </c>
      <c r="G175" s="189" t="s">
        <v>343</v>
      </c>
      <c r="H175" s="187"/>
      <c r="I175" s="187"/>
      <c r="J175" s="208"/>
      <c r="K175" s="208"/>
      <c r="L175" s="188"/>
      <c r="M175" s="208"/>
      <c r="N175" s="208"/>
      <c r="O175" s="208"/>
      <c r="P175" s="208">
        <f t="shared" si="191"/>
        <v>0</v>
      </c>
      <c r="Q175" s="208">
        <f t="shared" si="192"/>
        <v>0</v>
      </c>
      <c r="R175" s="208">
        <f t="shared" si="193"/>
        <v>0</v>
      </c>
      <c r="S175" s="208">
        <f t="shared" si="194"/>
        <v>0</v>
      </c>
      <c r="T175" s="208">
        <f t="shared" si="195"/>
        <v>0</v>
      </c>
      <c r="U175" s="208">
        <f t="shared" si="196"/>
        <v>0</v>
      </c>
      <c r="V175" s="208">
        <f t="shared" si="196"/>
        <v>0</v>
      </c>
      <c r="W175" s="208"/>
      <c r="X175" s="208"/>
      <c r="Y175" s="208"/>
      <c r="Z175" s="208"/>
      <c r="AA175" s="208"/>
      <c r="AB175" s="208"/>
      <c r="AC175" s="208"/>
      <c r="AD175" s="208"/>
      <c r="AE175" s="210">
        <v>45962</v>
      </c>
      <c r="AF175" s="208">
        <f t="shared" si="190"/>
        <v>0</v>
      </c>
      <c r="AG175" s="268"/>
    </row>
    <row r="176" spans="3:33" ht="25.5">
      <c r="C176" s="203">
        <v>1</v>
      </c>
      <c r="D176" s="185" t="s">
        <v>344</v>
      </c>
      <c r="E176" s="186" t="s">
        <v>82</v>
      </c>
      <c r="F176" s="186">
        <v>1</v>
      </c>
      <c r="G176" s="189" t="s">
        <v>345</v>
      </c>
      <c r="H176" s="187"/>
      <c r="I176" s="187"/>
      <c r="J176" s="208"/>
      <c r="K176" s="187"/>
      <c r="L176" s="188"/>
      <c r="M176" s="187"/>
      <c r="N176" s="208"/>
      <c r="O176" s="208"/>
      <c r="P176" s="208">
        <f t="shared" si="191"/>
        <v>0</v>
      </c>
      <c r="Q176" s="208">
        <f t="shared" si="192"/>
        <v>0</v>
      </c>
      <c r="R176" s="208">
        <f t="shared" si="193"/>
        <v>0</v>
      </c>
      <c r="S176" s="208">
        <f t="shared" si="194"/>
        <v>0</v>
      </c>
      <c r="T176" s="208">
        <f t="shared" si="195"/>
        <v>0</v>
      </c>
      <c r="U176" s="208">
        <f t="shared" si="196"/>
        <v>0</v>
      </c>
      <c r="V176" s="208">
        <f t="shared" si="196"/>
        <v>0</v>
      </c>
      <c r="W176" s="187"/>
      <c r="X176" s="187"/>
      <c r="Y176" s="187"/>
      <c r="Z176" s="187"/>
      <c r="AA176" s="187"/>
      <c r="AB176" s="187"/>
      <c r="AC176" s="187"/>
      <c r="AD176" s="187"/>
      <c r="AE176" s="210">
        <v>45962</v>
      </c>
      <c r="AF176" s="208">
        <f t="shared" si="190"/>
        <v>0</v>
      </c>
      <c r="AG176" s="268"/>
    </row>
    <row r="177" spans="3:33" ht="25.5">
      <c r="C177" s="203">
        <v>1</v>
      </c>
      <c r="D177" s="189" t="s">
        <v>346</v>
      </c>
      <c r="E177" s="186" t="s">
        <v>347</v>
      </c>
      <c r="F177" s="186">
        <v>2</v>
      </c>
      <c r="G177" s="190" t="s">
        <v>348</v>
      </c>
      <c r="H177" s="187"/>
      <c r="I177" s="187"/>
      <c r="J177" s="208"/>
      <c r="K177" s="208"/>
      <c r="L177" s="188"/>
      <c r="M177" s="208"/>
      <c r="N177" s="208"/>
      <c r="O177" s="208"/>
      <c r="P177" s="208">
        <f t="shared" si="191"/>
        <v>0</v>
      </c>
      <c r="Q177" s="208">
        <f t="shared" si="192"/>
        <v>0</v>
      </c>
      <c r="R177" s="208">
        <f t="shared" si="193"/>
        <v>0</v>
      </c>
      <c r="S177" s="208">
        <f t="shared" si="194"/>
        <v>0</v>
      </c>
      <c r="T177" s="208">
        <f t="shared" si="195"/>
        <v>0</v>
      </c>
      <c r="U177" s="208">
        <f t="shared" si="196"/>
        <v>0</v>
      </c>
      <c r="V177" s="208">
        <f t="shared" si="196"/>
        <v>0</v>
      </c>
      <c r="W177" s="208"/>
      <c r="X177" s="208"/>
      <c r="Y177" s="208"/>
      <c r="Z177" s="208"/>
      <c r="AA177" s="208"/>
      <c r="AB177" s="208"/>
      <c r="AC177" s="208"/>
      <c r="AD177" s="208"/>
      <c r="AE177" s="309"/>
      <c r="AF177" s="208">
        <f t="shared" si="190"/>
        <v>0</v>
      </c>
      <c r="AG177" s="268"/>
    </row>
    <row r="178" spans="3:33" ht="25.5">
      <c r="C178" s="203">
        <v>1</v>
      </c>
      <c r="D178" s="194" t="s">
        <v>349</v>
      </c>
      <c r="E178" s="186" t="s">
        <v>350</v>
      </c>
      <c r="F178" s="186">
        <v>1</v>
      </c>
      <c r="G178" s="190" t="s">
        <v>351</v>
      </c>
      <c r="H178" s="187"/>
      <c r="I178" s="187"/>
      <c r="J178" s="208"/>
      <c r="K178" s="187"/>
      <c r="L178" s="188"/>
      <c r="M178" s="187"/>
      <c r="N178" s="208"/>
      <c r="O178" s="208"/>
      <c r="P178" s="208">
        <f t="shared" si="191"/>
        <v>0</v>
      </c>
      <c r="Q178" s="208">
        <f t="shared" si="192"/>
        <v>0</v>
      </c>
      <c r="R178" s="208">
        <f t="shared" si="193"/>
        <v>0</v>
      </c>
      <c r="S178" s="208">
        <f t="shared" si="194"/>
        <v>0</v>
      </c>
      <c r="T178" s="208">
        <f t="shared" si="195"/>
        <v>0</v>
      </c>
      <c r="U178" s="208">
        <f t="shared" si="196"/>
        <v>0</v>
      </c>
      <c r="V178" s="208">
        <f t="shared" si="196"/>
        <v>0</v>
      </c>
      <c r="W178" s="187"/>
      <c r="X178" s="187"/>
      <c r="Y178" s="187"/>
      <c r="Z178" s="187"/>
      <c r="AA178" s="187"/>
      <c r="AB178" s="187"/>
      <c r="AC178" s="187"/>
      <c r="AD178" s="187"/>
      <c r="AE178" s="309"/>
      <c r="AF178" s="208">
        <f t="shared" si="190"/>
        <v>0</v>
      </c>
      <c r="AG178" s="268"/>
    </row>
    <row r="179" spans="3:33" ht="25.5">
      <c r="C179" s="203">
        <v>1</v>
      </c>
      <c r="D179" s="194" t="s">
        <v>349</v>
      </c>
      <c r="E179" s="225" t="s">
        <v>58</v>
      </c>
      <c r="F179" s="186"/>
      <c r="G179" s="190" t="s">
        <v>352</v>
      </c>
      <c r="H179" s="187"/>
      <c r="I179" s="187"/>
      <c r="J179" s="208"/>
      <c r="K179" s="187"/>
      <c r="L179" s="188"/>
      <c r="M179" s="187"/>
      <c r="N179" s="208"/>
      <c r="O179" s="208"/>
      <c r="P179" s="208">
        <f t="shared" si="191"/>
        <v>0</v>
      </c>
      <c r="Q179" s="208">
        <f t="shared" si="192"/>
        <v>0</v>
      </c>
      <c r="R179" s="208">
        <f t="shared" si="193"/>
        <v>0</v>
      </c>
      <c r="S179" s="208">
        <f t="shared" si="194"/>
        <v>0</v>
      </c>
      <c r="T179" s="208">
        <f t="shared" si="195"/>
        <v>0</v>
      </c>
      <c r="U179" s="208">
        <f t="shared" si="196"/>
        <v>0</v>
      </c>
      <c r="V179" s="208">
        <f t="shared" si="196"/>
        <v>0</v>
      </c>
      <c r="W179" s="187"/>
      <c r="X179" s="187"/>
      <c r="Y179" s="187"/>
      <c r="Z179" s="187"/>
      <c r="AA179" s="187"/>
      <c r="AB179" s="187"/>
      <c r="AC179" s="187"/>
      <c r="AD179" s="187"/>
      <c r="AE179" s="309"/>
      <c r="AF179" s="208">
        <f t="shared" si="190"/>
        <v>0</v>
      </c>
      <c r="AG179" s="268"/>
    </row>
    <row r="180" spans="3:33" ht="25.5">
      <c r="C180" s="203">
        <v>1</v>
      </c>
      <c r="D180" s="185" t="s">
        <v>353</v>
      </c>
      <c r="E180" s="186" t="s">
        <v>82</v>
      </c>
      <c r="F180" s="186">
        <v>1</v>
      </c>
      <c r="G180" s="190" t="s">
        <v>354</v>
      </c>
      <c r="H180" s="187"/>
      <c r="I180" s="187"/>
      <c r="J180" s="208"/>
      <c r="K180" s="187"/>
      <c r="L180" s="188"/>
      <c r="M180" s="187"/>
      <c r="N180" s="208"/>
      <c r="O180" s="208"/>
      <c r="P180" s="208">
        <f t="shared" si="191"/>
        <v>0</v>
      </c>
      <c r="Q180" s="208">
        <f t="shared" si="192"/>
        <v>0</v>
      </c>
      <c r="R180" s="208">
        <f t="shared" si="193"/>
        <v>0</v>
      </c>
      <c r="S180" s="208">
        <f t="shared" si="194"/>
        <v>0</v>
      </c>
      <c r="T180" s="208">
        <f t="shared" si="195"/>
        <v>0</v>
      </c>
      <c r="U180" s="208">
        <f t="shared" si="196"/>
        <v>0</v>
      </c>
      <c r="V180" s="208">
        <f t="shared" si="196"/>
        <v>0</v>
      </c>
      <c r="W180" s="187"/>
      <c r="X180" s="187"/>
      <c r="Y180" s="187"/>
      <c r="Z180" s="187"/>
      <c r="AA180" s="187"/>
      <c r="AB180" s="187"/>
      <c r="AC180" s="187"/>
      <c r="AD180" s="187"/>
      <c r="AE180" s="309">
        <v>45962</v>
      </c>
      <c r="AF180" s="208">
        <f t="shared" si="190"/>
        <v>0</v>
      </c>
      <c r="AG180" s="268"/>
    </row>
    <row r="181" spans="3:33" ht="38.25">
      <c r="C181" s="203">
        <v>1</v>
      </c>
      <c r="D181" s="185" t="s">
        <v>355</v>
      </c>
      <c r="E181" s="186" t="s">
        <v>82</v>
      </c>
      <c r="F181" s="186">
        <v>1</v>
      </c>
      <c r="G181" s="189" t="s">
        <v>356</v>
      </c>
      <c r="H181" s="187"/>
      <c r="I181" s="187"/>
      <c r="J181" s="208"/>
      <c r="K181" s="208"/>
      <c r="L181" s="188"/>
      <c r="M181" s="208"/>
      <c r="N181" s="208"/>
      <c r="O181" s="208"/>
      <c r="P181" s="208">
        <f t="shared" si="191"/>
        <v>0</v>
      </c>
      <c r="Q181" s="208">
        <f t="shared" si="192"/>
        <v>0</v>
      </c>
      <c r="R181" s="208">
        <f t="shared" si="193"/>
        <v>0</v>
      </c>
      <c r="S181" s="208">
        <f t="shared" si="194"/>
        <v>0</v>
      </c>
      <c r="T181" s="208">
        <f t="shared" si="195"/>
        <v>0</v>
      </c>
      <c r="U181" s="208">
        <f t="shared" si="196"/>
        <v>0</v>
      </c>
      <c r="V181" s="208">
        <f t="shared" si="196"/>
        <v>0</v>
      </c>
      <c r="W181" s="208"/>
      <c r="X181" s="208"/>
      <c r="Y181" s="208"/>
      <c r="Z181" s="208"/>
      <c r="AA181" s="208"/>
      <c r="AB181" s="208"/>
      <c r="AC181" s="208"/>
      <c r="AD181" s="208"/>
      <c r="AE181" s="309">
        <v>45962</v>
      </c>
      <c r="AF181" s="208">
        <f t="shared" si="190"/>
        <v>0</v>
      </c>
      <c r="AG181" s="268"/>
    </row>
    <row r="182" spans="3:33" ht="38.25">
      <c r="C182" s="203">
        <v>1</v>
      </c>
      <c r="D182" s="185" t="s">
        <v>357</v>
      </c>
      <c r="E182" s="186" t="s">
        <v>117</v>
      </c>
      <c r="F182" s="186">
        <v>1</v>
      </c>
      <c r="G182" s="190" t="s">
        <v>358</v>
      </c>
      <c r="H182" s="187"/>
      <c r="I182" s="187"/>
      <c r="J182" s="208"/>
      <c r="K182" s="208"/>
      <c r="L182" s="188"/>
      <c r="M182" s="208"/>
      <c r="N182" s="208"/>
      <c r="O182" s="208"/>
      <c r="P182" s="208">
        <f t="shared" si="191"/>
        <v>0</v>
      </c>
      <c r="Q182" s="208">
        <f t="shared" si="192"/>
        <v>0</v>
      </c>
      <c r="R182" s="208">
        <f t="shared" si="193"/>
        <v>0</v>
      </c>
      <c r="S182" s="208">
        <f t="shared" si="194"/>
        <v>0</v>
      </c>
      <c r="T182" s="208">
        <f t="shared" si="195"/>
        <v>0</v>
      </c>
      <c r="U182" s="208">
        <f t="shared" si="196"/>
        <v>0</v>
      </c>
      <c r="V182" s="208">
        <f t="shared" si="196"/>
        <v>0</v>
      </c>
      <c r="W182" s="208"/>
      <c r="X182" s="208"/>
      <c r="Y182" s="208"/>
      <c r="Z182" s="208"/>
      <c r="AA182" s="208"/>
      <c r="AB182" s="208"/>
      <c r="AC182" s="208"/>
      <c r="AD182" s="208"/>
      <c r="AE182" s="309">
        <v>45962</v>
      </c>
      <c r="AF182" s="208">
        <f t="shared" si="190"/>
        <v>0</v>
      </c>
      <c r="AG182" s="268"/>
    </row>
    <row r="183" spans="3:33" ht="25.5">
      <c r="C183" s="203">
        <v>1</v>
      </c>
      <c r="D183" s="185" t="s">
        <v>359</v>
      </c>
      <c r="E183" s="186" t="s">
        <v>82</v>
      </c>
      <c r="F183" s="186">
        <v>1</v>
      </c>
      <c r="G183" s="190" t="s">
        <v>360</v>
      </c>
      <c r="H183" s="187"/>
      <c r="I183" s="187"/>
      <c r="J183" s="208"/>
      <c r="K183" s="208"/>
      <c r="L183" s="188"/>
      <c r="M183" s="208"/>
      <c r="N183" s="208"/>
      <c r="O183" s="208"/>
      <c r="P183" s="208">
        <f t="shared" si="191"/>
        <v>0</v>
      </c>
      <c r="Q183" s="208">
        <f t="shared" si="192"/>
        <v>0</v>
      </c>
      <c r="R183" s="208">
        <f t="shared" si="193"/>
        <v>0</v>
      </c>
      <c r="S183" s="208">
        <f t="shared" si="194"/>
        <v>0</v>
      </c>
      <c r="T183" s="208">
        <f t="shared" si="195"/>
        <v>0</v>
      </c>
      <c r="U183" s="208">
        <f t="shared" si="196"/>
        <v>0</v>
      </c>
      <c r="V183" s="208">
        <f t="shared" si="196"/>
        <v>0</v>
      </c>
      <c r="W183" s="208"/>
      <c r="X183" s="208"/>
      <c r="Y183" s="208"/>
      <c r="Z183" s="208"/>
      <c r="AA183" s="208"/>
      <c r="AB183" s="208"/>
      <c r="AC183" s="208"/>
      <c r="AD183" s="208"/>
      <c r="AE183" s="309">
        <v>45962</v>
      </c>
      <c r="AF183" s="208">
        <f t="shared" si="190"/>
        <v>0</v>
      </c>
      <c r="AG183" s="268"/>
    </row>
    <row r="184" spans="3:33" ht="89.25">
      <c r="C184" s="203">
        <v>1</v>
      </c>
      <c r="D184" s="185" t="s">
        <v>361</v>
      </c>
      <c r="E184" s="186" t="s">
        <v>362</v>
      </c>
      <c r="F184" s="186">
        <v>13</v>
      </c>
      <c r="G184" s="190" t="s">
        <v>363</v>
      </c>
      <c r="H184" s="187"/>
      <c r="I184" s="187"/>
      <c r="J184" s="208"/>
      <c r="K184" s="208"/>
      <c r="L184" s="188"/>
      <c r="M184" s="208"/>
      <c r="N184" s="208"/>
      <c r="O184" s="208"/>
      <c r="P184" s="208">
        <f t="shared" si="191"/>
        <v>0</v>
      </c>
      <c r="Q184" s="208">
        <f t="shared" si="192"/>
        <v>0</v>
      </c>
      <c r="R184" s="208">
        <f t="shared" si="193"/>
        <v>0</v>
      </c>
      <c r="S184" s="208">
        <f t="shared" si="194"/>
        <v>0</v>
      </c>
      <c r="T184" s="208">
        <f t="shared" si="195"/>
        <v>0</v>
      </c>
      <c r="U184" s="208">
        <f t="shared" si="196"/>
        <v>0</v>
      </c>
      <c r="V184" s="208">
        <f t="shared" si="196"/>
        <v>0</v>
      </c>
      <c r="W184" s="208"/>
      <c r="X184" s="208"/>
      <c r="Y184" s="208"/>
      <c r="Z184" s="208"/>
      <c r="AA184" s="208"/>
      <c r="AB184" s="208"/>
      <c r="AC184" s="208"/>
      <c r="AD184" s="208"/>
      <c r="AE184" s="309">
        <v>45962</v>
      </c>
      <c r="AF184" s="208">
        <f t="shared" si="190"/>
        <v>0</v>
      </c>
      <c r="AG184" s="268"/>
    </row>
    <row r="185" spans="3:33" ht="38.25">
      <c r="C185" s="203">
        <v>1</v>
      </c>
      <c r="D185" s="185" t="s">
        <v>361</v>
      </c>
      <c r="E185" s="225" t="s">
        <v>58</v>
      </c>
      <c r="F185" s="186"/>
      <c r="G185" s="190" t="s">
        <v>364</v>
      </c>
      <c r="H185" s="187"/>
      <c r="I185" s="187"/>
      <c r="J185" s="208"/>
      <c r="K185" s="208"/>
      <c r="L185" s="188"/>
      <c r="M185" s="208"/>
      <c r="N185" s="208"/>
      <c r="O185" s="208"/>
      <c r="P185" s="208">
        <f t="shared" si="191"/>
        <v>0</v>
      </c>
      <c r="Q185" s="208">
        <f t="shared" si="192"/>
        <v>0</v>
      </c>
      <c r="R185" s="208">
        <f t="shared" si="193"/>
        <v>0</v>
      </c>
      <c r="S185" s="208">
        <f t="shared" si="194"/>
        <v>0</v>
      </c>
      <c r="T185" s="208">
        <f t="shared" si="195"/>
        <v>0</v>
      </c>
      <c r="U185" s="208">
        <f t="shared" si="196"/>
        <v>0</v>
      </c>
      <c r="V185" s="208">
        <f t="shared" si="196"/>
        <v>0</v>
      </c>
      <c r="W185" s="208"/>
      <c r="X185" s="208"/>
      <c r="Y185" s="208"/>
      <c r="Z185" s="208"/>
      <c r="AA185" s="208"/>
      <c r="AB185" s="208"/>
      <c r="AC185" s="208"/>
      <c r="AD185" s="208"/>
      <c r="AE185" s="309">
        <v>45962</v>
      </c>
      <c r="AF185" s="208">
        <f t="shared" si="190"/>
        <v>0</v>
      </c>
      <c r="AG185" s="268"/>
    </row>
    <row r="186" spans="3:33" ht="38.25">
      <c r="C186" s="203">
        <v>1</v>
      </c>
      <c r="D186" s="189" t="s">
        <v>365</v>
      </c>
      <c r="E186" s="186" t="s">
        <v>82</v>
      </c>
      <c r="F186" s="186">
        <v>1</v>
      </c>
      <c r="G186" s="190" t="s">
        <v>366</v>
      </c>
      <c r="H186" s="187"/>
      <c r="I186" s="187"/>
      <c r="J186" s="208"/>
      <c r="K186" s="208"/>
      <c r="L186" s="188"/>
      <c r="M186" s="208"/>
      <c r="N186" s="208"/>
      <c r="O186" s="208"/>
      <c r="P186" s="208">
        <f t="shared" si="191"/>
        <v>0</v>
      </c>
      <c r="Q186" s="208">
        <f t="shared" si="192"/>
        <v>0</v>
      </c>
      <c r="R186" s="208">
        <f t="shared" si="193"/>
        <v>0</v>
      </c>
      <c r="S186" s="208">
        <f t="shared" si="194"/>
        <v>0</v>
      </c>
      <c r="T186" s="208">
        <f t="shared" si="195"/>
        <v>0</v>
      </c>
      <c r="U186" s="208">
        <f t="shared" si="196"/>
        <v>0</v>
      </c>
      <c r="V186" s="208">
        <f t="shared" si="196"/>
        <v>0</v>
      </c>
      <c r="W186" s="208"/>
      <c r="X186" s="208"/>
      <c r="Y186" s="208"/>
      <c r="Z186" s="208"/>
      <c r="AA186" s="208"/>
      <c r="AB186" s="208"/>
      <c r="AC186" s="208"/>
      <c r="AD186" s="208"/>
      <c r="AE186" s="309"/>
      <c r="AF186" s="208">
        <f t="shared" si="190"/>
        <v>0</v>
      </c>
      <c r="AG186" s="268"/>
    </row>
    <row r="187" spans="3:33" ht="12" customHeight="1">
      <c r="D187" s="211" t="s">
        <v>654</v>
      </c>
      <c r="E187" s="212"/>
      <c r="F187" s="213"/>
      <c r="G187" s="213"/>
      <c r="H187" s="214"/>
      <c r="I187" s="187">
        <f>SUM(I171:I186)</f>
        <v>0</v>
      </c>
      <c r="J187" s="187">
        <f t="shared" ref="J187:AD187" si="197">SUM(J171:J186)</f>
        <v>0</v>
      </c>
      <c r="K187" s="187">
        <f t="shared" si="197"/>
        <v>0</v>
      </c>
      <c r="L187" s="187">
        <f t="shared" si="197"/>
        <v>0</v>
      </c>
      <c r="M187" s="187">
        <f t="shared" si="197"/>
        <v>0</v>
      </c>
      <c r="N187" s="187">
        <f t="shared" si="197"/>
        <v>0</v>
      </c>
      <c r="O187" s="187">
        <f t="shared" ref="O187" si="198">SUM(O171:O186)</f>
        <v>0</v>
      </c>
      <c r="P187" s="187">
        <f t="shared" si="197"/>
        <v>0</v>
      </c>
      <c r="Q187" s="187">
        <f t="shared" si="197"/>
        <v>0</v>
      </c>
      <c r="R187" s="187">
        <f t="shared" si="197"/>
        <v>0</v>
      </c>
      <c r="S187" s="187">
        <f t="shared" si="197"/>
        <v>0</v>
      </c>
      <c r="T187" s="187">
        <f t="shared" si="197"/>
        <v>0</v>
      </c>
      <c r="U187" s="187">
        <f t="shared" si="197"/>
        <v>0</v>
      </c>
      <c r="V187" s="187">
        <f t="shared" ref="V187" si="199">SUM(V171:V186)</f>
        <v>0</v>
      </c>
      <c r="W187" s="187">
        <f t="shared" si="197"/>
        <v>0</v>
      </c>
      <c r="X187" s="187">
        <f t="shared" si="197"/>
        <v>0</v>
      </c>
      <c r="Y187" s="187">
        <f t="shared" si="197"/>
        <v>0</v>
      </c>
      <c r="Z187" s="187">
        <f t="shared" si="197"/>
        <v>0</v>
      </c>
      <c r="AA187" s="187">
        <f t="shared" ref="AA187" si="200">SUM(AA171:AA186)</f>
        <v>0</v>
      </c>
      <c r="AB187" s="187">
        <f t="shared" ref="AB187:AC187" si="201">SUM(AB181:AB186)</f>
        <v>0</v>
      </c>
      <c r="AC187" s="187">
        <f t="shared" si="201"/>
        <v>0</v>
      </c>
      <c r="AD187" s="187">
        <f t="shared" si="197"/>
        <v>0</v>
      </c>
      <c r="AE187" s="215">
        <f>I191+J191+K191+L191+M191+N191+P191+Q191+R191+S191+T191+U191+O191+V191</f>
        <v>0</v>
      </c>
      <c r="AF187" s="246"/>
      <c r="AG187" s="267"/>
    </row>
    <row r="188" spans="3:33" ht="12" customHeight="1">
      <c r="D188" s="211" t="s">
        <v>655</v>
      </c>
      <c r="E188" s="212"/>
      <c r="F188" s="213"/>
      <c r="G188" s="213"/>
      <c r="H188" s="214"/>
      <c r="I188" s="217">
        <v>20000</v>
      </c>
      <c r="J188" s="218">
        <v>20000</v>
      </c>
      <c r="K188" s="217">
        <v>110000</v>
      </c>
      <c r="L188" s="217">
        <v>12000</v>
      </c>
      <c r="M188" s="217">
        <v>40000</v>
      </c>
      <c r="N188" s="218">
        <v>50000</v>
      </c>
      <c r="O188" s="218"/>
      <c r="P188" s="218">
        <v>15000</v>
      </c>
      <c r="Q188" s="218">
        <v>15000</v>
      </c>
      <c r="R188" s="218">
        <v>90000</v>
      </c>
      <c r="S188" s="218">
        <v>20000</v>
      </c>
      <c r="T188" s="218">
        <v>55000</v>
      </c>
      <c r="U188" s="218">
        <v>55000</v>
      </c>
      <c r="V188" s="218"/>
      <c r="W188" s="217">
        <v>48000</v>
      </c>
      <c r="X188" s="217">
        <v>115000</v>
      </c>
      <c r="Y188" s="217">
        <v>290000</v>
      </c>
      <c r="Z188" s="236">
        <v>13000</v>
      </c>
      <c r="AA188" s="236">
        <v>13000</v>
      </c>
      <c r="AB188" s="217">
        <v>18000</v>
      </c>
      <c r="AC188" s="217"/>
      <c r="AD188" s="236">
        <v>23000</v>
      </c>
      <c r="AE188" s="219"/>
      <c r="AF188" s="247"/>
      <c r="AG188" s="267"/>
    </row>
    <row r="189" spans="3:33">
      <c r="D189" s="211" t="s">
        <v>656</v>
      </c>
      <c r="E189" s="212"/>
      <c r="F189" s="213"/>
      <c r="G189" s="213"/>
      <c r="H189" s="214"/>
      <c r="I189" s="217">
        <f>SUM(I188*19%)</f>
        <v>3800</v>
      </c>
      <c r="J189" s="217">
        <f t="shared" ref="J189:AD189" si="202">SUM(J188*19%)</f>
        <v>3800</v>
      </c>
      <c r="K189" s="217">
        <f t="shared" si="202"/>
        <v>20900</v>
      </c>
      <c r="L189" s="217">
        <f t="shared" si="202"/>
        <v>2280</v>
      </c>
      <c r="M189" s="217">
        <f t="shared" si="202"/>
        <v>7600</v>
      </c>
      <c r="N189" s="217">
        <f t="shared" si="202"/>
        <v>9500</v>
      </c>
      <c r="O189" s="217">
        <f t="shared" ref="O189" si="203">SUM(O188*19%)</f>
        <v>0</v>
      </c>
      <c r="P189" s="217">
        <f t="shared" ref="P189:U189" si="204">SUM(P188*19%)</f>
        <v>2850</v>
      </c>
      <c r="Q189" s="217">
        <f t="shared" si="204"/>
        <v>2850</v>
      </c>
      <c r="R189" s="217">
        <f t="shared" si="204"/>
        <v>17100</v>
      </c>
      <c r="S189" s="217">
        <f t="shared" si="204"/>
        <v>3800</v>
      </c>
      <c r="T189" s="217">
        <f t="shared" si="204"/>
        <v>10450</v>
      </c>
      <c r="U189" s="217">
        <f t="shared" si="204"/>
        <v>10450</v>
      </c>
      <c r="V189" s="217">
        <f t="shared" ref="V189" si="205">SUM(V188*19%)</f>
        <v>0</v>
      </c>
      <c r="W189" s="217">
        <f t="shared" si="202"/>
        <v>9120</v>
      </c>
      <c r="X189" s="217">
        <f t="shared" si="202"/>
        <v>21850</v>
      </c>
      <c r="Y189" s="217">
        <f t="shared" si="202"/>
        <v>55100</v>
      </c>
      <c r="Z189" s="217">
        <f t="shared" si="202"/>
        <v>2470</v>
      </c>
      <c r="AA189" s="217">
        <f t="shared" ref="AA189" si="206">SUM(AA188*19%)</f>
        <v>2470</v>
      </c>
      <c r="AB189" s="221">
        <f t="shared" ref="AB189:AC189" si="207">SUM(AB188*19%)</f>
        <v>3420</v>
      </c>
      <c r="AC189" s="221">
        <f t="shared" si="207"/>
        <v>0</v>
      </c>
      <c r="AD189" s="217">
        <f t="shared" si="202"/>
        <v>4370</v>
      </c>
      <c r="AE189" s="285">
        <f>W191+X191+Y191+Z191+AA191+AB191+AC191+AD191</f>
        <v>0</v>
      </c>
      <c r="AF189" s="247"/>
      <c r="AG189" s="267"/>
    </row>
    <row r="190" spans="3:33" ht="12" customHeight="1">
      <c r="D190" s="211" t="s">
        <v>657</v>
      </c>
      <c r="E190" s="212"/>
      <c r="F190" s="213"/>
      <c r="G190" s="213"/>
      <c r="H190" s="214"/>
      <c r="I190" s="217">
        <f>SUM(I188:I189)</f>
        <v>23800</v>
      </c>
      <c r="J190" s="217">
        <f t="shared" ref="J190:AD190" si="208">SUM(J188:J189)</f>
        <v>23800</v>
      </c>
      <c r="K190" s="217">
        <f t="shared" si="208"/>
        <v>130900</v>
      </c>
      <c r="L190" s="217">
        <f t="shared" si="208"/>
        <v>14280</v>
      </c>
      <c r="M190" s="217">
        <f t="shared" si="208"/>
        <v>47600</v>
      </c>
      <c r="N190" s="217">
        <f t="shared" si="208"/>
        <v>59500</v>
      </c>
      <c r="O190" s="217">
        <f t="shared" ref="O190" si="209">SUM(O188:O189)</f>
        <v>0</v>
      </c>
      <c r="P190" s="217">
        <f t="shared" ref="P190:U190" si="210">SUM(P188:P189)</f>
        <v>17850</v>
      </c>
      <c r="Q190" s="217">
        <f t="shared" si="210"/>
        <v>17850</v>
      </c>
      <c r="R190" s="217">
        <f t="shared" si="210"/>
        <v>107100</v>
      </c>
      <c r="S190" s="217">
        <f t="shared" si="210"/>
        <v>23800</v>
      </c>
      <c r="T190" s="217">
        <f t="shared" si="210"/>
        <v>65450</v>
      </c>
      <c r="U190" s="217">
        <f t="shared" si="210"/>
        <v>65450</v>
      </c>
      <c r="V190" s="217">
        <f t="shared" ref="V190" si="211">SUM(V188:V189)</f>
        <v>0</v>
      </c>
      <c r="W190" s="217">
        <f t="shared" si="208"/>
        <v>57120</v>
      </c>
      <c r="X190" s="217">
        <f t="shared" si="208"/>
        <v>136850</v>
      </c>
      <c r="Y190" s="217">
        <f t="shared" si="208"/>
        <v>345100</v>
      </c>
      <c r="Z190" s="217">
        <f t="shared" si="208"/>
        <v>15470</v>
      </c>
      <c r="AA190" s="217">
        <f t="shared" ref="AA190" si="212">SUM(AA188:AA189)</f>
        <v>15470</v>
      </c>
      <c r="AB190" s="221">
        <f t="shared" si="208"/>
        <v>21420</v>
      </c>
      <c r="AC190" s="221">
        <f t="shared" ref="AC190" si="213">SUM(AC188:AC189)</f>
        <v>0</v>
      </c>
      <c r="AD190" s="217">
        <f t="shared" si="208"/>
        <v>27370</v>
      </c>
      <c r="AE190" s="219"/>
      <c r="AF190" s="247"/>
      <c r="AG190" s="267"/>
    </row>
    <row r="191" spans="3:33" ht="12" customHeight="1">
      <c r="D191" s="211" t="s">
        <v>658</v>
      </c>
      <c r="E191" s="212"/>
      <c r="F191" s="213"/>
      <c r="G191" s="213"/>
      <c r="H191" s="214"/>
      <c r="I191" s="217">
        <f>SUM(I187*I190)</f>
        <v>0</v>
      </c>
      <c r="J191" s="217">
        <f t="shared" ref="J191:AD191" si="214">SUM(J187*J190)</f>
        <v>0</v>
      </c>
      <c r="K191" s="217">
        <f t="shared" si="214"/>
        <v>0</v>
      </c>
      <c r="L191" s="217">
        <f t="shared" si="214"/>
        <v>0</v>
      </c>
      <c r="M191" s="217">
        <f t="shared" si="214"/>
        <v>0</v>
      </c>
      <c r="N191" s="217">
        <f t="shared" si="214"/>
        <v>0</v>
      </c>
      <c r="O191" s="217">
        <f t="shared" ref="O191" si="215">SUM(O187*O190)</f>
        <v>0</v>
      </c>
      <c r="P191" s="217">
        <f t="shared" ref="P191:U191" si="216">SUM(P187*P190)</f>
        <v>0</v>
      </c>
      <c r="Q191" s="217">
        <f t="shared" si="216"/>
        <v>0</v>
      </c>
      <c r="R191" s="217">
        <f t="shared" si="216"/>
        <v>0</v>
      </c>
      <c r="S191" s="217">
        <f t="shared" si="216"/>
        <v>0</v>
      </c>
      <c r="T191" s="217">
        <f t="shared" si="216"/>
        <v>0</v>
      </c>
      <c r="U191" s="217">
        <f t="shared" si="216"/>
        <v>0</v>
      </c>
      <c r="V191" s="217">
        <f t="shared" ref="V191" si="217">SUM(V187*V190)</f>
        <v>0</v>
      </c>
      <c r="W191" s="217">
        <f t="shared" si="214"/>
        <v>0</v>
      </c>
      <c r="X191" s="217">
        <f t="shared" si="214"/>
        <v>0</v>
      </c>
      <c r="Y191" s="217">
        <f t="shared" si="214"/>
        <v>0</v>
      </c>
      <c r="Z191" s="217">
        <f t="shared" si="214"/>
        <v>0</v>
      </c>
      <c r="AA191" s="217">
        <f t="shared" ref="AA191" si="218">SUM(AA187*AA190)</f>
        <v>0</v>
      </c>
      <c r="AB191" s="221">
        <f t="shared" si="214"/>
        <v>0</v>
      </c>
      <c r="AC191" s="221">
        <f t="shared" ref="AC191" si="219">SUM(AC187*AC190)</f>
        <v>0</v>
      </c>
      <c r="AD191" s="217">
        <f t="shared" si="214"/>
        <v>0</v>
      </c>
      <c r="AE191" s="286">
        <f>AE187+AE189</f>
        <v>0</v>
      </c>
      <c r="AF191" s="248"/>
      <c r="AG191" s="267"/>
    </row>
    <row r="192" spans="3:33" ht="12" customHeight="1">
      <c r="D192" s="249" t="s">
        <v>367</v>
      </c>
      <c r="E192" s="205"/>
      <c r="F192" s="206"/>
      <c r="G192" s="206"/>
      <c r="H192" s="206"/>
      <c r="I192" s="206"/>
      <c r="J192" s="206"/>
      <c r="K192" s="206"/>
      <c r="L192" s="206"/>
      <c r="M192" s="206"/>
      <c r="N192" s="206"/>
      <c r="O192" s="206"/>
      <c r="P192" s="206"/>
      <c r="Q192" s="206"/>
      <c r="R192" s="206"/>
      <c r="S192" s="206"/>
      <c r="T192" s="206"/>
      <c r="U192" s="206"/>
      <c r="V192" s="206"/>
      <c r="W192" s="206"/>
      <c r="X192" s="206"/>
      <c r="Y192" s="206"/>
      <c r="Z192" s="206"/>
      <c r="AA192" s="206"/>
      <c r="AB192" s="206"/>
      <c r="AC192" s="206"/>
      <c r="AD192" s="206"/>
      <c r="AE192" s="206"/>
      <c r="AF192" s="207"/>
      <c r="AG192" s="267"/>
    </row>
    <row r="193" spans="3:34" ht="12.75">
      <c r="C193" s="203">
        <v>1</v>
      </c>
      <c r="D193" s="250" t="s">
        <v>368</v>
      </c>
      <c r="E193" s="251" t="s">
        <v>369</v>
      </c>
      <c r="F193" s="196">
        <v>1</v>
      </c>
      <c r="G193" s="197" t="s">
        <v>370</v>
      </c>
      <c r="H193" s="187"/>
      <c r="I193" s="187"/>
      <c r="J193" s="187"/>
      <c r="K193" s="187"/>
      <c r="L193" s="188"/>
      <c r="M193" s="187"/>
      <c r="N193" s="187"/>
      <c r="O193" s="187"/>
      <c r="P193" s="187">
        <f>I193</f>
        <v>0</v>
      </c>
      <c r="Q193" s="187">
        <f t="shared" ref="Q193:V193" si="220">J193</f>
        <v>0</v>
      </c>
      <c r="R193" s="187">
        <f t="shared" si="220"/>
        <v>0</v>
      </c>
      <c r="S193" s="187">
        <f t="shared" si="220"/>
        <v>0</v>
      </c>
      <c r="T193" s="187">
        <f t="shared" si="220"/>
        <v>0</v>
      </c>
      <c r="U193" s="187">
        <f t="shared" si="220"/>
        <v>0</v>
      </c>
      <c r="V193" s="187">
        <f t="shared" si="220"/>
        <v>0</v>
      </c>
      <c r="W193" s="187"/>
      <c r="X193" s="187"/>
      <c r="Y193" s="187"/>
      <c r="Z193" s="187"/>
      <c r="AA193" s="187"/>
      <c r="AB193" s="187"/>
      <c r="AC193" s="187"/>
      <c r="AD193" s="187"/>
      <c r="AE193" s="309">
        <v>45962</v>
      </c>
      <c r="AF193" s="208">
        <f t="shared" ref="AF193:AF236" si="221">I193+J193+K193+L193+M193+N193+W193+X193+Y193</f>
        <v>0</v>
      </c>
      <c r="AG193" s="268"/>
      <c r="AH193" s="252"/>
    </row>
    <row r="194" spans="3:34" ht="38.25">
      <c r="C194" s="203">
        <v>1</v>
      </c>
      <c r="D194" s="196" t="s">
        <v>368</v>
      </c>
      <c r="E194" s="251" t="s">
        <v>47</v>
      </c>
      <c r="F194" s="196">
        <v>1</v>
      </c>
      <c r="G194" s="197" t="s">
        <v>371</v>
      </c>
      <c r="H194" s="187"/>
      <c r="I194" s="187"/>
      <c r="J194" s="187"/>
      <c r="K194" s="187"/>
      <c r="L194" s="188"/>
      <c r="M194" s="187"/>
      <c r="N194" s="187"/>
      <c r="O194" s="187"/>
      <c r="P194" s="187">
        <f t="shared" ref="P194:P236" si="222">I194</f>
        <v>0</v>
      </c>
      <c r="Q194" s="187">
        <f t="shared" ref="Q194:Q236" si="223">J194</f>
        <v>0</v>
      </c>
      <c r="R194" s="187">
        <f t="shared" ref="R194:R236" si="224">K194</f>
        <v>0</v>
      </c>
      <c r="S194" s="187">
        <f t="shared" ref="S194:S236" si="225">L194</f>
        <v>0</v>
      </c>
      <c r="T194" s="187">
        <f t="shared" ref="T194:T236" si="226">M194</f>
        <v>0</v>
      </c>
      <c r="U194" s="187">
        <f t="shared" ref="U194:V236" si="227">N194</f>
        <v>0</v>
      </c>
      <c r="V194" s="187">
        <f t="shared" si="227"/>
        <v>0</v>
      </c>
      <c r="W194" s="187"/>
      <c r="X194" s="187"/>
      <c r="Y194" s="187"/>
      <c r="Z194" s="187"/>
      <c r="AA194" s="187"/>
      <c r="AB194" s="187"/>
      <c r="AC194" s="187"/>
      <c r="AD194" s="187"/>
      <c r="AE194" s="309"/>
      <c r="AF194" s="208">
        <f t="shared" si="221"/>
        <v>0</v>
      </c>
      <c r="AG194" s="268"/>
      <c r="AH194" s="252"/>
    </row>
    <row r="195" spans="3:34" ht="25.5">
      <c r="C195" s="203">
        <v>1</v>
      </c>
      <c r="D195" s="250" t="s">
        <v>372</v>
      </c>
      <c r="E195" s="253" t="s">
        <v>58</v>
      </c>
      <c r="F195" s="196"/>
      <c r="G195" s="197" t="s">
        <v>373</v>
      </c>
      <c r="H195" s="187"/>
      <c r="I195" s="187"/>
      <c r="J195" s="208"/>
      <c r="K195" s="208"/>
      <c r="L195" s="188"/>
      <c r="M195" s="208"/>
      <c r="N195" s="208"/>
      <c r="O195" s="208"/>
      <c r="P195" s="187">
        <f t="shared" si="222"/>
        <v>0</v>
      </c>
      <c r="Q195" s="187">
        <f t="shared" si="223"/>
        <v>0</v>
      </c>
      <c r="R195" s="187">
        <f t="shared" si="224"/>
        <v>0</v>
      </c>
      <c r="S195" s="187">
        <f t="shared" si="225"/>
        <v>0</v>
      </c>
      <c r="T195" s="187">
        <f t="shared" si="226"/>
        <v>0</v>
      </c>
      <c r="U195" s="187">
        <f t="shared" si="227"/>
        <v>0</v>
      </c>
      <c r="V195" s="187">
        <f t="shared" si="227"/>
        <v>0</v>
      </c>
      <c r="W195" s="208"/>
      <c r="X195" s="208"/>
      <c r="Y195" s="208"/>
      <c r="Z195" s="208"/>
      <c r="AA195" s="208"/>
      <c r="AB195" s="208"/>
      <c r="AC195" s="208"/>
      <c r="AD195" s="208"/>
      <c r="AE195" s="309"/>
      <c r="AF195" s="208">
        <f t="shared" si="221"/>
        <v>0</v>
      </c>
      <c r="AG195" s="268"/>
      <c r="AH195" s="252"/>
    </row>
    <row r="196" spans="3:34" ht="51">
      <c r="C196" s="203">
        <v>1</v>
      </c>
      <c r="D196" s="250" t="s">
        <v>374</v>
      </c>
      <c r="E196" s="197" t="s">
        <v>375</v>
      </c>
      <c r="F196" s="196">
        <v>6</v>
      </c>
      <c r="G196" s="197" t="s">
        <v>376</v>
      </c>
      <c r="H196" s="187"/>
      <c r="I196" s="187"/>
      <c r="J196" s="187"/>
      <c r="K196" s="187"/>
      <c r="L196" s="188"/>
      <c r="M196" s="187"/>
      <c r="N196" s="187"/>
      <c r="O196" s="187"/>
      <c r="P196" s="187">
        <f t="shared" si="222"/>
        <v>0</v>
      </c>
      <c r="Q196" s="187">
        <f t="shared" si="223"/>
        <v>0</v>
      </c>
      <c r="R196" s="187">
        <f t="shared" si="224"/>
        <v>0</v>
      </c>
      <c r="S196" s="187">
        <f t="shared" si="225"/>
        <v>0</v>
      </c>
      <c r="T196" s="187">
        <f t="shared" si="226"/>
        <v>0</v>
      </c>
      <c r="U196" s="187">
        <f t="shared" si="227"/>
        <v>0</v>
      </c>
      <c r="V196" s="187">
        <f t="shared" si="227"/>
        <v>0</v>
      </c>
      <c r="W196" s="187"/>
      <c r="X196" s="187"/>
      <c r="Y196" s="187"/>
      <c r="Z196" s="187"/>
      <c r="AA196" s="187"/>
      <c r="AB196" s="187"/>
      <c r="AC196" s="187"/>
      <c r="AD196" s="187"/>
      <c r="AE196" s="309">
        <v>45962</v>
      </c>
      <c r="AF196" s="208">
        <f t="shared" si="221"/>
        <v>0</v>
      </c>
      <c r="AG196" s="268"/>
      <c r="AH196" s="252"/>
    </row>
    <row r="197" spans="3:34" ht="25.5">
      <c r="C197" s="203">
        <v>1</v>
      </c>
      <c r="D197" s="196" t="s">
        <v>377</v>
      </c>
      <c r="E197" s="196" t="s">
        <v>369</v>
      </c>
      <c r="F197" s="254">
        <v>1</v>
      </c>
      <c r="G197" s="197" t="s">
        <v>378</v>
      </c>
      <c r="H197" s="187"/>
      <c r="I197" s="187"/>
      <c r="J197" s="187"/>
      <c r="K197" s="187"/>
      <c r="L197" s="188"/>
      <c r="M197" s="187"/>
      <c r="N197" s="187"/>
      <c r="O197" s="187"/>
      <c r="P197" s="187">
        <f t="shared" si="222"/>
        <v>0</v>
      </c>
      <c r="Q197" s="187">
        <f t="shared" si="223"/>
        <v>0</v>
      </c>
      <c r="R197" s="187">
        <f t="shared" si="224"/>
        <v>0</v>
      </c>
      <c r="S197" s="187">
        <f t="shared" si="225"/>
        <v>0</v>
      </c>
      <c r="T197" s="187">
        <f t="shared" si="226"/>
        <v>0</v>
      </c>
      <c r="U197" s="187">
        <f t="shared" si="227"/>
        <v>0</v>
      </c>
      <c r="V197" s="187">
        <f t="shared" si="227"/>
        <v>0</v>
      </c>
      <c r="W197" s="187"/>
      <c r="X197" s="187"/>
      <c r="Y197" s="187"/>
      <c r="Z197" s="187"/>
      <c r="AA197" s="187"/>
      <c r="AB197" s="187"/>
      <c r="AC197" s="187"/>
      <c r="AD197" s="187"/>
      <c r="AE197" s="309">
        <v>45992</v>
      </c>
      <c r="AF197" s="208">
        <f t="shared" si="221"/>
        <v>0</v>
      </c>
      <c r="AG197" s="268"/>
      <c r="AH197" s="252"/>
    </row>
    <row r="198" spans="3:34" ht="25.5">
      <c r="C198" s="203">
        <v>1</v>
      </c>
      <c r="D198" s="250" t="s">
        <v>377</v>
      </c>
      <c r="E198" s="196" t="s">
        <v>47</v>
      </c>
      <c r="F198" s="255">
        <v>1</v>
      </c>
      <c r="G198" s="196" t="s">
        <v>379</v>
      </c>
      <c r="H198" s="187"/>
      <c r="I198" s="187"/>
      <c r="J198" s="208"/>
      <c r="K198" s="187"/>
      <c r="L198" s="188"/>
      <c r="M198" s="187"/>
      <c r="N198" s="208"/>
      <c r="O198" s="208"/>
      <c r="P198" s="187">
        <f t="shared" si="222"/>
        <v>0</v>
      </c>
      <c r="Q198" s="187">
        <f t="shared" si="223"/>
        <v>0</v>
      </c>
      <c r="R198" s="187">
        <f t="shared" si="224"/>
        <v>0</v>
      </c>
      <c r="S198" s="187">
        <f t="shared" si="225"/>
        <v>0</v>
      </c>
      <c r="T198" s="187">
        <f t="shared" si="226"/>
        <v>0</v>
      </c>
      <c r="U198" s="187">
        <f t="shared" si="227"/>
        <v>0</v>
      </c>
      <c r="V198" s="187">
        <f t="shared" si="227"/>
        <v>0</v>
      </c>
      <c r="W198" s="187"/>
      <c r="X198" s="187"/>
      <c r="Y198" s="187"/>
      <c r="Z198" s="187"/>
      <c r="AA198" s="187"/>
      <c r="AB198" s="187"/>
      <c r="AC198" s="187"/>
      <c r="AD198" s="187"/>
      <c r="AE198" s="309">
        <v>45962</v>
      </c>
      <c r="AF198" s="208">
        <f t="shared" si="221"/>
        <v>0</v>
      </c>
      <c r="AG198" s="268"/>
      <c r="AH198" s="252"/>
    </row>
    <row r="199" spans="3:34" ht="76.5">
      <c r="C199" s="203">
        <v>1</v>
      </c>
      <c r="D199" s="196" t="s">
        <v>380</v>
      </c>
      <c r="E199" s="197" t="s">
        <v>381</v>
      </c>
      <c r="F199" s="255">
        <v>2</v>
      </c>
      <c r="G199" s="197" t="s">
        <v>382</v>
      </c>
      <c r="H199" s="187"/>
      <c r="I199" s="187"/>
      <c r="J199" s="187"/>
      <c r="K199" s="187"/>
      <c r="L199" s="188"/>
      <c r="M199" s="187"/>
      <c r="N199" s="187"/>
      <c r="O199" s="187"/>
      <c r="P199" s="187">
        <f t="shared" si="222"/>
        <v>0</v>
      </c>
      <c r="Q199" s="187">
        <f t="shared" si="223"/>
        <v>0</v>
      </c>
      <c r="R199" s="187">
        <f t="shared" si="224"/>
        <v>0</v>
      </c>
      <c r="S199" s="187">
        <f t="shared" si="225"/>
        <v>0</v>
      </c>
      <c r="T199" s="187">
        <f t="shared" si="226"/>
        <v>0</v>
      </c>
      <c r="U199" s="187">
        <f t="shared" si="227"/>
        <v>0</v>
      </c>
      <c r="V199" s="187">
        <f t="shared" si="227"/>
        <v>0</v>
      </c>
      <c r="W199" s="208"/>
      <c r="X199" s="208"/>
      <c r="Y199" s="208"/>
      <c r="Z199" s="208"/>
      <c r="AA199" s="208"/>
      <c r="AB199" s="208"/>
      <c r="AC199" s="208"/>
      <c r="AD199" s="208"/>
      <c r="AE199" s="210">
        <v>46054</v>
      </c>
      <c r="AF199" s="208">
        <f t="shared" si="221"/>
        <v>0</v>
      </c>
      <c r="AG199" s="268"/>
      <c r="AH199" s="252"/>
    </row>
    <row r="200" spans="3:34" ht="25.5">
      <c r="C200" s="203">
        <v>1</v>
      </c>
      <c r="D200" s="250" t="s">
        <v>380</v>
      </c>
      <c r="E200" s="197" t="s">
        <v>58</v>
      </c>
      <c r="F200" s="196"/>
      <c r="G200" s="197" t="s">
        <v>383</v>
      </c>
      <c r="H200" s="187"/>
      <c r="I200" s="187"/>
      <c r="J200" s="187"/>
      <c r="K200" s="187"/>
      <c r="L200" s="188"/>
      <c r="M200" s="187"/>
      <c r="N200" s="187"/>
      <c r="O200" s="187"/>
      <c r="P200" s="187">
        <f t="shared" si="222"/>
        <v>0</v>
      </c>
      <c r="Q200" s="187">
        <f t="shared" si="223"/>
        <v>0</v>
      </c>
      <c r="R200" s="187">
        <f t="shared" si="224"/>
        <v>0</v>
      </c>
      <c r="S200" s="187">
        <f t="shared" si="225"/>
        <v>0</v>
      </c>
      <c r="T200" s="187">
        <f t="shared" si="226"/>
        <v>0</v>
      </c>
      <c r="U200" s="187">
        <f t="shared" si="227"/>
        <v>0</v>
      </c>
      <c r="V200" s="187">
        <f t="shared" si="227"/>
        <v>0</v>
      </c>
      <c r="W200" s="208"/>
      <c r="X200" s="208"/>
      <c r="Y200" s="208"/>
      <c r="Z200" s="208"/>
      <c r="AA200" s="208"/>
      <c r="AB200" s="208"/>
      <c r="AC200" s="208"/>
      <c r="AD200" s="208"/>
      <c r="AE200" s="309">
        <v>45962</v>
      </c>
      <c r="AF200" s="208">
        <f t="shared" si="221"/>
        <v>0</v>
      </c>
      <c r="AG200" s="268"/>
      <c r="AH200" s="252"/>
    </row>
    <row r="201" spans="3:34" ht="102">
      <c r="C201" s="203">
        <v>1</v>
      </c>
      <c r="D201" s="250" t="s">
        <v>380</v>
      </c>
      <c r="E201" s="196" t="s">
        <v>384</v>
      </c>
      <c r="F201" s="196">
        <v>15</v>
      </c>
      <c r="G201" s="197" t="s">
        <v>385</v>
      </c>
      <c r="H201" s="187"/>
      <c r="I201" s="187"/>
      <c r="J201" s="187"/>
      <c r="K201" s="187"/>
      <c r="L201" s="188"/>
      <c r="M201" s="187"/>
      <c r="N201" s="187"/>
      <c r="O201" s="187"/>
      <c r="P201" s="187">
        <f t="shared" si="222"/>
        <v>0</v>
      </c>
      <c r="Q201" s="187">
        <f t="shared" si="223"/>
        <v>0</v>
      </c>
      <c r="R201" s="187">
        <f t="shared" si="224"/>
        <v>0</v>
      </c>
      <c r="S201" s="187">
        <f t="shared" si="225"/>
        <v>0</v>
      </c>
      <c r="T201" s="187">
        <f t="shared" si="226"/>
        <v>0</v>
      </c>
      <c r="U201" s="187">
        <f t="shared" si="227"/>
        <v>0</v>
      </c>
      <c r="V201" s="187">
        <f t="shared" si="227"/>
        <v>0</v>
      </c>
      <c r="W201" s="187"/>
      <c r="X201" s="187"/>
      <c r="Y201" s="187"/>
      <c r="Z201" s="187"/>
      <c r="AA201" s="187"/>
      <c r="AB201" s="187"/>
      <c r="AC201" s="187"/>
      <c r="AD201" s="187"/>
      <c r="AE201" s="309">
        <v>45962</v>
      </c>
      <c r="AF201" s="208">
        <f t="shared" si="221"/>
        <v>0</v>
      </c>
      <c r="AG201" s="267"/>
      <c r="AH201" s="252"/>
    </row>
    <row r="202" spans="3:34" ht="38.25">
      <c r="C202" s="203">
        <v>1</v>
      </c>
      <c r="D202" s="196" t="s">
        <v>380</v>
      </c>
      <c r="E202" s="196" t="s">
        <v>386</v>
      </c>
      <c r="F202" s="196">
        <v>4</v>
      </c>
      <c r="G202" s="256" t="s">
        <v>387</v>
      </c>
      <c r="H202" s="187"/>
      <c r="I202" s="187"/>
      <c r="J202" s="187"/>
      <c r="K202" s="187"/>
      <c r="L202" s="188"/>
      <c r="M202" s="187"/>
      <c r="N202" s="187"/>
      <c r="O202" s="187"/>
      <c r="P202" s="187">
        <f t="shared" si="222"/>
        <v>0</v>
      </c>
      <c r="Q202" s="187">
        <f t="shared" si="223"/>
        <v>0</v>
      </c>
      <c r="R202" s="187">
        <f t="shared" si="224"/>
        <v>0</v>
      </c>
      <c r="S202" s="187">
        <f t="shared" si="225"/>
        <v>0</v>
      </c>
      <c r="T202" s="187">
        <f t="shared" si="226"/>
        <v>0</v>
      </c>
      <c r="U202" s="187">
        <f t="shared" si="227"/>
        <v>0</v>
      </c>
      <c r="V202" s="187">
        <f t="shared" si="227"/>
        <v>0</v>
      </c>
      <c r="W202" s="187"/>
      <c r="X202" s="187"/>
      <c r="Y202" s="187"/>
      <c r="Z202" s="187"/>
      <c r="AA202" s="187"/>
      <c r="AB202" s="187"/>
      <c r="AC202" s="187"/>
      <c r="AD202" s="187"/>
      <c r="AE202" s="309">
        <v>45992</v>
      </c>
      <c r="AF202" s="208">
        <f t="shared" si="221"/>
        <v>0</v>
      </c>
      <c r="AG202" s="268"/>
      <c r="AH202" s="252"/>
    </row>
    <row r="203" spans="3:34" ht="51">
      <c r="C203" s="203">
        <v>1</v>
      </c>
      <c r="D203" s="196" t="s">
        <v>380</v>
      </c>
      <c r="E203" s="196" t="s">
        <v>668</v>
      </c>
      <c r="F203" s="196">
        <v>1</v>
      </c>
      <c r="G203" s="196" t="s">
        <v>389</v>
      </c>
      <c r="H203" s="187"/>
      <c r="I203" s="187"/>
      <c r="J203" s="187"/>
      <c r="K203" s="187"/>
      <c r="L203" s="188"/>
      <c r="M203" s="187"/>
      <c r="N203" s="187"/>
      <c r="O203" s="187"/>
      <c r="P203" s="187">
        <f t="shared" si="222"/>
        <v>0</v>
      </c>
      <c r="Q203" s="187">
        <f t="shared" si="223"/>
        <v>0</v>
      </c>
      <c r="R203" s="187">
        <f t="shared" si="224"/>
        <v>0</v>
      </c>
      <c r="S203" s="187">
        <f t="shared" si="225"/>
        <v>0</v>
      </c>
      <c r="T203" s="187">
        <f t="shared" si="226"/>
        <v>0</v>
      </c>
      <c r="U203" s="187">
        <f t="shared" si="227"/>
        <v>0</v>
      </c>
      <c r="V203" s="187">
        <f t="shared" si="227"/>
        <v>0</v>
      </c>
      <c r="W203" s="187"/>
      <c r="X203" s="187"/>
      <c r="Y203" s="187"/>
      <c r="Z203" s="187"/>
      <c r="AA203" s="187"/>
      <c r="AB203" s="187"/>
      <c r="AC203" s="187"/>
      <c r="AD203" s="187"/>
      <c r="AE203" s="210">
        <v>46023</v>
      </c>
      <c r="AF203" s="208">
        <f t="shared" si="221"/>
        <v>0</v>
      </c>
      <c r="AG203" s="268"/>
      <c r="AH203" s="252"/>
    </row>
    <row r="204" spans="3:34" ht="38.25">
      <c r="C204" s="203">
        <v>1</v>
      </c>
      <c r="D204" s="196" t="s">
        <v>390</v>
      </c>
      <c r="E204" s="197" t="s">
        <v>391</v>
      </c>
      <c r="F204" s="196">
        <v>4</v>
      </c>
      <c r="G204" s="197" t="s">
        <v>392</v>
      </c>
      <c r="H204" s="187"/>
      <c r="I204" s="187"/>
      <c r="J204" s="187"/>
      <c r="K204" s="187"/>
      <c r="L204" s="188"/>
      <c r="M204" s="187"/>
      <c r="N204" s="187"/>
      <c r="O204" s="187"/>
      <c r="P204" s="187">
        <f t="shared" si="222"/>
        <v>0</v>
      </c>
      <c r="Q204" s="187">
        <f t="shared" si="223"/>
        <v>0</v>
      </c>
      <c r="R204" s="187">
        <f t="shared" si="224"/>
        <v>0</v>
      </c>
      <c r="S204" s="187">
        <f t="shared" si="225"/>
        <v>0</v>
      </c>
      <c r="T204" s="187">
        <f t="shared" si="226"/>
        <v>0</v>
      </c>
      <c r="U204" s="187">
        <f t="shared" si="227"/>
        <v>0</v>
      </c>
      <c r="V204" s="187">
        <f t="shared" si="227"/>
        <v>0</v>
      </c>
      <c r="W204" s="187"/>
      <c r="X204" s="187"/>
      <c r="Y204" s="187"/>
      <c r="Z204" s="187"/>
      <c r="AA204" s="187"/>
      <c r="AB204" s="187"/>
      <c r="AC204" s="187"/>
      <c r="AD204" s="187"/>
      <c r="AE204" s="210">
        <v>46054</v>
      </c>
      <c r="AF204" s="208">
        <f t="shared" si="221"/>
        <v>0</v>
      </c>
      <c r="AG204" s="268"/>
      <c r="AH204" s="252"/>
    </row>
    <row r="205" spans="3:34" ht="25.5">
      <c r="C205" s="203">
        <v>1</v>
      </c>
      <c r="D205" s="250" t="s">
        <v>390</v>
      </c>
      <c r="E205" s="197" t="s">
        <v>393</v>
      </c>
      <c r="F205" s="196">
        <v>2</v>
      </c>
      <c r="G205" s="197" t="s">
        <v>394</v>
      </c>
      <c r="H205" s="187"/>
      <c r="I205" s="187"/>
      <c r="J205" s="187"/>
      <c r="K205" s="187"/>
      <c r="L205" s="188"/>
      <c r="M205" s="187"/>
      <c r="N205" s="187"/>
      <c r="O205" s="187"/>
      <c r="P205" s="187">
        <f t="shared" si="222"/>
        <v>0</v>
      </c>
      <c r="Q205" s="187">
        <f t="shared" si="223"/>
        <v>0</v>
      </c>
      <c r="R205" s="187">
        <f t="shared" si="224"/>
        <v>0</v>
      </c>
      <c r="S205" s="187">
        <f t="shared" si="225"/>
        <v>0</v>
      </c>
      <c r="T205" s="187">
        <f t="shared" si="226"/>
        <v>0</v>
      </c>
      <c r="U205" s="187">
        <f t="shared" si="227"/>
        <v>0</v>
      </c>
      <c r="V205" s="187">
        <f t="shared" si="227"/>
        <v>0</v>
      </c>
      <c r="W205" s="187"/>
      <c r="X205" s="187"/>
      <c r="Y205" s="187"/>
      <c r="Z205" s="187"/>
      <c r="AA205" s="187"/>
      <c r="AB205" s="187"/>
      <c r="AC205" s="187"/>
      <c r="AD205" s="187"/>
      <c r="AE205" s="210">
        <v>46054</v>
      </c>
      <c r="AF205" s="208">
        <f t="shared" si="221"/>
        <v>0</v>
      </c>
      <c r="AG205" s="268"/>
      <c r="AH205" s="252"/>
    </row>
    <row r="206" spans="3:34" ht="25.5">
      <c r="C206" s="203">
        <v>2</v>
      </c>
      <c r="D206" s="303" t="s">
        <v>395</v>
      </c>
      <c r="E206" s="303" t="s">
        <v>396</v>
      </c>
      <c r="F206" s="303">
        <v>1</v>
      </c>
      <c r="G206" s="303" t="s">
        <v>397</v>
      </c>
      <c r="H206" s="297"/>
      <c r="I206" s="311"/>
      <c r="J206" s="311"/>
      <c r="K206" s="311"/>
      <c r="L206" s="311">
        <v>1</v>
      </c>
      <c r="M206" s="311">
        <v>1</v>
      </c>
      <c r="N206" s="311"/>
      <c r="O206" s="311"/>
      <c r="P206" s="311">
        <f t="shared" si="222"/>
        <v>0</v>
      </c>
      <c r="Q206" s="311">
        <f t="shared" si="223"/>
        <v>0</v>
      </c>
      <c r="R206" s="311">
        <f t="shared" si="224"/>
        <v>0</v>
      </c>
      <c r="S206" s="311">
        <f t="shared" si="225"/>
        <v>1</v>
      </c>
      <c r="T206" s="311">
        <f t="shared" si="226"/>
        <v>1</v>
      </c>
      <c r="U206" s="311">
        <f t="shared" si="227"/>
        <v>0</v>
      </c>
      <c r="V206" s="311">
        <f t="shared" si="227"/>
        <v>0</v>
      </c>
      <c r="W206" s="311"/>
      <c r="X206" s="311"/>
      <c r="Y206" s="311"/>
      <c r="Z206" s="311">
        <v>2</v>
      </c>
      <c r="AA206" s="311">
        <v>2</v>
      </c>
      <c r="AB206" s="311">
        <v>2</v>
      </c>
      <c r="AC206" s="311">
        <v>1</v>
      </c>
      <c r="AD206" s="311">
        <v>2</v>
      </c>
      <c r="AE206" s="299">
        <v>46266</v>
      </c>
      <c r="AF206" s="208">
        <f t="shared" si="221"/>
        <v>2</v>
      </c>
      <c r="AG206" s="268"/>
      <c r="AH206" s="252"/>
    </row>
    <row r="207" spans="3:34" ht="25.5">
      <c r="C207" s="203">
        <v>2</v>
      </c>
      <c r="D207" s="303" t="s">
        <v>395</v>
      </c>
      <c r="E207" s="304" t="s">
        <v>398</v>
      </c>
      <c r="F207" s="303">
        <v>1</v>
      </c>
      <c r="G207" s="305" t="s">
        <v>399</v>
      </c>
      <c r="H207" s="297"/>
      <c r="I207" s="311"/>
      <c r="J207" s="311"/>
      <c r="K207" s="311"/>
      <c r="L207" s="311">
        <v>1</v>
      </c>
      <c r="M207" s="311">
        <v>1</v>
      </c>
      <c r="N207" s="311"/>
      <c r="O207" s="311"/>
      <c r="P207" s="311">
        <f t="shared" si="222"/>
        <v>0</v>
      </c>
      <c r="Q207" s="311">
        <f t="shared" si="223"/>
        <v>0</v>
      </c>
      <c r="R207" s="311">
        <f t="shared" si="224"/>
        <v>0</v>
      </c>
      <c r="S207" s="311">
        <f t="shared" si="225"/>
        <v>1</v>
      </c>
      <c r="T207" s="311">
        <f t="shared" si="226"/>
        <v>1</v>
      </c>
      <c r="U207" s="311">
        <f t="shared" si="227"/>
        <v>0</v>
      </c>
      <c r="V207" s="311">
        <f t="shared" si="227"/>
        <v>0</v>
      </c>
      <c r="W207" s="311"/>
      <c r="X207" s="311"/>
      <c r="Y207" s="311"/>
      <c r="Z207" s="311">
        <v>2</v>
      </c>
      <c r="AA207" s="311">
        <v>2</v>
      </c>
      <c r="AB207" s="311">
        <v>2</v>
      </c>
      <c r="AC207" s="311">
        <v>1</v>
      </c>
      <c r="AD207" s="311">
        <v>1</v>
      </c>
      <c r="AE207" s="299">
        <v>46266</v>
      </c>
      <c r="AF207" s="208">
        <f t="shared" si="221"/>
        <v>2</v>
      </c>
      <c r="AG207" s="268"/>
      <c r="AH207" s="252"/>
    </row>
    <row r="208" spans="3:34" ht="25.5">
      <c r="C208" s="203">
        <v>2</v>
      </c>
      <c r="D208" s="303" t="s">
        <v>395</v>
      </c>
      <c r="E208" s="303" t="s">
        <v>400</v>
      </c>
      <c r="F208" s="303">
        <v>1</v>
      </c>
      <c r="G208" s="303" t="s">
        <v>401</v>
      </c>
      <c r="H208" s="297"/>
      <c r="I208" s="311"/>
      <c r="J208" s="311"/>
      <c r="K208" s="311"/>
      <c r="L208" s="311">
        <v>1</v>
      </c>
      <c r="M208" s="311"/>
      <c r="N208" s="311">
        <v>1</v>
      </c>
      <c r="O208" s="311"/>
      <c r="P208" s="311">
        <f t="shared" si="222"/>
        <v>0</v>
      </c>
      <c r="Q208" s="311">
        <f t="shared" si="223"/>
        <v>0</v>
      </c>
      <c r="R208" s="311">
        <f t="shared" si="224"/>
        <v>0</v>
      </c>
      <c r="S208" s="311">
        <f t="shared" si="225"/>
        <v>1</v>
      </c>
      <c r="T208" s="311">
        <f t="shared" si="226"/>
        <v>0</v>
      </c>
      <c r="U208" s="311">
        <f t="shared" si="227"/>
        <v>1</v>
      </c>
      <c r="V208" s="311">
        <f t="shared" si="227"/>
        <v>0</v>
      </c>
      <c r="W208" s="311"/>
      <c r="X208" s="311"/>
      <c r="Y208" s="311"/>
      <c r="Z208" s="311">
        <v>2</v>
      </c>
      <c r="AA208" s="311">
        <v>2</v>
      </c>
      <c r="AB208" s="311">
        <v>2</v>
      </c>
      <c r="AC208" s="311">
        <v>1</v>
      </c>
      <c r="AD208" s="311">
        <v>1</v>
      </c>
      <c r="AE208" s="299" t="s">
        <v>402</v>
      </c>
      <c r="AF208" s="208">
        <f t="shared" si="221"/>
        <v>2</v>
      </c>
      <c r="AG208" s="268"/>
      <c r="AH208" s="252"/>
    </row>
    <row r="209" spans="3:34" ht="20.25">
      <c r="C209" s="203">
        <v>2</v>
      </c>
      <c r="D209" s="303" t="s">
        <v>395</v>
      </c>
      <c r="E209" s="306" t="s">
        <v>403</v>
      </c>
      <c r="F209" s="303">
        <v>1</v>
      </c>
      <c r="G209" s="303" t="s">
        <v>404</v>
      </c>
      <c r="H209" s="297"/>
      <c r="I209" s="312">
        <v>1</v>
      </c>
      <c r="J209" s="312"/>
      <c r="K209" s="312"/>
      <c r="L209" s="312">
        <v>1</v>
      </c>
      <c r="M209" s="312"/>
      <c r="N209" s="312"/>
      <c r="O209" s="312"/>
      <c r="P209" s="311">
        <f t="shared" si="222"/>
        <v>1</v>
      </c>
      <c r="Q209" s="311">
        <f t="shared" si="223"/>
        <v>0</v>
      </c>
      <c r="R209" s="311">
        <f t="shared" si="224"/>
        <v>0</v>
      </c>
      <c r="S209" s="311">
        <f t="shared" si="225"/>
        <v>1</v>
      </c>
      <c r="T209" s="311">
        <f t="shared" si="226"/>
        <v>0</v>
      </c>
      <c r="U209" s="311">
        <f t="shared" si="227"/>
        <v>0</v>
      </c>
      <c r="V209" s="311">
        <f t="shared" si="227"/>
        <v>0</v>
      </c>
      <c r="W209" s="312"/>
      <c r="X209" s="312"/>
      <c r="Y209" s="312"/>
      <c r="Z209" s="312">
        <v>2</v>
      </c>
      <c r="AA209" s="312">
        <v>2</v>
      </c>
      <c r="AB209" s="312"/>
      <c r="AC209" s="312">
        <v>1</v>
      </c>
      <c r="AD209" s="312">
        <v>1</v>
      </c>
      <c r="AE209" s="299">
        <v>46266</v>
      </c>
      <c r="AF209" s="208">
        <f t="shared" si="221"/>
        <v>2</v>
      </c>
      <c r="AG209" s="268"/>
      <c r="AH209" s="252"/>
    </row>
    <row r="210" spans="3:34" ht="25.5">
      <c r="C210" s="203">
        <v>2</v>
      </c>
      <c r="D210" s="303" t="s">
        <v>395</v>
      </c>
      <c r="E210" s="305" t="s">
        <v>58</v>
      </c>
      <c r="F210" s="303"/>
      <c r="G210" s="305" t="s">
        <v>405</v>
      </c>
      <c r="H210" s="297"/>
      <c r="I210" s="311"/>
      <c r="J210" s="311"/>
      <c r="K210" s="311">
        <v>1</v>
      </c>
      <c r="L210" s="311"/>
      <c r="M210" s="311"/>
      <c r="N210" s="311"/>
      <c r="O210" s="311"/>
      <c r="P210" s="311">
        <f t="shared" si="222"/>
        <v>0</v>
      </c>
      <c r="Q210" s="311">
        <f t="shared" si="223"/>
        <v>0</v>
      </c>
      <c r="R210" s="311">
        <f t="shared" si="224"/>
        <v>1</v>
      </c>
      <c r="S210" s="311">
        <f t="shared" si="225"/>
        <v>0</v>
      </c>
      <c r="T210" s="311">
        <f t="shared" si="226"/>
        <v>0</v>
      </c>
      <c r="U210" s="311">
        <f t="shared" si="227"/>
        <v>0</v>
      </c>
      <c r="V210" s="311">
        <f t="shared" si="227"/>
        <v>0</v>
      </c>
      <c r="W210" s="311"/>
      <c r="X210" s="311"/>
      <c r="Y210" s="311"/>
      <c r="Z210" s="311"/>
      <c r="AA210" s="311"/>
      <c r="AB210" s="311"/>
      <c r="AC210" s="311"/>
      <c r="AD210" s="311"/>
      <c r="AE210" s="299"/>
      <c r="AF210" s="208">
        <f t="shared" si="221"/>
        <v>1</v>
      </c>
      <c r="AG210" s="267"/>
      <c r="AH210" s="252"/>
    </row>
    <row r="211" spans="3:34" ht="25.5">
      <c r="C211" s="203">
        <v>2</v>
      </c>
      <c r="D211" s="303" t="s">
        <v>395</v>
      </c>
      <c r="E211" s="305" t="s">
        <v>58</v>
      </c>
      <c r="F211" s="303"/>
      <c r="G211" s="305" t="s">
        <v>406</v>
      </c>
      <c r="H211" s="297"/>
      <c r="I211" s="311"/>
      <c r="J211" s="311"/>
      <c r="K211" s="311"/>
      <c r="L211" s="311"/>
      <c r="M211" s="311">
        <v>1</v>
      </c>
      <c r="N211" s="311"/>
      <c r="O211" s="311"/>
      <c r="P211" s="311">
        <f t="shared" si="222"/>
        <v>0</v>
      </c>
      <c r="Q211" s="311">
        <f t="shared" si="223"/>
        <v>0</v>
      </c>
      <c r="R211" s="311">
        <f t="shared" si="224"/>
        <v>0</v>
      </c>
      <c r="S211" s="311">
        <f t="shared" si="225"/>
        <v>0</v>
      </c>
      <c r="T211" s="311">
        <f t="shared" si="226"/>
        <v>1</v>
      </c>
      <c r="U211" s="311">
        <f t="shared" si="227"/>
        <v>0</v>
      </c>
      <c r="V211" s="311">
        <f t="shared" si="227"/>
        <v>0</v>
      </c>
      <c r="W211" s="311"/>
      <c r="X211" s="311"/>
      <c r="Y211" s="311">
        <v>2</v>
      </c>
      <c r="Z211" s="311">
        <v>2</v>
      </c>
      <c r="AA211" s="311">
        <v>4</v>
      </c>
      <c r="AB211" s="311">
        <v>1</v>
      </c>
      <c r="AC211" s="311">
        <v>2</v>
      </c>
      <c r="AD211" s="311">
        <v>4</v>
      </c>
      <c r="AE211" s="299">
        <v>46266</v>
      </c>
      <c r="AF211" s="208">
        <f t="shared" si="221"/>
        <v>3</v>
      </c>
      <c r="AG211" s="267"/>
      <c r="AH211" s="252"/>
    </row>
    <row r="212" spans="3:34" ht="127.5">
      <c r="C212" s="203">
        <v>2</v>
      </c>
      <c r="D212" s="303" t="s">
        <v>395</v>
      </c>
      <c r="E212" s="303" t="s">
        <v>407</v>
      </c>
      <c r="F212" s="303">
        <v>18</v>
      </c>
      <c r="G212" s="307" t="s">
        <v>408</v>
      </c>
      <c r="H212" s="297"/>
      <c r="I212" s="311">
        <v>6</v>
      </c>
      <c r="J212" s="311"/>
      <c r="K212" s="311"/>
      <c r="L212" s="311"/>
      <c r="M212" s="311"/>
      <c r="N212" s="311"/>
      <c r="O212" s="311">
        <v>3</v>
      </c>
      <c r="P212" s="311">
        <f t="shared" si="222"/>
        <v>6</v>
      </c>
      <c r="Q212" s="311">
        <f t="shared" si="223"/>
        <v>0</v>
      </c>
      <c r="R212" s="311">
        <f t="shared" si="224"/>
        <v>0</v>
      </c>
      <c r="S212" s="311">
        <f t="shared" si="225"/>
        <v>0</v>
      </c>
      <c r="T212" s="311">
        <f t="shared" si="226"/>
        <v>0</v>
      </c>
      <c r="U212" s="311">
        <f t="shared" si="227"/>
        <v>0</v>
      </c>
      <c r="V212" s="311">
        <f t="shared" si="227"/>
        <v>3</v>
      </c>
      <c r="W212" s="311"/>
      <c r="X212" s="311"/>
      <c r="Y212" s="311">
        <v>6</v>
      </c>
      <c r="Z212" s="311">
        <v>9</v>
      </c>
      <c r="AA212" s="311">
        <v>21</v>
      </c>
      <c r="AB212" s="311">
        <v>3</v>
      </c>
      <c r="AC212" s="311">
        <v>1</v>
      </c>
      <c r="AD212" s="311">
        <v>21</v>
      </c>
      <c r="AE212" s="299">
        <v>46266</v>
      </c>
      <c r="AF212" s="208">
        <f t="shared" si="221"/>
        <v>12</v>
      </c>
      <c r="AG212" s="268"/>
      <c r="AH212" s="252"/>
    </row>
    <row r="213" spans="3:34" ht="102.75" customHeight="1">
      <c r="C213" s="203">
        <v>2</v>
      </c>
      <c r="D213" s="303" t="s">
        <v>409</v>
      </c>
      <c r="E213" s="303" t="s">
        <v>410</v>
      </c>
      <c r="F213" s="303">
        <v>95</v>
      </c>
      <c r="G213" s="303" t="s">
        <v>411</v>
      </c>
      <c r="H213" s="297"/>
      <c r="I213" s="311">
        <f>49+28</f>
        <v>77</v>
      </c>
      <c r="J213" s="311"/>
      <c r="K213" s="311">
        <v>1</v>
      </c>
      <c r="L213" s="311">
        <v>2</v>
      </c>
      <c r="M213" s="311">
        <v>1</v>
      </c>
      <c r="N213" s="311">
        <v>21</v>
      </c>
      <c r="O213" s="311"/>
      <c r="P213" s="311">
        <f t="shared" si="222"/>
        <v>77</v>
      </c>
      <c r="Q213" s="311">
        <f t="shared" si="223"/>
        <v>0</v>
      </c>
      <c r="R213" s="311">
        <f t="shared" si="224"/>
        <v>1</v>
      </c>
      <c r="S213" s="311">
        <f t="shared" si="225"/>
        <v>2</v>
      </c>
      <c r="T213" s="311">
        <f t="shared" si="226"/>
        <v>1</v>
      </c>
      <c r="U213" s="311">
        <f t="shared" si="227"/>
        <v>21</v>
      </c>
      <c r="V213" s="311">
        <f t="shared" si="227"/>
        <v>0</v>
      </c>
      <c r="W213" s="311"/>
      <c r="X213" s="311"/>
      <c r="Y213" s="311">
        <v>1</v>
      </c>
      <c r="Z213" s="311">
        <v>63</v>
      </c>
      <c r="AA213" s="311"/>
      <c r="AB213" s="311"/>
      <c r="AC213" s="311">
        <v>10</v>
      </c>
      <c r="AD213" s="311">
        <v>103</v>
      </c>
      <c r="AE213" s="299">
        <v>46266</v>
      </c>
      <c r="AF213" s="208">
        <f t="shared" si="221"/>
        <v>103</v>
      </c>
      <c r="AG213" s="268"/>
      <c r="AH213" s="252"/>
    </row>
    <row r="214" spans="3:34" ht="63.75">
      <c r="C214" s="203">
        <v>2</v>
      </c>
      <c r="D214" s="303" t="s">
        <v>409</v>
      </c>
      <c r="E214" s="303" t="s">
        <v>412</v>
      </c>
      <c r="F214" s="303">
        <v>2</v>
      </c>
      <c r="G214" s="303" t="s">
        <v>413</v>
      </c>
      <c r="H214" s="297"/>
      <c r="I214" s="311"/>
      <c r="J214" s="311"/>
      <c r="K214" s="311"/>
      <c r="L214" s="311">
        <v>4</v>
      </c>
      <c r="M214" s="311">
        <v>2</v>
      </c>
      <c r="N214" s="311"/>
      <c r="O214" s="311"/>
      <c r="P214" s="311">
        <f t="shared" si="222"/>
        <v>0</v>
      </c>
      <c r="Q214" s="311">
        <f t="shared" si="223"/>
        <v>0</v>
      </c>
      <c r="R214" s="311">
        <f t="shared" si="224"/>
        <v>0</v>
      </c>
      <c r="S214" s="311">
        <f t="shared" si="225"/>
        <v>4</v>
      </c>
      <c r="T214" s="311">
        <f t="shared" si="226"/>
        <v>2</v>
      </c>
      <c r="U214" s="311">
        <f t="shared" si="227"/>
        <v>0</v>
      </c>
      <c r="V214" s="311">
        <f t="shared" si="227"/>
        <v>0</v>
      </c>
      <c r="W214" s="311"/>
      <c r="X214" s="311"/>
      <c r="Y214" s="311"/>
      <c r="Z214" s="311">
        <v>3</v>
      </c>
      <c r="AA214" s="311">
        <v>3</v>
      </c>
      <c r="AB214" s="311">
        <v>3</v>
      </c>
      <c r="AC214" s="311">
        <v>1</v>
      </c>
      <c r="AD214" s="311">
        <v>6</v>
      </c>
      <c r="AE214" s="299">
        <v>46266</v>
      </c>
      <c r="AF214" s="208">
        <f t="shared" si="221"/>
        <v>6</v>
      </c>
      <c r="AG214" s="268"/>
      <c r="AH214" s="252"/>
    </row>
    <row r="215" spans="3:34" ht="63.75">
      <c r="C215" s="203">
        <v>1</v>
      </c>
      <c r="D215" s="196" t="s">
        <v>409</v>
      </c>
      <c r="E215" s="196" t="s">
        <v>414</v>
      </c>
      <c r="F215" s="196">
        <v>1</v>
      </c>
      <c r="G215" s="196" t="s">
        <v>415</v>
      </c>
      <c r="H215" s="187"/>
      <c r="I215" s="187"/>
      <c r="J215" s="187"/>
      <c r="K215" s="187"/>
      <c r="L215" s="188"/>
      <c r="M215" s="187"/>
      <c r="N215" s="187"/>
      <c r="O215" s="187"/>
      <c r="P215" s="187">
        <f t="shared" si="222"/>
        <v>0</v>
      </c>
      <c r="Q215" s="187">
        <f t="shared" si="223"/>
        <v>0</v>
      </c>
      <c r="R215" s="187">
        <f t="shared" si="224"/>
        <v>0</v>
      </c>
      <c r="S215" s="187">
        <f t="shared" si="225"/>
        <v>0</v>
      </c>
      <c r="T215" s="187">
        <f t="shared" si="226"/>
        <v>0</v>
      </c>
      <c r="U215" s="187">
        <f t="shared" si="227"/>
        <v>0</v>
      </c>
      <c r="V215" s="187">
        <f t="shared" si="227"/>
        <v>0</v>
      </c>
      <c r="W215" s="187"/>
      <c r="X215" s="187"/>
      <c r="Y215" s="187"/>
      <c r="Z215" s="187"/>
      <c r="AA215" s="187"/>
      <c r="AB215" s="187"/>
      <c r="AC215" s="187"/>
      <c r="AD215" s="187"/>
      <c r="AE215" s="210">
        <v>46023</v>
      </c>
      <c r="AF215" s="208">
        <f t="shared" si="221"/>
        <v>0</v>
      </c>
      <c r="AG215" s="268"/>
      <c r="AH215" s="252"/>
    </row>
    <row r="216" spans="3:34" ht="63.75">
      <c r="C216" s="203">
        <v>1</v>
      </c>
      <c r="D216" s="250" t="s">
        <v>409</v>
      </c>
      <c r="E216" s="196" t="s">
        <v>416</v>
      </c>
      <c r="F216" s="196">
        <v>1</v>
      </c>
      <c r="G216" s="196" t="s">
        <v>417</v>
      </c>
      <c r="H216" s="187"/>
      <c r="I216" s="187"/>
      <c r="J216" s="187"/>
      <c r="K216" s="187"/>
      <c r="L216" s="188"/>
      <c r="M216" s="187"/>
      <c r="N216" s="187"/>
      <c r="O216" s="187"/>
      <c r="P216" s="187">
        <f t="shared" si="222"/>
        <v>0</v>
      </c>
      <c r="Q216" s="187">
        <f t="shared" si="223"/>
        <v>0</v>
      </c>
      <c r="R216" s="187">
        <f t="shared" si="224"/>
        <v>0</v>
      </c>
      <c r="S216" s="187">
        <f t="shared" si="225"/>
        <v>0</v>
      </c>
      <c r="T216" s="187">
        <f t="shared" si="226"/>
        <v>0</v>
      </c>
      <c r="U216" s="187">
        <f t="shared" si="227"/>
        <v>0</v>
      </c>
      <c r="V216" s="187">
        <f t="shared" si="227"/>
        <v>0</v>
      </c>
      <c r="W216" s="187"/>
      <c r="X216" s="187"/>
      <c r="Y216" s="187"/>
      <c r="Z216" s="187"/>
      <c r="AA216" s="187"/>
      <c r="AB216" s="187"/>
      <c r="AC216" s="187"/>
      <c r="AD216" s="187"/>
      <c r="AE216" s="210">
        <v>46054</v>
      </c>
      <c r="AF216" s="208">
        <f t="shared" si="221"/>
        <v>0</v>
      </c>
      <c r="AG216" s="269"/>
      <c r="AH216" s="252"/>
    </row>
    <row r="217" spans="3:34" ht="51">
      <c r="C217" s="203">
        <v>1</v>
      </c>
      <c r="D217" s="250" t="s">
        <v>409</v>
      </c>
      <c r="E217" s="196" t="s">
        <v>418</v>
      </c>
      <c r="F217" s="196">
        <v>1</v>
      </c>
      <c r="G217" s="196" t="s">
        <v>419</v>
      </c>
      <c r="H217" s="187"/>
      <c r="I217" s="187"/>
      <c r="J217" s="187"/>
      <c r="K217" s="187"/>
      <c r="L217" s="188"/>
      <c r="M217" s="187"/>
      <c r="N217" s="187"/>
      <c r="O217" s="187"/>
      <c r="P217" s="187">
        <f t="shared" si="222"/>
        <v>0</v>
      </c>
      <c r="Q217" s="187">
        <f t="shared" si="223"/>
        <v>0</v>
      </c>
      <c r="R217" s="187">
        <f t="shared" si="224"/>
        <v>0</v>
      </c>
      <c r="S217" s="187">
        <f t="shared" si="225"/>
        <v>0</v>
      </c>
      <c r="T217" s="187">
        <f t="shared" si="226"/>
        <v>0</v>
      </c>
      <c r="U217" s="187">
        <f t="shared" si="227"/>
        <v>0</v>
      </c>
      <c r="V217" s="187">
        <f t="shared" si="227"/>
        <v>0</v>
      </c>
      <c r="W217" s="187"/>
      <c r="X217" s="187"/>
      <c r="Y217" s="187"/>
      <c r="Z217" s="187"/>
      <c r="AA217" s="187"/>
      <c r="AB217" s="187"/>
      <c r="AC217" s="187"/>
      <c r="AD217" s="187"/>
      <c r="AE217" s="210">
        <v>46054</v>
      </c>
      <c r="AF217" s="208">
        <f t="shared" si="221"/>
        <v>0</v>
      </c>
      <c r="AG217" s="268"/>
      <c r="AH217" s="252"/>
    </row>
    <row r="218" spans="3:34" ht="51">
      <c r="C218" s="203">
        <v>1</v>
      </c>
      <c r="D218" s="250" t="s">
        <v>409</v>
      </c>
      <c r="E218" s="196" t="s">
        <v>420</v>
      </c>
      <c r="F218" s="196">
        <v>1</v>
      </c>
      <c r="G218" s="196" t="s">
        <v>421</v>
      </c>
      <c r="H218" s="187"/>
      <c r="I218" s="187"/>
      <c r="J218" s="187"/>
      <c r="K218" s="187"/>
      <c r="L218" s="188"/>
      <c r="M218" s="187"/>
      <c r="N218" s="187"/>
      <c r="O218" s="187"/>
      <c r="P218" s="187">
        <f t="shared" si="222"/>
        <v>0</v>
      </c>
      <c r="Q218" s="187">
        <f t="shared" si="223"/>
        <v>0</v>
      </c>
      <c r="R218" s="187">
        <f t="shared" si="224"/>
        <v>0</v>
      </c>
      <c r="S218" s="187">
        <f t="shared" si="225"/>
        <v>0</v>
      </c>
      <c r="T218" s="187">
        <f t="shared" si="226"/>
        <v>0</v>
      </c>
      <c r="U218" s="187">
        <f t="shared" si="227"/>
        <v>0</v>
      </c>
      <c r="V218" s="187">
        <f t="shared" si="227"/>
        <v>0</v>
      </c>
      <c r="W218" s="187"/>
      <c r="X218" s="187"/>
      <c r="Y218" s="187"/>
      <c r="Z218" s="187"/>
      <c r="AA218" s="187"/>
      <c r="AB218" s="187"/>
      <c r="AC218" s="187"/>
      <c r="AD218" s="187"/>
      <c r="AE218" s="210">
        <v>46054</v>
      </c>
      <c r="AF218" s="208">
        <f t="shared" si="221"/>
        <v>0</v>
      </c>
      <c r="AG218" s="268"/>
      <c r="AH218" s="252"/>
    </row>
    <row r="219" spans="3:34" ht="76.5">
      <c r="C219" s="203">
        <v>2</v>
      </c>
      <c r="D219" s="303" t="s">
        <v>409</v>
      </c>
      <c r="E219" s="305" t="s">
        <v>422</v>
      </c>
      <c r="F219" s="303">
        <v>1</v>
      </c>
      <c r="G219" s="305" t="s">
        <v>423</v>
      </c>
      <c r="H219" s="297"/>
      <c r="I219" s="311">
        <v>1</v>
      </c>
      <c r="J219" s="312"/>
      <c r="K219" s="312"/>
      <c r="L219" s="312">
        <v>1</v>
      </c>
      <c r="M219" s="312"/>
      <c r="N219" s="312"/>
      <c r="O219" s="312"/>
      <c r="P219" s="311">
        <f t="shared" si="222"/>
        <v>1</v>
      </c>
      <c r="Q219" s="311">
        <f t="shared" si="223"/>
        <v>0</v>
      </c>
      <c r="R219" s="311">
        <f t="shared" si="224"/>
        <v>0</v>
      </c>
      <c r="S219" s="311">
        <f t="shared" si="225"/>
        <v>1</v>
      </c>
      <c r="T219" s="311">
        <f t="shared" si="226"/>
        <v>0</v>
      </c>
      <c r="U219" s="311">
        <f t="shared" si="227"/>
        <v>0</v>
      </c>
      <c r="V219" s="311">
        <f t="shared" si="227"/>
        <v>0</v>
      </c>
      <c r="W219" s="312"/>
      <c r="X219" s="312"/>
      <c r="Y219" s="312"/>
      <c r="Z219" s="312">
        <v>2</v>
      </c>
      <c r="AA219" s="312">
        <v>2</v>
      </c>
      <c r="AB219" s="312"/>
      <c r="AC219" s="312"/>
      <c r="AD219" s="312">
        <v>2</v>
      </c>
      <c r="AE219" s="299">
        <v>46266</v>
      </c>
      <c r="AF219" s="208">
        <f t="shared" si="221"/>
        <v>2</v>
      </c>
      <c r="AG219" s="268"/>
      <c r="AH219" s="252"/>
    </row>
    <row r="220" spans="3:34" ht="51">
      <c r="C220" s="203">
        <v>2</v>
      </c>
      <c r="D220" s="303" t="s">
        <v>409</v>
      </c>
      <c r="E220" s="303" t="s">
        <v>424</v>
      </c>
      <c r="F220" s="303">
        <v>1</v>
      </c>
      <c r="G220" s="303" t="s">
        <v>425</v>
      </c>
      <c r="H220" s="297"/>
      <c r="I220" s="311">
        <v>1</v>
      </c>
      <c r="J220" s="312"/>
      <c r="K220" s="311"/>
      <c r="L220" s="311">
        <v>1</v>
      </c>
      <c r="M220" s="312"/>
      <c r="N220" s="312"/>
      <c r="O220" s="312"/>
      <c r="P220" s="311">
        <f t="shared" si="222"/>
        <v>1</v>
      </c>
      <c r="Q220" s="311">
        <f t="shared" si="223"/>
        <v>0</v>
      </c>
      <c r="R220" s="311">
        <f t="shared" si="224"/>
        <v>0</v>
      </c>
      <c r="S220" s="311">
        <f t="shared" si="225"/>
        <v>1</v>
      </c>
      <c r="T220" s="311">
        <f t="shared" si="226"/>
        <v>0</v>
      </c>
      <c r="U220" s="311">
        <f t="shared" si="227"/>
        <v>0</v>
      </c>
      <c r="V220" s="311">
        <f t="shared" si="227"/>
        <v>0</v>
      </c>
      <c r="W220" s="312"/>
      <c r="X220" s="312"/>
      <c r="Y220" s="312"/>
      <c r="Z220" s="312">
        <v>2</v>
      </c>
      <c r="AA220" s="312">
        <v>2</v>
      </c>
      <c r="AB220" s="312">
        <v>2</v>
      </c>
      <c r="AC220" s="312">
        <v>1</v>
      </c>
      <c r="AD220" s="312">
        <v>1</v>
      </c>
      <c r="AE220" s="299">
        <v>46266</v>
      </c>
      <c r="AF220" s="208">
        <f t="shared" si="221"/>
        <v>2</v>
      </c>
      <c r="AG220" s="268"/>
      <c r="AH220" s="252"/>
    </row>
    <row r="221" spans="3:34" ht="38.25">
      <c r="C221" s="203">
        <v>2</v>
      </c>
      <c r="D221" s="303" t="s">
        <v>409</v>
      </c>
      <c r="E221" s="303" t="s">
        <v>426</v>
      </c>
      <c r="F221" s="303">
        <v>1</v>
      </c>
      <c r="G221" s="303" t="s">
        <v>427</v>
      </c>
      <c r="H221" s="297"/>
      <c r="I221" s="311">
        <v>2</v>
      </c>
      <c r="J221" s="312"/>
      <c r="K221" s="312"/>
      <c r="L221" s="311">
        <v>1</v>
      </c>
      <c r="M221" s="312"/>
      <c r="N221" s="312"/>
      <c r="O221" s="312"/>
      <c r="P221" s="311">
        <f t="shared" si="222"/>
        <v>2</v>
      </c>
      <c r="Q221" s="311">
        <f t="shared" si="223"/>
        <v>0</v>
      </c>
      <c r="R221" s="311">
        <f t="shared" si="224"/>
        <v>0</v>
      </c>
      <c r="S221" s="311">
        <f t="shared" si="225"/>
        <v>1</v>
      </c>
      <c r="T221" s="311">
        <f t="shared" si="226"/>
        <v>0</v>
      </c>
      <c r="U221" s="311">
        <f t="shared" si="227"/>
        <v>0</v>
      </c>
      <c r="V221" s="311">
        <f t="shared" si="227"/>
        <v>0</v>
      </c>
      <c r="W221" s="312"/>
      <c r="X221" s="312"/>
      <c r="Y221" s="312"/>
      <c r="Z221" s="312">
        <v>2</v>
      </c>
      <c r="AA221" s="312">
        <v>2</v>
      </c>
      <c r="AB221" s="312"/>
      <c r="AC221" s="312">
        <v>1</v>
      </c>
      <c r="AD221" s="312">
        <v>3</v>
      </c>
      <c r="AE221" s="299">
        <v>46266</v>
      </c>
      <c r="AF221" s="208">
        <f t="shared" si="221"/>
        <v>3</v>
      </c>
      <c r="AG221" s="268"/>
      <c r="AH221" s="252"/>
    </row>
    <row r="222" spans="3:34" ht="51">
      <c r="C222" s="203">
        <v>1</v>
      </c>
      <c r="D222" s="250" t="s">
        <v>409</v>
      </c>
      <c r="E222" s="196" t="s">
        <v>428</v>
      </c>
      <c r="F222" s="196">
        <v>1</v>
      </c>
      <c r="G222" s="196" t="s">
        <v>429</v>
      </c>
      <c r="H222" s="187"/>
      <c r="I222" s="187"/>
      <c r="J222" s="208"/>
      <c r="K222" s="208"/>
      <c r="L222" s="188"/>
      <c r="M222" s="208"/>
      <c r="N222" s="208"/>
      <c r="O222" s="208"/>
      <c r="P222" s="187">
        <f t="shared" si="222"/>
        <v>0</v>
      </c>
      <c r="Q222" s="187">
        <f t="shared" si="223"/>
        <v>0</v>
      </c>
      <c r="R222" s="187">
        <f t="shared" si="224"/>
        <v>0</v>
      </c>
      <c r="S222" s="187">
        <f t="shared" si="225"/>
        <v>0</v>
      </c>
      <c r="T222" s="187">
        <f t="shared" si="226"/>
        <v>0</v>
      </c>
      <c r="U222" s="187">
        <f t="shared" si="227"/>
        <v>0</v>
      </c>
      <c r="V222" s="187">
        <f t="shared" si="227"/>
        <v>0</v>
      </c>
      <c r="W222" s="208"/>
      <c r="X222" s="208"/>
      <c r="Y222" s="208"/>
      <c r="Z222" s="208"/>
      <c r="AA222" s="208"/>
      <c r="AB222" s="208"/>
      <c r="AC222" s="208"/>
      <c r="AD222" s="208"/>
      <c r="AE222" s="210">
        <v>45992</v>
      </c>
      <c r="AF222" s="208">
        <f t="shared" si="221"/>
        <v>0</v>
      </c>
      <c r="AG222" s="268"/>
      <c r="AH222" s="252"/>
    </row>
    <row r="223" spans="3:34" ht="51">
      <c r="C223" s="203">
        <v>2</v>
      </c>
      <c r="D223" s="303" t="s">
        <v>409</v>
      </c>
      <c r="E223" s="303" t="s">
        <v>430</v>
      </c>
      <c r="F223" s="303">
        <v>1</v>
      </c>
      <c r="G223" s="303" t="s">
        <v>431</v>
      </c>
      <c r="H223" s="297"/>
      <c r="I223" s="311"/>
      <c r="J223" s="312"/>
      <c r="K223" s="311"/>
      <c r="L223" s="311">
        <v>1</v>
      </c>
      <c r="M223" s="311"/>
      <c r="N223" s="312">
        <v>1</v>
      </c>
      <c r="O223" s="312"/>
      <c r="P223" s="311">
        <f t="shared" si="222"/>
        <v>0</v>
      </c>
      <c r="Q223" s="311">
        <f t="shared" si="223"/>
        <v>0</v>
      </c>
      <c r="R223" s="311">
        <f t="shared" si="224"/>
        <v>0</v>
      </c>
      <c r="S223" s="311">
        <f t="shared" si="225"/>
        <v>1</v>
      </c>
      <c r="T223" s="311">
        <f t="shared" si="226"/>
        <v>0</v>
      </c>
      <c r="U223" s="311">
        <f t="shared" si="227"/>
        <v>1</v>
      </c>
      <c r="V223" s="311">
        <f t="shared" si="227"/>
        <v>0</v>
      </c>
      <c r="W223" s="311"/>
      <c r="X223" s="311"/>
      <c r="Y223" s="311"/>
      <c r="Z223" s="311">
        <v>2</v>
      </c>
      <c r="AA223" s="311">
        <v>2</v>
      </c>
      <c r="AB223" s="311">
        <v>2</v>
      </c>
      <c r="AC223" s="311">
        <v>1</v>
      </c>
      <c r="AD223" s="311">
        <v>3</v>
      </c>
      <c r="AE223" s="299">
        <v>46266</v>
      </c>
      <c r="AF223" s="208">
        <f t="shared" si="221"/>
        <v>2</v>
      </c>
      <c r="AG223" s="268"/>
      <c r="AH223" s="252"/>
    </row>
    <row r="224" spans="3:34" ht="51">
      <c r="C224" s="203">
        <v>1</v>
      </c>
      <c r="D224" s="196" t="s">
        <v>372</v>
      </c>
      <c r="E224" s="196" t="s">
        <v>432</v>
      </c>
      <c r="F224" s="196">
        <v>1</v>
      </c>
      <c r="G224" s="196" t="s">
        <v>433</v>
      </c>
      <c r="H224" s="187"/>
      <c r="I224" s="187"/>
      <c r="J224" s="208"/>
      <c r="K224" s="187"/>
      <c r="L224" s="188"/>
      <c r="M224" s="187"/>
      <c r="N224" s="208"/>
      <c r="O224" s="208"/>
      <c r="P224" s="187">
        <f t="shared" si="222"/>
        <v>0</v>
      </c>
      <c r="Q224" s="187">
        <f t="shared" si="223"/>
        <v>0</v>
      </c>
      <c r="R224" s="187">
        <f t="shared" si="224"/>
        <v>0</v>
      </c>
      <c r="S224" s="187">
        <f t="shared" si="225"/>
        <v>0</v>
      </c>
      <c r="T224" s="187">
        <f t="shared" si="226"/>
        <v>0</v>
      </c>
      <c r="U224" s="187">
        <f t="shared" si="227"/>
        <v>0</v>
      </c>
      <c r="V224" s="187">
        <f t="shared" si="227"/>
        <v>0</v>
      </c>
      <c r="W224" s="187"/>
      <c r="X224" s="187"/>
      <c r="Y224" s="187"/>
      <c r="Z224" s="187"/>
      <c r="AA224" s="187"/>
      <c r="AB224" s="187"/>
      <c r="AC224" s="187"/>
      <c r="AD224" s="187"/>
      <c r="AE224" s="210">
        <v>45992</v>
      </c>
      <c r="AF224" s="208">
        <f t="shared" si="221"/>
        <v>0</v>
      </c>
      <c r="AG224" s="268"/>
      <c r="AH224" s="252"/>
    </row>
    <row r="225" spans="3:34" ht="38.25">
      <c r="C225" s="203">
        <v>1</v>
      </c>
      <c r="D225" s="196" t="s">
        <v>372</v>
      </c>
      <c r="E225" s="196" t="s">
        <v>434</v>
      </c>
      <c r="F225" s="196">
        <v>1</v>
      </c>
      <c r="G225" s="259" t="s">
        <v>435</v>
      </c>
      <c r="H225" s="187"/>
      <c r="I225" s="187"/>
      <c r="J225" s="208"/>
      <c r="K225" s="187"/>
      <c r="L225" s="188"/>
      <c r="M225" s="187"/>
      <c r="N225" s="208"/>
      <c r="O225" s="208"/>
      <c r="P225" s="187">
        <f t="shared" si="222"/>
        <v>0</v>
      </c>
      <c r="Q225" s="187">
        <f t="shared" si="223"/>
        <v>0</v>
      </c>
      <c r="R225" s="187">
        <f t="shared" si="224"/>
        <v>0</v>
      </c>
      <c r="S225" s="187">
        <f t="shared" si="225"/>
        <v>0</v>
      </c>
      <c r="T225" s="187">
        <f t="shared" si="226"/>
        <v>0</v>
      </c>
      <c r="U225" s="187">
        <f t="shared" si="227"/>
        <v>0</v>
      </c>
      <c r="V225" s="187">
        <f t="shared" si="227"/>
        <v>0</v>
      </c>
      <c r="W225" s="187"/>
      <c r="X225" s="187"/>
      <c r="Y225" s="187"/>
      <c r="Z225" s="187"/>
      <c r="AA225" s="187"/>
      <c r="AB225" s="187"/>
      <c r="AC225" s="187"/>
      <c r="AD225" s="187"/>
      <c r="AE225" s="210">
        <v>45992</v>
      </c>
      <c r="AF225" s="208">
        <f t="shared" si="221"/>
        <v>0</v>
      </c>
      <c r="AG225" s="268"/>
      <c r="AH225" s="252"/>
    </row>
    <row r="226" spans="3:34" ht="126.75" customHeight="1">
      <c r="C226" s="203">
        <v>2</v>
      </c>
      <c r="D226" s="303" t="s">
        <v>409</v>
      </c>
      <c r="E226" s="303" t="s">
        <v>436</v>
      </c>
      <c r="F226" s="303">
        <v>16</v>
      </c>
      <c r="G226" s="305" t="s">
        <v>437</v>
      </c>
      <c r="H226" s="297"/>
      <c r="I226" s="311">
        <v>3</v>
      </c>
      <c r="J226" s="312"/>
      <c r="K226" s="311"/>
      <c r="L226" s="311">
        <v>3</v>
      </c>
      <c r="M226" s="311">
        <v>7</v>
      </c>
      <c r="N226" s="312"/>
      <c r="O226" s="312"/>
      <c r="P226" s="311">
        <f t="shared" si="222"/>
        <v>3</v>
      </c>
      <c r="Q226" s="311">
        <f t="shared" si="223"/>
        <v>0</v>
      </c>
      <c r="R226" s="311">
        <f t="shared" si="224"/>
        <v>0</v>
      </c>
      <c r="S226" s="311">
        <f t="shared" si="225"/>
        <v>3</v>
      </c>
      <c r="T226" s="311">
        <f t="shared" si="226"/>
        <v>7</v>
      </c>
      <c r="U226" s="311">
        <f t="shared" si="227"/>
        <v>0</v>
      </c>
      <c r="V226" s="311">
        <f t="shared" si="227"/>
        <v>0</v>
      </c>
      <c r="W226" s="311"/>
      <c r="X226" s="311"/>
      <c r="Y226" s="311"/>
      <c r="Z226" s="311">
        <v>13</v>
      </c>
      <c r="AA226" s="311">
        <v>13</v>
      </c>
      <c r="AB226" s="311">
        <v>13</v>
      </c>
      <c r="AC226" s="311">
        <v>1</v>
      </c>
      <c r="AD226" s="311">
        <v>13</v>
      </c>
      <c r="AE226" s="299">
        <v>46266</v>
      </c>
      <c r="AF226" s="208">
        <f t="shared" si="221"/>
        <v>13</v>
      </c>
      <c r="AG226" s="268"/>
      <c r="AH226" s="252"/>
    </row>
    <row r="227" spans="3:34" ht="38.25">
      <c r="C227" s="203">
        <v>2</v>
      </c>
      <c r="D227" s="303" t="s">
        <v>409</v>
      </c>
      <c r="E227" s="303" t="s">
        <v>438</v>
      </c>
      <c r="F227" s="303"/>
      <c r="G227" s="305" t="s">
        <v>439</v>
      </c>
      <c r="H227" s="297"/>
      <c r="I227" s="311"/>
      <c r="J227" s="312"/>
      <c r="K227" s="311">
        <v>1</v>
      </c>
      <c r="L227" s="311">
        <v>5</v>
      </c>
      <c r="M227" s="311"/>
      <c r="N227" s="312"/>
      <c r="O227" s="312"/>
      <c r="P227" s="311">
        <f t="shared" si="222"/>
        <v>0</v>
      </c>
      <c r="Q227" s="311">
        <f t="shared" si="223"/>
        <v>0</v>
      </c>
      <c r="R227" s="311">
        <f t="shared" si="224"/>
        <v>1</v>
      </c>
      <c r="S227" s="311">
        <f t="shared" si="225"/>
        <v>5</v>
      </c>
      <c r="T227" s="311">
        <f t="shared" si="226"/>
        <v>0</v>
      </c>
      <c r="U227" s="311">
        <f t="shared" si="227"/>
        <v>0</v>
      </c>
      <c r="V227" s="311">
        <f t="shared" si="227"/>
        <v>0</v>
      </c>
      <c r="W227" s="311"/>
      <c r="X227" s="311"/>
      <c r="Y227" s="311"/>
      <c r="Z227" s="311">
        <v>6</v>
      </c>
      <c r="AA227" s="311">
        <v>6</v>
      </c>
      <c r="AB227" s="311"/>
      <c r="AC227" s="311">
        <v>1</v>
      </c>
      <c r="AD227" s="311">
        <v>2</v>
      </c>
      <c r="AE227" s="299">
        <v>46266</v>
      </c>
      <c r="AF227" s="208">
        <f t="shared" si="221"/>
        <v>6</v>
      </c>
      <c r="AG227" s="268"/>
      <c r="AH227" s="252"/>
    </row>
    <row r="228" spans="3:34" ht="111" customHeight="1">
      <c r="C228" s="203">
        <v>2</v>
      </c>
      <c r="D228" s="303" t="s">
        <v>409</v>
      </c>
      <c r="E228" s="303" t="s">
        <v>709</v>
      </c>
      <c r="F228" s="303">
        <v>95</v>
      </c>
      <c r="G228" s="303" t="s">
        <v>720</v>
      </c>
      <c r="H228" s="297"/>
      <c r="I228" s="311">
        <v>78</v>
      </c>
      <c r="J228" s="312"/>
      <c r="K228" s="311">
        <v>1</v>
      </c>
      <c r="L228" s="311">
        <v>2</v>
      </c>
      <c r="M228" s="311"/>
      <c r="N228" s="312">
        <v>22</v>
      </c>
      <c r="O228" s="312"/>
      <c r="P228" s="311">
        <f t="shared" si="222"/>
        <v>78</v>
      </c>
      <c r="Q228" s="311">
        <f t="shared" si="223"/>
        <v>0</v>
      </c>
      <c r="R228" s="311">
        <f t="shared" si="224"/>
        <v>1</v>
      </c>
      <c r="S228" s="311">
        <f t="shared" si="225"/>
        <v>2</v>
      </c>
      <c r="T228" s="311">
        <f t="shared" si="226"/>
        <v>0</v>
      </c>
      <c r="U228" s="311">
        <f t="shared" si="227"/>
        <v>22</v>
      </c>
      <c r="V228" s="311">
        <f t="shared" si="227"/>
        <v>0</v>
      </c>
      <c r="W228" s="311"/>
      <c r="X228" s="311"/>
      <c r="Y228" s="311">
        <v>1</v>
      </c>
      <c r="Z228" s="311">
        <v>63</v>
      </c>
      <c r="AA228" s="311"/>
      <c r="AB228" s="311"/>
      <c r="AC228" s="311">
        <v>11</v>
      </c>
      <c r="AD228" s="311">
        <v>103</v>
      </c>
      <c r="AE228" s="299">
        <v>46266</v>
      </c>
      <c r="AF228" s="208">
        <f t="shared" si="221"/>
        <v>104</v>
      </c>
      <c r="AG228" s="268"/>
      <c r="AH228" s="252"/>
    </row>
    <row r="229" spans="3:34" ht="38.25">
      <c r="C229" s="203">
        <v>2</v>
      </c>
      <c r="D229" s="303" t="s">
        <v>409</v>
      </c>
      <c r="E229" s="303" t="s">
        <v>440</v>
      </c>
      <c r="F229" s="303">
        <v>43</v>
      </c>
      <c r="G229" s="305" t="s">
        <v>441</v>
      </c>
      <c r="H229" s="297"/>
      <c r="I229" s="311">
        <v>2</v>
      </c>
      <c r="J229" s="312"/>
      <c r="K229" s="311">
        <v>1</v>
      </c>
      <c r="L229" s="311">
        <v>4</v>
      </c>
      <c r="M229" s="311">
        <v>7</v>
      </c>
      <c r="N229" s="312">
        <v>7</v>
      </c>
      <c r="O229" s="312">
        <v>1</v>
      </c>
      <c r="P229" s="311">
        <f t="shared" si="222"/>
        <v>2</v>
      </c>
      <c r="Q229" s="311">
        <f t="shared" si="223"/>
        <v>0</v>
      </c>
      <c r="R229" s="311">
        <f t="shared" si="224"/>
        <v>1</v>
      </c>
      <c r="S229" s="311">
        <f t="shared" si="225"/>
        <v>4</v>
      </c>
      <c r="T229" s="311">
        <f t="shared" si="226"/>
        <v>7</v>
      </c>
      <c r="U229" s="311">
        <f t="shared" si="227"/>
        <v>7</v>
      </c>
      <c r="V229" s="311">
        <f t="shared" si="227"/>
        <v>1</v>
      </c>
      <c r="W229" s="311"/>
      <c r="X229" s="311"/>
      <c r="Y229" s="311"/>
      <c r="Z229" s="311"/>
      <c r="AA229" s="311"/>
      <c r="AB229" s="311">
        <v>3</v>
      </c>
      <c r="AC229" s="311">
        <v>1</v>
      </c>
      <c r="AD229" s="311">
        <v>22</v>
      </c>
      <c r="AE229" s="299">
        <v>46266</v>
      </c>
      <c r="AF229" s="208">
        <f t="shared" si="221"/>
        <v>21</v>
      </c>
      <c r="AG229" s="268"/>
      <c r="AH229" s="252"/>
    </row>
    <row r="230" spans="3:34" ht="25.5">
      <c r="C230" s="203">
        <v>1</v>
      </c>
      <c r="D230" s="250" t="s">
        <v>442</v>
      </c>
      <c r="E230" s="197" t="s">
        <v>443</v>
      </c>
      <c r="F230" s="196">
        <v>1</v>
      </c>
      <c r="G230" s="197" t="s">
        <v>444</v>
      </c>
      <c r="H230" s="187"/>
      <c r="I230" s="187"/>
      <c r="J230" s="208"/>
      <c r="K230" s="187"/>
      <c r="L230" s="188"/>
      <c r="M230" s="187"/>
      <c r="N230" s="208"/>
      <c r="O230" s="208"/>
      <c r="P230" s="187">
        <f t="shared" si="222"/>
        <v>0</v>
      </c>
      <c r="Q230" s="187">
        <f t="shared" si="223"/>
        <v>0</v>
      </c>
      <c r="R230" s="187">
        <f t="shared" si="224"/>
        <v>0</v>
      </c>
      <c r="S230" s="187">
        <f t="shared" si="225"/>
        <v>0</v>
      </c>
      <c r="T230" s="187">
        <f t="shared" si="226"/>
        <v>0</v>
      </c>
      <c r="U230" s="187">
        <f t="shared" si="227"/>
        <v>0</v>
      </c>
      <c r="V230" s="187">
        <f t="shared" si="227"/>
        <v>0</v>
      </c>
      <c r="W230" s="187"/>
      <c r="X230" s="187"/>
      <c r="Y230" s="187"/>
      <c r="Z230" s="187"/>
      <c r="AA230" s="187"/>
      <c r="AB230" s="187"/>
      <c r="AC230" s="187"/>
      <c r="AD230" s="187"/>
      <c r="AE230" s="210">
        <v>45962</v>
      </c>
      <c r="AF230" s="208">
        <f t="shared" si="221"/>
        <v>0</v>
      </c>
      <c r="AG230" s="268"/>
      <c r="AH230" s="252"/>
    </row>
    <row r="231" spans="3:34" ht="51">
      <c r="C231" s="203">
        <v>2</v>
      </c>
      <c r="D231" s="303" t="s">
        <v>445</v>
      </c>
      <c r="E231" s="303" t="s">
        <v>446</v>
      </c>
      <c r="F231" s="303">
        <v>12</v>
      </c>
      <c r="G231" s="303" t="s">
        <v>447</v>
      </c>
      <c r="H231" s="297"/>
      <c r="I231" s="311">
        <v>1</v>
      </c>
      <c r="J231" s="312"/>
      <c r="K231" s="311"/>
      <c r="L231" s="311">
        <v>1</v>
      </c>
      <c r="M231" s="311">
        <v>1</v>
      </c>
      <c r="N231" s="312">
        <v>2</v>
      </c>
      <c r="O231" s="312"/>
      <c r="P231" s="311">
        <f t="shared" si="222"/>
        <v>1</v>
      </c>
      <c r="Q231" s="311">
        <f t="shared" si="223"/>
        <v>0</v>
      </c>
      <c r="R231" s="311">
        <f t="shared" si="224"/>
        <v>0</v>
      </c>
      <c r="S231" s="311">
        <f t="shared" si="225"/>
        <v>1</v>
      </c>
      <c r="T231" s="311">
        <f t="shared" si="226"/>
        <v>1</v>
      </c>
      <c r="U231" s="311">
        <f t="shared" si="227"/>
        <v>2</v>
      </c>
      <c r="V231" s="311">
        <f t="shared" si="227"/>
        <v>0</v>
      </c>
      <c r="W231" s="311"/>
      <c r="X231" s="311"/>
      <c r="Y231" s="311"/>
      <c r="Z231" s="311">
        <v>5</v>
      </c>
      <c r="AA231" s="311">
        <v>5</v>
      </c>
      <c r="AB231" s="311">
        <v>5</v>
      </c>
      <c r="AC231" s="311">
        <v>1</v>
      </c>
      <c r="AD231" s="311">
        <v>5</v>
      </c>
      <c r="AE231" s="299">
        <v>46266</v>
      </c>
      <c r="AF231" s="208">
        <f t="shared" si="221"/>
        <v>5</v>
      </c>
      <c r="AG231" s="268"/>
      <c r="AH231" s="252"/>
    </row>
    <row r="232" spans="3:34" ht="88.5" customHeight="1">
      <c r="C232" s="203">
        <v>1</v>
      </c>
      <c r="D232" s="250" t="s">
        <v>448</v>
      </c>
      <c r="E232" s="196" t="s">
        <v>449</v>
      </c>
      <c r="F232" s="196">
        <v>6</v>
      </c>
      <c r="G232" s="196" t="s">
        <v>450</v>
      </c>
      <c r="H232" s="187"/>
      <c r="I232" s="187"/>
      <c r="J232" s="208"/>
      <c r="K232" s="187"/>
      <c r="L232" s="188"/>
      <c r="M232" s="187"/>
      <c r="N232" s="208"/>
      <c r="O232" s="208"/>
      <c r="P232" s="187">
        <f t="shared" si="222"/>
        <v>0</v>
      </c>
      <c r="Q232" s="187">
        <f t="shared" si="223"/>
        <v>0</v>
      </c>
      <c r="R232" s="187">
        <f t="shared" si="224"/>
        <v>0</v>
      </c>
      <c r="S232" s="187">
        <f t="shared" si="225"/>
        <v>0</v>
      </c>
      <c r="T232" s="187">
        <f t="shared" si="226"/>
        <v>0</v>
      </c>
      <c r="U232" s="187">
        <f t="shared" si="227"/>
        <v>0</v>
      </c>
      <c r="V232" s="187">
        <f t="shared" si="227"/>
        <v>0</v>
      </c>
      <c r="W232" s="187"/>
      <c r="X232" s="187"/>
      <c r="Y232" s="187"/>
      <c r="Z232" s="187"/>
      <c r="AA232" s="187"/>
      <c r="AB232" s="187"/>
      <c r="AC232" s="187"/>
      <c r="AD232" s="187"/>
      <c r="AE232" s="210">
        <v>46054</v>
      </c>
      <c r="AF232" s="208">
        <f t="shared" si="221"/>
        <v>0</v>
      </c>
      <c r="AG232" s="268"/>
      <c r="AH232" s="252"/>
    </row>
    <row r="233" spans="3:34" ht="38.25">
      <c r="C233" s="203">
        <v>1</v>
      </c>
      <c r="D233" s="250" t="s">
        <v>451</v>
      </c>
      <c r="E233" s="197" t="s">
        <v>452</v>
      </c>
      <c r="F233" s="196">
        <v>4</v>
      </c>
      <c r="G233" s="197" t="s">
        <v>453</v>
      </c>
      <c r="H233" s="187"/>
      <c r="I233" s="187"/>
      <c r="J233" s="208"/>
      <c r="K233" s="187"/>
      <c r="L233" s="188"/>
      <c r="M233" s="187"/>
      <c r="N233" s="208"/>
      <c r="O233" s="208"/>
      <c r="P233" s="187">
        <f t="shared" si="222"/>
        <v>0</v>
      </c>
      <c r="Q233" s="187">
        <f t="shared" si="223"/>
        <v>0</v>
      </c>
      <c r="R233" s="187">
        <f t="shared" si="224"/>
        <v>0</v>
      </c>
      <c r="S233" s="187">
        <f t="shared" si="225"/>
        <v>0</v>
      </c>
      <c r="T233" s="187">
        <f t="shared" si="226"/>
        <v>0</v>
      </c>
      <c r="U233" s="187">
        <f t="shared" si="227"/>
        <v>0</v>
      </c>
      <c r="V233" s="187">
        <f t="shared" si="227"/>
        <v>0</v>
      </c>
      <c r="W233" s="187"/>
      <c r="X233" s="187"/>
      <c r="Y233" s="187"/>
      <c r="Z233" s="187"/>
      <c r="AA233" s="187"/>
      <c r="AB233" s="187"/>
      <c r="AC233" s="187"/>
      <c r="AD233" s="187"/>
      <c r="AE233" s="210">
        <v>46054</v>
      </c>
      <c r="AF233" s="208">
        <f t="shared" si="221"/>
        <v>0</v>
      </c>
      <c r="AG233" s="268"/>
      <c r="AH233" s="252"/>
    </row>
    <row r="234" spans="3:34" ht="25.5">
      <c r="C234" s="203">
        <v>2</v>
      </c>
      <c r="D234" s="303" t="s">
        <v>409</v>
      </c>
      <c r="E234" s="303" t="s">
        <v>454</v>
      </c>
      <c r="F234" s="303"/>
      <c r="G234" s="303" t="s">
        <v>455</v>
      </c>
      <c r="H234" s="297"/>
      <c r="I234" s="311">
        <v>3</v>
      </c>
      <c r="J234" s="311"/>
      <c r="K234" s="311"/>
      <c r="L234" s="311"/>
      <c r="M234" s="311">
        <v>9</v>
      </c>
      <c r="N234" s="311"/>
      <c r="O234" s="311"/>
      <c r="P234" s="311">
        <f t="shared" ref="P234" si="228">I234</f>
        <v>3</v>
      </c>
      <c r="Q234" s="311">
        <f t="shared" ref="Q234" si="229">J234</f>
        <v>0</v>
      </c>
      <c r="R234" s="311">
        <f t="shared" ref="R234" si="230">K234</f>
        <v>0</v>
      </c>
      <c r="S234" s="311">
        <f t="shared" ref="S234" si="231">L234</f>
        <v>0</v>
      </c>
      <c r="T234" s="311">
        <f t="shared" ref="T234" si="232">M234</f>
        <v>9</v>
      </c>
      <c r="U234" s="311">
        <f t="shared" ref="U234" si="233">N234</f>
        <v>0</v>
      </c>
      <c r="V234" s="311">
        <f t="shared" ref="V234" si="234">O234</f>
        <v>0</v>
      </c>
      <c r="W234" s="311"/>
      <c r="X234" s="311"/>
      <c r="Y234" s="311"/>
      <c r="Z234" s="311">
        <v>12</v>
      </c>
      <c r="AA234" s="311">
        <v>12</v>
      </c>
      <c r="AB234" s="311">
        <v>9</v>
      </c>
      <c r="AC234" s="311">
        <v>1</v>
      </c>
      <c r="AD234" s="311">
        <v>1</v>
      </c>
      <c r="AE234" s="299">
        <v>46266</v>
      </c>
      <c r="AF234" s="208">
        <f t="shared" ref="AF234" si="235">I234+J234+K234+L234+M234+N234+W234+X234+Y234</f>
        <v>12</v>
      </c>
      <c r="AG234" s="268"/>
      <c r="AH234" s="252"/>
    </row>
    <row r="235" spans="3:34" ht="51">
      <c r="C235" s="203">
        <v>2</v>
      </c>
      <c r="D235" s="303" t="s">
        <v>409</v>
      </c>
      <c r="E235" s="308" t="s">
        <v>456</v>
      </c>
      <c r="F235" s="308">
        <v>72</v>
      </c>
      <c r="G235" s="308" t="s">
        <v>457</v>
      </c>
      <c r="H235" s="297"/>
      <c r="I235" s="311">
        <v>13</v>
      </c>
      <c r="J235" s="311">
        <v>38</v>
      </c>
      <c r="K235" s="311"/>
      <c r="L235" s="311">
        <v>4</v>
      </c>
      <c r="M235" s="311"/>
      <c r="N235" s="311">
        <v>3</v>
      </c>
      <c r="O235" s="311"/>
      <c r="P235" s="311">
        <f t="shared" si="222"/>
        <v>13</v>
      </c>
      <c r="Q235" s="311">
        <f t="shared" si="223"/>
        <v>38</v>
      </c>
      <c r="R235" s="311">
        <f t="shared" si="224"/>
        <v>0</v>
      </c>
      <c r="S235" s="311">
        <f t="shared" si="225"/>
        <v>4</v>
      </c>
      <c r="T235" s="311">
        <f t="shared" si="226"/>
        <v>0</v>
      </c>
      <c r="U235" s="311">
        <f t="shared" si="227"/>
        <v>3</v>
      </c>
      <c r="V235" s="311">
        <f t="shared" si="227"/>
        <v>0</v>
      </c>
      <c r="W235" s="311"/>
      <c r="X235" s="311"/>
      <c r="Y235" s="311"/>
      <c r="Z235" s="311">
        <v>58</v>
      </c>
      <c r="AA235" s="311"/>
      <c r="AB235" s="311">
        <v>20</v>
      </c>
      <c r="AC235" s="311">
        <v>1</v>
      </c>
      <c r="AD235" s="311">
        <v>58</v>
      </c>
      <c r="AE235" s="299">
        <v>46266</v>
      </c>
      <c r="AF235" s="208">
        <f t="shared" si="221"/>
        <v>58</v>
      </c>
      <c r="AG235" s="268"/>
      <c r="AH235" s="252"/>
    </row>
    <row r="236" spans="3:34" ht="51">
      <c r="C236" s="203">
        <v>2</v>
      </c>
      <c r="D236" s="303" t="s">
        <v>409</v>
      </c>
      <c r="E236" s="308" t="s">
        <v>458</v>
      </c>
      <c r="F236" s="308"/>
      <c r="G236" s="308" t="s">
        <v>457</v>
      </c>
      <c r="H236" s="297"/>
      <c r="I236" s="311">
        <v>17</v>
      </c>
      <c r="J236" s="311"/>
      <c r="K236" s="311"/>
      <c r="L236" s="311">
        <v>10</v>
      </c>
      <c r="M236" s="311"/>
      <c r="N236" s="311">
        <v>6</v>
      </c>
      <c r="O236" s="311"/>
      <c r="P236" s="311">
        <f t="shared" si="222"/>
        <v>17</v>
      </c>
      <c r="Q236" s="311">
        <f t="shared" si="223"/>
        <v>0</v>
      </c>
      <c r="R236" s="311">
        <f t="shared" si="224"/>
        <v>0</v>
      </c>
      <c r="S236" s="311">
        <f t="shared" si="225"/>
        <v>10</v>
      </c>
      <c r="T236" s="311">
        <f t="shared" si="226"/>
        <v>0</v>
      </c>
      <c r="U236" s="311">
        <f t="shared" si="227"/>
        <v>6</v>
      </c>
      <c r="V236" s="311">
        <f t="shared" si="227"/>
        <v>0</v>
      </c>
      <c r="W236" s="312"/>
      <c r="X236" s="312"/>
      <c r="Y236" s="312"/>
      <c r="Z236" s="312"/>
      <c r="AA236" s="312"/>
      <c r="AB236" s="312"/>
      <c r="AC236" s="312"/>
      <c r="AD236" s="312">
        <v>33</v>
      </c>
      <c r="AE236" s="299">
        <v>46266</v>
      </c>
      <c r="AF236" s="208">
        <f t="shared" si="221"/>
        <v>33</v>
      </c>
      <c r="AG236" s="268"/>
      <c r="AH236" s="252"/>
    </row>
    <row r="237" spans="3:34" ht="28.5" customHeight="1">
      <c r="D237" s="250"/>
      <c r="E237" s="289"/>
      <c r="F237" s="289"/>
      <c r="G237" s="288"/>
      <c r="H237" s="187"/>
      <c r="I237" s="187"/>
      <c r="J237" s="187"/>
      <c r="K237" s="187"/>
      <c r="L237" s="188"/>
      <c r="M237" s="187"/>
      <c r="N237" s="187"/>
      <c r="O237" s="187"/>
      <c r="P237" s="187"/>
      <c r="Q237" s="187"/>
      <c r="R237" s="187"/>
      <c r="S237" s="187"/>
      <c r="T237" s="187"/>
      <c r="U237" s="187"/>
      <c r="V237" s="187"/>
      <c r="W237" s="187"/>
      <c r="X237" s="187"/>
      <c r="Y237" s="187"/>
      <c r="Z237" s="187"/>
      <c r="AA237" s="187"/>
      <c r="AB237" s="187"/>
      <c r="AC237" s="187"/>
      <c r="AD237" s="187"/>
      <c r="AE237" s="210"/>
      <c r="AF237" s="208"/>
      <c r="AG237" s="267"/>
      <c r="AH237" s="252"/>
    </row>
    <row r="238" spans="3:34" ht="12" customHeight="1">
      <c r="D238" s="211" t="s">
        <v>654</v>
      </c>
      <c r="E238" s="212"/>
      <c r="F238" s="213"/>
      <c r="G238" s="213"/>
      <c r="H238" s="214"/>
      <c r="I238" s="242">
        <f t="shared" ref="I238:AD238" si="236">SUM(I193:I237)</f>
        <v>205</v>
      </c>
      <c r="J238" s="242">
        <f t="shared" si="236"/>
        <v>38</v>
      </c>
      <c r="K238" s="242">
        <f t="shared" si="236"/>
        <v>5</v>
      </c>
      <c r="L238" s="242">
        <f t="shared" si="236"/>
        <v>43</v>
      </c>
      <c r="M238" s="242">
        <f t="shared" si="236"/>
        <v>30</v>
      </c>
      <c r="N238" s="242">
        <f t="shared" si="236"/>
        <v>63</v>
      </c>
      <c r="O238" s="242">
        <f t="shared" si="236"/>
        <v>4</v>
      </c>
      <c r="P238" s="242">
        <f t="shared" si="236"/>
        <v>205</v>
      </c>
      <c r="Q238" s="242">
        <f t="shared" si="236"/>
        <v>38</v>
      </c>
      <c r="R238" s="242">
        <f t="shared" si="236"/>
        <v>5</v>
      </c>
      <c r="S238" s="242">
        <f t="shared" si="236"/>
        <v>43</v>
      </c>
      <c r="T238" s="242">
        <f t="shared" si="236"/>
        <v>30</v>
      </c>
      <c r="U238" s="242">
        <f t="shared" si="236"/>
        <v>63</v>
      </c>
      <c r="V238" s="242">
        <f t="shared" si="236"/>
        <v>4</v>
      </c>
      <c r="W238" s="242">
        <f t="shared" si="236"/>
        <v>0</v>
      </c>
      <c r="X238" s="242">
        <f t="shared" si="236"/>
        <v>0</v>
      </c>
      <c r="Y238" s="242">
        <f t="shared" si="236"/>
        <v>10</v>
      </c>
      <c r="Z238" s="242">
        <f t="shared" si="236"/>
        <v>250</v>
      </c>
      <c r="AA238" s="242">
        <f t="shared" si="236"/>
        <v>80</v>
      </c>
      <c r="AB238" s="242">
        <f t="shared" si="236"/>
        <v>67</v>
      </c>
      <c r="AC238" s="242">
        <f t="shared" si="236"/>
        <v>38</v>
      </c>
      <c r="AD238" s="242">
        <f t="shared" si="236"/>
        <v>385</v>
      </c>
      <c r="AE238" s="215">
        <f>I242+J242+K242+L242+M242+N242+P242+Q242+R242+S242+T242+U242+O242+V242</f>
        <v>26913040</v>
      </c>
      <c r="AF238" s="246"/>
      <c r="AG238" s="267"/>
    </row>
    <row r="239" spans="3:34" ht="12" customHeight="1">
      <c r="D239" s="211" t="s">
        <v>655</v>
      </c>
      <c r="E239" s="212"/>
      <c r="F239" s="213"/>
      <c r="G239" s="213"/>
      <c r="H239" s="214"/>
      <c r="I239" s="236">
        <v>20000</v>
      </c>
      <c r="J239" s="236">
        <v>30000</v>
      </c>
      <c r="K239" s="236">
        <v>97000</v>
      </c>
      <c r="L239" s="236">
        <v>12000</v>
      </c>
      <c r="M239" s="236">
        <v>37000</v>
      </c>
      <c r="N239" s="236">
        <v>55000</v>
      </c>
      <c r="O239" s="236"/>
      <c r="P239" s="236">
        <v>20000</v>
      </c>
      <c r="Q239" s="236">
        <v>20000</v>
      </c>
      <c r="R239" s="236">
        <v>90000</v>
      </c>
      <c r="S239" s="236">
        <v>10000</v>
      </c>
      <c r="T239" s="236">
        <v>55000</v>
      </c>
      <c r="U239" s="236">
        <v>70000</v>
      </c>
      <c r="V239" s="236"/>
      <c r="W239" s="236">
        <v>60000</v>
      </c>
      <c r="X239" s="236">
        <v>120000</v>
      </c>
      <c r="Y239" s="236">
        <v>330000</v>
      </c>
      <c r="Z239" s="236">
        <v>13000</v>
      </c>
      <c r="AA239" s="217">
        <v>13000</v>
      </c>
      <c r="AB239" s="217">
        <v>18000</v>
      </c>
      <c r="AC239" s="217"/>
      <c r="AD239" s="236">
        <v>23000</v>
      </c>
      <c r="AE239" s="219"/>
      <c r="AF239" s="247"/>
      <c r="AG239" s="267"/>
    </row>
    <row r="240" spans="3:34">
      <c r="D240" s="211" t="s">
        <v>656</v>
      </c>
      <c r="E240" s="212"/>
      <c r="F240" s="213"/>
      <c r="G240" s="213"/>
      <c r="H240" s="214"/>
      <c r="I240" s="236">
        <f>SUM(I239*19%)</f>
        <v>3800</v>
      </c>
      <c r="J240" s="236">
        <f t="shared" ref="J240:AD240" si="237">SUM(J239*19%)</f>
        <v>5700</v>
      </c>
      <c r="K240" s="236">
        <f t="shared" si="237"/>
        <v>18430</v>
      </c>
      <c r="L240" s="236">
        <f t="shared" si="237"/>
        <v>2280</v>
      </c>
      <c r="M240" s="236">
        <f t="shared" si="237"/>
        <v>7030</v>
      </c>
      <c r="N240" s="236">
        <f t="shared" si="237"/>
        <v>10450</v>
      </c>
      <c r="O240" s="236">
        <f t="shared" ref="O240" si="238">SUM(O239*19%)</f>
        <v>0</v>
      </c>
      <c r="P240" s="236">
        <f t="shared" ref="P240:U240" si="239">SUM(P239*19%)</f>
        <v>3800</v>
      </c>
      <c r="Q240" s="236">
        <f t="shared" si="239"/>
        <v>3800</v>
      </c>
      <c r="R240" s="236">
        <f t="shared" si="239"/>
        <v>17100</v>
      </c>
      <c r="S240" s="236">
        <f t="shared" si="239"/>
        <v>1900</v>
      </c>
      <c r="T240" s="236">
        <f t="shared" si="239"/>
        <v>10450</v>
      </c>
      <c r="U240" s="236">
        <f t="shared" si="239"/>
        <v>13300</v>
      </c>
      <c r="V240" s="236">
        <f t="shared" ref="V240" si="240">SUM(V239*19%)</f>
        <v>0</v>
      </c>
      <c r="W240" s="236">
        <f t="shared" si="237"/>
        <v>11400</v>
      </c>
      <c r="X240" s="236">
        <f t="shared" si="237"/>
        <v>22800</v>
      </c>
      <c r="Y240" s="236">
        <f t="shared" si="237"/>
        <v>62700</v>
      </c>
      <c r="Z240" s="236">
        <f t="shared" si="237"/>
        <v>2470</v>
      </c>
      <c r="AA240" s="221">
        <f t="shared" ref="AA240:AB240" si="241">SUM(AA239*19%)</f>
        <v>2470</v>
      </c>
      <c r="AB240" s="221">
        <f t="shared" si="241"/>
        <v>3420</v>
      </c>
      <c r="AC240" s="221">
        <f t="shared" ref="AC240" si="242">SUM(AC239*19%)</f>
        <v>0</v>
      </c>
      <c r="AD240" s="236">
        <f t="shared" si="237"/>
        <v>4370</v>
      </c>
      <c r="AE240" s="285">
        <f>W242+X242+Y242+Z242+AD242+AA242+AB242+AC242</f>
        <v>21004690</v>
      </c>
      <c r="AF240" s="247"/>
      <c r="AG240" s="267"/>
    </row>
    <row r="241" spans="4:34" ht="12" customHeight="1">
      <c r="D241" s="211" t="s">
        <v>657</v>
      </c>
      <c r="E241" s="212"/>
      <c r="F241" s="213"/>
      <c r="G241" s="213"/>
      <c r="H241" s="214"/>
      <c r="I241" s="236">
        <f>SUM(I239:I240)</f>
        <v>23800</v>
      </c>
      <c r="J241" s="236">
        <f t="shared" ref="J241:AD241" si="243">SUM(J239:J240)</f>
        <v>35700</v>
      </c>
      <c r="K241" s="236">
        <f t="shared" si="243"/>
        <v>115430</v>
      </c>
      <c r="L241" s="236">
        <f t="shared" si="243"/>
        <v>14280</v>
      </c>
      <c r="M241" s="236">
        <f t="shared" si="243"/>
        <v>44030</v>
      </c>
      <c r="N241" s="236">
        <f t="shared" si="243"/>
        <v>65450</v>
      </c>
      <c r="O241" s="236">
        <f t="shared" ref="O241" si="244">SUM(O239:O240)</f>
        <v>0</v>
      </c>
      <c r="P241" s="236">
        <f t="shared" ref="P241:U241" si="245">SUM(P239:P240)</f>
        <v>23800</v>
      </c>
      <c r="Q241" s="236">
        <f t="shared" si="245"/>
        <v>23800</v>
      </c>
      <c r="R241" s="236">
        <f t="shared" si="245"/>
        <v>107100</v>
      </c>
      <c r="S241" s="236">
        <f t="shared" si="245"/>
        <v>11900</v>
      </c>
      <c r="T241" s="236">
        <f t="shared" si="245"/>
        <v>65450</v>
      </c>
      <c r="U241" s="236">
        <f t="shared" si="245"/>
        <v>83300</v>
      </c>
      <c r="V241" s="236">
        <f t="shared" ref="V241" si="246">SUM(V239:V240)</f>
        <v>0</v>
      </c>
      <c r="W241" s="236">
        <f t="shared" si="243"/>
        <v>71400</v>
      </c>
      <c r="X241" s="236">
        <f t="shared" si="243"/>
        <v>142800</v>
      </c>
      <c r="Y241" s="236">
        <f t="shared" si="243"/>
        <v>392700</v>
      </c>
      <c r="Z241" s="236">
        <f t="shared" si="243"/>
        <v>15470</v>
      </c>
      <c r="AA241" s="221">
        <f t="shared" ref="AA241" si="247">SUM(AA239:AA240)</f>
        <v>15470</v>
      </c>
      <c r="AB241" s="221">
        <f t="shared" si="243"/>
        <v>21420</v>
      </c>
      <c r="AC241" s="221">
        <f t="shared" ref="AC241" si="248">SUM(AC239:AC240)</f>
        <v>0</v>
      </c>
      <c r="AD241" s="236">
        <f t="shared" si="243"/>
        <v>27370</v>
      </c>
      <c r="AE241" s="219"/>
      <c r="AF241" s="247"/>
      <c r="AG241" s="267"/>
    </row>
    <row r="242" spans="4:34" ht="12" customHeight="1">
      <c r="D242" s="211" t="s">
        <v>658</v>
      </c>
      <c r="E242" s="212"/>
      <c r="F242" s="213"/>
      <c r="G242" s="213"/>
      <c r="H242" s="214"/>
      <c r="I242" s="236">
        <f>SUM(I238*I241)</f>
        <v>4879000</v>
      </c>
      <c r="J242" s="236">
        <f t="shared" ref="J242:AD242" si="249">SUM(J238*J241)</f>
        <v>1356600</v>
      </c>
      <c r="K242" s="236">
        <f t="shared" si="249"/>
        <v>577150</v>
      </c>
      <c r="L242" s="236">
        <f t="shared" si="249"/>
        <v>614040</v>
      </c>
      <c r="M242" s="236">
        <f t="shared" si="249"/>
        <v>1320900</v>
      </c>
      <c r="N242" s="236">
        <f t="shared" si="249"/>
        <v>4123350</v>
      </c>
      <c r="O242" s="236">
        <f t="shared" ref="O242" si="250">SUM(O238*O241)</f>
        <v>0</v>
      </c>
      <c r="P242" s="236">
        <f t="shared" ref="P242:U242" si="251">SUM(P238*P241)</f>
        <v>4879000</v>
      </c>
      <c r="Q242" s="236">
        <f t="shared" si="251"/>
        <v>904400</v>
      </c>
      <c r="R242" s="236">
        <f t="shared" si="251"/>
        <v>535500</v>
      </c>
      <c r="S242" s="236">
        <f t="shared" si="251"/>
        <v>511700</v>
      </c>
      <c r="T242" s="236">
        <f t="shared" si="251"/>
        <v>1963500</v>
      </c>
      <c r="U242" s="236">
        <f t="shared" si="251"/>
        <v>5247900</v>
      </c>
      <c r="V242" s="236">
        <f t="shared" ref="V242" si="252">SUM(V238*V241)</f>
        <v>0</v>
      </c>
      <c r="W242" s="236">
        <f t="shared" si="249"/>
        <v>0</v>
      </c>
      <c r="X242" s="236">
        <f t="shared" si="249"/>
        <v>0</v>
      </c>
      <c r="Y242" s="236">
        <f t="shared" si="249"/>
        <v>3927000</v>
      </c>
      <c r="Z242" s="236">
        <f t="shared" si="249"/>
        <v>3867500</v>
      </c>
      <c r="AA242" s="221">
        <f t="shared" ref="AA242" si="253">SUM(AA238*AA241)</f>
        <v>1237600</v>
      </c>
      <c r="AB242" s="221">
        <f t="shared" si="249"/>
        <v>1435140</v>
      </c>
      <c r="AC242" s="221">
        <f t="shared" ref="AC242" si="254">SUM(AC238*AC241)</f>
        <v>0</v>
      </c>
      <c r="AD242" s="236">
        <f t="shared" si="249"/>
        <v>10537450</v>
      </c>
      <c r="AE242" s="286">
        <f>AE238+AE240</f>
        <v>47917730</v>
      </c>
      <c r="AF242" s="248"/>
      <c r="AG242" s="267"/>
    </row>
    <row r="244" spans="4:34" ht="15">
      <c r="D244" s="261" t="s">
        <v>664</v>
      </c>
      <c r="E244" s="262"/>
      <c r="F244" s="261"/>
      <c r="G244" s="261"/>
      <c r="H244" s="261"/>
      <c r="I244" s="261"/>
      <c r="J244" s="261"/>
      <c r="K244" s="261"/>
      <c r="L244" s="634">
        <f>SUM(AE238+AE187+AE165+AE133+AE100+AE72+AE47+AE29+AE14+AE240+AE189+AE167+AE135+AE102+AE74+AE49+AE31+AE16)</f>
        <v>52033730</v>
      </c>
      <c r="M244" s="635"/>
      <c r="N244" s="263"/>
      <c r="O244" s="634">
        <f>(L244*19%)+L244</f>
        <v>61920138.700000003</v>
      </c>
      <c r="P244" s="636"/>
      <c r="Q244" s="635"/>
      <c r="R244" s="263"/>
      <c r="S244" s="263"/>
      <c r="T244" s="263"/>
      <c r="U244" s="263"/>
      <c r="V244" s="263"/>
      <c r="W244" s="263"/>
      <c r="X244" s="263"/>
      <c r="Y244" s="263"/>
      <c r="Z244" s="263"/>
      <c r="AA244" s="263"/>
      <c r="AB244" s="263"/>
      <c r="AC244" s="263"/>
      <c r="AD244" s="263"/>
      <c r="AE244" s="263"/>
      <c r="AF244" s="263"/>
    </row>
    <row r="245" spans="4:34" ht="15">
      <c r="D245" s="261" t="s">
        <v>666</v>
      </c>
      <c r="E245" s="262" t="s">
        <v>667</v>
      </c>
      <c r="F245" s="261"/>
      <c r="G245" s="261"/>
      <c r="H245" s="261"/>
      <c r="I245" s="261"/>
      <c r="J245" s="261"/>
      <c r="K245" s="261"/>
      <c r="L245" s="634">
        <f>AE14+AE29+AE47+AE72+AE100+AE133+AE165+AE187+AE238</f>
        <v>28877040</v>
      </c>
      <c r="M245" s="635"/>
      <c r="N245" s="263"/>
      <c r="O245" s="634">
        <f t="shared" ref="O245" si="255">(L245*19%)+L245</f>
        <v>34363677.600000001</v>
      </c>
      <c r="P245" s="636"/>
      <c r="Q245" s="635"/>
      <c r="R245" s="263"/>
      <c r="S245" s="263"/>
      <c r="T245" s="263"/>
      <c r="U245" s="263"/>
      <c r="V245" s="263"/>
      <c r="W245" s="263"/>
      <c r="X245" s="263"/>
      <c r="Y245" s="263"/>
      <c r="Z245" s="263"/>
      <c r="AA245" s="263"/>
      <c r="AB245" s="263"/>
      <c r="AC245" s="263"/>
      <c r="AD245" s="263"/>
      <c r="AE245" s="263"/>
      <c r="AF245" s="263"/>
    </row>
    <row r="246" spans="4:34" ht="15">
      <c r="D246" s="261" t="s">
        <v>666</v>
      </c>
      <c r="E246" s="262" t="s">
        <v>669</v>
      </c>
      <c r="F246" s="261"/>
      <c r="G246" s="261"/>
      <c r="H246" s="261"/>
      <c r="I246" s="261"/>
      <c r="J246" s="261"/>
      <c r="K246" s="261"/>
      <c r="L246" s="634">
        <f>AE16+AE31+AE49+AE74+AE102+AE135+AE167+AE189+AE240</f>
        <v>23156690</v>
      </c>
      <c r="M246" s="635"/>
      <c r="N246" s="263"/>
      <c r="O246" s="634">
        <f>(L246*19%)+L246</f>
        <v>27556461.100000001</v>
      </c>
      <c r="P246" s="636"/>
      <c r="Q246" s="635"/>
      <c r="R246" s="263"/>
      <c r="S246" s="263"/>
      <c r="T246" s="263"/>
      <c r="U246" s="263"/>
      <c r="V246" s="263"/>
      <c r="W246" s="263"/>
      <c r="X246" s="263"/>
      <c r="Y246" s="263"/>
      <c r="Z246" s="263"/>
      <c r="AA246" s="263"/>
      <c r="AB246" s="263"/>
      <c r="AC246" s="263"/>
      <c r="AD246" s="263"/>
      <c r="AE246" s="263"/>
      <c r="AF246" s="263"/>
    </row>
    <row r="247" spans="4:34" ht="15">
      <c r="D247" s="276" t="s">
        <v>670</v>
      </c>
      <c r="E247" s="277" t="s">
        <v>671</v>
      </c>
      <c r="F247" s="276"/>
      <c r="G247" s="276"/>
      <c r="H247" s="276"/>
      <c r="I247" s="276"/>
      <c r="J247" s="276"/>
      <c r="K247" s="276"/>
      <c r="L247" s="630">
        <v>35000000</v>
      </c>
      <c r="M247" s="631"/>
      <c r="N247" s="278"/>
      <c r="O247" s="278"/>
      <c r="P247" s="278"/>
      <c r="Q247" s="278"/>
      <c r="R247" s="278"/>
      <c r="S247" s="278"/>
      <c r="T247" s="278"/>
      <c r="U247" s="278"/>
      <c r="V247" s="278"/>
      <c r="W247" s="278"/>
      <c r="X247" s="278"/>
      <c r="Y247" s="278"/>
      <c r="Z247" s="278"/>
      <c r="AA247" s="278"/>
      <c r="AB247" s="278"/>
      <c r="AC247" s="278"/>
      <c r="AD247" s="278"/>
      <c r="AE247" s="278"/>
      <c r="AF247" s="278"/>
    </row>
    <row r="248" spans="4:34" ht="15">
      <c r="D248" s="276" t="s">
        <v>670</v>
      </c>
      <c r="E248" s="277" t="s">
        <v>672</v>
      </c>
      <c r="F248" s="276"/>
      <c r="G248" s="276"/>
      <c r="H248" s="276"/>
      <c r="I248" s="276"/>
      <c r="J248" s="276"/>
      <c r="K248" s="276"/>
      <c r="L248" s="630">
        <v>5000000</v>
      </c>
      <c r="M248" s="631"/>
      <c r="N248" s="278"/>
      <c r="O248" s="278"/>
      <c r="P248" s="278"/>
      <c r="Q248" s="278"/>
      <c r="R248" s="278"/>
      <c r="S248" s="278"/>
      <c r="T248" s="278"/>
      <c r="U248" s="278"/>
      <c r="V248" s="278"/>
      <c r="W248" s="278"/>
      <c r="X248" s="278"/>
      <c r="Y248" s="278"/>
      <c r="Z248" s="278"/>
      <c r="AA248" s="278"/>
      <c r="AB248" s="278"/>
      <c r="AC248" s="278"/>
      <c r="AD248" s="278"/>
      <c r="AE248" s="278"/>
      <c r="AF248" s="278"/>
    </row>
    <row r="249" spans="4:34" ht="15">
      <c r="D249" s="273" t="s">
        <v>673</v>
      </c>
      <c r="E249" s="274"/>
      <c r="F249" s="273"/>
      <c r="G249" s="273"/>
      <c r="H249" s="273"/>
      <c r="I249" s="273"/>
      <c r="J249" s="273"/>
      <c r="K249" s="273"/>
      <c r="L249" s="632">
        <f>SUM(L247:L248)</f>
        <v>40000000</v>
      </c>
      <c r="M249" s="633"/>
      <c r="N249" s="275"/>
      <c r="O249" s="275"/>
      <c r="P249" s="275"/>
      <c r="Q249" s="275"/>
      <c r="R249" s="275"/>
      <c r="S249" s="275"/>
      <c r="T249" s="275"/>
      <c r="U249" s="275"/>
      <c r="V249" s="275"/>
      <c r="W249" s="275"/>
      <c r="X249" s="275"/>
      <c r="Y249" s="275"/>
      <c r="Z249" s="275"/>
      <c r="AA249" s="275"/>
      <c r="AB249" s="275"/>
      <c r="AC249" s="275"/>
      <c r="AD249" s="275"/>
      <c r="AE249" s="275"/>
      <c r="AF249" s="275"/>
    </row>
    <row r="250" spans="4:34" ht="15">
      <c r="D250" s="273" t="s">
        <v>674</v>
      </c>
      <c r="E250" s="274" t="s">
        <v>671</v>
      </c>
      <c r="F250" s="273"/>
      <c r="G250" s="273"/>
      <c r="H250" s="273"/>
      <c r="I250" s="273"/>
      <c r="J250" s="273"/>
      <c r="K250" s="273"/>
      <c r="L250" s="632">
        <f>L247-L245</f>
        <v>6122960</v>
      </c>
      <c r="M250" s="633"/>
      <c r="N250" s="275"/>
      <c r="O250" s="275"/>
      <c r="P250" s="275"/>
      <c r="Q250" s="275"/>
      <c r="R250" s="275"/>
      <c r="S250" s="275"/>
      <c r="T250" s="275"/>
      <c r="U250" s="275"/>
      <c r="V250" s="275"/>
      <c r="W250" s="275"/>
      <c r="X250" s="275"/>
      <c r="Y250" s="275"/>
      <c r="Z250" s="275"/>
      <c r="AA250" s="275"/>
      <c r="AB250" s="275"/>
      <c r="AC250" s="275"/>
      <c r="AD250" s="275"/>
      <c r="AE250" s="275"/>
      <c r="AF250" s="275"/>
    </row>
    <row r="251" spans="4:34" ht="15">
      <c r="D251" s="273" t="s">
        <v>674</v>
      </c>
      <c r="E251" s="274" t="s">
        <v>672</v>
      </c>
      <c r="F251" s="273"/>
      <c r="G251" s="273"/>
      <c r="H251" s="273"/>
      <c r="I251" s="273"/>
      <c r="J251" s="273"/>
      <c r="K251" s="273"/>
      <c r="L251" s="632">
        <f>L248-L246</f>
        <v>-18156690</v>
      </c>
      <c r="M251" s="633"/>
      <c r="N251" s="275"/>
      <c r="O251" s="275"/>
      <c r="P251" s="275"/>
      <c r="Q251" s="275"/>
      <c r="R251" s="275"/>
      <c r="S251" s="275"/>
      <c r="T251" s="275"/>
      <c r="U251" s="275"/>
      <c r="V251" s="275"/>
      <c r="W251" s="275"/>
      <c r="X251" s="275"/>
      <c r="Y251" s="275"/>
      <c r="Z251" s="275"/>
      <c r="AA251" s="275"/>
      <c r="AB251" s="275"/>
      <c r="AC251" s="275"/>
      <c r="AD251" s="275"/>
      <c r="AE251" s="275"/>
      <c r="AF251" s="275"/>
    </row>
    <row r="252" spans="4:34" ht="18" customHeight="1">
      <c r="D252" s="279" t="s">
        <v>675</v>
      </c>
      <c r="E252" s="280"/>
      <c r="F252" s="279"/>
      <c r="G252" s="279"/>
      <c r="H252" s="279"/>
      <c r="I252" s="279"/>
      <c r="J252" s="279"/>
      <c r="K252" s="279"/>
      <c r="L252" s="281">
        <f>L244/L249</f>
        <v>1.30084325</v>
      </c>
      <c r="M252" s="282"/>
      <c r="N252" s="282"/>
      <c r="O252" s="282"/>
      <c r="P252" s="282"/>
      <c r="Q252" s="282"/>
      <c r="R252" s="282"/>
      <c r="S252" s="282"/>
      <c r="T252" s="282"/>
      <c r="U252" s="282"/>
      <c r="V252" s="282"/>
      <c r="W252" s="282"/>
      <c r="X252" s="282"/>
      <c r="Y252" s="282"/>
      <c r="Z252" s="282"/>
      <c r="AA252" s="282"/>
      <c r="AB252" s="282"/>
      <c r="AC252" s="282"/>
      <c r="AD252" s="282"/>
      <c r="AE252" s="282"/>
      <c r="AF252" s="282"/>
      <c r="AG252" s="271"/>
      <c r="AH252" s="203" t="s">
        <v>676</v>
      </c>
    </row>
    <row r="253" spans="4:34" ht="20.25" customHeight="1">
      <c r="D253" s="279" t="s">
        <v>677</v>
      </c>
      <c r="E253" s="280"/>
      <c r="F253" s="279"/>
      <c r="G253" s="279"/>
      <c r="H253" s="279"/>
      <c r="I253" s="279"/>
      <c r="J253" s="279"/>
      <c r="K253" s="279"/>
      <c r="L253" s="281">
        <f>(L245)/L247</f>
        <v>0.82505828571428574</v>
      </c>
      <c r="M253" s="282"/>
      <c r="N253" s="282"/>
      <c r="O253" s="282"/>
      <c r="P253" s="282"/>
      <c r="Q253" s="282"/>
      <c r="R253" s="282"/>
      <c r="S253" s="282"/>
      <c r="T253" s="282"/>
      <c r="U253" s="282"/>
      <c r="V253" s="282"/>
      <c r="W253" s="282"/>
      <c r="X253" s="282"/>
      <c r="Y253" s="282"/>
      <c r="Z253" s="282"/>
      <c r="AA253" s="282"/>
      <c r="AB253" s="282"/>
      <c r="AC253" s="282"/>
      <c r="AD253" s="282"/>
      <c r="AE253" s="282"/>
      <c r="AF253" s="282"/>
    </row>
    <row r="254" spans="4:34" ht="20.25" customHeight="1">
      <c r="D254" s="279" t="s">
        <v>678</v>
      </c>
      <c r="E254" s="280"/>
      <c r="F254" s="279"/>
      <c r="G254" s="279"/>
      <c r="H254" s="279"/>
      <c r="I254" s="279"/>
      <c r="J254" s="279"/>
      <c r="K254" s="279"/>
      <c r="L254" s="281">
        <f>(L246)/L248</f>
        <v>4.6313380000000004</v>
      </c>
      <c r="M254" s="282"/>
      <c r="N254" s="282"/>
      <c r="O254" s="282"/>
      <c r="P254" s="282"/>
      <c r="Q254" s="282"/>
      <c r="R254" s="282"/>
      <c r="S254" s="282"/>
      <c r="T254" s="282"/>
      <c r="U254" s="282"/>
      <c r="V254" s="282"/>
      <c r="W254" s="282"/>
      <c r="X254" s="282"/>
      <c r="Y254" s="282"/>
      <c r="Z254" s="282"/>
      <c r="AA254" s="282"/>
      <c r="AB254" s="282"/>
      <c r="AC254" s="282"/>
      <c r="AD254" s="282"/>
      <c r="AE254" s="282"/>
      <c r="AF254" s="282"/>
    </row>
  </sheetData>
  <autoFilter ref="C2:AH236" xr:uid="{CE13CCB2-9B67-41F4-AC42-E5704C893E3A}"/>
  <mergeCells count="11">
    <mergeCell ref="O244:Q244"/>
    <mergeCell ref="O245:Q245"/>
    <mergeCell ref="O246:Q246"/>
    <mergeCell ref="L250:M250"/>
    <mergeCell ref="L251:M251"/>
    <mergeCell ref="L244:M244"/>
    <mergeCell ref="L245:M245"/>
    <mergeCell ref="L246:M246"/>
    <mergeCell ref="L247:M247"/>
    <mergeCell ref="L248:M248"/>
    <mergeCell ref="L249:M249"/>
  </mergeCells>
  <pageMargins left="0.25" right="0.25" top="0.75" bottom="0.75" header="0.3" footer="0.3"/>
  <pageSetup scale="37"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2E940-B613-4BA8-8EDB-23D0692DC785}">
  <sheetPr>
    <tabColor rgb="FFFF0000"/>
  </sheetPr>
  <dimension ref="D1:X255"/>
  <sheetViews>
    <sheetView showGridLines="0" topLeftCell="C1" zoomScale="85" zoomScaleNormal="85" workbookViewId="0">
      <pane ySplit="1" topLeftCell="A2" activePane="bottomLeft" state="frozen"/>
      <selection pane="bottomLeft" activeCell="D7" sqref="D7:E8"/>
      <selection activeCell="E276" sqref="E276"/>
    </sheetView>
  </sheetViews>
  <sheetFormatPr defaultColWidth="9.140625" defaultRowHeight="12"/>
  <cols>
    <col min="1" max="2" width="3.28515625" style="203" customWidth="1"/>
    <col min="3" max="3" width="3.7109375" style="203" customWidth="1"/>
    <col min="4" max="4" width="14.7109375" style="264" customWidth="1"/>
    <col min="5" max="5" width="24" style="265" customWidth="1"/>
    <col min="6" max="6" width="4.28515625" style="203" customWidth="1"/>
    <col min="7" max="7" width="17.28515625" style="203" customWidth="1"/>
    <col min="8" max="8" width="8.140625" style="203" customWidth="1"/>
    <col min="9" max="9" width="10.5703125" style="203" customWidth="1"/>
    <col min="10" max="10" width="10.7109375" style="203" customWidth="1"/>
    <col min="11" max="11" width="14.5703125" style="203" customWidth="1"/>
    <col min="12" max="12" width="23.28515625" style="203" customWidth="1"/>
    <col min="13" max="13" width="10.85546875" style="203" customWidth="1"/>
    <col min="14" max="14" width="10.28515625" style="203" customWidth="1"/>
    <col min="15" max="15" width="9.5703125" style="203" customWidth="1"/>
    <col min="16" max="16" width="10.5703125" style="203" customWidth="1"/>
    <col min="17" max="17" width="11.140625" style="203" customWidth="1"/>
    <col min="18" max="19" width="9.5703125" style="203" customWidth="1"/>
    <col min="20" max="20" width="11" style="203" customWidth="1"/>
    <col min="21" max="21" width="10.42578125" style="203" customWidth="1"/>
    <col min="22" max="22" width="7.5703125" style="203" customWidth="1"/>
    <col min="23" max="23" width="11.28515625" style="270" customWidth="1"/>
    <col min="24" max="16384" width="9.140625" style="203"/>
  </cols>
  <sheetData>
    <row r="1" spans="4:23" ht="48">
      <c r="D1" s="198" t="s">
        <v>25</v>
      </c>
      <c r="E1" s="199" t="s">
        <v>26</v>
      </c>
      <c r="F1" s="200" t="s">
        <v>27</v>
      </c>
      <c r="G1" s="200" t="s">
        <v>28</v>
      </c>
      <c r="H1" s="200" t="s">
        <v>721</v>
      </c>
      <c r="I1" s="200" t="s">
        <v>29</v>
      </c>
      <c r="J1" s="200" t="s">
        <v>30</v>
      </c>
      <c r="K1" s="200" t="s">
        <v>31</v>
      </c>
      <c r="L1" s="200" t="s">
        <v>32</v>
      </c>
      <c r="M1" s="200" t="s">
        <v>33</v>
      </c>
      <c r="N1" s="200" t="s">
        <v>34</v>
      </c>
      <c r="O1" s="201" t="s">
        <v>29</v>
      </c>
      <c r="P1" s="201" t="s">
        <v>32</v>
      </c>
      <c r="Q1" s="201" t="s">
        <v>33</v>
      </c>
      <c r="R1" s="202" t="s">
        <v>37</v>
      </c>
      <c r="S1" s="202" t="s">
        <v>39</v>
      </c>
      <c r="T1" s="202" t="s">
        <v>722</v>
      </c>
      <c r="U1" s="200" t="s">
        <v>42</v>
      </c>
      <c r="V1" s="200" t="s">
        <v>43</v>
      </c>
      <c r="W1" s="266" t="s">
        <v>44</v>
      </c>
    </row>
    <row r="2" spans="4:23">
      <c r="D2" s="204" t="s">
        <v>45</v>
      </c>
      <c r="E2" s="205"/>
      <c r="F2" s="206"/>
      <c r="G2" s="206"/>
      <c r="H2" s="206"/>
      <c r="I2" s="206"/>
      <c r="J2" s="206"/>
      <c r="K2" s="206"/>
      <c r="L2" s="206"/>
      <c r="M2" s="206"/>
      <c r="N2" s="206"/>
      <c r="O2" s="206"/>
      <c r="P2" s="206"/>
      <c r="Q2" s="206"/>
      <c r="R2" s="206"/>
      <c r="S2" s="206"/>
      <c r="T2" s="206"/>
      <c r="U2" s="206"/>
      <c r="V2" s="207"/>
      <c r="W2" s="267"/>
    </row>
    <row r="3" spans="4:23" ht="25.5">
      <c r="D3" s="194" t="s">
        <v>46</v>
      </c>
      <c r="E3" s="194" t="s">
        <v>47</v>
      </c>
      <c r="F3" s="186">
        <v>1</v>
      </c>
      <c r="G3" s="190" t="s">
        <v>48</v>
      </c>
      <c r="H3" s="187"/>
      <c r="I3" s="187">
        <v>1</v>
      </c>
      <c r="J3" s="208"/>
      <c r="K3" s="208"/>
      <c r="L3" s="209"/>
      <c r="M3" s="208">
        <v>1</v>
      </c>
      <c r="N3" s="208"/>
      <c r="O3" s="208"/>
      <c r="P3" s="208"/>
      <c r="Q3" s="208"/>
      <c r="R3" s="208">
        <v>1</v>
      </c>
      <c r="S3" s="208">
        <v>2</v>
      </c>
      <c r="T3" s="208">
        <v>2</v>
      </c>
      <c r="U3" s="210">
        <v>46266</v>
      </c>
      <c r="V3" s="208">
        <f t="shared" ref="V3:V12" si="0">SUM(I3:Q3)</f>
        <v>2</v>
      </c>
      <c r="W3" s="267"/>
    </row>
    <row r="4" spans="4:23" ht="76.5">
      <c r="D4" s="194" t="s">
        <v>49</v>
      </c>
      <c r="E4" s="323" t="s">
        <v>50</v>
      </c>
      <c r="F4" s="186">
        <v>3</v>
      </c>
      <c r="G4" s="190" t="s">
        <v>51</v>
      </c>
      <c r="H4" s="187"/>
      <c r="I4" s="187">
        <v>2</v>
      </c>
      <c r="J4" s="208"/>
      <c r="K4" s="208"/>
      <c r="L4" s="209">
        <v>2</v>
      </c>
      <c r="M4" s="208"/>
      <c r="N4" s="208"/>
      <c r="O4" s="242"/>
      <c r="P4" s="208"/>
      <c r="Q4" s="208"/>
      <c r="R4" s="208">
        <v>2</v>
      </c>
      <c r="S4" s="208"/>
      <c r="T4" s="208">
        <v>2</v>
      </c>
      <c r="U4" s="210">
        <v>46266</v>
      </c>
      <c r="V4" s="208">
        <f t="shared" si="0"/>
        <v>4</v>
      </c>
      <c r="W4" s="267"/>
    </row>
    <row r="5" spans="4:23" ht="38.25">
      <c r="D5" s="194" t="s">
        <v>49</v>
      </c>
      <c r="E5" s="323" t="s">
        <v>52</v>
      </c>
      <c r="F5" s="186">
        <v>1</v>
      </c>
      <c r="G5" s="190" t="s">
        <v>53</v>
      </c>
      <c r="H5" s="187"/>
      <c r="I5" s="187">
        <v>1</v>
      </c>
      <c r="J5" s="208"/>
      <c r="K5" s="208"/>
      <c r="L5" s="209"/>
      <c r="M5" s="208">
        <v>1</v>
      </c>
      <c r="N5" s="208"/>
      <c r="O5" s="208"/>
      <c r="P5" s="208"/>
      <c r="Q5" s="208"/>
      <c r="R5" s="208">
        <v>2</v>
      </c>
      <c r="S5" s="208">
        <v>2</v>
      </c>
      <c r="T5" s="208">
        <v>2</v>
      </c>
      <c r="U5" s="210">
        <v>46266</v>
      </c>
      <c r="V5" s="208">
        <f t="shared" si="0"/>
        <v>2</v>
      </c>
      <c r="W5" s="267"/>
    </row>
    <row r="6" spans="4:23" ht="38.25">
      <c r="D6" s="194" t="s">
        <v>49</v>
      </c>
      <c r="E6" s="323" t="s">
        <v>54</v>
      </c>
      <c r="F6" s="186">
        <v>1</v>
      </c>
      <c r="G6" s="190" t="s">
        <v>55</v>
      </c>
      <c r="H6" s="187"/>
      <c r="I6" s="187">
        <v>1</v>
      </c>
      <c r="J6" s="208"/>
      <c r="K6" s="208"/>
      <c r="L6" s="209"/>
      <c r="M6" s="208">
        <v>1</v>
      </c>
      <c r="N6" s="208">
        <v>1</v>
      </c>
      <c r="O6" s="208"/>
      <c r="P6" s="208"/>
      <c r="Q6" s="208"/>
      <c r="R6" s="208">
        <v>3</v>
      </c>
      <c r="S6" s="208">
        <v>3</v>
      </c>
      <c r="T6" s="208">
        <v>3</v>
      </c>
      <c r="U6" s="210">
        <v>46266</v>
      </c>
      <c r="V6" s="208">
        <f t="shared" si="0"/>
        <v>3</v>
      </c>
      <c r="W6" s="267"/>
    </row>
    <row r="7" spans="4:23" ht="51">
      <c r="D7" s="194" t="s">
        <v>49</v>
      </c>
      <c r="E7" s="325" t="s">
        <v>56</v>
      </c>
      <c r="F7" s="186">
        <v>1</v>
      </c>
      <c r="G7" s="190" t="s">
        <v>57</v>
      </c>
      <c r="H7" s="187"/>
      <c r="I7" s="187"/>
      <c r="J7" s="208"/>
      <c r="K7" s="208"/>
      <c r="L7" s="209"/>
      <c r="M7" s="208"/>
      <c r="N7" s="208"/>
      <c r="O7" s="208">
        <v>1</v>
      </c>
      <c r="P7" s="208"/>
      <c r="Q7" s="208">
        <v>1</v>
      </c>
      <c r="R7" s="208">
        <v>2</v>
      </c>
      <c r="S7" s="208">
        <v>2</v>
      </c>
      <c r="T7" s="208">
        <v>2</v>
      </c>
      <c r="U7" s="210">
        <v>46266</v>
      </c>
      <c r="V7" s="208">
        <f t="shared" si="0"/>
        <v>2</v>
      </c>
      <c r="W7" s="268"/>
    </row>
    <row r="8" spans="4:23" ht="38.25">
      <c r="D8" s="194" t="s">
        <v>49</v>
      </c>
      <c r="E8" s="323" t="s">
        <v>58</v>
      </c>
      <c r="F8" s="186"/>
      <c r="G8" s="190" t="s">
        <v>59</v>
      </c>
      <c r="H8" s="187"/>
      <c r="I8" s="187"/>
      <c r="J8" s="208"/>
      <c r="K8" s="208"/>
      <c r="L8" s="209"/>
      <c r="M8" s="208"/>
      <c r="N8" s="208"/>
      <c r="O8" s="208"/>
      <c r="P8" s="208">
        <v>2</v>
      </c>
      <c r="Q8" s="208"/>
      <c r="R8" s="208">
        <v>2</v>
      </c>
      <c r="S8" s="208">
        <v>1</v>
      </c>
      <c r="T8" s="208">
        <v>2</v>
      </c>
      <c r="U8" s="210">
        <v>46266</v>
      </c>
      <c r="V8" s="208">
        <f>SUM(I8:Q8)</f>
        <v>2</v>
      </c>
      <c r="W8" s="268"/>
    </row>
    <row r="9" spans="4:23" ht="63.75">
      <c r="D9" s="185" t="s">
        <v>60</v>
      </c>
      <c r="E9" s="190" t="s">
        <v>61</v>
      </c>
      <c r="F9" s="186">
        <v>3</v>
      </c>
      <c r="G9" s="190" t="s">
        <v>62</v>
      </c>
      <c r="H9" s="187"/>
      <c r="I9" s="187"/>
      <c r="J9" s="208"/>
      <c r="K9" s="208"/>
      <c r="L9" s="209"/>
      <c r="M9" s="208"/>
      <c r="N9" s="208"/>
      <c r="O9" s="208"/>
      <c r="P9" s="208"/>
      <c r="Q9" s="208"/>
      <c r="R9" s="208"/>
      <c r="S9" s="208"/>
      <c r="T9" s="208"/>
      <c r="U9" s="210"/>
      <c r="V9" s="208">
        <f t="shared" si="0"/>
        <v>0</v>
      </c>
      <c r="W9" s="268"/>
    </row>
    <row r="10" spans="4:23" ht="38.25">
      <c r="D10" s="185" t="s">
        <v>63</v>
      </c>
      <c r="E10" s="189" t="s">
        <v>47</v>
      </c>
      <c r="F10" s="186">
        <v>1</v>
      </c>
      <c r="G10" s="190" t="s">
        <v>64</v>
      </c>
      <c r="H10" s="187"/>
      <c r="I10" s="187"/>
      <c r="J10" s="208"/>
      <c r="K10" s="208"/>
      <c r="L10" s="209"/>
      <c r="M10" s="208"/>
      <c r="N10" s="208"/>
      <c r="O10" s="208"/>
      <c r="P10" s="208"/>
      <c r="Q10" s="208"/>
      <c r="R10" s="208"/>
      <c r="S10" s="208"/>
      <c r="T10" s="208"/>
      <c r="U10" s="210"/>
      <c r="V10" s="208">
        <f t="shared" si="0"/>
        <v>0</v>
      </c>
      <c r="W10" s="268"/>
    </row>
    <row r="11" spans="4:23" ht="25.5">
      <c r="D11" s="194" t="s">
        <v>65</v>
      </c>
      <c r="E11" s="194" t="s">
        <v>47</v>
      </c>
      <c r="F11" s="186">
        <v>1</v>
      </c>
      <c r="G11" s="190" t="s">
        <v>66</v>
      </c>
      <c r="H11" s="187"/>
      <c r="I11" s="187">
        <v>2</v>
      </c>
      <c r="J11" s="208"/>
      <c r="K11" s="208"/>
      <c r="L11" s="209"/>
      <c r="M11" s="208">
        <v>2</v>
      </c>
      <c r="N11" s="208"/>
      <c r="O11" s="208"/>
      <c r="P11" s="208"/>
      <c r="Q11" s="208"/>
      <c r="R11" s="208">
        <v>4</v>
      </c>
      <c r="S11" s="208">
        <v>1</v>
      </c>
      <c r="T11" s="208">
        <v>4</v>
      </c>
      <c r="U11" s="210"/>
      <c r="V11" s="208">
        <f t="shared" si="0"/>
        <v>4</v>
      </c>
      <c r="W11" s="268"/>
    </row>
    <row r="12" spans="4:23" ht="25.5">
      <c r="D12" s="185" t="s">
        <v>67</v>
      </c>
      <c r="E12" s="189" t="s">
        <v>47</v>
      </c>
      <c r="F12" s="186">
        <v>1</v>
      </c>
      <c r="G12" s="190" t="s">
        <v>68</v>
      </c>
      <c r="H12" s="187"/>
      <c r="I12" s="187"/>
      <c r="J12" s="208"/>
      <c r="K12" s="187"/>
      <c r="L12" s="188"/>
      <c r="M12" s="187"/>
      <c r="N12" s="208"/>
      <c r="O12" s="187"/>
      <c r="P12" s="187"/>
      <c r="Q12" s="187"/>
      <c r="R12" s="187"/>
      <c r="S12" s="187"/>
      <c r="T12" s="187"/>
      <c r="U12" s="210"/>
      <c r="V12" s="208">
        <f t="shared" si="0"/>
        <v>0</v>
      </c>
      <c r="W12" s="268"/>
    </row>
    <row r="13" spans="4:23" ht="12" customHeight="1">
      <c r="D13" s="211" t="s">
        <v>654</v>
      </c>
      <c r="E13" s="212"/>
      <c r="F13" s="213"/>
      <c r="G13" s="213"/>
      <c r="H13" s="214"/>
      <c r="I13" s="187">
        <f>SUM(I7:I12)</f>
        <v>2</v>
      </c>
      <c r="J13" s="187">
        <f t="shared" ref="J13:T13" si="1">SUM(J7:J12)</f>
        <v>0</v>
      </c>
      <c r="K13" s="187">
        <f t="shared" si="1"/>
        <v>0</v>
      </c>
      <c r="L13" s="187">
        <f t="shared" si="1"/>
        <v>0</v>
      </c>
      <c r="M13" s="187">
        <f t="shared" si="1"/>
        <v>2</v>
      </c>
      <c r="N13" s="187">
        <f t="shared" si="1"/>
        <v>0</v>
      </c>
      <c r="O13" s="187">
        <f t="shared" si="1"/>
        <v>1</v>
      </c>
      <c r="P13" s="187">
        <f t="shared" si="1"/>
        <v>2</v>
      </c>
      <c r="Q13" s="187">
        <f t="shared" si="1"/>
        <v>1</v>
      </c>
      <c r="R13" s="187">
        <f t="shared" si="1"/>
        <v>8</v>
      </c>
      <c r="S13" s="187">
        <f t="shared" si="1"/>
        <v>4</v>
      </c>
      <c r="T13" s="187">
        <f t="shared" si="1"/>
        <v>8</v>
      </c>
      <c r="U13" s="215">
        <f>I17+J17+K17+L17+M17+N17</f>
        <v>142800</v>
      </c>
      <c r="V13" s="216"/>
      <c r="W13" s="267"/>
    </row>
    <row r="14" spans="4:23" ht="12" customHeight="1">
      <c r="D14" s="211" t="s">
        <v>655</v>
      </c>
      <c r="E14" s="212"/>
      <c r="F14" s="213"/>
      <c r="G14" s="213"/>
      <c r="H14" s="214"/>
      <c r="I14" s="217">
        <v>20000</v>
      </c>
      <c r="J14" s="218">
        <v>20000</v>
      </c>
      <c r="K14" s="217">
        <v>105000</v>
      </c>
      <c r="L14" s="217">
        <v>10000</v>
      </c>
      <c r="M14" s="217">
        <v>40000</v>
      </c>
      <c r="N14" s="218">
        <v>50000</v>
      </c>
      <c r="O14" s="217">
        <v>50000</v>
      </c>
      <c r="P14" s="217">
        <v>115000</v>
      </c>
      <c r="Q14" s="217">
        <v>305000</v>
      </c>
      <c r="R14" s="217">
        <v>13000</v>
      </c>
      <c r="S14" s="217">
        <v>18000</v>
      </c>
      <c r="T14" s="217">
        <v>23000</v>
      </c>
      <c r="U14" s="219"/>
      <c r="V14" s="220"/>
      <c r="W14" s="267"/>
    </row>
    <row r="15" spans="4:23">
      <c r="D15" s="211" t="s">
        <v>656</v>
      </c>
      <c r="E15" s="212"/>
      <c r="F15" s="213"/>
      <c r="G15" s="213"/>
      <c r="H15" s="214"/>
      <c r="I15" s="221">
        <f>SUM(I14*19%)</f>
        <v>3800</v>
      </c>
      <c r="J15" s="221">
        <f t="shared" ref="J15:O15" si="2">SUM(J14*19%)</f>
        <v>3800</v>
      </c>
      <c r="K15" s="221">
        <f t="shared" si="2"/>
        <v>19950</v>
      </c>
      <c r="L15" s="221">
        <f t="shared" si="2"/>
        <v>1900</v>
      </c>
      <c r="M15" s="221">
        <f t="shared" si="2"/>
        <v>7600</v>
      </c>
      <c r="N15" s="221">
        <f t="shared" si="2"/>
        <v>9500</v>
      </c>
      <c r="O15" s="221">
        <f t="shared" si="2"/>
        <v>9500</v>
      </c>
      <c r="P15" s="221">
        <f t="shared" ref="P15:S15" si="3">SUM(P14*19%)</f>
        <v>21850</v>
      </c>
      <c r="Q15" s="221">
        <f t="shared" si="3"/>
        <v>57950</v>
      </c>
      <c r="R15" s="221">
        <f t="shared" si="3"/>
        <v>2470</v>
      </c>
      <c r="S15" s="221">
        <f t="shared" si="3"/>
        <v>3420</v>
      </c>
      <c r="T15" s="221">
        <f t="shared" ref="T15" si="4">SUM(T14*19%)</f>
        <v>4370</v>
      </c>
      <c r="U15" s="272">
        <f>O17+P17+Q17+R17+T17+S17</f>
        <v>1124550</v>
      </c>
      <c r="V15" s="220"/>
      <c r="W15" s="267"/>
    </row>
    <row r="16" spans="4:23" ht="12" customHeight="1">
      <c r="D16" s="211" t="s">
        <v>657</v>
      </c>
      <c r="E16" s="212"/>
      <c r="F16" s="213"/>
      <c r="G16" s="213"/>
      <c r="H16" s="214"/>
      <c r="I16" s="221">
        <f>SUM(I14:I15)</f>
        <v>23800</v>
      </c>
      <c r="J16" s="221">
        <f t="shared" ref="J16:O16" si="5">SUM(J14:J15)</f>
        <v>23800</v>
      </c>
      <c r="K16" s="221">
        <f t="shared" si="5"/>
        <v>124950</v>
      </c>
      <c r="L16" s="221">
        <f t="shared" si="5"/>
        <v>11900</v>
      </c>
      <c r="M16" s="221">
        <f t="shared" si="5"/>
        <v>47600</v>
      </c>
      <c r="N16" s="221">
        <f t="shared" si="5"/>
        <v>59500</v>
      </c>
      <c r="O16" s="221">
        <f t="shared" si="5"/>
        <v>59500</v>
      </c>
      <c r="P16" s="221">
        <f t="shared" ref="P16:S16" si="6">SUM(P14:P15)</f>
        <v>136850</v>
      </c>
      <c r="Q16" s="221">
        <f t="shared" si="6"/>
        <v>362950</v>
      </c>
      <c r="R16" s="221">
        <f t="shared" si="6"/>
        <v>15470</v>
      </c>
      <c r="S16" s="221">
        <f t="shared" si="6"/>
        <v>21420</v>
      </c>
      <c r="T16" s="221">
        <f t="shared" ref="T16" si="7">SUM(T14:T15)</f>
        <v>27370</v>
      </c>
      <c r="U16" s="219"/>
      <c r="V16" s="220"/>
      <c r="W16" s="267"/>
    </row>
    <row r="17" spans="4:23" ht="12" customHeight="1">
      <c r="D17" s="211" t="s">
        <v>658</v>
      </c>
      <c r="E17" s="212"/>
      <c r="F17" s="213"/>
      <c r="G17" s="213"/>
      <c r="H17" s="214"/>
      <c r="I17" s="221">
        <f>SUM(I13*I16)</f>
        <v>47600</v>
      </c>
      <c r="J17" s="221">
        <f t="shared" ref="J17:O17" si="8">SUM(J13*J16)</f>
        <v>0</v>
      </c>
      <c r="K17" s="221">
        <f t="shared" si="8"/>
        <v>0</v>
      </c>
      <c r="L17" s="221">
        <f t="shared" si="8"/>
        <v>0</v>
      </c>
      <c r="M17" s="221">
        <f t="shared" si="8"/>
        <v>95200</v>
      </c>
      <c r="N17" s="221">
        <f t="shared" si="8"/>
        <v>0</v>
      </c>
      <c r="O17" s="221">
        <f t="shared" si="8"/>
        <v>59500</v>
      </c>
      <c r="P17" s="221">
        <f t="shared" ref="P17:S17" si="9">SUM(P13*P16)</f>
        <v>273700</v>
      </c>
      <c r="Q17" s="221">
        <f t="shared" si="9"/>
        <v>362950</v>
      </c>
      <c r="R17" s="221">
        <f t="shared" si="9"/>
        <v>123760</v>
      </c>
      <c r="S17" s="221">
        <f t="shared" si="9"/>
        <v>85680</v>
      </c>
      <c r="T17" s="221">
        <f t="shared" ref="T17" si="10">SUM(T13*T16)</f>
        <v>218960</v>
      </c>
      <c r="U17" s="222"/>
      <c r="V17" s="223"/>
      <c r="W17" s="267"/>
    </row>
    <row r="18" spans="4:23" ht="12" customHeight="1">
      <c r="D18" s="224" t="s">
        <v>69</v>
      </c>
      <c r="E18" s="205"/>
      <c r="F18" s="206"/>
      <c r="G18" s="206"/>
      <c r="H18" s="206"/>
      <c r="I18" s="206"/>
      <c r="J18" s="206"/>
      <c r="K18" s="206"/>
      <c r="L18" s="206"/>
      <c r="M18" s="206"/>
      <c r="N18" s="206"/>
      <c r="O18" s="206"/>
      <c r="P18" s="206"/>
      <c r="Q18" s="206"/>
      <c r="R18" s="206"/>
      <c r="S18" s="206"/>
      <c r="T18" s="206"/>
      <c r="U18" s="206"/>
      <c r="V18" s="207"/>
      <c r="W18" s="267"/>
    </row>
    <row r="19" spans="4:23" ht="25.5">
      <c r="D19" s="185" t="s">
        <v>70</v>
      </c>
      <c r="E19" s="186" t="s">
        <v>47</v>
      </c>
      <c r="F19" s="186">
        <v>1</v>
      </c>
      <c r="G19" s="190" t="s">
        <v>71</v>
      </c>
      <c r="H19" s="187"/>
      <c r="I19" s="187"/>
      <c r="J19" s="208"/>
      <c r="K19" s="187"/>
      <c r="L19" s="188"/>
      <c r="M19" s="187"/>
      <c r="N19" s="208"/>
      <c r="O19" s="187"/>
      <c r="P19" s="187"/>
      <c r="Q19" s="187"/>
      <c r="R19" s="187"/>
      <c r="S19" s="187"/>
      <c r="T19" s="187"/>
      <c r="U19" s="210"/>
      <c r="V19" s="208">
        <f t="shared" ref="V19:V27" si="11">SUM(I19:O19)</f>
        <v>0</v>
      </c>
      <c r="W19" s="267"/>
    </row>
    <row r="20" spans="4:23" ht="38.25">
      <c r="D20" s="185" t="s">
        <v>72</v>
      </c>
      <c r="E20" s="186" t="s">
        <v>47</v>
      </c>
      <c r="F20" s="186">
        <v>1</v>
      </c>
      <c r="G20" s="190" t="s">
        <v>73</v>
      </c>
      <c r="H20" s="187"/>
      <c r="I20" s="187"/>
      <c r="J20" s="208"/>
      <c r="K20" s="187"/>
      <c r="L20" s="188"/>
      <c r="M20" s="187"/>
      <c r="N20" s="208"/>
      <c r="O20" s="187"/>
      <c r="P20" s="187"/>
      <c r="Q20" s="187"/>
      <c r="R20" s="187"/>
      <c r="S20" s="187"/>
      <c r="T20" s="187"/>
      <c r="U20" s="210"/>
      <c r="V20" s="208">
        <f t="shared" si="11"/>
        <v>0</v>
      </c>
      <c r="W20" s="268"/>
    </row>
    <row r="21" spans="4:23" ht="63.75">
      <c r="D21" s="185" t="s">
        <v>74</v>
      </c>
      <c r="E21" s="186" t="s">
        <v>75</v>
      </c>
      <c r="F21" s="186">
        <v>4</v>
      </c>
      <c r="G21" s="190" t="s">
        <v>76</v>
      </c>
      <c r="H21" s="187"/>
      <c r="I21" s="187"/>
      <c r="J21" s="208"/>
      <c r="K21" s="208"/>
      <c r="L21" s="209"/>
      <c r="M21" s="208"/>
      <c r="N21" s="208"/>
      <c r="O21" s="208"/>
      <c r="P21" s="208"/>
      <c r="Q21" s="208"/>
      <c r="R21" s="208"/>
      <c r="S21" s="208"/>
      <c r="T21" s="208"/>
      <c r="U21" s="210"/>
      <c r="V21" s="208">
        <f t="shared" si="11"/>
        <v>0</v>
      </c>
      <c r="W21" s="268"/>
    </row>
    <row r="22" spans="4:23" ht="51">
      <c r="D22" s="185" t="s">
        <v>74</v>
      </c>
      <c r="E22" s="225" t="s">
        <v>77</v>
      </c>
      <c r="F22" s="186">
        <v>2</v>
      </c>
      <c r="G22" s="190" t="s">
        <v>78</v>
      </c>
      <c r="H22" s="187"/>
      <c r="I22" s="187"/>
      <c r="J22" s="208"/>
      <c r="K22" s="208"/>
      <c r="L22" s="209"/>
      <c r="M22" s="208"/>
      <c r="N22" s="208"/>
      <c r="O22" s="208"/>
      <c r="P22" s="208"/>
      <c r="Q22" s="208"/>
      <c r="R22" s="208"/>
      <c r="S22" s="208"/>
      <c r="T22" s="208"/>
      <c r="U22" s="210"/>
      <c r="V22" s="208">
        <f t="shared" si="11"/>
        <v>0</v>
      </c>
      <c r="W22" s="268"/>
    </row>
    <row r="23" spans="4:23" ht="25.5">
      <c r="D23" s="185" t="s">
        <v>74</v>
      </c>
      <c r="E23" s="225" t="s">
        <v>79</v>
      </c>
      <c r="F23" s="186"/>
      <c r="G23" s="190" t="s">
        <v>80</v>
      </c>
      <c r="H23" s="187"/>
      <c r="I23" s="187"/>
      <c r="J23" s="208"/>
      <c r="K23" s="208"/>
      <c r="L23" s="209"/>
      <c r="M23" s="208"/>
      <c r="N23" s="208"/>
      <c r="O23" s="208"/>
      <c r="P23" s="208"/>
      <c r="Q23" s="208"/>
      <c r="R23" s="208"/>
      <c r="S23" s="208"/>
      <c r="T23" s="208"/>
      <c r="U23" s="210"/>
      <c r="V23" s="208">
        <f t="shared" si="11"/>
        <v>0</v>
      </c>
      <c r="W23" s="268"/>
    </row>
    <row r="24" spans="4:23" ht="38.25">
      <c r="D24" s="185" t="s">
        <v>81</v>
      </c>
      <c r="E24" s="186" t="s">
        <v>82</v>
      </c>
      <c r="F24" s="186">
        <v>1</v>
      </c>
      <c r="G24" s="190" t="s">
        <v>83</v>
      </c>
      <c r="H24" s="187"/>
      <c r="I24" s="187"/>
      <c r="J24" s="208"/>
      <c r="K24" s="208"/>
      <c r="L24" s="209"/>
      <c r="M24" s="208"/>
      <c r="N24" s="208"/>
      <c r="O24" s="208"/>
      <c r="P24" s="208"/>
      <c r="Q24" s="208"/>
      <c r="R24" s="208"/>
      <c r="S24" s="208"/>
      <c r="T24" s="208"/>
      <c r="U24" s="210"/>
      <c r="V24" s="208">
        <f t="shared" si="11"/>
        <v>0</v>
      </c>
      <c r="W24" s="268"/>
    </row>
    <row r="25" spans="4:23" ht="25.5">
      <c r="D25" s="185" t="s">
        <v>84</v>
      </c>
      <c r="E25" s="186" t="s">
        <v>47</v>
      </c>
      <c r="F25" s="186">
        <v>1</v>
      </c>
      <c r="G25" s="190" t="s">
        <v>85</v>
      </c>
      <c r="H25" s="187"/>
      <c r="I25" s="187"/>
      <c r="J25" s="208"/>
      <c r="K25" s="208"/>
      <c r="L25" s="209"/>
      <c r="M25" s="208"/>
      <c r="N25" s="208"/>
      <c r="O25" s="208"/>
      <c r="P25" s="208"/>
      <c r="Q25" s="208"/>
      <c r="R25" s="208"/>
      <c r="S25" s="208"/>
      <c r="T25" s="208"/>
      <c r="U25" s="210"/>
      <c r="V25" s="208">
        <f t="shared" si="11"/>
        <v>0</v>
      </c>
      <c r="W25" s="268"/>
    </row>
    <row r="26" spans="4:23" ht="38.25">
      <c r="D26" s="185" t="s">
        <v>679</v>
      </c>
      <c r="E26" s="225" t="s">
        <v>87</v>
      </c>
      <c r="F26" s="186">
        <v>2</v>
      </c>
      <c r="G26" s="190" t="s">
        <v>88</v>
      </c>
      <c r="H26" s="187"/>
      <c r="I26" s="187"/>
      <c r="J26" s="208"/>
      <c r="K26" s="208"/>
      <c r="L26" s="209"/>
      <c r="M26" s="208"/>
      <c r="N26" s="208"/>
      <c r="O26" s="208"/>
      <c r="P26" s="208"/>
      <c r="Q26" s="208"/>
      <c r="R26" s="208"/>
      <c r="S26" s="208"/>
      <c r="T26" s="208"/>
      <c r="U26" s="210"/>
      <c r="V26" s="208">
        <f t="shared" si="11"/>
        <v>0</v>
      </c>
      <c r="W26" s="268"/>
    </row>
    <row r="27" spans="4:23" ht="25.5">
      <c r="D27" s="185" t="s">
        <v>89</v>
      </c>
      <c r="E27" s="186" t="s">
        <v>90</v>
      </c>
      <c r="F27" s="186">
        <v>1</v>
      </c>
      <c r="G27" s="193" t="s">
        <v>91</v>
      </c>
      <c r="H27" s="187"/>
      <c r="I27" s="187"/>
      <c r="J27" s="208"/>
      <c r="K27" s="187"/>
      <c r="L27" s="188"/>
      <c r="M27" s="187"/>
      <c r="N27" s="208"/>
      <c r="O27" s="187"/>
      <c r="P27" s="187"/>
      <c r="Q27" s="187"/>
      <c r="R27" s="187"/>
      <c r="S27" s="187"/>
      <c r="T27" s="187"/>
      <c r="U27" s="210"/>
      <c r="V27" s="208">
        <f t="shared" si="11"/>
        <v>0</v>
      </c>
      <c r="W27" s="268"/>
    </row>
    <row r="28" spans="4:23" ht="12" customHeight="1">
      <c r="D28" s="211" t="s">
        <v>654</v>
      </c>
      <c r="E28" s="212"/>
      <c r="F28" s="213"/>
      <c r="G28" s="213"/>
      <c r="H28" s="214"/>
      <c r="I28" s="187">
        <f>SUM(I19:I27)</f>
        <v>0</v>
      </c>
      <c r="J28" s="187">
        <f t="shared" ref="J28:T28" si="12">SUM(J19:J27)</f>
        <v>0</v>
      </c>
      <c r="K28" s="187">
        <f t="shared" si="12"/>
        <v>0</v>
      </c>
      <c r="L28" s="187">
        <f t="shared" si="12"/>
        <v>0</v>
      </c>
      <c r="M28" s="187">
        <f t="shared" si="12"/>
        <v>0</v>
      </c>
      <c r="N28" s="187">
        <f t="shared" si="12"/>
        <v>0</v>
      </c>
      <c r="O28" s="187">
        <f t="shared" si="12"/>
        <v>0</v>
      </c>
      <c r="P28" s="187">
        <f t="shared" si="12"/>
        <v>0</v>
      </c>
      <c r="Q28" s="187">
        <f t="shared" si="12"/>
        <v>0</v>
      </c>
      <c r="R28" s="187">
        <f t="shared" si="12"/>
        <v>0</v>
      </c>
      <c r="S28" s="187">
        <f t="shared" ref="S28" si="13">SUM(S22:S27)</f>
        <v>0</v>
      </c>
      <c r="T28" s="187">
        <f t="shared" si="12"/>
        <v>0</v>
      </c>
      <c r="U28" s="215">
        <f>I32+J32+K32+L32+M32+N32</f>
        <v>0</v>
      </c>
      <c r="V28" s="226"/>
      <c r="W28" s="267"/>
    </row>
    <row r="29" spans="4:23" ht="12" customHeight="1">
      <c r="D29" s="211" t="s">
        <v>655</v>
      </c>
      <c r="E29" s="212"/>
      <c r="F29" s="213"/>
      <c r="G29" s="213"/>
      <c r="H29" s="214"/>
      <c r="I29" s="217">
        <v>20000</v>
      </c>
      <c r="J29" s="218">
        <v>20000</v>
      </c>
      <c r="K29" s="217">
        <v>95000</v>
      </c>
      <c r="L29" s="217">
        <v>12000</v>
      </c>
      <c r="M29" s="217">
        <v>50000</v>
      </c>
      <c r="N29" s="218">
        <v>60000</v>
      </c>
      <c r="O29" s="217">
        <v>60000</v>
      </c>
      <c r="P29" s="217">
        <v>110000</v>
      </c>
      <c r="Q29" s="217">
        <v>300000</v>
      </c>
      <c r="R29" s="217">
        <v>13000</v>
      </c>
      <c r="S29" s="217">
        <v>18000</v>
      </c>
      <c r="T29" s="217">
        <v>23000</v>
      </c>
      <c r="U29" s="219"/>
      <c r="V29" s="227"/>
      <c r="W29" s="267"/>
    </row>
    <row r="30" spans="4:23">
      <c r="D30" s="211" t="s">
        <v>656</v>
      </c>
      <c r="E30" s="212"/>
      <c r="F30" s="213"/>
      <c r="G30" s="213"/>
      <c r="H30" s="214"/>
      <c r="I30" s="217">
        <f>SUM(I29*19%)</f>
        <v>3800</v>
      </c>
      <c r="J30" s="217">
        <f t="shared" ref="J30:O30" si="14">SUM(J29*19%)</f>
        <v>3800</v>
      </c>
      <c r="K30" s="217">
        <f t="shared" si="14"/>
        <v>18050</v>
      </c>
      <c r="L30" s="217">
        <f t="shared" si="14"/>
        <v>2280</v>
      </c>
      <c r="M30" s="217">
        <f t="shared" si="14"/>
        <v>9500</v>
      </c>
      <c r="N30" s="217">
        <f t="shared" si="14"/>
        <v>11400</v>
      </c>
      <c r="O30" s="217">
        <f t="shared" si="14"/>
        <v>11400</v>
      </c>
      <c r="P30" s="217">
        <f t="shared" ref="P30:T30" si="15">SUM(P29*19%)</f>
        <v>20900</v>
      </c>
      <c r="Q30" s="217">
        <f t="shared" si="15"/>
        <v>57000</v>
      </c>
      <c r="R30" s="217">
        <f t="shared" si="15"/>
        <v>2470</v>
      </c>
      <c r="S30" s="221">
        <f t="shared" ref="S30" si="16">SUM(S29*19%)</f>
        <v>3420</v>
      </c>
      <c r="T30" s="217">
        <f t="shared" si="15"/>
        <v>4370</v>
      </c>
      <c r="U30" s="272">
        <f>O32+P32+Q32+R32+T32+S32</f>
        <v>0</v>
      </c>
      <c r="V30" s="227"/>
      <c r="W30" s="267"/>
    </row>
    <row r="31" spans="4:23" ht="12" customHeight="1">
      <c r="D31" s="211" t="s">
        <v>657</v>
      </c>
      <c r="E31" s="212"/>
      <c r="F31" s="213"/>
      <c r="G31" s="213"/>
      <c r="H31" s="214"/>
      <c r="I31" s="217">
        <f>SUM(I29:I30)</f>
        <v>23800</v>
      </c>
      <c r="J31" s="217">
        <f t="shared" ref="J31:O31" si="17">SUM(J29:J30)</f>
        <v>23800</v>
      </c>
      <c r="K31" s="217">
        <f t="shared" si="17"/>
        <v>113050</v>
      </c>
      <c r="L31" s="217">
        <f t="shared" si="17"/>
        <v>14280</v>
      </c>
      <c r="M31" s="217">
        <f t="shared" si="17"/>
        <v>59500</v>
      </c>
      <c r="N31" s="217">
        <f t="shared" si="17"/>
        <v>71400</v>
      </c>
      <c r="O31" s="217">
        <f t="shared" si="17"/>
        <v>71400</v>
      </c>
      <c r="P31" s="217">
        <f t="shared" ref="P31:T31" si="18">SUM(P29:P30)</f>
        <v>130900</v>
      </c>
      <c r="Q31" s="217">
        <f t="shared" si="18"/>
        <v>357000</v>
      </c>
      <c r="R31" s="217">
        <f t="shared" si="18"/>
        <v>15470</v>
      </c>
      <c r="S31" s="221">
        <f t="shared" si="18"/>
        <v>21420</v>
      </c>
      <c r="T31" s="217">
        <f t="shared" si="18"/>
        <v>27370</v>
      </c>
      <c r="U31" s="219"/>
      <c r="V31" s="227"/>
      <c r="W31" s="267"/>
    </row>
    <row r="32" spans="4:23" ht="12" customHeight="1">
      <c r="D32" s="211" t="s">
        <v>658</v>
      </c>
      <c r="E32" s="212"/>
      <c r="F32" s="213"/>
      <c r="G32" s="213"/>
      <c r="H32" s="214"/>
      <c r="I32" s="217">
        <f>SUM(I31*I28)</f>
        <v>0</v>
      </c>
      <c r="J32" s="217">
        <f t="shared" ref="J32:T32" si="19">SUM(J31*J28)</f>
        <v>0</v>
      </c>
      <c r="K32" s="217">
        <f t="shared" si="19"/>
        <v>0</v>
      </c>
      <c r="L32" s="217">
        <f t="shared" si="19"/>
        <v>0</v>
      </c>
      <c r="M32" s="217">
        <f t="shared" si="19"/>
        <v>0</v>
      </c>
      <c r="N32" s="217">
        <f t="shared" si="19"/>
        <v>0</v>
      </c>
      <c r="O32" s="217">
        <f t="shared" si="19"/>
        <v>0</v>
      </c>
      <c r="P32" s="217">
        <f t="shared" si="19"/>
        <v>0</v>
      </c>
      <c r="Q32" s="217">
        <f t="shared" si="19"/>
        <v>0</v>
      </c>
      <c r="R32" s="217">
        <f t="shared" si="19"/>
        <v>0</v>
      </c>
      <c r="S32" s="221">
        <f t="shared" ref="S32" si="20">SUM(S28*S31)</f>
        <v>0</v>
      </c>
      <c r="T32" s="217">
        <f t="shared" si="19"/>
        <v>0</v>
      </c>
      <c r="U32" s="222"/>
      <c r="V32" s="228"/>
      <c r="W32" s="267"/>
    </row>
    <row r="33" spans="4:23" ht="15">
      <c r="D33" s="224" t="s">
        <v>92</v>
      </c>
      <c r="E33" s="229"/>
      <c r="F33" s="230"/>
      <c r="G33" s="230"/>
      <c r="H33" s="230"/>
      <c r="I33" s="230"/>
      <c r="J33" s="230"/>
      <c r="K33" s="230"/>
      <c r="L33" s="230"/>
      <c r="M33" s="230"/>
      <c r="N33" s="230"/>
      <c r="O33" s="230"/>
      <c r="P33" s="230"/>
      <c r="Q33" s="230"/>
      <c r="R33" s="230"/>
      <c r="S33" s="230"/>
      <c r="T33" s="230"/>
      <c r="U33" s="230"/>
      <c r="V33" s="231"/>
      <c r="W33" s="267"/>
    </row>
    <row r="34" spans="4:23" ht="51">
      <c r="D34" s="185" t="s">
        <v>93</v>
      </c>
      <c r="E34" s="225" t="s">
        <v>94</v>
      </c>
      <c r="F34" s="186">
        <v>2</v>
      </c>
      <c r="G34" s="190" t="s">
        <v>95</v>
      </c>
      <c r="H34" s="187"/>
      <c r="I34" s="187"/>
      <c r="J34" s="208"/>
      <c r="K34" s="208"/>
      <c r="L34" s="209"/>
      <c r="M34" s="208"/>
      <c r="N34" s="208"/>
      <c r="O34" s="208"/>
      <c r="P34" s="208"/>
      <c r="Q34" s="208"/>
      <c r="R34" s="208"/>
      <c r="S34" s="208"/>
      <c r="T34" s="208"/>
      <c r="U34" s="210"/>
      <c r="V34" s="208">
        <f t="shared" ref="V34:V45" si="21">SUM(I34:O34)</f>
        <v>0</v>
      </c>
      <c r="W34" s="268"/>
    </row>
    <row r="35" spans="4:23" ht="63.75">
      <c r="D35" s="185" t="s">
        <v>96</v>
      </c>
      <c r="E35" s="186" t="s">
        <v>97</v>
      </c>
      <c r="F35" s="186">
        <v>3</v>
      </c>
      <c r="G35" s="190" t="s">
        <v>98</v>
      </c>
      <c r="H35" s="187"/>
      <c r="I35" s="187"/>
      <c r="J35" s="208"/>
      <c r="K35" s="208"/>
      <c r="L35" s="209"/>
      <c r="M35" s="208"/>
      <c r="N35" s="208"/>
      <c r="O35" s="208"/>
      <c r="P35" s="208"/>
      <c r="Q35" s="208"/>
      <c r="R35" s="208"/>
      <c r="S35" s="208"/>
      <c r="T35" s="208"/>
      <c r="U35" s="210"/>
      <c r="V35" s="208">
        <f t="shared" si="21"/>
        <v>0</v>
      </c>
      <c r="W35" s="268"/>
    </row>
    <row r="36" spans="4:23" ht="25.5">
      <c r="D36" s="185" t="s">
        <v>99</v>
      </c>
      <c r="E36" s="186" t="s">
        <v>82</v>
      </c>
      <c r="F36" s="186">
        <v>1</v>
      </c>
      <c r="G36" s="190" t="s">
        <v>100</v>
      </c>
      <c r="H36" s="187"/>
      <c r="I36" s="187"/>
      <c r="J36" s="208"/>
      <c r="K36" s="208"/>
      <c r="L36" s="209"/>
      <c r="M36" s="208"/>
      <c r="N36" s="208"/>
      <c r="O36" s="208"/>
      <c r="P36" s="208"/>
      <c r="Q36" s="208"/>
      <c r="R36" s="208"/>
      <c r="S36" s="208"/>
      <c r="T36" s="208"/>
      <c r="U36" s="210"/>
      <c r="V36" s="208">
        <f t="shared" si="21"/>
        <v>0</v>
      </c>
      <c r="W36" s="268"/>
    </row>
    <row r="37" spans="4:23" ht="25.5">
      <c r="D37" s="185" t="s">
        <v>101</v>
      </c>
      <c r="E37" s="186" t="s">
        <v>82</v>
      </c>
      <c r="F37" s="186">
        <v>1</v>
      </c>
      <c r="G37" s="190" t="s">
        <v>102</v>
      </c>
      <c r="H37" s="187"/>
      <c r="I37" s="187"/>
      <c r="J37" s="208"/>
      <c r="K37" s="208"/>
      <c r="L37" s="209"/>
      <c r="M37" s="208"/>
      <c r="N37" s="208"/>
      <c r="O37" s="208"/>
      <c r="P37" s="208"/>
      <c r="Q37" s="208"/>
      <c r="R37" s="208"/>
      <c r="S37" s="208"/>
      <c r="T37" s="208"/>
      <c r="U37" s="210"/>
      <c r="V37" s="208">
        <f t="shared" si="21"/>
        <v>0</v>
      </c>
      <c r="W37" s="267"/>
    </row>
    <row r="38" spans="4:23" ht="76.5">
      <c r="D38" s="185" t="s">
        <v>103</v>
      </c>
      <c r="E38" s="186" t="s">
        <v>104</v>
      </c>
      <c r="F38" s="186">
        <v>3</v>
      </c>
      <c r="G38" s="190" t="s">
        <v>105</v>
      </c>
      <c r="H38" s="187"/>
      <c r="I38" s="187"/>
      <c r="J38" s="187"/>
      <c r="K38" s="187"/>
      <c r="L38" s="188"/>
      <c r="M38" s="187"/>
      <c r="N38" s="187"/>
      <c r="O38" s="187"/>
      <c r="P38" s="187"/>
      <c r="Q38" s="187"/>
      <c r="R38" s="187"/>
      <c r="S38" s="187"/>
      <c r="T38" s="187"/>
      <c r="U38" s="210"/>
      <c r="V38" s="208">
        <f t="shared" si="21"/>
        <v>0</v>
      </c>
      <c r="W38" s="268"/>
    </row>
    <row r="39" spans="4:23" ht="25.5">
      <c r="D39" s="185" t="s">
        <v>106</v>
      </c>
      <c r="E39" s="186" t="s">
        <v>82</v>
      </c>
      <c r="F39" s="186">
        <v>1</v>
      </c>
      <c r="G39" s="190" t="s">
        <v>107</v>
      </c>
      <c r="H39" s="187"/>
      <c r="I39" s="187"/>
      <c r="J39" s="208"/>
      <c r="K39" s="208"/>
      <c r="L39" s="209"/>
      <c r="M39" s="208"/>
      <c r="N39" s="208"/>
      <c r="O39" s="208"/>
      <c r="P39" s="208"/>
      <c r="Q39" s="208"/>
      <c r="R39" s="208"/>
      <c r="S39" s="208"/>
      <c r="T39" s="208"/>
      <c r="U39" s="210"/>
      <c r="V39" s="208">
        <f t="shared" si="21"/>
        <v>0</v>
      </c>
      <c r="W39" s="268"/>
    </row>
    <row r="40" spans="4:23" ht="25.5">
      <c r="D40" s="185" t="s">
        <v>108</v>
      </c>
      <c r="E40" s="186" t="s">
        <v>109</v>
      </c>
      <c r="F40" s="186">
        <v>1</v>
      </c>
      <c r="G40" s="190" t="s">
        <v>110</v>
      </c>
      <c r="H40" s="187"/>
      <c r="I40" s="187"/>
      <c r="J40" s="208"/>
      <c r="K40" s="208"/>
      <c r="L40" s="209"/>
      <c r="M40" s="208"/>
      <c r="N40" s="208"/>
      <c r="O40" s="208"/>
      <c r="P40" s="208"/>
      <c r="Q40" s="208"/>
      <c r="R40" s="208"/>
      <c r="S40" s="208"/>
      <c r="T40" s="208"/>
      <c r="U40" s="210"/>
      <c r="V40" s="208">
        <f t="shared" si="21"/>
        <v>0</v>
      </c>
      <c r="W40" s="268"/>
    </row>
    <row r="41" spans="4:23" ht="25.5">
      <c r="D41" s="185" t="s">
        <v>108</v>
      </c>
      <c r="E41" s="186" t="s">
        <v>90</v>
      </c>
      <c r="F41" s="186">
        <v>1</v>
      </c>
      <c r="G41" s="190" t="s">
        <v>111</v>
      </c>
      <c r="H41" s="187"/>
      <c r="I41" s="187"/>
      <c r="J41" s="208"/>
      <c r="K41" s="208"/>
      <c r="L41" s="209"/>
      <c r="M41" s="208"/>
      <c r="N41" s="208"/>
      <c r="O41" s="208"/>
      <c r="P41" s="208"/>
      <c r="Q41" s="208"/>
      <c r="R41" s="208"/>
      <c r="S41" s="208"/>
      <c r="T41" s="208"/>
      <c r="U41" s="210"/>
      <c r="V41" s="208">
        <f t="shared" si="21"/>
        <v>0</v>
      </c>
      <c r="W41" s="268"/>
    </row>
    <row r="42" spans="4:23" ht="25.5">
      <c r="D42" s="185" t="s">
        <v>108</v>
      </c>
      <c r="E42" s="186" t="s">
        <v>112</v>
      </c>
      <c r="F42" s="186">
        <v>1</v>
      </c>
      <c r="G42" s="190" t="s">
        <v>113</v>
      </c>
      <c r="H42" s="187"/>
      <c r="I42" s="187"/>
      <c r="J42" s="208"/>
      <c r="K42" s="208"/>
      <c r="L42" s="209"/>
      <c r="M42" s="208"/>
      <c r="N42" s="208"/>
      <c r="O42" s="208"/>
      <c r="P42" s="208"/>
      <c r="Q42" s="208"/>
      <c r="R42" s="208"/>
      <c r="S42" s="208"/>
      <c r="T42" s="208"/>
      <c r="U42" s="210"/>
      <c r="V42" s="208">
        <f t="shared" si="21"/>
        <v>0</v>
      </c>
      <c r="W42" s="268"/>
    </row>
    <row r="43" spans="4:23" ht="38.25">
      <c r="D43" s="185" t="s">
        <v>114</v>
      </c>
      <c r="E43" s="186" t="s">
        <v>90</v>
      </c>
      <c r="F43" s="186">
        <v>1</v>
      </c>
      <c r="G43" s="190" t="s">
        <v>115</v>
      </c>
      <c r="H43" s="187"/>
      <c r="I43" s="187"/>
      <c r="J43" s="208"/>
      <c r="K43" s="208"/>
      <c r="L43" s="209"/>
      <c r="M43" s="208"/>
      <c r="N43" s="208"/>
      <c r="O43" s="208"/>
      <c r="P43" s="208"/>
      <c r="Q43" s="208"/>
      <c r="R43" s="208"/>
      <c r="S43" s="208"/>
      <c r="T43" s="208"/>
      <c r="U43" s="210"/>
      <c r="V43" s="208">
        <f t="shared" si="21"/>
        <v>0</v>
      </c>
      <c r="W43" s="267"/>
    </row>
    <row r="44" spans="4:23" ht="25.5">
      <c r="D44" s="185" t="s">
        <v>116</v>
      </c>
      <c r="E44" s="186" t="s">
        <v>117</v>
      </c>
      <c r="F44" s="186">
        <v>1</v>
      </c>
      <c r="G44" s="190" t="s">
        <v>118</v>
      </c>
      <c r="H44" s="187"/>
      <c r="I44" s="187"/>
      <c r="J44" s="208"/>
      <c r="K44" s="208"/>
      <c r="L44" s="209"/>
      <c r="M44" s="208"/>
      <c r="N44" s="208"/>
      <c r="O44" s="208"/>
      <c r="P44" s="208"/>
      <c r="Q44" s="208"/>
      <c r="R44" s="208"/>
      <c r="S44" s="208"/>
      <c r="T44" s="208"/>
      <c r="U44" s="210"/>
      <c r="V44" s="208">
        <f t="shared" si="21"/>
        <v>0</v>
      </c>
      <c r="W44" s="267"/>
    </row>
    <row r="45" spans="4:23" ht="25.5">
      <c r="D45" s="185" t="s">
        <v>119</v>
      </c>
      <c r="E45" s="186" t="s">
        <v>117</v>
      </c>
      <c r="F45" s="186">
        <v>1</v>
      </c>
      <c r="G45" s="190" t="s">
        <v>120</v>
      </c>
      <c r="H45" s="187"/>
      <c r="I45" s="187"/>
      <c r="J45" s="208"/>
      <c r="K45" s="208"/>
      <c r="L45" s="209"/>
      <c r="M45" s="208"/>
      <c r="N45" s="208"/>
      <c r="O45" s="208"/>
      <c r="P45" s="208"/>
      <c r="Q45" s="208"/>
      <c r="R45" s="208"/>
      <c r="S45" s="208"/>
      <c r="T45" s="208"/>
      <c r="U45" s="210"/>
      <c r="V45" s="208">
        <f t="shared" si="21"/>
        <v>0</v>
      </c>
      <c r="W45" s="267"/>
    </row>
    <row r="46" spans="4:23" ht="12" customHeight="1">
      <c r="D46" s="211" t="s">
        <v>654</v>
      </c>
      <c r="E46" s="212"/>
      <c r="F46" s="213"/>
      <c r="G46" s="213"/>
      <c r="H46" s="214"/>
      <c r="I46" s="187">
        <f>SUM(I34:I45)</f>
        <v>0</v>
      </c>
      <c r="J46" s="187">
        <f t="shared" ref="J46:T46" si="22">SUM(J34:J45)</f>
        <v>0</v>
      </c>
      <c r="K46" s="187">
        <f t="shared" si="22"/>
        <v>0</v>
      </c>
      <c r="L46" s="187">
        <f t="shared" si="22"/>
        <v>0</v>
      </c>
      <c r="M46" s="187">
        <f t="shared" si="22"/>
        <v>0</v>
      </c>
      <c r="N46" s="187">
        <f t="shared" si="22"/>
        <v>0</v>
      </c>
      <c r="O46" s="187">
        <f t="shared" si="22"/>
        <v>0</v>
      </c>
      <c r="P46" s="187">
        <f t="shared" si="22"/>
        <v>0</v>
      </c>
      <c r="Q46" s="187">
        <f t="shared" si="22"/>
        <v>0</v>
      </c>
      <c r="R46" s="187">
        <f t="shared" si="22"/>
        <v>0</v>
      </c>
      <c r="S46" s="187">
        <f t="shared" ref="S46" si="23">SUM(S40:S45)</f>
        <v>0</v>
      </c>
      <c r="T46" s="187">
        <f t="shared" si="22"/>
        <v>0</v>
      </c>
      <c r="U46" s="215">
        <f>I50+J50+K50+L50+M50+N50</f>
        <v>0</v>
      </c>
      <c r="V46" s="232"/>
      <c r="W46" s="267"/>
    </row>
    <row r="47" spans="4:23" ht="12" customHeight="1">
      <c r="D47" s="211" t="s">
        <v>655</v>
      </c>
      <c r="E47" s="212"/>
      <c r="F47" s="213"/>
      <c r="G47" s="213"/>
      <c r="H47" s="214"/>
      <c r="I47" s="217">
        <v>20000</v>
      </c>
      <c r="J47" s="218">
        <v>20000</v>
      </c>
      <c r="K47" s="217">
        <v>90000</v>
      </c>
      <c r="L47" s="217">
        <v>20000</v>
      </c>
      <c r="M47" s="217">
        <v>50000</v>
      </c>
      <c r="N47" s="218">
        <v>50000</v>
      </c>
      <c r="O47" s="217">
        <v>60000</v>
      </c>
      <c r="P47" s="217">
        <v>70000</v>
      </c>
      <c r="Q47" s="217">
        <v>50000</v>
      </c>
      <c r="R47" s="217">
        <v>13000</v>
      </c>
      <c r="S47" s="217">
        <v>18000</v>
      </c>
      <c r="T47" s="217">
        <v>23000</v>
      </c>
      <c r="U47" s="219"/>
      <c r="V47" s="233"/>
      <c r="W47" s="267"/>
    </row>
    <row r="48" spans="4:23">
      <c r="D48" s="211" t="s">
        <v>656</v>
      </c>
      <c r="E48" s="212"/>
      <c r="F48" s="213"/>
      <c r="G48" s="213"/>
      <c r="H48" s="214"/>
      <c r="I48" s="217">
        <f>SUM(I47*19%)</f>
        <v>3800</v>
      </c>
      <c r="J48" s="217">
        <f t="shared" ref="J48:O48" si="24">SUM(J47*19%)</f>
        <v>3800</v>
      </c>
      <c r="K48" s="217">
        <f t="shared" si="24"/>
        <v>17100</v>
      </c>
      <c r="L48" s="217">
        <f t="shared" si="24"/>
        <v>3800</v>
      </c>
      <c r="M48" s="217">
        <f t="shared" si="24"/>
        <v>9500</v>
      </c>
      <c r="N48" s="217">
        <f t="shared" si="24"/>
        <v>9500</v>
      </c>
      <c r="O48" s="217">
        <f t="shared" si="24"/>
        <v>11400</v>
      </c>
      <c r="P48" s="217">
        <f t="shared" ref="P48:T48" si="25">SUM(P47*19%)</f>
        <v>13300</v>
      </c>
      <c r="Q48" s="217">
        <f t="shared" si="25"/>
        <v>9500</v>
      </c>
      <c r="R48" s="217">
        <f t="shared" si="25"/>
        <v>2470</v>
      </c>
      <c r="S48" s="221">
        <f t="shared" ref="S48" si="26">SUM(S47*19%)</f>
        <v>3420</v>
      </c>
      <c r="T48" s="217">
        <f t="shared" si="25"/>
        <v>4370</v>
      </c>
      <c r="U48" s="272">
        <f>O50+P50+Q50+R50+T50+S50</f>
        <v>0</v>
      </c>
      <c r="V48" s="233"/>
      <c r="W48" s="267"/>
    </row>
    <row r="49" spans="4:23" ht="12" customHeight="1">
      <c r="D49" s="211" t="s">
        <v>657</v>
      </c>
      <c r="E49" s="212"/>
      <c r="F49" s="213"/>
      <c r="G49" s="213"/>
      <c r="H49" s="214"/>
      <c r="I49" s="217">
        <f>SUM(I47:I48)</f>
        <v>23800</v>
      </c>
      <c r="J49" s="217">
        <f t="shared" ref="J49:O49" si="27">SUM(J47:J48)</f>
        <v>23800</v>
      </c>
      <c r="K49" s="217">
        <f t="shared" si="27"/>
        <v>107100</v>
      </c>
      <c r="L49" s="217">
        <f t="shared" si="27"/>
        <v>23800</v>
      </c>
      <c r="M49" s="217">
        <f t="shared" si="27"/>
        <v>59500</v>
      </c>
      <c r="N49" s="217">
        <f t="shared" si="27"/>
        <v>59500</v>
      </c>
      <c r="O49" s="217">
        <f t="shared" si="27"/>
        <v>71400</v>
      </c>
      <c r="P49" s="217">
        <f t="shared" ref="P49:T49" si="28">SUM(P47:P48)</f>
        <v>83300</v>
      </c>
      <c r="Q49" s="217">
        <f t="shared" si="28"/>
        <v>59500</v>
      </c>
      <c r="R49" s="217">
        <f t="shared" si="28"/>
        <v>15470</v>
      </c>
      <c r="S49" s="221">
        <f t="shared" si="28"/>
        <v>21420</v>
      </c>
      <c r="T49" s="217">
        <f t="shared" si="28"/>
        <v>27370</v>
      </c>
      <c r="U49" s="219"/>
      <c r="V49" s="233"/>
      <c r="W49" s="267"/>
    </row>
    <row r="50" spans="4:23" ht="12" customHeight="1">
      <c r="D50" s="211" t="s">
        <v>658</v>
      </c>
      <c r="E50" s="212"/>
      <c r="F50" s="213"/>
      <c r="G50" s="213"/>
      <c r="H50" s="214"/>
      <c r="I50" s="217">
        <f>SUM(I46*I49)</f>
        <v>0</v>
      </c>
      <c r="J50" s="217">
        <f t="shared" ref="J50:O50" si="29">SUM(J46*J49)</f>
        <v>0</v>
      </c>
      <c r="K50" s="217">
        <f t="shared" si="29"/>
        <v>0</v>
      </c>
      <c r="L50" s="217">
        <f t="shared" si="29"/>
        <v>0</v>
      </c>
      <c r="M50" s="217">
        <f t="shared" si="29"/>
        <v>0</v>
      </c>
      <c r="N50" s="217">
        <f t="shared" si="29"/>
        <v>0</v>
      </c>
      <c r="O50" s="217">
        <f t="shared" si="29"/>
        <v>0</v>
      </c>
      <c r="P50" s="217">
        <f t="shared" ref="P50:T50" si="30">SUM(P46*P49)</f>
        <v>0</v>
      </c>
      <c r="Q50" s="217">
        <f t="shared" si="30"/>
        <v>0</v>
      </c>
      <c r="R50" s="217">
        <f t="shared" si="30"/>
        <v>0</v>
      </c>
      <c r="S50" s="221">
        <f t="shared" si="30"/>
        <v>0</v>
      </c>
      <c r="T50" s="217">
        <f t="shared" si="30"/>
        <v>0</v>
      </c>
      <c r="U50" s="222"/>
      <c r="V50" s="234"/>
      <c r="W50" s="267"/>
    </row>
    <row r="51" spans="4:23" ht="15">
      <c r="D51" s="224" t="s">
        <v>121</v>
      </c>
      <c r="E51" s="205"/>
      <c r="F51" s="206"/>
      <c r="G51" s="206"/>
      <c r="H51" s="206"/>
      <c r="I51" s="206"/>
      <c r="J51" s="206"/>
      <c r="K51" s="206"/>
      <c r="L51" s="206"/>
      <c r="M51" s="206"/>
      <c r="N51" s="206"/>
      <c r="O51" s="206"/>
      <c r="P51" s="206"/>
      <c r="Q51" s="206"/>
      <c r="R51" s="206"/>
      <c r="S51" s="206"/>
      <c r="T51" s="206"/>
      <c r="U51" s="206"/>
      <c r="V51" s="207"/>
      <c r="W51" s="267"/>
    </row>
    <row r="52" spans="4:23" ht="25.5">
      <c r="D52" s="185" t="s">
        <v>122</v>
      </c>
      <c r="E52" s="186" t="s">
        <v>82</v>
      </c>
      <c r="F52" s="186">
        <v>1</v>
      </c>
      <c r="G52" s="190" t="s">
        <v>123</v>
      </c>
      <c r="H52" s="187"/>
      <c r="I52" s="187"/>
      <c r="J52" s="208"/>
      <c r="K52" s="187"/>
      <c r="L52" s="188"/>
      <c r="M52" s="187"/>
      <c r="N52" s="208"/>
      <c r="O52" s="187"/>
      <c r="P52" s="187"/>
      <c r="Q52" s="187"/>
      <c r="R52" s="187"/>
      <c r="S52" s="187"/>
      <c r="T52" s="187"/>
      <c r="U52" s="210"/>
      <c r="V52" s="208">
        <f t="shared" ref="V52:V66" si="31">SUM(I52:Q52)</f>
        <v>0</v>
      </c>
      <c r="W52" s="268"/>
    </row>
    <row r="53" spans="4:23" ht="25.5">
      <c r="D53" s="194" t="s">
        <v>124</v>
      </c>
      <c r="E53" s="322" t="s">
        <v>47</v>
      </c>
      <c r="F53" s="322">
        <v>1</v>
      </c>
      <c r="G53" s="323" t="s">
        <v>125</v>
      </c>
      <c r="H53" s="187"/>
      <c r="I53" s="187">
        <v>2</v>
      </c>
      <c r="J53" s="208"/>
      <c r="K53" s="187"/>
      <c r="L53" s="188">
        <v>1</v>
      </c>
      <c r="M53" s="187">
        <v>1</v>
      </c>
      <c r="N53" s="208"/>
      <c r="O53" s="187"/>
      <c r="P53" s="187"/>
      <c r="Q53" s="187"/>
      <c r="R53" s="187">
        <v>4</v>
      </c>
      <c r="S53" s="187">
        <v>4</v>
      </c>
      <c r="T53" s="187">
        <v>4</v>
      </c>
      <c r="U53" s="210">
        <v>46266</v>
      </c>
      <c r="V53" s="208">
        <f t="shared" si="31"/>
        <v>4</v>
      </c>
      <c r="W53" s="268"/>
    </row>
    <row r="54" spans="4:23" ht="25.5">
      <c r="D54" s="189" t="s">
        <v>126</v>
      </c>
      <c r="E54" s="186" t="s">
        <v>82</v>
      </c>
      <c r="F54" s="186">
        <v>1</v>
      </c>
      <c r="G54" s="190" t="s">
        <v>127</v>
      </c>
      <c r="H54" s="187"/>
      <c r="I54" s="187"/>
      <c r="J54" s="208"/>
      <c r="K54" s="187"/>
      <c r="L54" s="188"/>
      <c r="M54" s="187"/>
      <c r="N54" s="208"/>
      <c r="O54" s="187"/>
      <c r="P54" s="187"/>
      <c r="Q54" s="187"/>
      <c r="R54" s="187"/>
      <c r="S54" s="187"/>
      <c r="T54" s="187"/>
      <c r="U54" s="210"/>
      <c r="V54" s="208">
        <f t="shared" si="31"/>
        <v>0</v>
      </c>
      <c r="W54" s="268"/>
    </row>
    <row r="55" spans="4:23" ht="25.5">
      <c r="D55" s="185" t="s">
        <v>128</v>
      </c>
      <c r="E55" s="186" t="s">
        <v>82</v>
      </c>
      <c r="F55" s="186">
        <v>1</v>
      </c>
      <c r="G55" s="190" t="s">
        <v>129</v>
      </c>
      <c r="H55" s="187"/>
      <c r="I55" s="187"/>
      <c r="J55" s="208"/>
      <c r="K55" s="187"/>
      <c r="L55" s="188"/>
      <c r="M55" s="187"/>
      <c r="N55" s="208"/>
      <c r="O55" s="187"/>
      <c r="P55" s="187"/>
      <c r="Q55" s="187"/>
      <c r="R55" s="187"/>
      <c r="S55" s="187"/>
      <c r="T55" s="187"/>
      <c r="U55" s="210"/>
      <c r="V55" s="208">
        <f t="shared" si="31"/>
        <v>0</v>
      </c>
      <c r="W55" s="268"/>
    </row>
    <row r="56" spans="4:23" ht="25.5">
      <c r="D56" s="185" t="s">
        <v>130</v>
      </c>
      <c r="E56" s="186" t="s">
        <v>82</v>
      </c>
      <c r="F56" s="186">
        <v>1</v>
      </c>
      <c r="G56" s="190" t="s">
        <v>131</v>
      </c>
      <c r="H56" s="187"/>
      <c r="I56" s="187"/>
      <c r="J56" s="208"/>
      <c r="K56" s="187"/>
      <c r="L56" s="188"/>
      <c r="M56" s="187"/>
      <c r="N56" s="208"/>
      <c r="O56" s="187"/>
      <c r="P56" s="187"/>
      <c r="Q56" s="187"/>
      <c r="R56" s="187"/>
      <c r="S56" s="187"/>
      <c r="T56" s="187"/>
      <c r="U56" s="210"/>
      <c r="V56" s="208">
        <f t="shared" si="31"/>
        <v>0</v>
      </c>
      <c r="W56" s="268"/>
    </row>
    <row r="57" spans="4:23" ht="38.25">
      <c r="D57" s="194" t="s">
        <v>132</v>
      </c>
      <c r="E57" s="322" t="s">
        <v>82</v>
      </c>
      <c r="F57" s="322">
        <v>1</v>
      </c>
      <c r="G57" s="323" t="s">
        <v>133</v>
      </c>
      <c r="H57" s="187"/>
      <c r="I57" s="187">
        <v>1</v>
      </c>
      <c r="J57" s="208"/>
      <c r="K57" s="187"/>
      <c r="L57" s="188"/>
      <c r="M57" s="187">
        <v>1</v>
      </c>
      <c r="N57" s="208">
        <v>1</v>
      </c>
      <c r="O57" s="187"/>
      <c r="P57" s="187"/>
      <c r="Q57" s="187"/>
      <c r="R57" s="187">
        <v>3</v>
      </c>
      <c r="S57" s="187">
        <v>3</v>
      </c>
      <c r="T57" s="187">
        <v>3</v>
      </c>
      <c r="U57" s="210">
        <v>46266</v>
      </c>
      <c r="V57" s="208">
        <f t="shared" si="31"/>
        <v>3</v>
      </c>
      <c r="W57" s="268"/>
    </row>
    <row r="58" spans="4:23" ht="25.5">
      <c r="D58" s="185" t="s">
        <v>134</v>
      </c>
      <c r="E58" s="186" t="s">
        <v>82</v>
      </c>
      <c r="F58" s="186">
        <v>1</v>
      </c>
      <c r="G58" s="190" t="s">
        <v>135</v>
      </c>
      <c r="H58" s="187"/>
      <c r="I58" s="187"/>
      <c r="J58" s="208"/>
      <c r="K58" s="187"/>
      <c r="L58" s="188"/>
      <c r="M58" s="187"/>
      <c r="N58" s="208"/>
      <c r="O58" s="187"/>
      <c r="P58" s="187"/>
      <c r="Q58" s="187"/>
      <c r="R58" s="187"/>
      <c r="S58" s="187"/>
      <c r="T58" s="187"/>
      <c r="U58" s="210"/>
      <c r="V58" s="208">
        <f t="shared" si="31"/>
        <v>0</v>
      </c>
      <c r="W58" s="268"/>
    </row>
    <row r="59" spans="4:23" ht="25.5">
      <c r="D59" s="185" t="s">
        <v>136</v>
      </c>
      <c r="E59" s="186" t="s">
        <v>82</v>
      </c>
      <c r="F59" s="186">
        <v>1</v>
      </c>
      <c r="G59" s="190" t="s">
        <v>137</v>
      </c>
      <c r="H59" s="187"/>
      <c r="I59" s="187"/>
      <c r="J59" s="208"/>
      <c r="K59" s="187"/>
      <c r="L59" s="188"/>
      <c r="M59" s="187"/>
      <c r="N59" s="208"/>
      <c r="O59" s="187"/>
      <c r="P59" s="187"/>
      <c r="Q59" s="187"/>
      <c r="R59" s="187"/>
      <c r="S59" s="187"/>
      <c r="T59" s="187"/>
      <c r="U59" s="210"/>
      <c r="V59" s="208">
        <f t="shared" si="31"/>
        <v>0</v>
      </c>
      <c r="W59" s="268"/>
    </row>
    <row r="60" spans="4:23" ht="38.25">
      <c r="D60" s="185" t="s">
        <v>138</v>
      </c>
      <c r="E60" s="225" t="s">
        <v>139</v>
      </c>
      <c r="F60" s="186">
        <v>1</v>
      </c>
      <c r="G60" s="190" t="s">
        <v>140</v>
      </c>
      <c r="H60" s="187"/>
      <c r="I60" s="187"/>
      <c r="J60" s="208"/>
      <c r="K60" s="187"/>
      <c r="L60" s="188"/>
      <c r="M60" s="187"/>
      <c r="N60" s="208"/>
      <c r="O60" s="187"/>
      <c r="P60" s="187"/>
      <c r="Q60" s="187"/>
      <c r="R60" s="187"/>
      <c r="S60" s="187"/>
      <c r="T60" s="187"/>
      <c r="U60" s="210"/>
      <c r="V60" s="208">
        <f t="shared" si="31"/>
        <v>0</v>
      </c>
      <c r="W60" s="268"/>
    </row>
    <row r="61" spans="4:23" ht="51">
      <c r="D61" s="185" t="s">
        <v>138</v>
      </c>
      <c r="E61" s="225" t="s">
        <v>141</v>
      </c>
      <c r="F61" s="186">
        <v>2</v>
      </c>
      <c r="G61" s="190" t="s">
        <v>142</v>
      </c>
      <c r="H61" s="187"/>
      <c r="I61" s="187"/>
      <c r="J61" s="208"/>
      <c r="K61" s="187"/>
      <c r="L61" s="188"/>
      <c r="M61" s="187"/>
      <c r="N61" s="208"/>
      <c r="O61" s="187"/>
      <c r="P61" s="187"/>
      <c r="Q61" s="187"/>
      <c r="R61" s="187"/>
      <c r="S61" s="187"/>
      <c r="T61" s="187"/>
      <c r="U61" s="210"/>
      <c r="V61" s="208">
        <f t="shared" si="31"/>
        <v>0</v>
      </c>
      <c r="W61" s="268"/>
    </row>
    <row r="62" spans="4:23" ht="25.5">
      <c r="D62" s="194" t="s">
        <v>143</v>
      </c>
      <c r="E62" s="322" t="s">
        <v>82</v>
      </c>
      <c r="F62" s="322">
        <v>1</v>
      </c>
      <c r="G62" s="323" t="s">
        <v>144</v>
      </c>
      <c r="H62" s="187"/>
      <c r="I62" s="187">
        <v>4</v>
      </c>
      <c r="J62" s="208"/>
      <c r="K62" s="187"/>
      <c r="L62" s="188">
        <v>1</v>
      </c>
      <c r="M62" s="187">
        <v>1</v>
      </c>
      <c r="N62" s="208"/>
      <c r="O62" s="187"/>
      <c r="P62" s="187"/>
      <c r="Q62" s="187"/>
      <c r="R62" s="187">
        <v>6</v>
      </c>
      <c r="S62" s="187">
        <v>6</v>
      </c>
      <c r="T62" s="187">
        <v>6</v>
      </c>
      <c r="U62" s="210">
        <v>46266</v>
      </c>
      <c r="V62" s="208">
        <f t="shared" si="31"/>
        <v>6</v>
      </c>
      <c r="W62" s="268"/>
    </row>
    <row r="63" spans="4:23" ht="25.5">
      <c r="D63" s="194" t="s">
        <v>145</v>
      </c>
      <c r="E63" s="322" t="s">
        <v>82</v>
      </c>
      <c r="F63" s="322">
        <v>1</v>
      </c>
      <c r="G63" s="323" t="s">
        <v>146</v>
      </c>
      <c r="H63" s="187"/>
      <c r="I63" s="187">
        <v>2</v>
      </c>
      <c r="J63" s="208"/>
      <c r="K63" s="187"/>
      <c r="L63" s="188">
        <v>1</v>
      </c>
      <c r="M63" s="187">
        <v>1</v>
      </c>
      <c r="N63" s="208"/>
      <c r="O63" s="187"/>
      <c r="P63" s="187"/>
      <c r="Q63" s="187"/>
      <c r="R63" s="187">
        <v>4</v>
      </c>
      <c r="S63" s="187">
        <v>4</v>
      </c>
      <c r="T63" s="187">
        <v>4</v>
      </c>
      <c r="U63" s="210">
        <v>46266</v>
      </c>
      <c r="V63" s="208">
        <f t="shared" si="31"/>
        <v>4</v>
      </c>
      <c r="W63" s="268"/>
    </row>
    <row r="64" spans="4:23" ht="38.25">
      <c r="D64" s="194" t="s">
        <v>147</v>
      </c>
      <c r="E64" s="322" t="s">
        <v>148</v>
      </c>
      <c r="F64" s="322">
        <v>1</v>
      </c>
      <c r="G64" s="194" t="s">
        <v>149</v>
      </c>
      <c r="H64" s="187"/>
      <c r="I64" s="187">
        <v>1</v>
      </c>
      <c r="J64" s="208">
        <v>1</v>
      </c>
      <c r="K64" s="187"/>
      <c r="L64" s="188">
        <v>1</v>
      </c>
      <c r="M64" s="187"/>
      <c r="N64" s="208"/>
      <c r="O64" s="187"/>
      <c r="P64" s="187"/>
      <c r="Q64" s="187"/>
      <c r="R64" s="187">
        <v>3</v>
      </c>
      <c r="S64" s="187"/>
      <c r="T64" s="187">
        <v>3</v>
      </c>
      <c r="U64" s="210">
        <v>46266</v>
      </c>
      <c r="V64" s="208">
        <f t="shared" si="31"/>
        <v>3</v>
      </c>
      <c r="W64" s="268"/>
    </row>
    <row r="65" spans="4:23" ht="25.5">
      <c r="D65" s="194" t="s">
        <v>147</v>
      </c>
      <c r="E65" s="322" t="s">
        <v>150</v>
      </c>
      <c r="F65" s="322">
        <v>1</v>
      </c>
      <c r="G65" s="194" t="s">
        <v>151</v>
      </c>
      <c r="H65" s="187"/>
      <c r="I65" s="187">
        <v>1</v>
      </c>
      <c r="J65" s="208"/>
      <c r="K65" s="187"/>
      <c r="L65" s="188">
        <v>1</v>
      </c>
      <c r="M65" s="187"/>
      <c r="N65" s="208">
        <v>1</v>
      </c>
      <c r="O65" s="187"/>
      <c r="P65" s="187"/>
      <c r="Q65" s="187"/>
      <c r="R65" s="187">
        <v>3</v>
      </c>
      <c r="S65" s="187"/>
      <c r="T65" s="187">
        <v>2</v>
      </c>
      <c r="U65" s="210">
        <v>46266</v>
      </c>
      <c r="V65" s="208">
        <f t="shared" si="31"/>
        <v>3</v>
      </c>
      <c r="W65" s="268"/>
    </row>
    <row r="66" spans="4:23" ht="63.75">
      <c r="D66" s="194" t="s">
        <v>152</v>
      </c>
      <c r="E66" s="324" t="s">
        <v>153</v>
      </c>
      <c r="F66" s="322">
        <v>3</v>
      </c>
      <c r="G66" s="323" t="s">
        <v>154</v>
      </c>
      <c r="H66" s="187"/>
      <c r="I66" s="208">
        <v>3</v>
      </c>
      <c r="J66" s="208"/>
      <c r="K66" s="208"/>
      <c r="L66" s="209">
        <v>1</v>
      </c>
      <c r="M66" s="208"/>
      <c r="N66" s="208"/>
      <c r="O66" s="208"/>
      <c r="P66" s="208">
        <v>1</v>
      </c>
      <c r="Q66" s="208">
        <v>1</v>
      </c>
      <c r="R66" s="208">
        <v>2</v>
      </c>
      <c r="S66" s="208"/>
      <c r="T66" s="208">
        <v>2</v>
      </c>
      <c r="U66" s="210">
        <v>46266</v>
      </c>
      <c r="V66" s="208">
        <f t="shared" si="31"/>
        <v>6</v>
      </c>
      <c r="W66" s="268"/>
    </row>
    <row r="67" spans="4:23" ht="38.25">
      <c r="D67" s="185" t="s">
        <v>155</v>
      </c>
      <c r="E67" s="186" t="s">
        <v>82</v>
      </c>
      <c r="F67" s="186">
        <v>1</v>
      </c>
      <c r="G67" s="190" t="s">
        <v>156</v>
      </c>
      <c r="H67" s="187"/>
      <c r="I67" s="208"/>
      <c r="J67" s="208"/>
      <c r="K67" s="208"/>
      <c r="L67" s="209"/>
      <c r="M67" s="208"/>
      <c r="N67" s="208"/>
      <c r="O67" s="208"/>
      <c r="P67" s="208"/>
      <c r="Q67" s="208"/>
      <c r="R67" s="208"/>
      <c r="S67" s="208"/>
      <c r="T67" s="208"/>
      <c r="U67" s="210"/>
      <c r="V67" s="208">
        <f>SUM(I67:O67)</f>
        <v>0</v>
      </c>
      <c r="W67" s="268"/>
    </row>
    <row r="68" spans="4:23" ht="25.5">
      <c r="D68" s="185" t="s">
        <v>157</v>
      </c>
      <c r="E68" s="186" t="s">
        <v>82</v>
      </c>
      <c r="F68" s="186">
        <v>1</v>
      </c>
      <c r="G68" s="190" t="s">
        <v>158</v>
      </c>
      <c r="H68" s="187"/>
      <c r="I68" s="208"/>
      <c r="J68" s="208"/>
      <c r="K68" s="208"/>
      <c r="L68" s="209"/>
      <c r="M68" s="208"/>
      <c r="N68" s="208"/>
      <c r="O68" s="208"/>
      <c r="P68" s="208"/>
      <c r="Q68" s="208"/>
      <c r="R68" s="208"/>
      <c r="S68" s="208"/>
      <c r="T68" s="208"/>
      <c r="U68" s="210"/>
      <c r="V68" s="208">
        <f>SUM(I68:O68)</f>
        <v>0</v>
      </c>
      <c r="W68" s="268"/>
    </row>
    <row r="69" spans="4:23" ht="89.25">
      <c r="D69" s="185" t="s">
        <v>159</v>
      </c>
      <c r="E69" s="186" t="s">
        <v>160</v>
      </c>
      <c r="F69" s="186">
        <v>5</v>
      </c>
      <c r="G69" s="189" t="s">
        <v>161</v>
      </c>
      <c r="H69" s="187"/>
      <c r="I69" s="187"/>
      <c r="J69" s="187"/>
      <c r="K69" s="187"/>
      <c r="L69" s="188"/>
      <c r="M69" s="187"/>
      <c r="N69" s="187"/>
      <c r="O69" s="187"/>
      <c r="P69" s="187"/>
      <c r="Q69" s="187"/>
      <c r="R69" s="187"/>
      <c r="S69" s="187"/>
      <c r="T69" s="187"/>
      <c r="U69" s="210"/>
      <c r="V69" s="208">
        <f>SUM(I69:O69)</f>
        <v>0</v>
      </c>
      <c r="W69" s="268"/>
    </row>
    <row r="70" spans="4:23" ht="76.5">
      <c r="D70" s="194" t="s">
        <v>162</v>
      </c>
      <c r="E70" s="322" t="s">
        <v>82</v>
      </c>
      <c r="F70" s="322">
        <v>1</v>
      </c>
      <c r="G70" s="323" t="s">
        <v>163</v>
      </c>
      <c r="H70" s="187"/>
      <c r="I70" s="187">
        <v>2</v>
      </c>
      <c r="J70" s="187"/>
      <c r="K70" s="187"/>
      <c r="L70" s="188">
        <v>2</v>
      </c>
      <c r="M70" s="187"/>
      <c r="N70" s="187"/>
      <c r="O70" s="187"/>
      <c r="P70" s="187"/>
      <c r="Q70" s="187"/>
      <c r="R70" s="187">
        <v>4</v>
      </c>
      <c r="S70" s="187">
        <v>4</v>
      </c>
      <c r="T70" s="187">
        <v>4</v>
      </c>
      <c r="U70" s="210">
        <v>46266</v>
      </c>
      <c r="V70" s="208">
        <f>SUM(I70:O70)</f>
        <v>4</v>
      </c>
      <c r="W70" s="268"/>
    </row>
    <row r="71" spans="4:23" ht="12" customHeight="1">
      <c r="D71" s="211" t="s">
        <v>654</v>
      </c>
      <c r="E71" s="212"/>
      <c r="F71" s="213"/>
      <c r="G71" s="213"/>
      <c r="H71" s="214"/>
      <c r="I71" s="187">
        <f>SUM(I52:I70)</f>
        <v>16</v>
      </c>
      <c r="J71" s="187">
        <f t="shared" ref="J71:T71" si="32">SUM(J52:J70)</f>
        <v>1</v>
      </c>
      <c r="K71" s="187">
        <f t="shared" si="32"/>
        <v>0</v>
      </c>
      <c r="L71" s="187">
        <f t="shared" si="32"/>
        <v>8</v>
      </c>
      <c r="M71" s="187">
        <f t="shared" si="32"/>
        <v>4</v>
      </c>
      <c r="N71" s="187">
        <f t="shared" si="32"/>
        <v>2</v>
      </c>
      <c r="O71" s="187">
        <f t="shared" si="32"/>
        <v>0</v>
      </c>
      <c r="P71" s="187">
        <f t="shared" si="32"/>
        <v>1</v>
      </c>
      <c r="Q71" s="187">
        <f t="shared" si="32"/>
        <v>1</v>
      </c>
      <c r="R71" s="187">
        <f t="shared" si="32"/>
        <v>29</v>
      </c>
      <c r="S71" s="187">
        <f t="shared" ref="S71" si="33">SUM(S65:S70)</f>
        <v>4</v>
      </c>
      <c r="T71" s="187">
        <f t="shared" si="32"/>
        <v>28</v>
      </c>
      <c r="U71" s="215">
        <f>I75+J75+K75+L75+M75+N75</f>
        <v>875840</v>
      </c>
      <c r="V71" s="235"/>
      <c r="W71" s="267"/>
    </row>
    <row r="72" spans="4:23" ht="12" customHeight="1">
      <c r="D72" s="211" t="s">
        <v>655</v>
      </c>
      <c r="E72" s="212"/>
      <c r="F72" s="213"/>
      <c r="G72" s="213"/>
      <c r="H72" s="214"/>
      <c r="I72" s="217">
        <v>20000</v>
      </c>
      <c r="J72" s="236">
        <v>20000</v>
      </c>
      <c r="K72" s="236">
        <v>90000</v>
      </c>
      <c r="L72" s="236">
        <v>12000</v>
      </c>
      <c r="M72" s="236">
        <v>50000</v>
      </c>
      <c r="N72" s="236">
        <v>50000</v>
      </c>
      <c r="O72" s="236">
        <v>60000</v>
      </c>
      <c r="P72" s="236">
        <v>70000</v>
      </c>
      <c r="Q72" s="236">
        <v>300000</v>
      </c>
      <c r="R72" s="236">
        <v>13000</v>
      </c>
      <c r="S72" s="217">
        <v>18000</v>
      </c>
      <c r="T72" s="236">
        <v>23000</v>
      </c>
      <c r="U72" s="219"/>
      <c r="V72" s="237"/>
      <c r="W72" s="267"/>
    </row>
    <row r="73" spans="4:23">
      <c r="D73" s="211" t="s">
        <v>656</v>
      </c>
      <c r="E73" s="212"/>
      <c r="F73" s="213"/>
      <c r="G73" s="213"/>
      <c r="H73" s="214"/>
      <c r="I73" s="217">
        <f>SUM(I72*19%)</f>
        <v>3800</v>
      </c>
      <c r="J73" s="217">
        <f t="shared" ref="J73:O73" si="34">SUM(J72*19%)</f>
        <v>3800</v>
      </c>
      <c r="K73" s="217">
        <f t="shared" si="34"/>
        <v>17100</v>
      </c>
      <c r="L73" s="217">
        <f t="shared" si="34"/>
        <v>2280</v>
      </c>
      <c r="M73" s="217">
        <f t="shared" si="34"/>
        <v>9500</v>
      </c>
      <c r="N73" s="217">
        <f t="shared" si="34"/>
        <v>9500</v>
      </c>
      <c r="O73" s="217">
        <f t="shared" si="34"/>
        <v>11400</v>
      </c>
      <c r="P73" s="217">
        <f t="shared" ref="P73:T73" si="35">SUM(P72*19%)</f>
        <v>13300</v>
      </c>
      <c r="Q73" s="217">
        <f t="shared" si="35"/>
        <v>57000</v>
      </c>
      <c r="R73" s="217">
        <f t="shared" si="35"/>
        <v>2470</v>
      </c>
      <c r="S73" s="221">
        <f t="shared" ref="S73" si="36">SUM(S72*19%)</f>
        <v>3420</v>
      </c>
      <c r="T73" s="217">
        <f t="shared" si="35"/>
        <v>4370</v>
      </c>
      <c r="U73" s="272">
        <f>O75+P75+Q75+R75+T75+S75</f>
        <v>1740970</v>
      </c>
      <c r="V73" s="237"/>
      <c r="W73" s="267"/>
    </row>
    <row r="74" spans="4:23" ht="12" customHeight="1">
      <c r="D74" s="211" t="s">
        <v>657</v>
      </c>
      <c r="E74" s="212"/>
      <c r="F74" s="213"/>
      <c r="G74" s="213"/>
      <c r="H74" s="214"/>
      <c r="I74" s="217">
        <f>SUM(I72:I73)</f>
        <v>23800</v>
      </c>
      <c r="J74" s="217">
        <f t="shared" ref="J74:O74" si="37">SUM(J72:J73)</f>
        <v>23800</v>
      </c>
      <c r="K74" s="217">
        <f t="shared" si="37"/>
        <v>107100</v>
      </c>
      <c r="L74" s="217">
        <f t="shared" si="37"/>
        <v>14280</v>
      </c>
      <c r="M74" s="217">
        <f t="shared" si="37"/>
        <v>59500</v>
      </c>
      <c r="N74" s="217">
        <f t="shared" si="37"/>
        <v>59500</v>
      </c>
      <c r="O74" s="217">
        <f t="shared" si="37"/>
        <v>71400</v>
      </c>
      <c r="P74" s="217">
        <f t="shared" ref="P74:T74" si="38">SUM(P72:P73)</f>
        <v>83300</v>
      </c>
      <c r="Q74" s="217">
        <f t="shared" si="38"/>
        <v>357000</v>
      </c>
      <c r="R74" s="217">
        <f t="shared" si="38"/>
        <v>15470</v>
      </c>
      <c r="S74" s="221">
        <f t="shared" si="38"/>
        <v>21420</v>
      </c>
      <c r="T74" s="217">
        <f t="shared" si="38"/>
        <v>27370</v>
      </c>
      <c r="U74" s="219"/>
      <c r="V74" s="237"/>
      <c r="W74" s="267"/>
    </row>
    <row r="75" spans="4:23" ht="12" customHeight="1">
      <c r="D75" s="211" t="s">
        <v>658</v>
      </c>
      <c r="E75" s="212"/>
      <c r="F75" s="213"/>
      <c r="G75" s="213"/>
      <c r="H75" s="214"/>
      <c r="I75" s="217">
        <f>SUM(I74*I71)</f>
        <v>380800</v>
      </c>
      <c r="J75" s="217">
        <f t="shared" ref="J75:O75" si="39">SUM(J74*J71)</f>
        <v>23800</v>
      </c>
      <c r="K75" s="217">
        <f t="shared" si="39"/>
        <v>0</v>
      </c>
      <c r="L75" s="217">
        <f t="shared" si="39"/>
        <v>114240</v>
      </c>
      <c r="M75" s="217">
        <f t="shared" si="39"/>
        <v>238000</v>
      </c>
      <c r="N75" s="217">
        <f t="shared" si="39"/>
        <v>119000</v>
      </c>
      <c r="O75" s="217">
        <f t="shared" si="39"/>
        <v>0</v>
      </c>
      <c r="P75" s="217">
        <f t="shared" ref="P75:T75" si="40">SUM(P74*P71)</f>
        <v>83300</v>
      </c>
      <c r="Q75" s="217">
        <f t="shared" si="40"/>
        <v>357000</v>
      </c>
      <c r="R75" s="217">
        <f t="shared" si="40"/>
        <v>448630</v>
      </c>
      <c r="S75" s="221">
        <f t="shared" ref="S75" si="41">SUM(S71*S74)</f>
        <v>85680</v>
      </c>
      <c r="T75" s="217">
        <f t="shared" si="40"/>
        <v>766360</v>
      </c>
      <c r="U75" s="222"/>
      <c r="V75" s="238"/>
      <c r="W75" s="267"/>
    </row>
    <row r="76" spans="4:23" ht="15">
      <c r="D76" s="224" t="s">
        <v>164</v>
      </c>
      <c r="E76" s="205"/>
      <c r="F76" s="206"/>
      <c r="G76" s="206"/>
      <c r="H76" s="206"/>
      <c r="I76" s="206"/>
      <c r="J76" s="206"/>
      <c r="K76" s="206"/>
      <c r="L76" s="206"/>
      <c r="M76" s="206"/>
      <c r="N76" s="206"/>
      <c r="O76" s="206"/>
      <c r="P76" s="206"/>
      <c r="Q76" s="206"/>
      <c r="R76" s="206"/>
      <c r="S76" s="206"/>
      <c r="T76" s="206"/>
      <c r="U76" s="206"/>
      <c r="V76" s="207"/>
      <c r="W76" s="267"/>
    </row>
    <row r="77" spans="4:23" ht="25.5">
      <c r="D77" s="185" t="s">
        <v>165</v>
      </c>
      <c r="E77" s="186" t="s">
        <v>82</v>
      </c>
      <c r="F77" s="186">
        <v>1</v>
      </c>
      <c r="G77" s="189" t="s">
        <v>166</v>
      </c>
      <c r="H77" s="187"/>
      <c r="I77" s="187"/>
      <c r="J77" s="239"/>
      <c r="K77" s="239"/>
      <c r="L77" s="240"/>
      <c r="M77" s="187"/>
      <c r="N77" s="208"/>
      <c r="O77" s="239"/>
      <c r="P77" s="239"/>
      <c r="Q77" s="239"/>
      <c r="R77" s="239"/>
      <c r="S77" s="239"/>
      <c r="T77" s="239"/>
      <c r="U77" s="241"/>
      <c r="V77" s="242">
        <f t="shared" ref="V77:V98" si="42">SUM(I77:O77)</f>
        <v>0</v>
      </c>
      <c r="W77" s="268"/>
    </row>
    <row r="78" spans="4:23" ht="25.5">
      <c r="D78" s="185" t="s">
        <v>167</v>
      </c>
      <c r="E78" s="186" t="s">
        <v>82</v>
      </c>
      <c r="F78" s="186">
        <v>1</v>
      </c>
      <c r="G78" s="190" t="s">
        <v>168</v>
      </c>
      <c r="H78" s="187"/>
      <c r="I78" s="187"/>
      <c r="J78" s="187"/>
      <c r="K78" s="187"/>
      <c r="L78" s="188"/>
      <c r="M78" s="187"/>
      <c r="N78" s="187"/>
      <c r="O78" s="187"/>
      <c r="P78" s="187"/>
      <c r="Q78" s="187"/>
      <c r="R78" s="187"/>
      <c r="S78" s="187"/>
      <c r="T78" s="187"/>
      <c r="U78" s="241"/>
      <c r="V78" s="242">
        <f t="shared" si="42"/>
        <v>0</v>
      </c>
      <c r="W78" s="268"/>
    </row>
    <row r="79" spans="4:23" ht="25.5">
      <c r="D79" s="185" t="s">
        <v>169</v>
      </c>
      <c r="E79" s="186" t="s">
        <v>82</v>
      </c>
      <c r="F79" s="186">
        <v>1</v>
      </c>
      <c r="G79" s="190" t="s">
        <v>170</v>
      </c>
      <c r="H79" s="187"/>
      <c r="I79" s="187"/>
      <c r="J79" s="208"/>
      <c r="K79" s="187"/>
      <c r="L79" s="188"/>
      <c r="M79" s="187"/>
      <c r="N79" s="208"/>
      <c r="O79" s="187"/>
      <c r="P79" s="187"/>
      <c r="Q79" s="187"/>
      <c r="R79" s="187"/>
      <c r="S79" s="187"/>
      <c r="T79" s="187"/>
      <c r="U79" s="241"/>
      <c r="V79" s="242">
        <f t="shared" si="42"/>
        <v>0</v>
      </c>
      <c r="W79" s="268"/>
    </row>
    <row r="80" spans="4:23" ht="25.5">
      <c r="D80" s="185" t="s">
        <v>171</v>
      </c>
      <c r="E80" s="186" t="s">
        <v>82</v>
      </c>
      <c r="F80" s="186">
        <v>1</v>
      </c>
      <c r="G80" s="190" t="s">
        <v>172</v>
      </c>
      <c r="H80" s="187"/>
      <c r="I80" s="187"/>
      <c r="J80" s="242"/>
      <c r="K80" s="242"/>
      <c r="L80" s="209"/>
      <c r="M80" s="242"/>
      <c r="N80" s="242"/>
      <c r="O80" s="242"/>
      <c r="P80" s="242"/>
      <c r="Q80" s="242"/>
      <c r="R80" s="242"/>
      <c r="S80" s="242"/>
      <c r="T80" s="242"/>
      <c r="U80" s="210"/>
      <c r="V80" s="242">
        <f t="shared" si="42"/>
        <v>0</v>
      </c>
      <c r="W80" s="268"/>
    </row>
    <row r="81" spans="4:23" ht="25.5">
      <c r="D81" s="185" t="s">
        <v>173</v>
      </c>
      <c r="E81" s="186" t="s">
        <v>82</v>
      </c>
      <c r="F81" s="186">
        <v>1</v>
      </c>
      <c r="G81" s="190" t="s">
        <v>174</v>
      </c>
      <c r="H81" s="187"/>
      <c r="I81" s="187"/>
      <c r="J81" s="242"/>
      <c r="K81" s="242"/>
      <c r="L81" s="209"/>
      <c r="M81" s="242"/>
      <c r="N81" s="242"/>
      <c r="O81" s="242"/>
      <c r="P81" s="242"/>
      <c r="Q81" s="242"/>
      <c r="R81" s="242"/>
      <c r="S81" s="242"/>
      <c r="T81" s="242"/>
      <c r="U81" s="210"/>
      <c r="V81" s="242">
        <f t="shared" si="42"/>
        <v>0</v>
      </c>
      <c r="W81" s="268"/>
    </row>
    <row r="82" spans="4:23" ht="63.75">
      <c r="D82" s="185" t="s">
        <v>175</v>
      </c>
      <c r="E82" s="225" t="s">
        <v>176</v>
      </c>
      <c r="F82" s="186">
        <v>3</v>
      </c>
      <c r="G82" s="190" t="s">
        <v>177</v>
      </c>
      <c r="H82" s="187"/>
      <c r="I82" s="187"/>
      <c r="J82" s="242"/>
      <c r="K82" s="242"/>
      <c r="L82" s="209"/>
      <c r="M82" s="242"/>
      <c r="N82" s="242"/>
      <c r="O82" s="242"/>
      <c r="P82" s="242"/>
      <c r="Q82" s="242"/>
      <c r="R82" s="242"/>
      <c r="S82" s="242"/>
      <c r="T82" s="242"/>
      <c r="U82" s="210"/>
      <c r="V82" s="242">
        <f t="shared" si="42"/>
        <v>0</v>
      </c>
      <c r="W82" s="268"/>
    </row>
    <row r="83" spans="4:23" ht="25.5">
      <c r="D83" s="185" t="s">
        <v>178</v>
      </c>
      <c r="E83" s="186" t="s">
        <v>82</v>
      </c>
      <c r="F83" s="186">
        <v>1</v>
      </c>
      <c r="G83" s="190" t="s">
        <v>179</v>
      </c>
      <c r="H83" s="187"/>
      <c r="I83" s="187"/>
      <c r="J83" s="208"/>
      <c r="K83" s="187"/>
      <c r="L83" s="188"/>
      <c r="M83" s="187"/>
      <c r="N83" s="208"/>
      <c r="O83" s="187"/>
      <c r="P83" s="187"/>
      <c r="Q83" s="187"/>
      <c r="R83" s="187"/>
      <c r="S83" s="187"/>
      <c r="T83" s="187"/>
      <c r="U83" s="241"/>
      <c r="V83" s="242">
        <f t="shared" si="42"/>
        <v>0</v>
      </c>
      <c r="W83" s="268"/>
    </row>
    <row r="84" spans="4:23" ht="25.5">
      <c r="D84" s="185" t="s">
        <v>180</v>
      </c>
      <c r="E84" s="186" t="s">
        <v>181</v>
      </c>
      <c r="F84" s="186">
        <v>1</v>
      </c>
      <c r="G84" s="189" t="s">
        <v>182</v>
      </c>
      <c r="H84" s="187"/>
      <c r="I84" s="187"/>
      <c r="J84" s="242"/>
      <c r="K84" s="242"/>
      <c r="L84" s="188"/>
      <c r="M84" s="242"/>
      <c r="N84" s="242"/>
      <c r="O84" s="242"/>
      <c r="P84" s="242"/>
      <c r="Q84" s="242"/>
      <c r="R84" s="242"/>
      <c r="S84" s="242"/>
      <c r="T84" s="242"/>
      <c r="U84" s="210"/>
      <c r="V84" s="242">
        <f t="shared" si="42"/>
        <v>0</v>
      </c>
      <c r="W84" s="268"/>
    </row>
    <row r="85" spans="4:23" ht="51">
      <c r="D85" s="185" t="s">
        <v>180</v>
      </c>
      <c r="E85" s="186" t="s">
        <v>183</v>
      </c>
      <c r="F85" s="186"/>
      <c r="G85" s="189" t="s">
        <v>184</v>
      </c>
      <c r="H85" s="187"/>
      <c r="I85" s="187"/>
      <c r="J85" s="208"/>
      <c r="K85" s="187"/>
      <c r="L85" s="188"/>
      <c r="M85" s="187"/>
      <c r="N85" s="208"/>
      <c r="O85" s="187"/>
      <c r="P85" s="187"/>
      <c r="Q85" s="187"/>
      <c r="R85" s="187"/>
      <c r="S85" s="187"/>
      <c r="T85" s="187"/>
      <c r="U85" s="241"/>
      <c r="V85" s="242">
        <f t="shared" si="42"/>
        <v>0</v>
      </c>
      <c r="W85" s="268"/>
    </row>
    <row r="86" spans="4:23" ht="25.5">
      <c r="D86" s="185" t="s">
        <v>185</v>
      </c>
      <c r="E86" s="186" t="s">
        <v>82</v>
      </c>
      <c r="F86" s="186">
        <v>1</v>
      </c>
      <c r="G86" s="190" t="s">
        <v>186</v>
      </c>
      <c r="H86" s="187"/>
      <c r="I86" s="187"/>
      <c r="J86" s="208"/>
      <c r="K86" s="187"/>
      <c r="L86" s="188"/>
      <c r="M86" s="187"/>
      <c r="N86" s="208"/>
      <c r="O86" s="187"/>
      <c r="P86" s="187"/>
      <c r="Q86" s="187"/>
      <c r="R86" s="187"/>
      <c r="S86" s="187"/>
      <c r="T86" s="187"/>
      <c r="U86" s="210"/>
      <c r="V86" s="242">
        <f t="shared" si="42"/>
        <v>0</v>
      </c>
      <c r="W86" s="268"/>
    </row>
    <row r="87" spans="4:23" ht="25.5">
      <c r="D87" s="185" t="s">
        <v>187</v>
      </c>
      <c r="E87" s="186" t="s">
        <v>82</v>
      </c>
      <c r="F87" s="186">
        <v>1</v>
      </c>
      <c r="G87" s="191" t="s">
        <v>188</v>
      </c>
      <c r="H87" s="187"/>
      <c r="I87" s="187"/>
      <c r="J87" s="208"/>
      <c r="K87" s="187"/>
      <c r="L87" s="188"/>
      <c r="M87" s="187"/>
      <c r="N87" s="208"/>
      <c r="O87" s="187"/>
      <c r="P87" s="187"/>
      <c r="Q87" s="187"/>
      <c r="R87" s="187"/>
      <c r="S87" s="187"/>
      <c r="T87" s="187"/>
      <c r="U87" s="241"/>
      <c r="V87" s="242">
        <f t="shared" si="42"/>
        <v>0</v>
      </c>
      <c r="W87" s="268"/>
    </row>
    <row r="88" spans="4:23" ht="25.5">
      <c r="D88" s="185" t="s">
        <v>189</v>
      </c>
      <c r="E88" s="186" t="s">
        <v>82</v>
      </c>
      <c r="F88" s="186">
        <v>1</v>
      </c>
      <c r="G88" s="190" t="s">
        <v>190</v>
      </c>
      <c r="H88" s="187"/>
      <c r="I88" s="187"/>
      <c r="J88" s="208"/>
      <c r="K88" s="187"/>
      <c r="L88" s="188"/>
      <c r="M88" s="187"/>
      <c r="N88" s="208"/>
      <c r="O88" s="187"/>
      <c r="P88" s="187"/>
      <c r="Q88" s="187"/>
      <c r="R88" s="187"/>
      <c r="S88" s="187"/>
      <c r="T88" s="187"/>
      <c r="U88" s="241"/>
      <c r="V88" s="242">
        <f t="shared" si="42"/>
        <v>0</v>
      </c>
      <c r="W88" s="268"/>
    </row>
    <row r="89" spans="4:23" ht="38.25">
      <c r="D89" s="185" t="s">
        <v>191</v>
      </c>
      <c r="E89" s="186" t="s">
        <v>82</v>
      </c>
      <c r="F89" s="186">
        <v>1</v>
      </c>
      <c r="G89" s="190" t="s">
        <v>192</v>
      </c>
      <c r="H89" s="187"/>
      <c r="I89" s="187"/>
      <c r="J89" s="208"/>
      <c r="K89" s="187"/>
      <c r="L89" s="188"/>
      <c r="M89" s="187"/>
      <c r="N89" s="208"/>
      <c r="O89" s="187"/>
      <c r="P89" s="187"/>
      <c r="Q89" s="187"/>
      <c r="R89" s="187"/>
      <c r="S89" s="187"/>
      <c r="T89" s="187"/>
      <c r="U89" s="241"/>
      <c r="V89" s="242">
        <f t="shared" si="42"/>
        <v>0</v>
      </c>
      <c r="W89" s="268"/>
    </row>
    <row r="90" spans="4:23" ht="25.5">
      <c r="D90" s="185" t="s">
        <v>193</v>
      </c>
      <c r="E90" s="186" t="s">
        <v>82</v>
      </c>
      <c r="F90" s="186">
        <v>1</v>
      </c>
      <c r="G90" s="190" t="s">
        <v>194</v>
      </c>
      <c r="H90" s="187"/>
      <c r="I90" s="187"/>
      <c r="J90" s="208"/>
      <c r="K90" s="187"/>
      <c r="L90" s="188"/>
      <c r="M90" s="187"/>
      <c r="N90" s="208"/>
      <c r="O90" s="187"/>
      <c r="P90" s="187"/>
      <c r="Q90" s="187"/>
      <c r="R90" s="187"/>
      <c r="S90" s="187"/>
      <c r="T90" s="187"/>
      <c r="U90" s="241"/>
      <c r="V90" s="242">
        <f t="shared" si="42"/>
        <v>0</v>
      </c>
      <c r="W90" s="268"/>
    </row>
    <row r="91" spans="4:23" ht="51">
      <c r="D91" s="185" t="s">
        <v>195</v>
      </c>
      <c r="E91" s="186" t="s">
        <v>82</v>
      </c>
      <c r="F91" s="186">
        <v>1</v>
      </c>
      <c r="G91" s="190" t="s">
        <v>196</v>
      </c>
      <c r="H91" s="187"/>
      <c r="I91" s="187"/>
      <c r="J91" s="242"/>
      <c r="K91" s="242"/>
      <c r="L91" s="209"/>
      <c r="M91" s="242"/>
      <c r="N91" s="242"/>
      <c r="O91" s="242"/>
      <c r="P91" s="242"/>
      <c r="Q91" s="242"/>
      <c r="R91" s="242"/>
      <c r="S91" s="242"/>
      <c r="T91" s="242"/>
      <c r="U91" s="210"/>
      <c r="V91" s="242">
        <f t="shared" si="42"/>
        <v>0</v>
      </c>
      <c r="W91" s="267"/>
    </row>
    <row r="92" spans="4:23" ht="38.25">
      <c r="D92" s="185" t="s">
        <v>197</v>
      </c>
      <c r="E92" s="186" t="s">
        <v>198</v>
      </c>
      <c r="F92" s="186">
        <v>2</v>
      </c>
      <c r="G92" s="189" t="s">
        <v>199</v>
      </c>
      <c r="H92" s="187"/>
      <c r="I92" s="187"/>
      <c r="J92" s="242"/>
      <c r="K92" s="242"/>
      <c r="L92" s="209"/>
      <c r="M92" s="242"/>
      <c r="N92" s="242"/>
      <c r="O92" s="242"/>
      <c r="P92" s="242"/>
      <c r="Q92" s="242"/>
      <c r="R92" s="242"/>
      <c r="S92" s="242"/>
      <c r="T92" s="242"/>
      <c r="U92" s="210"/>
      <c r="V92" s="242">
        <f t="shared" si="42"/>
        <v>0</v>
      </c>
      <c r="W92" s="267"/>
    </row>
    <row r="93" spans="4:23" ht="25.5">
      <c r="D93" s="185" t="s">
        <v>197</v>
      </c>
      <c r="E93" s="186" t="s">
        <v>200</v>
      </c>
      <c r="F93" s="186">
        <v>1</v>
      </c>
      <c r="G93" s="190" t="s">
        <v>201</v>
      </c>
      <c r="H93" s="187"/>
      <c r="I93" s="187"/>
      <c r="J93" s="242"/>
      <c r="K93" s="242"/>
      <c r="L93" s="209"/>
      <c r="M93" s="242"/>
      <c r="N93" s="242"/>
      <c r="O93" s="242"/>
      <c r="P93" s="242"/>
      <c r="Q93" s="242"/>
      <c r="R93" s="242"/>
      <c r="S93" s="242"/>
      <c r="T93" s="242"/>
      <c r="U93" s="210"/>
      <c r="V93" s="242">
        <f t="shared" si="42"/>
        <v>0</v>
      </c>
      <c r="W93" s="267"/>
    </row>
    <row r="94" spans="4:23" ht="38.25">
      <c r="D94" s="194" t="s">
        <v>197</v>
      </c>
      <c r="E94" s="243" t="s">
        <v>202</v>
      </c>
      <c r="F94" s="186">
        <v>1</v>
      </c>
      <c r="G94" s="192" t="s">
        <v>203</v>
      </c>
      <c r="H94" s="187"/>
      <c r="I94" s="187"/>
      <c r="J94" s="242"/>
      <c r="K94" s="242"/>
      <c r="L94" s="209"/>
      <c r="M94" s="242"/>
      <c r="N94" s="242"/>
      <c r="O94" s="242"/>
      <c r="P94" s="242"/>
      <c r="Q94" s="242"/>
      <c r="R94" s="242"/>
      <c r="S94" s="242"/>
      <c r="T94" s="242"/>
      <c r="U94" s="241"/>
      <c r="V94" s="242">
        <f t="shared" si="42"/>
        <v>0</v>
      </c>
      <c r="W94" s="268"/>
    </row>
    <row r="95" spans="4:23" ht="51">
      <c r="D95" s="185" t="s">
        <v>204</v>
      </c>
      <c r="E95" s="244" t="s">
        <v>94</v>
      </c>
      <c r="F95" s="186">
        <v>2</v>
      </c>
      <c r="G95" s="193" t="s">
        <v>205</v>
      </c>
      <c r="H95" s="187"/>
      <c r="I95" s="187"/>
      <c r="J95" s="208"/>
      <c r="K95" s="187"/>
      <c r="L95" s="188"/>
      <c r="M95" s="187"/>
      <c r="N95" s="208"/>
      <c r="O95" s="187"/>
      <c r="P95" s="187"/>
      <c r="Q95" s="187"/>
      <c r="R95" s="187"/>
      <c r="S95" s="187"/>
      <c r="T95" s="187"/>
      <c r="U95" s="241"/>
      <c r="V95" s="242">
        <f t="shared" si="42"/>
        <v>0</v>
      </c>
      <c r="W95" s="268"/>
    </row>
    <row r="96" spans="4:23" ht="25.5">
      <c r="D96" s="185" t="s">
        <v>206</v>
      </c>
      <c r="E96" s="186" t="s">
        <v>82</v>
      </c>
      <c r="F96" s="186">
        <v>1</v>
      </c>
      <c r="G96" s="190" t="s">
        <v>207</v>
      </c>
      <c r="H96" s="187"/>
      <c r="I96" s="187"/>
      <c r="J96" s="208"/>
      <c r="K96" s="187"/>
      <c r="L96" s="188"/>
      <c r="M96" s="187"/>
      <c r="N96" s="208"/>
      <c r="O96" s="187"/>
      <c r="P96" s="187"/>
      <c r="Q96" s="187"/>
      <c r="R96" s="187"/>
      <c r="S96" s="187"/>
      <c r="T96" s="187"/>
      <c r="U96" s="241"/>
      <c r="V96" s="242">
        <f t="shared" si="42"/>
        <v>0</v>
      </c>
      <c r="W96" s="267"/>
    </row>
    <row r="97" spans="4:23" ht="25.5">
      <c r="D97" s="185" t="s">
        <v>208</v>
      </c>
      <c r="E97" s="186" t="s">
        <v>82</v>
      </c>
      <c r="F97" s="186">
        <v>1</v>
      </c>
      <c r="G97" s="189" t="s">
        <v>209</v>
      </c>
      <c r="H97" s="187"/>
      <c r="I97" s="187"/>
      <c r="J97" s="208"/>
      <c r="K97" s="187"/>
      <c r="L97" s="188"/>
      <c r="M97" s="187"/>
      <c r="N97" s="208"/>
      <c r="O97" s="187"/>
      <c r="P97" s="187"/>
      <c r="Q97" s="187"/>
      <c r="R97" s="187"/>
      <c r="S97" s="187"/>
      <c r="T97" s="187"/>
      <c r="U97" s="241"/>
      <c r="V97" s="242">
        <f t="shared" si="42"/>
        <v>0</v>
      </c>
      <c r="W97" s="267"/>
    </row>
    <row r="98" spans="4:23" ht="18" customHeight="1">
      <c r="D98" s="185" t="s">
        <v>210</v>
      </c>
      <c r="E98" s="186" t="s">
        <v>82</v>
      </c>
      <c r="F98" s="186">
        <v>1</v>
      </c>
      <c r="G98" s="190" t="s">
        <v>211</v>
      </c>
      <c r="H98" s="187"/>
      <c r="I98" s="187"/>
      <c r="J98" s="208"/>
      <c r="K98" s="187"/>
      <c r="L98" s="188"/>
      <c r="M98" s="187"/>
      <c r="N98" s="208"/>
      <c r="O98" s="187"/>
      <c r="P98" s="187"/>
      <c r="Q98" s="187"/>
      <c r="R98" s="187"/>
      <c r="S98" s="187"/>
      <c r="T98" s="187"/>
      <c r="U98" s="241"/>
      <c r="V98" s="242">
        <f t="shared" si="42"/>
        <v>0</v>
      </c>
      <c r="W98" s="267"/>
    </row>
    <row r="99" spans="4:23" ht="12" customHeight="1">
      <c r="D99" s="211" t="s">
        <v>654</v>
      </c>
      <c r="E99" s="212"/>
      <c r="F99" s="213"/>
      <c r="G99" s="213"/>
      <c r="H99" s="214"/>
      <c r="I99" s="187">
        <f>SUM(I77:I98)</f>
        <v>0</v>
      </c>
      <c r="J99" s="187">
        <f t="shared" ref="J99:T99" si="43">SUM(J77:J98)</f>
        <v>0</v>
      </c>
      <c r="K99" s="187">
        <f t="shared" si="43"/>
        <v>0</v>
      </c>
      <c r="L99" s="187">
        <f t="shared" si="43"/>
        <v>0</v>
      </c>
      <c r="M99" s="187">
        <f t="shared" si="43"/>
        <v>0</v>
      </c>
      <c r="N99" s="187">
        <f t="shared" si="43"/>
        <v>0</v>
      </c>
      <c r="O99" s="187">
        <f t="shared" si="43"/>
        <v>0</v>
      </c>
      <c r="P99" s="187">
        <f t="shared" si="43"/>
        <v>0</v>
      </c>
      <c r="Q99" s="187">
        <f t="shared" si="43"/>
        <v>0</v>
      </c>
      <c r="R99" s="187">
        <f t="shared" si="43"/>
        <v>0</v>
      </c>
      <c r="S99" s="187">
        <f t="shared" ref="S99" si="44">SUM(S93:S98)</f>
        <v>0</v>
      </c>
      <c r="T99" s="187">
        <f t="shared" si="43"/>
        <v>0</v>
      </c>
      <c r="U99" s="215">
        <f>I103+J103+K103+L103+M103+N103</f>
        <v>0</v>
      </c>
      <c r="V99" s="232"/>
      <c r="W99" s="267"/>
    </row>
    <row r="100" spans="4:23" ht="12" customHeight="1">
      <c r="D100" s="211" t="s">
        <v>655</v>
      </c>
      <c r="E100" s="212"/>
      <c r="F100" s="213"/>
      <c r="G100" s="213"/>
      <c r="H100" s="214"/>
      <c r="I100" s="217">
        <v>20000</v>
      </c>
      <c r="J100" s="218">
        <v>20000</v>
      </c>
      <c r="K100" s="217">
        <v>95000</v>
      </c>
      <c r="L100" s="217">
        <v>12000</v>
      </c>
      <c r="M100" s="217">
        <v>40000</v>
      </c>
      <c r="N100" s="218">
        <v>50000</v>
      </c>
      <c r="O100" s="217">
        <v>60000</v>
      </c>
      <c r="P100" s="217">
        <v>70000</v>
      </c>
      <c r="Q100" s="217">
        <v>300000</v>
      </c>
      <c r="R100" s="217">
        <v>13000</v>
      </c>
      <c r="S100" s="217">
        <v>18000</v>
      </c>
      <c r="T100" s="217">
        <v>23000</v>
      </c>
      <c r="U100" s="219"/>
      <c r="V100" s="233"/>
      <c r="W100" s="267"/>
    </row>
    <row r="101" spans="4:23">
      <c r="D101" s="211" t="s">
        <v>656</v>
      </c>
      <c r="E101" s="212"/>
      <c r="F101" s="213"/>
      <c r="G101" s="213"/>
      <c r="H101" s="214"/>
      <c r="I101" s="217">
        <f>SUM(I100*19%)</f>
        <v>3800</v>
      </c>
      <c r="J101" s="217">
        <f t="shared" ref="J101:O101" si="45">SUM(J100*19%)</f>
        <v>3800</v>
      </c>
      <c r="K101" s="217">
        <f t="shared" si="45"/>
        <v>18050</v>
      </c>
      <c r="L101" s="217">
        <f t="shared" si="45"/>
        <v>2280</v>
      </c>
      <c r="M101" s="217">
        <f t="shared" si="45"/>
        <v>7600</v>
      </c>
      <c r="N101" s="217">
        <f t="shared" si="45"/>
        <v>9500</v>
      </c>
      <c r="O101" s="217">
        <f t="shared" si="45"/>
        <v>11400</v>
      </c>
      <c r="P101" s="217">
        <f t="shared" ref="P101:T101" si="46">SUM(P100*19%)</f>
        <v>13300</v>
      </c>
      <c r="Q101" s="217">
        <f t="shared" si="46"/>
        <v>57000</v>
      </c>
      <c r="R101" s="217">
        <f t="shared" si="46"/>
        <v>2470</v>
      </c>
      <c r="S101" s="221">
        <f t="shared" ref="S101" si="47">SUM(S100*19%)</f>
        <v>3420</v>
      </c>
      <c r="T101" s="217">
        <f t="shared" si="46"/>
        <v>4370</v>
      </c>
      <c r="U101" s="272">
        <f>O103+P103+Q103+R103+T103+S103</f>
        <v>0</v>
      </c>
      <c r="V101" s="233"/>
      <c r="W101" s="267"/>
    </row>
    <row r="102" spans="4:23" ht="12" customHeight="1">
      <c r="D102" s="211" t="s">
        <v>657</v>
      </c>
      <c r="E102" s="212"/>
      <c r="F102" s="213"/>
      <c r="G102" s="213"/>
      <c r="H102" s="214"/>
      <c r="I102" s="217">
        <f>SUM(I100:I101)</f>
        <v>23800</v>
      </c>
      <c r="J102" s="217">
        <f t="shared" ref="J102:O102" si="48">SUM(J100:J101)</f>
        <v>23800</v>
      </c>
      <c r="K102" s="217">
        <f t="shared" si="48"/>
        <v>113050</v>
      </c>
      <c r="L102" s="217">
        <f t="shared" si="48"/>
        <v>14280</v>
      </c>
      <c r="M102" s="217">
        <f t="shared" si="48"/>
        <v>47600</v>
      </c>
      <c r="N102" s="217">
        <f t="shared" si="48"/>
        <v>59500</v>
      </c>
      <c r="O102" s="217">
        <f t="shared" si="48"/>
        <v>71400</v>
      </c>
      <c r="P102" s="217">
        <f t="shared" ref="P102:T102" si="49">SUM(P100:P101)</f>
        <v>83300</v>
      </c>
      <c r="Q102" s="217">
        <f t="shared" si="49"/>
        <v>357000</v>
      </c>
      <c r="R102" s="217">
        <f t="shared" si="49"/>
        <v>15470</v>
      </c>
      <c r="S102" s="221">
        <f t="shared" si="49"/>
        <v>21420</v>
      </c>
      <c r="T102" s="217">
        <f t="shared" si="49"/>
        <v>27370</v>
      </c>
      <c r="U102" s="219"/>
      <c r="V102" s="233"/>
      <c r="W102" s="267"/>
    </row>
    <row r="103" spans="4:23" ht="12" customHeight="1">
      <c r="D103" s="211" t="s">
        <v>658</v>
      </c>
      <c r="E103" s="212"/>
      <c r="F103" s="213"/>
      <c r="G103" s="213"/>
      <c r="H103" s="214"/>
      <c r="I103" s="217">
        <f>SUM(I102*I99)</f>
        <v>0</v>
      </c>
      <c r="J103" s="217">
        <f t="shared" ref="J103:O103" si="50">SUM(J102*J99)</f>
        <v>0</v>
      </c>
      <c r="K103" s="217">
        <f t="shared" si="50"/>
        <v>0</v>
      </c>
      <c r="L103" s="217">
        <f t="shared" si="50"/>
        <v>0</v>
      </c>
      <c r="M103" s="217">
        <f t="shared" si="50"/>
        <v>0</v>
      </c>
      <c r="N103" s="217">
        <f t="shared" si="50"/>
        <v>0</v>
      </c>
      <c r="O103" s="217">
        <f t="shared" si="50"/>
        <v>0</v>
      </c>
      <c r="P103" s="217">
        <f t="shared" ref="P103:T103" si="51">SUM(P102*P99)</f>
        <v>0</v>
      </c>
      <c r="Q103" s="217">
        <f t="shared" si="51"/>
        <v>0</v>
      </c>
      <c r="R103" s="217">
        <f t="shared" si="51"/>
        <v>0</v>
      </c>
      <c r="S103" s="221">
        <f t="shared" ref="S103" si="52">SUM(S99*S102)</f>
        <v>0</v>
      </c>
      <c r="T103" s="217">
        <f t="shared" si="51"/>
        <v>0</v>
      </c>
      <c r="U103" s="222"/>
      <c r="V103" s="234"/>
      <c r="W103" s="267"/>
    </row>
    <row r="104" spans="4:23" ht="15">
      <c r="D104" s="224" t="s">
        <v>212</v>
      </c>
      <c r="E104" s="205"/>
      <c r="F104" s="206"/>
      <c r="G104" s="206"/>
      <c r="H104" s="206"/>
      <c r="I104" s="206"/>
      <c r="J104" s="206"/>
      <c r="K104" s="206"/>
      <c r="L104" s="206"/>
      <c r="M104" s="206"/>
      <c r="N104" s="206"/>
      <c r="O104" s="206"/>
      <c r="P104" s="206"/>
      <c r="Q104" s="206"/>
      <c r="R104" s="206"/>
      <c r="S104" s="206"/>
      <c r="T104" s="206"/>
      <c r="U104" s="206"/>
      <c r="V104" s="207"/>
      <c r="W104" s="267"/>
    </row>
    <row r="105" spans="4:23" ht="25.5">
      <c r="D105" s="185" t="s">
        <v>213</v>
      </c>
      <c r="E105" s="186" t="s">
        <v>82</v>
      </c>
      <c r="F105" s="186">
        <v>1</v>
      </c>
      <c r="G105" s="190" t="s">
        <v>214</v>
      </c>
      <c r="H105" s="187"/>
      <c r="I105" s="242"/>
      <c r="J105" s="242"/>
      <c r="K105" s="242"/>
      <c r="L105" s="209"/>
      <c r="M105" s="242"/>
      <c r="N105" s="242"/>
      <c r="O105" s="242"/>
      <c r="P105" s="242"/>
      <c r="Q105" s="242"/>
      <c r="R105" s="242"/>
      <c r="S105" s="242"/>
      <c r="T105" s="242"/>
      <c r="U105" s="241"/>
      <c r="V105" s="242">
        <f t="shared" ref="V105:V128" si="53">SUM(I105:O105)</f>
        <v>0</v>
      </c>
      <c r="W105" s="268"/>
    </row>
    <row r="106" spans="4:23" ht="38.25">
      <c r="D106" s="185" t="s">
        <v>215</v>
      </c>
      <c r="E106" s="186" t="s">
        <v>82</v>
      </c>
      <c r="F106" s="186">
        <v>1</v>
      </c>
      <c r="G106" s="190" t="s">
        <v>216</v>
      </c>
      <c r="H106" s="187"/>
      <c r="I106" s="242"/>
      <c r="J106" s="242"/>
      <c r="K106" s="242"/>
      <c r="L106" s="209"/>
      <c r="M106" s="242"/>
      <c r="N106" s="242"/>
      <c r="O106" s="242"/>
      <c r="P106" s="242"/>
      <c r="Q106" s="242"/>
      <c r="R106" s="242"/>
      <c r="S106" s="242"/>
      <c r="T106" s="242"/>
      <c r="U106" s="241"/>
      <c r="V106" s="242">
        <f t="shared" si="53"/>
        <v>0</v>
      </c>
      <c r="W106" s="268"/>
    </row>
    <row r="107" spans="4:23" ht="25.5">
      <c r="D107" s="185" t="s">
        <v>217</v>
      </c>
      <c r="E107" s="186" t="s">
        <v>82</v>
      </c>
      <c r="F107" s="186">
        <v>1</v>
      </c>
      <c r="G107" s="190" t="s">
        <v>218</v>
      </c>
      <c r="H107" s="187"/>
      <c r="I107" s="187"/>
      <c r="J107" s="239"/>
      <c r="K107" s="239"/>
      <c r="L107" s="188"/>
      <c r="M107" s="187"/>
      <c r="N107" s="208"/>
      <c r="O107" s="239"/>
      <c r="P107" s="239"/>
      <c r="Q107" s="239"/>
      <c r="R107" s="239"/>
      <c r="S107" s="239"/>
      <c r="T107" s="239"/>
      <c r="U107" s="241"/>
      <c r="V107" s="242">
        <f t="shared" si="53"/>
        <v>0</v>
      </c>
      <c r="W107" s="268"/>
    </row>
    <row r="108" spans="4:23" ht="25.5">
      <c r="D108" s="185" t="s">
        <v>219</v>
      </c>
      <c r="E108" s="186" t="s">
        <v>82</v>
      </c>
      <c r="F108" s="186">
        <v>1</v>
      </c>
      <c r="G108" s="189" t="s">
        <v>220</v>
      </c>
      <c r="H108" s="187"/>
      <c r="I108" s="187"/>
      <c r="J108" s="208"/>
      <c r="K108" s="187"/>
      <c r="L108" s="188"/>
      <c r="M108" s="187"/>
      <c r="N108" s="208"/>
      <c r="O108" s="187"/>
      <c r="P108" s="187"/>
      <c r="Q108" s="187"/>
      <c r="R108" s="187"/>
      <c r="S108" s="187"/>
      <c r="T108" s="187"/>
      <c r="U108" s="241"/>
      <c r="V108" s="242">
        <f t="shared" si="53"/>
        <v>0</v>
      </c>
      <c r="W108" s="268"/>
    </row>
    <row r="109" spans="4:23" ht="63.75">
      <c r="D109" s="185" t="s">
        <v>221</v>
      </c>
      <c r="E109" s="186" t="s">
        <v>82</v>
      </c>
      <c r="F109" s="186">
        <v>1</v>
      </c>
      <c r="G109" s="190" t="s">
        <v>222</v>
      </c>
      <c r="H109" s="187"/>
      <c r="I109" s="187"/>
      <c r="J109" s="208"/>
      <c r="K109" s="187"/>
      <c r="L109" s="188"/>
      <c r="M109" s="187"/>
      <c r="N109" s="208"/>
      <c r="O109" s="187"/>
      <c r="P109" s="187"/>
      <c r="Q109" s="187"/>
      <c r="R109" s="187"/>
      <c r="S109" s="187"/>
      <c r="T109" s="187"/>
      <c r="U109" s="241"/>
      <c r="V109" s="242">
        <f t="shared" si="53"/>
        <v>0</v>
      </c>
      <c r="W109" s="268"/>
    </row>
    <row r="110" spans="4:23" ht="25.5">
      <c r="D110" s="185" t="s">
        <v>223</v>
      </c>
      <c r="E110" s="186" t="s">
        <v>82</v>
      </c>
      <c r="F110" s="186">
        <v>1</v>
      </c>
      <c r="G110" s="190" t="s">
        <v>224</v>
      </c>
      <c r="H110" s="187"/>
      <c r="I110" s="187"/>
      <c r="J110" s="208"/>
      <c r="K110" s="187"/>
      <c r="L110" s="188"/>
      <c r="M110" s="187"/>
      <c r="N110" s="208"/>
      <c r="O110" s="187"/>
      <c r="P110" s="187"/>
      <c r="Q110" s="187"/>
      <c r="R110" s="187"/>
      <c r="S110" s="187"/>
      <c r="T110" s="187"/>
      <c r="U110" s="210"/>
      <c r="V110" s="242">
        <f t="shared" si="53"/>
        <v>0</v>
      </c>
      <c r="W110" s="268"/>
    </row>
    <row r="111" spans="4:23" ht="25.5">
      <c r="D111" s="185" t="s">
        <v>225</v>
      </c>
      <c r="E111" s="186" t="s">
        <v>82</v>
      </c>
      <c r="F111" s="186">
        <v>1</v>
      </c>
      <c r="G111" s="190" t="s">
        <v>226</v>
      </c>
      <c r="H111" s="187"/>
      <c r="I111" s="187"/>
      <c r="J111" s="208"/>
      <c r="K111" s="187"/>
      <c r="L111" s="188"/>
      <c r="M111" s="187"/>
      <c r="N111" s="208"/>
      <c r="O111" s="187"/>
      <c r="P111" s="187"/>
      <c r="Q111" s="187"/>
      <c r="R111" s="187"/>
      <c r="S111" s="187"/>
      <c r="T111" s="187"/>
      <c r="U111" s="241"/>
      <c r="V111" s="242">
        <f t="shared" si="53"/>
        <v>0</v>
      </c>
      <c r="W111" s="267"/>
    </row>
    <row r="112" spans="4:23" ht="63.75">
      <c r="D112" s="185" t="s">
        <v>227</v>
      </c>
      <c r="E112" s="186" t="s">
        <v>228</v>
      </c>
      <c r="F112" s="186">
        <v>3</v>
      </c>
      <c r="G112" s="189" t="s">
        <v>229</v>
      </c>
      <c r="H112" s="187"/>
      <c r="I112" s="187"/>
      <c r="J112" s="208"/>
      <c r="K112" s="187"/>
      <c r="L112" s="188"/>
      <c r="M112" s="187"/>
      <c r="N112" s="208"/>
      <c r="O112" s="187"/>
      <c r="P112" s="187"/>
      <c r="Q112" s="187"/>
      <c r="R112" s="187"/>
      <c r="S112" s="187"/>
      <c r="T112" s="187"/>
      <c r="U112" s="241"/>
      <c r="V112" s="242">
        <f t="shared" si="53"/>
        <v>0</v>
      </c>
      <c r="W112" s="268"/>
    </row>
    <row r="113" spans="4:23" ht="38.25">
      <c r="D113" s="185" t="s">
        <v>227</v>
      </c>
      <c r="E113" s="186" t="s">
        <v>112</v>
      </c>
      <c r="F113" s="186">
        <v>1</v>
      </c>
      <c r="G113" s="189" t="s">
        <v>230</v>
      </c>
      <c r="H113" s="187"/>
      <c r="I113" s="187"/>
      <c r="J113" s="208"/>
      <c r="K113" s="187"/>
      <c r="L113" s="188"/>
      <c r="M113" s="187"/>
      <c r="N113" s="208"/>
      <c r="O113" s="187"/>
      <c r="P113" s="187"/>
      <c r="Q113" s="187"/>
      <c r="R113" s="187"/>
      <c r="S113" s="187"/>
      <c r="T113" s="187"/>
      <c r="U113" s="241"/>
      <c r="V113" s="242">
        <f t="shared" si="53"/>
        <v>0</v>
      </c>
      <c r="W113" s="267"/>
    </row>
    <row r="114" spans="4:23" ht="38.25">
      <c r="D114" s="185" t="s">
        <v>231</v>
      </c>
      <c r="E114" s="186" t="s">
        <v>82</v>
      </c>
      <c r="F114" s="186">
        <v>1</v>
      </c>
      <c r="G114" s="190" t="s">
        <v>232</v>
      </c>
      <c r="H114" s="187"/>
      <c r="I114" s="187"/>
      <c r="J114" s="208"/>
      <c r="K114" s="187"/>
      <c r="L114" s="188"/>
      <c r="M114" s="187"/>
      <c r="N114" s="208"/>
      <c r="O114" s="187"/>
      <c r="P114" s="187"/>
      <c r="Q114" s="187"/>
      <c r="R114" s="187"/>
      <c r="S114" s="187"/>
      <c r="T114" s="187"/>
      <c r="U114" s="241"/>
      <c r="V114" s="242">
        <f t="shared" si="53"/>
        <v>0</v>
      </c>
      <c r="W114" s="267"/>
    </row>
    <row r="115" spans="4:23" ht="25.5">
      <c r="D115" s="185" t="s">
        <v>233</v>
      </c>
      <c r="E115" s="186" t="s">
        <v>82</v>
      </c>
      <c r="F115" s="186">
        <v>1</v>
      </c>
      <c r="G115" s="190" t="s">
        <v>234</v>
      </c>
      <c r="H115" s="187"/>
      <c r="I115" s="187"/>
      <c r="J115" s="208"/>
      <c r="K115" s="187"/>
      <c r="L115" s="188"/>
      <c r="M115" s="187"/>
      <c r="N115" s="208"/>
      <c r="O115" s="187"/>
      <c r="P115" s="187"/>
      <c r="Q115" s="187"/>
      <c r="R115" s="187"/>
      <c r="S115" s="187"/>
      <c r="T115" s="187"/>
      <c r="U115" s="241"/>
      <c r="V115" s="242">
        <f t="shared" si="53"/>
        <v>0</v>
      </c>
      <c r="W115" s="267"/>
    </row>
    <row r="116" spans="4:23" ht="25.5">
      <c r="D116" s="185" t="s">
        <v>235</v>
      </c>
      <c r="E116" s="186" t="s">
        <v>82</v>
      </c>
      <c r="F116" s="186">
        <v>1</v>
      </c>
      <c r="G116" s="190" t="s">
        <v>236</v>
      </c>
      <c r="H116" s="187"/>
      <c r="I116" s="187"/>
      <c r="J116" s="208"/>
      <c r="K116" s="187"/>
      <c r="L116" s="188"/>
      <c r="M116" s="187"/>
      <c r="N116" s="208"/>
      <c r="O116" s="187"/>
      <c r="P116" s="187"/>
      <c r="Q116" s="187"/>
      <c r="R116" s="187"/>
      <c r="S116" s="187"/>
      <c r="T116" s="187"/>
      <c r="U116" s="241"/>
      <c r="V116" s="242">
        <f t="shared" si="53"/>
        <v>0</v>
      </c>
      <c r="W116" s="267"/>
    </row>
    <row r="117" spans="4:23" ht="25.5">
      <c r="D117" s="194" t="s">
        <v>237</v>
      </c>
      <c r="E117" s="225" t="s">
        <v>58</v>
      </c>
      <c r="F117" s="186"/>
      <c r="G117" s="190" t="s">
        <v>238</v>
      </c>
      <c r="H117" s="187"/>
      <c r="I117" s="187"/>
      <c r="J117" s="208"/>
      <c r="K117" s="187"/>
      <c r="L117" s="188"/>
      <c r="M117" s="187"/>
      <c r="N117" s="208"/>
      <c r="O117" s="187"/>
      <c r="P117" s="187"/>
      <c r="Q117" s="187"/>
      <c r="R117" s="187"/>
      <c r="S117" s="187"/>
      <c r="T117" s="187"/>
      <c r="U117" s="241"/>
      <c r="V117" s="242">
        <f t="shared" si="53"/>
        <v>0</v>
      </c>
      <c r="W117" s="267"/>
    </row>
    <row r="118" spans="4:23" ht="25.5">
      <c r="D118" s="185" t="s">
        <v>237</v>
      </c>
      <c r="E118" s="186" t="s">
        <v>239</v>
      </c>
      <c r="F118" s="186">
        <v>1</v>
      </c>
      <c r="G118" s="190" t="s">
        <v>240</v>
      </c>
      <c r="H118" s="187"/>
      <c r="I118" s="187"/>
      <c r="J118" s="208"/>
      <c r="K118" s="187"/>
      <c r="L118" s="188"/>
      <c r="M118" s="187"/>
      <c r="N118" s="208"/>
      <c r="O118" s="187"/>
      <c r="P118" s="187"/>
      <c r="Q118" s="187"/>
      <c r="R118" s="187"/>
      <c r="S118" s="187"/>
      <c r="T118" s="187"/>
      <c r="U118" s="241"/>
      <c r="V118" s="242">
        <f t="shared" si="53"/>
        <v>0</v>
      </c>
      <c r="W118" s="268"/>
    </row>
    <row r="119" spans="4:23" ht="89.25">
      <c r="D119" s="194" t="s">
        <v>237</v>
      </c>
      <c r="E119" s="225" t="s">
        <v>241</v>
      </c>
      <c r="F119" s="186">
        <v>4</v>
      </c>
      <c r="G119" s="189" t="s">
        <v>242</v>
      </c>
      <c r="H119" s="187"/>
      <c r="I119" s="187"/>
      <c r="J119" s="208"/>
      <c r="K119" s="187"/>
      <c r="L119" s="188"/>
      <c r="M119" s="187"/>
      <c r="N119" s="208"/>
      <c r="O119" s="187"/>
      <c r="P119" s="187"/>
      <c r="Q119" s="187"/>
      <c r="R119" s="187"/>
      <c r="S119" s="187"/>
      <c r="T119" s="187"/>
      <c r="U119" s="241"/>
      <c r="V119" s="242">
        <f t="shared" si="53"/>
        <v>0</v>
      </c>
      <c r="W119" s="268"/>
    </row>
    <row r="120" spans="4:23" ht="25.5">
      <c r="D120" s="185" t="s">
        <v>243</v>
      </c>
      <c r="E120" s="186" t="s">
        <v>82</v>
      </c>
      <c r="F120" s="186">
        <v>1</v>
      </c>
      <c r="G120" s="190" t="s">
        <v>244</v>
      </c>
      <c r="H120" s="187"/>
      <c r="I120" s="187"/>
      <c r="J120" s="208"/>
      <c r="K120" s="187"/>
      <c r="L120" s="188"/>
      <c r="M120" s="187"/>
      <c r="N120" s="208"/>
      <c r="O120" s="187"/>
      <c r="P120" s="187"/>
      <c r="Q120" s="187"/>
      <c r="R120" s="187"/>
      <c r="S120" s="187"/>
      <c r="T120" s="187"/>
      <c r="U120" s="241"/>
      <c r="V120" s="242">
        <f t="shared" si="53"/>
        <v>0</v>
      </c>
      <c r="W120" s="267"/>
    </row>
    <row r="121" spans="4:23" ht="76.5">
      <c r="D121" s="185" t="s">
        <v>245</v>
      </c>
      <c r="E121" s="195" t="s">
        <v>246</v>
      </c>
      <c r="F121" s="186">
        <v>5</v>
      </c>
      <c r="G121" s="190" t="s">
        <v>247</v>
      </c>
      <c r="H121" s="187"/>
      <c r="I121" s="187"/>
      <c r="J121" s="208"/>
      <c r="K121" s="187"/>
      <c r="L121" s="188"/>
      <c r="M121" s="187"/>
      <c r="N121" s="208"/>
      <c r="O121" s="187"/>
      <c r="P121" s="187"/>
      <c r="Q121" s="187"/>
      <c r="R121" s="187"/>
      <c r="S121" s="187"/>
      <c r="T121" s="187"/>
      <c r="U121" s="241"/>
      <c r="V121" s="242">
        <f t="shared" si="53"/>
        <v>0</v>
      </c>
      <c r="W121" s="268"/>
    </row>
    <row r="122" spans="4:23" ht="25.5">
      <c r="D122" s="185" t="s">
        <v>248</v>
      </c>
      <c r="E122" s="186" t="s">
        <v>249</v>
      </c>
      <c r="F122" s="186">
        <v>1</v>
      </c>
      <c r="G122" s="190" t="s">
        <v>250</v>
      </c>
      <c r="H122" s="187"/>
      <c r="I122" s="187"/>
      <c r="J122" s="208"/>
      <c r="K122" s="187"/>
      <c r="L122" s="188"/>
      <c r="M122" s="245"/>
      <c r="N122" s="208"/>
      <c r="O122" s="187"/>
      <c r="P122" s="187"/>
      <c r="Q122" s="187"/>
      <c r="R122" s="187"/>
      <c r="S122" s="187"/>
      <c r="T122" s="187"/>
      <c r="U122" s="210"/>
      <c r="V122" s="208">
        <f t="shared" si="53"/>
        <v>0</v>
      </c>
      <c r="W122" s="268"/>
    </row>
    <row r="123" spans="4:23" ht="51">
      <c r="D123" s="185" t="s">
        <v>251</v>
      </c>
      <c r="E123" s="186" t="s">
        <v>252</v>
      </c>
      <c r="F123" s="186">
        <v>20</v>
      </c>
      <c r="G123" s="189" t="s">
        <v>662</v>
      </c>
      <c r="H123" s="187"/>
      <c r="I123" s="187"/>
      <c r="J123" s="208"/>
      <c r="K123" s="187"/>
      <c r="L123" s="188"/>
      <c r="M123" s="187"/>
      <c r="N123" s="208"/>
      <c r="O123" s="187"/>
      <c r="P123" s="187"/>
      <c r="Q123" s="187"/>
      <c r="R123" s="187"/>
      <c r="S123" s="187"/>
      <c r="T123" s="187"/>
      <c r="U123" s="241"/>
      <c r="V123" s="242">
        <f t="shared" si="53"/>
        <v>0</v>
      </c>
      <c r="W123" s="267"/>
    </row>
    <row r="124" spans="4:23" ht="25.5">
      <c r="D124" s="185" t="s">
        <v>254</v>
      </c>
      <c r="E124" s="186" t="s">
        <v>82</v>
      </c>
      <c r="F124" s="186">
        <v>1</v>
      </c>
      <c r="G124" s="190" t="s">
        <v>255</v>
      </c>
      <c r="H124" s="187"/>
      <c r="I124" s="187"/>
      <c r="J124" s="208"/>
      <c r="K124" s="187"/>
      <c r="L124" s="188"/>
      <c r="M124" s="187"/>
      <c r="N124" s="208"/>
      <c r="O124" s="187"/>
      <c r="P124" s="187"/>
      <c r="Q124" s="187"/>
      <c r="R124" s="187"/>
      <c r="S124" s="187"/>
      <c r="T124" s="187"/>
      <c r="U124" s="241"/>
      <c r="V124" s="242">
        <f t="shared" si="53"/>
        <v>0</v>
      </c>
      <c r="W124" s="267"/>
    </row>
    <row r="125" spans="4:23" ht="25.5">
      <c r="D125" s="185" t="s">
        <v>256</v>
      </c>
      <c r="E125" s="186" t="s">
        <v>82</v>
      </c>
      <c r="F125" s="186">
        <v>1</v>
      </c>
      <c r="G125" s="189" t="s">
        <v>257</v>
      </c>
      <c r="H125" s="187"/>
      <c r="I125" s="187"/>
      <c r="J125" s="208"/>
      <c r="K125" s="187"/>
      <c r="L125" s="188"/>
      <c r="M125" s="187"/>
      <c r="N125" s="208"/>
      <c r="O125" s="187"/>
      <c r="P125" s="187"/>
      <c r="Q125" s="187"/>
      <c r="R125" s="187"/>
      <c r="S125" s="187"/>
      <c r="T125" s="187"/>
      <c r="U125" s="241"/>
      <c r="V125" s="242">
        <f t="shared" si="53"/>
        <v>0</v>
      </c>
      <c r="W125" s="267"/>
    </row>
    <row r="126" spans="4:23" ht="25.5">
      <c r="D126" s="185" t="s">
        <v>258</v>
      </c>
      <c r="E126" s="186" t="s">
        <v>82</v>
      </c>
      <c r="F126" s="186">
        <v>1</v>
      </c>
      <c r="G126" s="189" t="s">
        <v>259</v>
      </c>
      <c r="H126" s="187"/>
      <c r="I126" s="187"/>
      <c r="J126" s="208"/>
      <c r="K126" s="187"/>
      <c r="L126" s="188"/>
      <c r="M126" s="187"/>
      <c r="N126" s="208"/>
      <c r="O126" s="187"/>
      <c r="P126" s="187"/>
      <c r="Q126" s="187"/>
      <c r="R126" s="187"/>
      <c r="S126" s="187"/>
      <c r="T126" s="187"/>
      <c r="U126" s="241"/>
      <c r="V126" s="242">
        <f t="shared" si="53"/>
        <v>0</v>
      </c>
      <c r="W126" s="267"/>
    </row>
    <row r="127" spans="4:23" ht="25.5">
      <c r="D127" s="185" t="s">
        <v>260</v>
      </c>
      <c r="E127" s="186" t="s">
        <v>82</v>
      </c>
      <c r="F127" s="186">
        <v>1</v>
      </c>
      <c r="G127" s="190" t="s">
        <v>261</v>
      </c>
      <c r="H127" s="187"/>
      <c r="I127" s="187"/>
      <c r="J127" s="208"/>
      <c r="K127" s="187"/>
      <c r="L127" s="188"/>
      <c r="M127" s="187"/>
      <c r="N127" s="208"/>
      <c r="O127" s="187"/>
      <c r="P127" s="187"/>
      <c r="Q127" s="187"/>
      <c r="R127" s="187"/>
      <c r="S127" s="187"/>
      <c r="T127" s="187"/>
      <c r="U127" s="241"/>
      <c r="V127" s="242">
        <f t="shared" si="53"/>
        <v>0</v>
      </c>
      <c r="W127" s="267"/>
    </row>
    <row r="128" spans="4:23" ht="25.5">
      <c r="D128" s="185" t="s">
        <v>262</v>
      </c>
      <c r="E128" s="186" t="s">
        <v>82</v>
      </c>
      <c r="F128" s="186">
        <v>1</v>
      </c>
      <c r="G128" s="190" t="s">
        <v>263</v>
      </c>
      <c r="H128" s="187"/>
      <c r="I128" s="187"/>
      <c r="J128" s="208"/>
      <c r="K128" s="187"/>
      <c r="L128" s="188"/>
      <c r="M128" s="187"/>
      <c r="N128" s="208"/>
      <c r="O128" s="187"/>
      <c r="P128" s="187"/>
      <c r="Q128" s="187"/>
      <c r="R128" s="187"/>
      <c r="S128" s="187"/>
      <c r="T128" s="187"/>
      <c r="U128" s="241"/>
      <c r="V128" s="242">
        <f t="shared" si="53"/>
        <v>0</v>
      </c>
      <c r="W128" s="267"/>
    </row>
    <row r="129" spans="4:23" ht="51">
      <c r="D129" s="185" t="s">
        <v>264</v>
      </c>
      <c r="E129" s="225" t="s">
        <v>265</v>
      </c>
      <c r="F129" s="186">
        <v>2</v>
      </c>
      <c r="G129" s="190" t="s">
        <v>266</v>
      </c>
      <c r="H129" s="187"/>
      <c r="I129" s="187"/>
      <c r="J129" s="208"/>
      <c r="K129" s="187"/>
      <c r="L129" s="188"/>
      <c r="M129" s="187"/>
      <c r="N129" s="208"/>
      <c r="O129" s="187"/>
      <c r="P129" s="187"/>
      <c r="Q129" s="187"/>
      <c r="R129" s="187"/>
      <c r="S129" s="187"/>
      <c r="T129" s="187"/>
      <c r="U129" s="241"/>
      <c r="V129" s="242"/>
      <c r="W129" s="267"/>
    </row>
    <row r="130" spans="4:23" ht="51">
      <c r="D130" s="185" t="s">
        <v>264</v>
      </c>
      <c r="E130" s="225" t="s">
        <v>267</v>
      </c>
      <c r="F130" s="186">
        <v>3</v>
      </c>
      <c r="G130" s="190" t="s">
        <v>268</v>
      </c>
      <c r="H130" s="187"/>
      <c r="I130" s="187"/>
      <c r="J130" s="208"/>
      <c r="K130" s="187"/>
      <c r="L130" s="188"/>
      <c r="M130" s="187"/>
      <c r="N130" s="208"/>
      <c r="O130" s="187"/>
      <c r="P130" s="187"/>
      <c r="Q130" s="187"/>
      <c r="R130" s="187"/>
      <c r="S130" s="187"/>
      <c r="T130" s="187"/>
      <c r="U130" s="241"/>
      <c r="V130" s="242"/>
      <c r="W130" s="267"/>
    </row>
    <row r="131" spans="4:23" ht="25.5">
      <c r="D131" s="185" t="s">
        <v>269</v>
      </c>
      <c r="E131" s="225" t="s">
        <v>47</v>
      </c>
      <c r="F131" s="186">
        <v>3</v>
      </c>
      <c r="G131" s="190" t="s">
        <v>270</v>
      </c>
      <c r="H131" s="187"/>
      <c r="I131" s="187"/>
      <c r="J131" s="208"/>
      <c r="K131" s="187"/>
      <c r="L131" s="188"/>
      <c r="M131" s="187"/>
      <c r="N131" s="208"/>
      <c r="O131" s="187"/>
      <c r="P131" s="187"/>
      <c r="Q131" s="187"/>
      <c r="R131" s="187"/>
      <c r="S131" s="187"/>
      <c r="T131" s="187"/>
      <c r="U131" s="241"/>
      <c r="V131" s="242"/>
      <c r="W131" s="267"/>
    </row>
    <row r="132" spans="4:23" ht="12" customHeight="1">
      <c r="D132" s="211" t="s">
        <v>654</v>
      </c>
      <c r="E132" s="212"/>
      <c r="F132" s="213"/>
      <c r="G132" s="213"/>
      <c r="H132" s="214"/>
      <c r="I132" s="187">
        <f t="shared" ref="I132:T132" si="54">SUM(I105:I131)</f>
        <v>0</v>
      </c>
      <c r="J132" s="187">
        <f t="shared" si="54"/>
        <v>0</v>
      </c>
      <c r="K132" s="187">
        <f t="shared" si="54"/>
        <v>0</v>
      </c>
      <c r="L132" s="187">
        <f t="shared" si="54"/>
        <v>0</v>
      </c>
      <c r="M132" s="187">
        <f t="shared" si="54"/>
        <v>0</v>
      </c>
      <c r="N132" s="187">
        <f t="shared" si="54"/>
        <v>0</v>
      </c>
      <c r="O132" s="187">
        <f t="shared" si="54"/>
        <v>0</v>
      </c>
      <c r="P132" s="187">
        <f t="shared" si="54"/>
        <v>0</v>
      </c>
      <c r="Q132" s="187">
        <f t="shared" si="54"/>
        <v>0</v>
      </c>
      <c r="R132" s="187">
        <f t="shared" si="54"/>
        <v>0</v>
      </c>
      <c r="S132" s="187">
        <f t="shared" ref="S132" si="55">SUM(S126:S131)</f>
        <v>0</v>
      </c>
      <c r="T132" s="187">
        <f t="shared" si="54"/>
        <v>0</v>
      </c>
      <c r="U132" s="215">
        <f>I136+J136+K136+L136+M136+N136</f>
        <v>0</v>
      </c>
      <c r="V132" s="232"/>
      <c r="W132" s="267"/>
    </row>
    <row r="133" spans="4:23" ht="12" customHeight="1">
      <c r="D133" s="211" t="s">
        <v>655</v>
      </c>
      <c r="E133" s="212"/>
      <c r="F133" s="213"/>
      <c r="G133" s="213"/>
      <c r="H133" s="214"/>
      <c r="I133" s="217">
        <v>20000</v>
      </c>
      <c r="J133" s="218">
        <v>20000</v>
      </c>
      <c r="K133" s="217">
        <v>105000</v>
      </c>
      <c r="L133" s="217">
        <v>12000</v>
      </c>
      <c r="M133" s="217">
        <v>38000</v>
      </c>
      <c r="N133" s="218">
        <v>45000</v>
      </c>
      <c r="O133" s="217">
        <v>55000</v>
      </c>
      <c r="P133" s="217">
        <v>110000</v>
      </c>
      <c r="Q133" s="217">
        <v>300000</v>
      </c>
      <c r="R133" s="217">
        <v>13000</v>
      </c>
      <c r="S133" s="217">
        <v>18000</v>
      </c>
      <c r="T133" s="217">
        <v>23000</v>
      </c>
      <c r="U133" s="219"/>
      <c r="V133" s="233"/>
      <c r="W133" s="267"/>
    </row>
    <row r="134" spans="4:23">
      <c r="D134" s="211" t="s">
        <v>656</v>
      </c>
      <c r="E134" s="212"/>
      <c r="F134" s="213"/>
      <c r="G134" s="213"/>
      <c r="H134" s="214"/>
      <c r="I134" s="217">
        <f>SUM(I133*19%)</f>
        <v>3800</v>
      </c>
      <c r="J134" s="217">
        <f t="shared" ref="J134:O134" si="56">SUM(J133*19%)</f>
        <v>3800</v>
      </c>
      <c r="K134" s="217">
        <f t="shared" si="56"/>
        <v>19950</v>
      </c>
      <c r="L134" s="217">
        <f t="shared" si="56"/>
        <v>2280</v>
      </c>
      <c r="M134" s="217">
        <f t="shared" si="56"/>
        <v>7220</v>
      </c>
      <c r="N134" s="217">
        <f t="shared" si="56"/>
        <v>8550</v>
      </c>
      <c r="O134" s="217">
        <f t="shared" si="56"/>
        <v>10450</v>
      </c>
      <c r="P134" s="217">
        <f t="shared" ref="P134:T134" si="57">SUM(P133*19%)</f>
        <v>20900</v>
      </c>
      <c r="Q134" s="217">
        <f t="shared" si="57"/>
        <v>57000</v>
      </c>
      <c r="R134" s="217">
        <f t="shared" si="57"/>
        <v>2470</v>
      </c>
      <c r="S134" s="221">
        <f t="shared" ref="S134" si="58">SUM(S133*19%)</f>
        <v>3420</v>
      </c>
      <c r="T134" s="217">
        <f t="shared" si="57"/>
        <v>4370</v>
      </c>
      <c r="U134" s="272">
        <f>O136+P136+Q136+R136+T136+S136</f>
        <v>0</v>
      </c>
      <c r="V134" s="233"/>
      <c r="W134" s="267"/>
    </row>
    <row r="135" spans="4:23" ht="12" customHeight="1">
      <c r="D135" s="211" t="s">
        <v>657</v>
      </c>
      <c r="E135" s="212"/>
      <c r="F135" s="213"/>
      <c r="G135" s="213"/>
      <c r="H135" s="214"/>
      <c r="I135" s="217">
        <f>SUM(I133:I134)</f>
        <v>23800</v>
      </c>
      <c r="J135" s="217">
        <f t="shared" ref="J135:O135" si="59">SUM(J133:J134)</f>
        <v>23800</v>
      </c>
      <c r="K135" s="217">
        <f t="shared" si="59"/>
        <v>124950</v>
      </c>
      <c r="L135" s="217">
        <f t="shared" si="59"/>
        <v>14280</v>
      </c>
      <c r="M135" s="217">
        <f t="shared" si="59"/>
        <v>45220</v>
      </c>
      <c r="N135" s="217">
        <f t="shared" si="59"/>
        <v>53550</v>
      </c>
      <c r="O135" s="217">
        <f t="shared" si="59"/>
        <v>65450</v>
      </c>
      <c r="P135" s="217">
        <f t="shared" ref="P135:T135" si="60">SUM(P133:P134)</f>
        <v>130900</v>
      </c>
      <c r="Q135" s="217">
        <f t="shared" si="60"/>
        <v>357000</v>
      </c>
      <c r="R135" s="217">
        <f t="shared" si="60"/>
        <v>15470</v>
      </c>
      <c r="S135" s="221">
        <f t="shared" si="60"/>
        <v>21420</v>
      </c>
      <c r="T135" s="217">
        <f t="shared" si="60"/>
        <v>27370</v>
      </c>
      <c r="U135" s="219"/>
      <c r="V135" s="233"/>
      <c r="W135" s="267"/>
    </row>
    <row r="136" spans="4:23" ht="12" customHeight="1">
      <c r="D136" s="211" t="s">
        <v>658</v>
      </c>
      <c r="E136" s="212"/>
      <c r="F136" s="213"/>
      <c r="G136" s="213"/>
      <c r="H136" s="214"/>
      <c r="I136" s="217">
        <f>SUM(I132*I135)</f>
        <v>0</v>
      </c>
      <c r="J136" s="217">
        <f t="shared" ref="J136:O136" si="61">SUM(J132*J135)</f>
        <v>0</v>
      </c>
      <c r="K136" s="217">
        <f t="shared" si="61"/>
        <v>0</v>
      </c>
      <c r="L136" s="217">
        <f t="shared" si="61"/>
        <v>0</v>
      </c>
      <c r="M136" s="217">
        <f t="shared" si="61"/>
        <v>0</v>
      </c>
      <c r="N136" s="217">
        <f t="shared" si="61"/>
        <v>0</v>
      </c>
      <c r="O136" s="217">
        <f t="shared" si="61"/>
        <v>0</v>
      </c>
      <c r="P136" s="217">
        <f t="shared" ref="P136:T136" si="62">SUM(P132*P135)</f>
        <v>0</v>
      </c>
      <c r="Q136" s="217">
        <f t="shared" si="62"/>
        <v>0</v>
      </c>
      <c r="R136" s="217">
        <f t="shared" si="62"/>
        <v>0</v>
      </c>
      <c r="S136" s="221">
        <f t="shared" si="62"/>
        <v>0</v>
      </c>
      <c r="T136" s="217">
        <f t="shared" si="62"/>
        <v>0</v>
      </c>
      <c r="U136" s="222"/>
      <c r="V136" s="234"/>
      <c r="W136" s="267"/>
    </row>
    <row r="137" spans="4:23" ht="15">
      <c r="D137" s="224" t="s">
        <v>271</v>
      </c>
      <c r="E137" s="205"/>
      <c r="F137" s="206"/>
      <c r="G137" s="206"/>
      <c r="H137" s="206"/>
      <c r="I137" s="206"/>
      <c r="J137" s="206"/>
      <c r="K137" s="206"/>
      <c r="L137" s="206"/>
      <c r="M137" s="206"/>
      <c r="N137" s="206"/>
      <c r="O137" s="206"/>
      <c r="P137" s="206"/>
      <c r="Q137" s="206"/>
      <c r="R137" s="206"/>
      <c r="S137" s="206"/>
      <c r="T137" s="206"/>
      <c r="U137" s="206"/>
      <c r="V137" s="207"/>
      <c r="W137" s="267"/>
    </row>
    <row r="138" spans="4:23" ht="89.25">
      <c r="D138" s="185" t="s">
        <v>272</v>
      </c>
      <c r="E138" s="225" t="s">
        <v>273</v>
      </c>
      <c r="F138" s="186">
        <v>5</v>
      </c>
      <c r="G138" s="190" t="s">
        <v>274</v>
      </c>
      <c r="H138" s="187"/>
      <c r="I138" s="187"/>
      <c r="J138" s="242"/>
      <c r="K138" s="242"/>
      <c r="L138" s="209"/>
      <c r="M138" s="242"/>
      <c r="N138" s="242"/>
      <c r="O138" s="242"/>
      <c r="P138" s="242"/>
      <c r="Q138" s="242"/>
      <c r="R138" s="242"/>
      <c r="S138" s="242"/>
      <c r="T138" s="242"/>
      <c r="U138" s="241"/>
      <c r="V138" s="242">
        <f t="shared" ref="V138:V163" si="63">SUM(I138:O138)</f>
        <v>0</v>
      </c>
      <c r="W138" s="267"/>
    </row>
    <row r="139" spans="4:23" ht="25.5">
      <c r="D139" s="185" t="s">
        <v>275</v>
      </c>
      <c r="E139" s="225" t="s">
        <v>117</v>
      </c>
      <c r="F139" s="186">
        <v>1</v>
      </c>
      <c r="G139" s="190" t="s">
        <v>276</v>
      </c>
      <c r="H139" s="187"/>
      <c r="I139" s="187"/>
      <c r="J139" s="208"/>
      <c r="K139" s="187"/>
      <c r="L139" s="188"/>
      <c r="M139" s="187"/>
      <c r="N139" s="208"/>
      <c r="O139" s="187"/>
      <c r="P139" s="187"/>
      <c r="Q139" s="187"/>
      <c r="R139" s="187"/>
      <c r="S139" s="187"/>
      <c r="T139" s="187"/>
      <c r="U139" s="241"/>
      <c r="V139" s="242">
        <f t="shared" si="63"/>
        <v>0</v>
      </c>
      <c r="W139" s="267"/>
    </row>
    <row r="140" spans="4:23" ht="25.5">
      <c r="D140" s="185" t="s">
        <v>277</v>
      </c>
      <c r="E140" s="225" t="s">
        <v>47</v>
      </c>
      <c r="F140" s="186">
        <v>1</v>
      </c>
      <c r="G140" s="190" t="s">
        <v>278</v>
      </c>
      <c r="H140" s="187"/>
      <c r="I140" s="187"/>
      <c r="J140" s="208"/>
      <c r="K140" s="187"/>
      <c r="L140" s="188"/>
      <c r="M140" s="187"/>
      <c r="N140" s="208"/>
      <c r="O140" s="187"/>
      <c r="P140" s="187"/>
      <c r="Q140" s="187"/>
      <c r="R140" s="187"/>
      <c r="S140" s="187"/>
      <c r="T140" s="187"/>
      <c r="U140" s="241"/>
      <c r="V140" s="242">
        <f t="shared" si="63"/>
        <v>0</v>
      </c>
      <c r="W140" s="267"/>
    </row>
    <row r="141" spans="4:23" ht="25.5">
      <c r="D141" s="185" t="s">
        <v>277</v>
      </c>
      <c r="E141" s="186" t="s">
        <v>279</v>
      </c>
      <c r="F141" s="186">
        <v>1</v>
      </c>
      <c r="G141" s="189" t="s">
        <v>280</v>
      </c>
      <c r="H141" s="187"/>
      <c r="I141" s="187"/>
      <c r="J141" s="208"/>
      <c r="K141" s="187"/>
      <c r="L141" s="188"/>
      <c r="M141" s="187"/>
      <c r="N141" s="208"/>
      <c r="O141" s="187"/>
      <c r="P141" s="187"/>
      <c r="Q141" s="187"/>
      <c r="R141" s="187"/>
      <c r="S141" s="187"/>
      <c r="T141" s="187"/>
      <c r="U141" s="241"/>
      <c r="V141" s="242">
        <f t="shared" si="63"/>
        <v>0</v>
      </c>
      <c r="W141" s="267"/>
    </row>
    <row r="142" spans="4:23" ht="38.25">
      <c r="D142" s="185" t="s">
        <v>277</v>
      </c>
      <c r="E142" s="186" t="s">
        <v>181</v>
      </c>
      <c r="F142" s="186">
        <v>1</v>
      </c>
      <c r="G142" s="189" t="s">
        <v>281</v>
      </c>
      <c r="H142" s="187"/>
      <c r="I142" s="187"/>
      <c r="J142" s="208"/>
      <c r="K142" s="187"/>
      <c r="L142" s="188"/>
      <c r="M142" s="187"/>
      <c r="N142" s="208"/>
      <c r="O142" s="187"/>
      <c r="P142" s="187"/>
      <c r="Q142" s="187"/>
      <c r="R142" s="187"/>
      <c r="S142" s="187"/>
      <c r="T142" s="187"/>
      <c r="U142" s="241"/>
      <c r="V142" s="242">
        <f t="shared" si="63"/>
        <v>0</v>
      </c>
      <c r="W142" s="267"/>
    </row>
    <row r="143" spans="4:23" ht="25.5">
      <c r="D143" s="185" t="s">
        <v>282</v>
      </c>
      <c r="E143" s="186" t="s">
        <v>82</v>
      </c>
      <c r="F143" s="186">
        <v>1</v>
      </c>
      <c r="G143" s="190" t="s">
        <v>283</v>
      </c>
      <c r="H143" s="187"/>
      <c r="I143" s="187"/>
      <c r="J143" s="187"/>
      <c r="K143" s="187"/>
      <c r="L143" s="188"/>
      <c r="M143" s="187"/>
      <c r="N143" s="187"/>
      <c r="O143" s="187"/>
      <c r="P143" s="187"/>
      <c r="Q143" s="187"/>
      <c r="R143" s="187"/>
      <c r="S143" s="187"/>
      <c r="T143" s="187"/>
      <c r="U143" s="241"/>
      <c r="V143" s="242">
        <f t="shared" si="63"/>
        <v>0</v>
      </c>
      <c r="W143" s="268"/>
    </row>
    <row r="144" spans="4:23" ht="38.25">
      <c r="D144" s="185" t="s">
        <v>284</v>
      </c>
      <c r="E144" s="186" t="s">
        <v>82</v>
      </c>
      <c r="F144" s="186">
        <v>1</v>
      </c>
      <c r="G144" s="190" t="s">
        <v>285</v>
      </c>
      <c r="H144" s="187"/>
      <c r="I144" s="187"/>
      <c r="J144" s="187"/>
      <c r="K144" s="187"/>
      <c r="L144" s="188"/>
      <c r="M144" s="187"/>
      <c r="N144" s="187"/>
      <c r="O144" s="187"/>
      <c r="P144" s="187"/>
      <c r="Q144" s="187"/>
      <c r="R144" s="187"/>
      <c r="S144" s="187"/>
      <c r="T144" s="187"/>
      <c r="U144" s="241"/>
      <c r="V144" s="242">
        <f t="shared" si="63"/>
        <v>0</v>
      </c>
      <c r="W144" s="268"/>
    </row>
    <row r="145" spans="4:23" ht="76.5">
      <c r="D145" s="185" t="s">
        <v>286</v>
      </c>
      <c r="E145" s="225" t="s">
        <v>287</v>
      </c>
      <c r="F145" s="186">
        <v>3</v>
      </c>
      <c r="G145" s="189" t="s">
        <v>288</v>
      </c>
      <c r="H145" s="187"/>
      <c r="I145" s="187"/>
      <c r="J145" s="187"/>
      <c r="K145" s="187"/>
      <c r="L145" s="188"/>
      <c r="M145" s="187"/>
      <c r="N145" s="187"/>
      <c r="O145" s="187"/>
      <c r="P145" s="187"/>
      <c r="Q145" s="187"/>
      <c r="R145" s="187"/>
      <c r="S145" s="187"/>
      <c r="T145" s="187"/>
      <c r="U145" s="241"/>
      <c r="V145" s="242">
        <f t="shared" si="63"/>
        <v>0</v>
      </c>
      <c r="W145" s="268"/>
    </row>
    <row r="146" spans="4:23" ht="63.75">
      <c r="D146" s="185" t="s">
        <v>289</v>
      </c>
      <c r="E146" s="225" t="s">
        <v>290</v>
      </c>
      <c r="F146" s="186">
        <v>4</v>
      </c>
      <c r="G146" s="189" t="s">
        <v>291</v>
      </c>
      <c r="H146" s="187"/>
      <c r="I146" s="187"/>
      <c r="J146" s="208"/>
      <c r="K146" s="187"/>
      <c r="L146" s="188"/>
      <c r="M146" s="187"/>
      <c r="N146" s="208"/>
      <c r="O146" s="187"/>
      <c r="P146" s="187"/>
      <c r="Q146" s="187"/>
      <c r="R146" s="187"/>
      <c r="S146" s="187"/>
      <c r="T146" s="187"/>
      <c r="U146" s="241"/>
      <c r="V146" s="242">
        <f t="shared" si="63"/>
        <v>0</v>
      </c>
      <c r="W146" s="267"/>
    </row>
    <row r="147" spans="4:23" ht="25.5">
      <c r="D147" s="185" t="s">
        <v>292</v>
      </c>
      <c r="E147" s="186" t="s">
        <v>82</v>
      </c>
      <c r="F147" s="186">
        <v>1</v>
      </c>
      <c r="G147" s="189" t="s">
        <v>293</v>
      </c>
      <c r="H147" s="187"/>
      <c r="I147" s="187"/>
      <c r="J147" s="208"/>
      <c r="K147" s="187"/>
      <c r="L147" s="188"/>
      <c r="M147" s="187"/>
      <c r="N147" s="208"/>
      <c r="O147" s="187"/>
      <c r="P147" s="187"/>
      <c r="Q147" s="187"/>
      <c r="R147" s="187"/>
      <c r="S147" s="187"/>
      <c r="T147" s="187"/>
      <c r="U147" s="241"/>
      <c r="V147" s="242">
        <f t="shared" si="63"/>
        <v>0</v>
      </c>
      <c r="W147" s="267"/>
    </row>
    <row r="148" spans="4:23" ht="51">
      <c r="D148" s="185" t="s">
        <v>294</v>
      </c>
      <c r="E148" s="225" t="s">
        <v>295</v>
      </c>
      <c r="F148" s="186">
        <v>2</v>
      </c>
      <c r="G148" s="190" t="s">
        <v>296</v>
      </c>
      <c r="H148" s="187"/>
      <c r="I148" s="187"/>
      <c r="J148" s="187"/>
      <c r="K148" s="187"/>
      <c r="L148" s="188"/>
      <c r="M148" s="187"/>
      <c r="N148" s="187"/>
      <c r="O148" s="187"/>
      <c r="P148" s="187"/>
      <c r="Q148" s="187"/>
      <c r="R148" s="187"/>
      <c r="S148" s="187"/>
      <c r="T148" s="187"/>
      <c r="U148" s="241"/>
      <c r="V148" s="242">
        <f t="shared" si="63"/>
        <v>0</v>
      </c>
      <c r="W148" s="267"/>
    </row>
    <row r="149" spans="4:23" ht="63.75">
      <c r="D149" s="185" t="s">
        <v>297</v>
      </c>
      <c r="E149" s="225" t="s">
        <v>298</v>
      </c>
      <c r="F149" s="186">
        <v>3</v>
      </c>
      <c r="G149" s="190" t="s">
        <v>299</v>
      </c>
      <c r="H149" s="187"/>
      <c r="I149" s="187"/>
      <c r="J149" s="187"/>
      <c r="K149" s="187"/>
      <c r="L149" s="188"/>
      <c r="M149" s="187"/>
      <c r="N149" s="187"/>
      <c r="O149" s="187"/>
      <c r="P149" s="187"/>
      <c r="Q149" s="187"/>
      <c r="R149" s="187"/>
      <c r="S149" s="187"/>
      <c r="T149" s="187"/>
      <c r="U149" s="241"/>
      <c r="V149" s="242">
        <f t="shared" si="63"/>
        <v>0</v>
      </c>
      <c r="W149" s="267"/>
    </row>
    <row r="150" spans="4:23" ht="25.5">
      <c r="D150" s="185" t="s">
        <v>300</v>
      </c>
      <c r="E150" s="225" t="s">
        <v>47</v>
      </c>
      <c r="F150" s="186">
        <v>1</v>
      </c>
      <c r="G150" s="190" t="s">
        <v>301</v>
      </c>
      <c r="H150" s="187"/>
      <c r="I150" s="187"/>
      <c r="J150" s="208"/>
      <c r="K150" s="187"/>
      <c r="L150" s="188"/>
      <c r="M150" s="187"/>
      <c r="N150" s="208"/>
      <c r="O150" s="187"/>
      <c r="P150" s="187"/>
      <c r="Q150" s="187"/>
      <c r="R150" s="187"/>
      <c r="S150" s="187"/>
      <c r="T150" s="187"/>
      <c r="U150" s="241"/>
      <c r="V150" s="242">
        <f t="shared" si="63"/>
        <v>0</v>
      </c>
      <c r="W150" s="267"/>
    </row>
    <row r="151" spans="4:23" ht="25.5">
      <c r="D151" s="185" t="s">
        <v>302</v>
      </c>
      <c r="E151" s="186" t="s">
        <v>82</v>
      </c>
      <c r="F151" s="186">
        <v>1</v>
      </c>
      <c r="G151" s="190" t="s">
        <v>303</v>
      </c>
      <c r="H151" s="187"/>
      <c r="I151" s="187"/>
      <c r="J151" s="208"/>
      <c r="K151" s="187"/>
      <c r="L151" s="188"/>
      <c r="M151" s="187"/>
      <c r="N151" s="208"/>
      <c r="O151" s="187"/>
      <c r="P151" s="187"/>
      <c r="Q151" s="187"/>
      <c r="R151" s="187"/>
      <c r="S151" s="187"/>
      <c r="T151" s="187"/>
      <c r="U151" s="241"/>
      <c r="V151" s="242">
        <f t="shared" si="63"/>
        <v>0</v>
      </c>
      <c r="W151" s="267"/>
    </row>
    <row r="152" spans="4:23" ht="51">
      <c r="D152" s="185" t="s">
        <v>304</v>
      </c>
      <c r="E152" s="186" t="s">
        <v>82</v>
      </c>
      <c r="F152" s="186">
        <v>1</v>
      </c>
      <c r="G152" s="190" t="s">
        <v>305</v>
      </c>
      <c r="H152" s="187"/>
      <c r="I152" s="187"/>
      <c r="J152" s="208"/>
      <c r="K152" s="187"/>
      <c r="L152" s="188"/>
      <c r="M152" s="187"/>
      <c r="N152" s="208"/>
      <c r="O152" s="187"/>
      <c r="P152" s="187"/>
      <c r="Q152" s="187"/>
      <c r="R152" s="187"/>
      <c r="S152" s="187"/>
      <c r="T152" s="187"/>
      <c r="U152" s="241"/>
      <c r="V152" s="242">
        <f t="shared" si="63"/>
        <v>0</v>
      </c>
      <c r="W152" s="267"/>
    </row>
    <row r="153" spans="4:23" ht="63.75">
      <c r="D153" s="185" t="s">
        <v>306</v>
      </c>
      <c r="E153" s="186" t="s">
        <v>307</v>
      </c>
      <c r="F153" s="186">
        <v>3</v>
      </c>
      <c r="G153" s="190" t="s">
        <v>308</v>
      </c>
      <c r="H153" s="187"/>
      <c r="I153" s="187"/>
      <c r="J153" s="187"/>
      <c r="K153" s="187"/>
      <c r="L153" s="188"/>
      <c r="M153" s="187"/>
      <c r="N153" s="187"/>
      <c r="O153" s="187"/>
      <c r="P153" s="187"/>
      <c r="Q153" s="187"/>
      <c r="R153" s="187"/>
      <c r="S153" s="187"/>
      <c r="T153" s="187"/>
      <c r="U153" s="241"/>
      <c r="V153" s="242">
        <f t="shared" si="63"/>
        <v>0</v>
      </c>
      <c r="W153" s="267"/>
    </row>
    <row r="154" spans="4:23" ht="25.5">
      <c r="D154" s="185" t="s">
        <v>309</v>
      </c>
      <c r="E154" s="186" t="s">
        <v>117</v>
      </c>
      <c r="F154" s="186">
        <v>1</v>
      </c>
      <c r="G154" s="190" t="s">
        <v>310</v>
      </c>
      <c r="H154" s="187"/>
      <c r="I154" s="187"/>
      <c r="J154" s="187"/>
      <c r="K154" s="187"/>
      <c r="L154" s="188"/>
      <c r="M154" s="187"/>
      <c r="N154" s="187"/>
      <c r="O154" s="187"/>
      <c r="P154" s="187"/>
      <c r="Q154" s="187"/>
      <c r="R154" s="187"/>
      <c r="S154" s="187"/>
      <c r="T154" s="187"/>
      <c r="U154" s="241"/>
      <c r="V154" s="242">
        <f t="shared" si="63"/>
        <v>0</v>
      </c>
      <c r="W154" s="267"/>
    </row>
    <row r="155" spans="4:23" ht="25.5">
      <c r="D155" s="185" t="s">
        <v>311</v>
      </c>
      <c r="E155" s="186" t="s">
        <v>82</v>
      </c>
      <c r="F155" s="186">
        <v>1</v>
      </c>
      <c r="G155" s="190" t="s">
        <v>312</v>
      </c>
      <c r="H155" s="187"/>
      <c r="I155" s="187"/>
      <c r="J155" s="187"/>
      <c r="K155" s="187"/>
      <c r="L155" s="188"/>
      <c r="M155" s="187"/>
      <c r="N155" s="187"/>
      <c r="O155" s="187"/>
      <c r="P155" s="187"/>
      <c r="Q155" s="187"/>
      <c r="R155" s="187"/>
      <c r="S155" s="187"/>
      <c r="T155" s="187"/>
      <c r="U155" s="241"/>
      <c r="V155" s="242">
        <f t="shared" si="63"/>
        <v>0</v>
      </c>
      <c r="W155" s="267"/>
    </row>
    <row r="156" spans="4:23" ht="25.5">
      <c r="D156" s="194" t="s">
        <v>313</v>
      </c>
      <c r="E156" s="186" t="s">
        <v>82</v>
      </c>
      <c r="F156" s="186">
        <v>1</v>
      </c>
      <c r="G156" s="190" t="s">
        <v>314</v>
      </c>
      <c r="H156" s="187"/>
      <c r="I156" s="187"/>
      <c r="J156" s="187"/>
      <c r="K156" s="187"/>
      <c r="L156" s="188"/>
      <c r="M156" s="187"/>
      <c r="N156" s="187"/>
      <c r="O156" s="187"/>
      <c r="P156" s="187"/>
      <c r="Q156" s="187"/>
      <c r="R156" s="187"/>
      <c r="S156" s="187"/>
      <c r="T156" s="187"/>
      <c r="U156" s="241"/>
      <c r="V156" s="242">
        <f t="shared" si="63"/>
        <v>0</v>
      </c>
      <c r="W156" s="267"/>
    </row>
    <row r="157" spans="4:23" ht="38.25">
      <c r="D157" s="185" t="s">
        <v>315</v>
      </c>
      <c r="E157" s="186" t="s">
        <v>82</v>
      </c>
      <c r="F157" s="186">
        <v>1</v>
      </c>
      <c r="G157" s="190" t="s">
        <v>316</v>
      </c>
      <c r="H157" s="187"/>
      <c r="I157" s="187"/>
      <c r="J157" s="187"/>
      <c r="K157" s="187"/>
      <c r="L157" s="188"/>
      <c r="M157" s="187"/>
      <c r="N157" s="187"/>
      <c r="O157" s="187"/>
      <c r="P157" s="187"/>
      <c r="Q157" s="187"/>
      <c r="R157" s="187"/>
      <c r="S157" s="187"/>
      <c r="T157" s="187"/>
      <c r="U157" s="241"/>
      <c r="V157" s="242">
        <f t="shared" si="63"/>
        <v>0</v>
      </c>
      <c r="W157" s="267"/>
    </row>
    <row r="158" spans="4:23" ht="76.5">
      <c r="D158" s="185" t="s">
        <v>317</v>
      </c>
      <c r="E158" s="225" t="s">
        <v>318</v>
      </c>
      <c r="F158" s="186">
        <v>5</v>
      </c>
      <c r="G158" s="190" t="s">
        <v>319</v>
      </c>
      <c r="H158" s="187"/>
      <c r="I158" s="187"/>
      <c r="J158" s="187"/>
      <c r="K158" s="187"/>
      <c r="L158" s="188"/>
      <c r="M158" s="187"/>
      <c r="N158" s="187"/>
      <c r="O158" s="187"/>
      <c r="P158" s="187"/>
      <c r="Q158" s="187"/>
      <c r="R158" s="187"/>
      <c r="S158" s="187"/>
      <c r="T158" s="187"/>
      <c r="U158" s="241"/>
      <c r="V158" s="242">
        <f t="shared" si="63"/>
        <v>0</v>
      </c>
      <c r="W158" s="267"/>
    </row>
    <row r="159" spans="4:23" ht="25.5">
      <c r="D159" s="185" t="s">
        <v>320</v>
      </c>
      <c r="E159" s="186" t="s">
        <v>82</v>
      </c>
      <c r="F159" s="186">
        <v>1</v>
      </c>
      <c r="G159" s="190" t="s">
        <v>321</v>
      </c>
      <c r="H159" s="187"/>
      <c r="I159" s="187"/>
      <c r="J159" s="187"/>
      <c r="K159" s="187"/>
      <c r="L159" s="188"/>
      <c r="M159" s="187"/>
      <c r="N159" s="187"/>
      <c r="O159" s="187"/>
      <c r="P159" s="187"/>
      <c r="Q159" s="187"/>
      <c r="R159" s="187"/>
      <c r="S159" s="187"/>
      <c r="T159" s="187"/>
      <c r="U159" s="241"/>
      <c r="V159" s="242">
        <f t="shared" si="63"/>
        <v>0</v>
      </c>
      <c r="W159" s="267"/>
    </row>
    <row r="160" spans="4:23" ht="38.25">
      <c r="D160" s="185" t="s">
        <v>322</v>
      </c>
      <c r="E160" s="225" t="s">
        <v>323</v>
      </c>
      <c r="F160" s="186">
        <v>3</v>
      </c>
      <c r="G160" s="190" t="s">
        <v>324</v>
      </c>
      <c r="H160" s="187"/>
      <c r="I160" s="187"/>
      <c r="J160" s="187"/>
      <c r="K160" s="187"/>
      <c r="L160" s="188"/>
      <c r="M160" s="187"/>
      <c r="N160" s="187"/>
      <c r="O160" s="187"/>
      <c r="P160" s="187"/>
      <c r="Q160" s="187"/>
      <c r="R160" s="187"/>
      <c r="S160" s="187"/>
      <c r="T160" s="187"/>
      <c r="U160" s="241"/>
      <c r="V160" s="242">
        <f t="shared" si="63"/>
        <v>0</v>
      </c>
      <c r="W160" s="267"/>
    </row>
    <row r="161" spans="4:23" ht="38.25">
      <c r="D161" s="185" t="s">
        <v>322</v>
      </c>
      <c r="E161" s="186" t="s">
        <v>325</v>
      </c>
      <c r="F161" s="195">
        <v>2</v>
      </c>
      <c r="G161" s="190" t="s">
        <v>326</v>
      </c>
      <c r="H161" s="187"/>
      <c r="I161" s="187"/>
      <c r="J161" s="187"/>
      <c r="K161" s="187"/>
      <c r="L161" s="188"/>
      <c r="M161" s="187"/>
      <c r="N161" s="187"/>
      <c r="O161" s="187"/>
      <c r="P161" s="187"/>
      <c r="Q161" s="187"/>
      <c r="R161" s="187"/>
      <c r="S161" s="187"/>
      <c r="T161" s="187"/>
      <c r="U161" s="241"/>
      <c r="V161" s="242">
        <f t="shared" si="63"/>
        <v>0</v>
      </c>
      <c r="W161" s="267"/>
    </row>
    <row r="162" spans="4:23" ht="25.5">
      <c r="D162" s="185" t="s">
        <v>327</v>
      </c>
      <c r="E162" s="186" t="s">
        <v>90</v>
      </c>
      <c r="F162" s="186">
        <v>1</v>
      </c>
      <c r="G162" s="190" t="s">
        <v>328</v>
      </c>
      <c r="H162" s="187"/>
      <c r="I162" s="187"/>
      <c r="J162" s="187"/>
      <c r="K162" s="187"/>
      <c r="L162" s="188"/>
      <c r="M162" s="187"/>
      <c r="N162" s="187"/>
      <c r="O162" s="187"/>
      <c r="P162" s="187"/>
      <c r="Q162" s="187"/>
      <c r="R162" s="187"/>
      <c r="S162" s="187"/>
      <c r="T162" s="187"/>
      <c r="U162" s="241"/>
      <c r="V162" s="242">
        <f t="shared" si="63"/>
        <v>0</v>
      </c>
      <c r="W162" s="267"/>
    </row>
    <row r="163" spans="4:23" ht="63.75">
      <c r="D163" s="185" t="s">
        <v>329</v>
      </c>
      <c r="E163" s="225" t="s">
        <v>330</v>
      </c>
      <c r="F163" s="186">
        <v>4</v>
      </c>
      <c r="G163" s="189" t="s">
        <v>331</v>
      </c>
      <c r="H163" s="187"/>
      <c r="I163" s="187"/>
      <c r="J163" s="187"/>
      <c r="K163" s="187"/>
      <c r="L163" s="188"/>
      <c r="M163" s="187"/>
      <c r="N163" s="187"/>
      <c r="O163" s="187"/>
      <c r="P163" s="187"/>
      <c r="Q163" s="187"/>
      <c r="R163" s="187"/>
      <c r="S163" s="187"/>
      <c r="T163" s="187"/>
      <c r="U163" s="241"/>
      <c r="V163" s="242">
        <f t="shared" si="63"/>
        <v>0</v>
      </c>
      <c r="W163" s="267"/>
    </row>
    <row r="164" spans="4:23" ht="12" customHeight="1">
      <c r="D164" s="211" t="s">
        <v>654</v>
      </c>
      <c r="E164" s="212"/>
      <c r="F164" s="213"/>
      <c r="G164" s="213"/>
      <c r="H164" s="214"/>
      <c r="I164" s="187">
        <f>SUM(I138:I163)</f>
        <v>0</v>
      </c>
      <c r="J164" s="187">
        <f t="shared" ref="J164:T164" si="64">SUM(J138:J163)</f>
        <v>0</v>
      </c>
      <c r="K164" s="187">
        <f t="shared" si="64"/>
        <v>0</v>
      </c>
      <c r="L164" s="187">
        <f t="shared" si="64"/>
        <v>0</v>
      </c>
      <c r="M164" s="187">
        <f t="shared" si="64"/>
        <v>0</v>
      </c>
      <c r="N164" s="187">
        <f t="shared" si="64"/>
        <v>0</v>
      </c>
      <c r="O164" s="187">
        <f t="shared" si="64"/>
        <v>0</v>
      </c>
      <c r="P164" s="187">
        <f t="shared" si="64"/>
        <v>0</v>
      </c>
      <c r="Q164" s="187">
        <f t="shared" si="64"/>
        <v>0</v>
      </c>
      <c r="R164" s="187">
        <f t="shared" si="64"/>
        <v>0</v>
      </c>
      <c r="S164" s="187">
        <f t="shared" ref="S164" si="65">SUM(S158:S163)</f>
        <v>0</v>
      </c>
      <c r="T164" s="187">
        <f t="shared" si="64"/>
        <v>0</v>
      </c>
      <c r="U164" s="215">
        <f>I168+J168+K168+L168+M168+N168</f>
        <v>0</v>
      </c>
      <c r="V164" s="232"/>
      <c r="W164" s="267"/>
    </row>
    <row r="165" spans="4:23" ht="12" customHeight="1">
      <c r="D165" s="211" t="s">
        <v>655</v>
      </c>
      <c r="E165" s="212"/>
      <c r="F165" s="213"/>
      <c r="G165" s="213"/>
      <c r="H165" s="214"/>
      <c r="I165" s="217">
        <v>20000</v>
      </c>
      <c r="J165" s="217">
        <v>20000</v>
      </c>
      <c r="K165" s="217">
        <v>130000</v>
      </c>
      <c r="L165" s="217">
        <v>15000</v>
      </c>
      <c r="M165" s="217">
        <v>45000</v>
      </c>
      <c r="N165" s="217">
        <v>70000</v>
      </c>
      <c r="O165" s="217">
        <v>50000</v>
      </c>
      <c r="P165" s="217">
        <v>170000</v>
      </c>
      <c r="Q165" s="217">
        <v>320000</v>
      </c>
      <c r="R165" s="217">
        <v>13000</v>
      </c>
      <c r="S165" s="217">
        <v>18000</v>
      </c>
      <c r="T165" s="217">
        <v>23000</v>
      </c>
      <c r="U165" s="219"/>
      <c r="V165" s="233"/>
      <c r="W165" s="267"/>
    </row>
    <row r="166" spans="4:23">
      <c r="D166" s="211" t="s">
        <v>656</v>
      </c>
      <c r="E166" s="212"/>
      <c r="F166" s="213"/>
      <c r="G166" s="213"/>
      <c r="H166" s="214"/>
      <c r="I166" s="217">
        <f>SUM(I165*19%)</f>
        <v>3800</v>
      </c>
      <c r="J166" s="217">
        <f t="shared" ref="J166:O166" si="66">SUM(J165*19%)</f>
        <v>3800</v>
      </c>
      <c r="K166" s="217">
        <f t="shared" si="66"/>
        <v>24700</v>
      </c>
      <c r="L166" s="217">
        <f t="shared" si="66"/>
        <v>2850</v>
      </c>
      <c r="M166" s="217">
        <f t="shared" si="66"/>
        <v>8550</v>
      </c>
      <c r="N166" s="217">
        <f t="shared" si="66"/>
        <v>13300</v>
      </c>
      <c r="O166" s="217">
        <f t="shared" si="66"/>
        <v>9500</v>
      </c>
      <c r="P166" s="217">
        <f t="shared" ref="P166:T166" si="67">SUM(P165*19%)</f>
        <v>32300</v>
      </c>
      <c r="Q166" s="217">
        <f t="shared" si="67"/>
        <v>60800</v>
      </c>
      <c r="R166" s="217">
        <f t="shared" si="67"/>
        <v>2470</v>
      </c>
      <c r="S166" s="221">
        <f t="shared" ref="S166" si="68">SUM(S165*19%)</f>
        <v>3420</v>
      </c>
      <c r="T166" s="217">
        <f t="shared" si="67"/>
        <v>4370</v>
      </c>
      <c r="U166" s="272">
        <f>O168+P168+Q168+R168+T168+S168</f>
        <v>0</v>
      </c>
      <c r="V166" s="233"/>
      <c r="W166" s="267"/>
    </row>
    <row r="167" spans="4:23" ht="12" customHeight="1">
      <c r="D167" s="211" t="s">
        <v>657</v>
      </c>
      <c r="E167" s="212"/>
      <c r="F167" s="213"/>
      <c r="G167" s="213"/>
      <c r="H167" s="214"/>
      <c r="I167" s="217">
        <f>SUM(I165:I166)</f>
        <v>23800</v>
      </c>
      <c r="J167" s="217">
        <f t="shared" ref="J167:O167" si="69">SUM(J165:J166)</f>
        <v>23800</v>
      </c>
      <c r="K167" s="217">
        <f t="shared" si="69"/>
        <v>154700</v>
      </c>
      <c r="L167" s="217">
        <f t="shared" si="69"/>
        <v>17850</v>
      </c>
      <c r="M167" s="217">
        <f t="shared" si="69"/>
        <v>53550</v>
      </c>
      <c r="N167" s="217">
        <f t="shared" si="69"/>
        <v>83300</v>
      </c>
      <c r="O167" s="217">
        <f t="shared" si="69"/>
        <v>59500</v>
      </c>
      <c r="P167" s="217">
        <f t="shared" ref="P167:T167" si="70">SUM(P165:P166)</f>
        <v>202300</v>
      </c>
      <c r="Q167" s="217">
        <f t="shared" si="70"/>
        <v>380800</v>
      </c>
      <c r="R167" s="217">
        <f t="shared" si="70"/>
        <v>15470</v>
      </c>
      <c r="S167" s="221">
        <f t="shared" si="70"/>
        <v>21420</v>
      </c>
      <c r="T167" s="217">
        <f t="shared" si="70"/>
        <v>27370</v>
      </c>
      <c r="U167" s="219"/>
      <c r="V167" s="233"/>
      <c r="W167" s="267"/>
    </row>
    <row r="168" spans="4:23" ht="12" customHeight="1">
      <c r="D168" s="211" t="s">
        <v>658</v>
      </c>
      <c r="E168" s="212"/>
      <c r="F168" s="213"/>
      <c r="G168" s="213"/>
      <c r="H168" s="214"/>
      <c r="I168" s="217">
        <f>SUM(I167*I164)</f>
        <v>0</v>
      </c>
      <c r="J168" s="217">
        <f t="shared" ref="J168:O168" si="71">SUM(J167*J164)</f>
        <v>0</v>
      </c>
      <c r="K168" s="217">
        <f t="shared" si="71"/>
        <v>0</v>
      </c>
      <c r="L168" s="217">
        <f t="shared" si="71"/>
        <v>0</v>
      </c>
      <c r="M168" s="217">
        <f t="shared" si="71"/>
        <v>0</v>
      </c>
      <c r="N168" s="217">
        <f t="shared" si="71"/>
        <v>0</v>
      </c>
      <c r="O168" s="217">
        <f t="shared" si="71"/>
        <v>0</v>
      </c>
      <c r="P168" s="217">
        <f t="shared" ref="P168:T168" si="72">SUM(P167*P164)</f>
        <v>0</v>
      </c>
      <c r="Q168" s="217">
        <f t="shared" si="72"/>
        <v>0</v>
      </c>
      <c r="R168" s="217">
        <f t="shared" si="72"/>
        <v>0</v>
      </c>
      <c r="S168" s="221">
        <f t="shared" ref="S168" si="73">SUM(S164*S167)</f>
        <v>0</v>
      </c>
      <c r="T168" s="217">
        <f t="shared" si="72"/>
        <v>0</v>
      </c>
      <c r="U168" s="222"/>
      <c r="V168" s="234"/>
      <c r="W168" s="267"/>
    </row>
    <row r="169" spans="4:23" ht="15">
      <c r="D169" s="224" t="s">
        <v>332</v>
      </c>
      <c r="E169" s="205"/>
      <c r="F169" s="206"/>
      <c r="G169" s="206"/>
      <c r="H169" s="206"/>
      <c r="I169" s="206"/>
      <c r="J169" s="206"/>
      <c r="K169" s="206"/>
      <c r="L169" s="206"/>
      <c r="M169" s="206"/>
      <c r="N169" s="206"/>
      <c r="O169" s="206"/>
      <c r="P169" s="206"/>
      <c r="Q169" s="206"/>
      <c r="R169" s="206"/>
      <c r="S169" s="206"/>
      <c r="T169" s="206"/>
      <c r="U169" s="206"/>
      <c r="V169" s="207"/>
      <c r="W169" s="267"/>
    </row>
    <row r="170" spans="4:23" ht="127.5">
      <c r="D170" s="185" t="s">
        <v>333</v>
      </c>
      <c r="E170" s="186" t="s">
        <v>334</v>
      </c>
      <c r="F170" s="186">
        <v>11</v>
      </c>
      <c r="G170" s="190" t="s">
        <v>335</v>
      </c>
      <c r="H170" s="187"/>
      <c r="I170" s="187"/>
      <c r="J170" s="208"/>
      <c r="K170" s="208"/>
      <c r="L170" s="188"/>
      <c r="M170" s="208"/>
      <c r="N170" s="208"/>
      <c r="O170" s="208"/>
      <c r="P170" s="208"/>
      <c r="Q170" s="208"/>
      <c r="R170" s="208"/>
      <c r="S170" s="208"/>
      <c r="T170" s="208"/>
      <c r="U170" s="210"/>
      <c r="V170" s="208">
        <f>SUM(I170:O170)</f>
        <v>0</v>
      </c>
      <c r="W170" s="268"/>
    </row>
    <row r="171" spans="4:23" ht="89.25">
      <c r="D171" s="185" t="s">
        <v>333</v>
      </c>
      <c r="E171" s="225" t="s">
        <v>336</v>
      </c>
      <c r="F171" s="186">
        <v>4</v>
      </c>
      <c r="G171" s="190" t="s">
        <v>337</v>
      </c>
      <c r="H171" s="187"/>
      <c r="I171" s="187"/>
      <c r="J171" s="208"/>
      <c r="K171" s="208"/>
      <c r="L171" s="188"/>
      <c r="M171" s="208"/>
      <c r="N171" s="208"/>
      <c r="O171" s="208"/>
      <c r="P171" s="208"/>
      <c r="Q171" s="208"/>
      <c r="R171" s="208"/>
      <c r="S171" s="208"/>
      <c r="T171" s="208"/>
      <c r="U171" s="210"/>
      <c r="V171" s="208"/>
      <c r="W171" s="268"/>
    </row>
    <row r="172" spans="4:23" ht="38.25">
      <c r="D172" s="185" t="s">
        <v>333</v>
      </c>
      <c r="E172" s="225" t="s">
        <v>58</v>
      </c>
      <c r="F172" s="186"/>
      <c r="G172" s="190" t="s">
        <v>340</v>
      </c>
      <c r="H172" s="187"/>
      <c r="I172" s="187"/>
      <c r="J172" s="208"/>
      <c r="K172" s="187"/>
      <c r="L172" s="188"/>
      <c r="M172" s="187"/>
      <c r="N172" s="208"/>
      <c r="O172" s="187"/>
      <c r="P172" s="187"/>
      <c r="Q172" s="187"/>
      <c r="R172" s="187"/>
      <c r="S172" s="187"/>
      <c r="T172" s="187"/>
      <c r="U172" s="210"/>
      <c r="V172" s="208">
        <f t="shared" ref="V172:V180" si="74">SUM(I172:O172)</f>
        <v>0</v>
      </c>
      <c r="W172" s="268"/>
    </row>
    <row r="173" spans="4:23" ht="38.25">
      <c r="D173" s="185" t="s">
        <v>333</v>
      </c>
      <c r="E173" s="225" t="s">
        <v>58</v>
      </c>
      <c r="F173" s="186"/>
      <c r="G173" s="190" t="s">
        <v>341</v>
      </c>
      <c r="H173" s="187"/>
      <c r="I173" s="187"/>
      <c r="J173" s="208"/>
      <c r="K173" s="208"/>
      <c r="L173" s="188"/>
      <c r="M173" s="208"/>
      <c r="N173" s="208"/>
      <c r="O173" s="208"/>
      <c r="P173" s="208"/>
      <c r="Q173" s="208"/>
      <c r="R173" s="208"/>
      <c r="S173" s="208"/>
      <c r="T173" s="208"/>
      <c r="U173" s="210"/>
      <c r="V173" s="208">
        <f t="shared" si="74"/>
        <v>0</v>
      </c>
      <c r="W173" s="268"/>
    </row>
    <row r="174" spans="4:23" ht="51">
      <c r="D174" s="185" t="s">
        <v>342</v>
      </c>
      <c r="E174" s="186" t="s">
        <v>82</v>
      </c>
      <c r="F174" s="186">
        <v>1</v>
      </c>
      <c r="G174" s="189" t="s">
        <v>343</v>
      </c>
      <c r="H174" s="187"/>
      <c r="I174" s="187"/>
      <c r="J174" s="208"/>
      <c r="K174" s="208"/>
      <c r="L174" s="188"/>
      <c r="M174" s="208"/>
      <c r="N174" s="208"/>
      <c r="O174" s="208"/>
      <c r="P174" s="208"/>
      <c r="Q174" s="208"/>
      <c r="R174" s="208"/>
      <c r="S174" s="208"/>
      <c r="T174" s="208"/>
      <c r="U174" s="210"/>
      <c r="V174" s="208">
        <f t="shared" si="74"/>
        <v>0</v>
      </c>
      <c r="W174" s="268"/>
    </row>
    <row r="175" spans="4:23" ht="25.5">
      <c r="D175" s="185" t="s">
        <v>344</v>
      </c>
      <c r="E175" s="186" t="s">
        <v>82</v>
      </c>
      <c r="F175" s="186">
        <v>1</v>
      </c>
      <c r="G175" s="189" t="s">
        <v>345</v>
      </c>
      <c r="H175" s="187"/>
      <c r="I175" s="187"/>
      <c r="J175" s="208"/>
      <c r="K175" s="187"/>
      <c r="L175" s="188"/>
      <c r="M175" s="187"/>
      <c r="N175" s="208"/>
      <c r="O175" s="187"/>
      <c r="P175" s="187"/>
      <c r="Q175" s="187"/>
      <c r="R175" s="187"/>
      <c r="S175" s="187"/>
      <c r="T175" s="187"/>
      <c r="U175" s="210"/>
      <c r="V175" s="208">
        <f t="shared" si="74"/>
        <v>0</v>
      </c>
      <c r="W175" s="268"/>
    </row>
    <row r="176" spans="4:23" ht="25.5">
      <c r="D176" s="189" t="s">
        <v>346</v>
      </c>
      <c r="E176" s="186" t="s">
        <v>347</v>
      </c>
      <c r="F176" s="186">
        <v>2</v>
      </c>
      <c r="G176" s="190" t="s">
        <v>348</v>
      </c>
      <c r="H176" s="187"/>
      <c r="I176" s="187"/>
      <c r="J176" s="208"/>
      <c r="K176" s="208"/>
      <c r="L176" s="188"/>
      <c r="M176" s="208"/>
      <c r="N176" s="208"/>
      <c r="O176" s="208"/>
      <c r="P176" s="208"/>
      <c r="Q176" s="208"/>
      <c r="R176" s="208"/>
      <c r="S176" s="208"/>
      <c r="T176" s="208"/>
      <c r="U176" s="210"/>
      <c r="V176" s="208">
        <f t="shared" si="74"/>
        <v>0</v>
      </c>
      <c r="W176" s="268"/>
    </row>
    <row r="177" spans="4:24" ht="25.5">
      <c r="D177" s="194" t="s">
        <v>349</v>
      </c>
      <c r="E177" s="186" t="s">
        <v>350</v>
      </c>
      <c r="F177" s="186">
        <v>1</v>
      </c>
      <c r="G177" s="190" t="s">
        <v>351</v>
      </c>
      <c r="H177" s="187"/>
      <c r="I177" s="187"/>
      <c r="J177" s="208"/>
      <c r="K177" s="187"/>
      <c r="L177" s="188"/>
      <c r="M177" s="187"/>
      <c r="N177" s="208"/>
      <c r="O177" s="187"/>
      <c r="P177" s="187"/>
      <c r="Q177" s="187"/>
      <c r="R177" s="187"/>
      <c r="S177" s="187"/>
      <c r="T177" s="187"/>
      <c r="U177" s="210"/>
      <c r="V177" s="208">
        <f t="shared" si="74"/>
        <v>0</v>
      </c>
      <c r="W177" s="268"/>
    </row>
    <row r="178" spans="4:24" ht="25.5">
      <c r="D178" s="194" t="s">
        <v>349</v>
      </c>
      <c r="E178" s="225" t="s">
        <v>58</v>
      </c>
      <c r="F178" s="186"/>
      <c r="G178" s="190" t="s">
        <v>352</v>
      </c>
      <c r="H178" s="187"/>
      <c r="I178" s="187"/>
      <c r="J178" s="208"/>
      <c r="K178" s="187"/>
      <c r="L178" s="188"/>
      <c r="M178" s="187"/>
      <c r="N178" s="208"/>
      <c r="O178" s="187"/>
      <c r="P178" s="187"/>
      <c r="Q178" s="187"/>
      <c r="R178" s="187"/>
      <c r="S178" s="187"/>
      <c r="T178" s="187"/>
      <c r="U178" s="210"/>
      <c r="V178" s="208">
        <f t="shared" si="74"/>
        <v>0</v>
      </c>
      <c r="W178" s="268"/>
    </row>
    <row r="179" spans="4:24" ht="25.5">
      <c r="D179" s="185" t="s">
        <v>353</v>
      </c>
      <c r="E179" s="186" t="s">
        <v>82</v>
      </c>
      <c r="F179" s="186">
        <v>1</v>
      </c>
      <c r="G179" s="190" t="s">
        <v>354</v>
      </c>
      <c r="H179" s="187"/>
      <c r="I179" s="187"/>
      <c r="J179" s="208"/>
      <c r="K179" s="187"/>
      <c r="L179" s="188"/>
      <c r="M179" s="187"/>
      <c r="N179" s="208"/>
      <c r="O179" s="187"/>
      <c r="P179" s="187"/>
      <c r="Q179" s="187"/>
      <c r="R179" s="187"/>
      <c r="S179" s="187"/>
      <c r="T179" s="187"/>
      <c r="U179" s="210"/>
      <c r="V179" s="208">
        <f t="shared" si="74"/>
        <v>0</v>
      </c>
      <c r="W179" s="268"/>
    </row>
    <row r="180" spans="4:24" ht="38.25">
      <c r="D180" s="185" t="s">
        <v>355</v>
      </c>
      <c r="E180" s="186" t="s">
        <v>82</v>
      </c>
      <c r="F180" s="186">
        <v>1</v>
      </c>
      <c r="G180" s="189" t="s">
        <v>356</v>
      </c>
      <c r="H180" s="187"/>
      <c r="I180" s="187"/>
      <c r="J180" s="208"/>
      <c r="K180" s="208"/>
      <c r="L180" s="188"/>
      <c r="M180" s="208"/>
      <c r="N180" s="208"/>
      <c r="O180" s="208"/>
      <c r="P180" s="208"/>
      <c r="Q180" s="208"/>
      <c r="R180" s="208"/>
      <c r="S180" s="208"/>
      <c r="T180" s="208"/>
      <c r="U180" s="210"/>
      <c r="V180" s="208">
        <f t="shared" si="74"/>
        <v>0</v>
      </c>
      <c r="W180" s="268"/>
    </row>
    <row r="181" spans="4:24" ht="38.25">
      <c r="D181" s="185" t="s">
        <v>357</v>
      </c>
      <c r="E181" s="186" t="s">
        <v>117</v>
      </c>
      <c r="F181" s="186">
        <v>1</v>
      </c>
      <c r="G181" s="190" t="s">
        <v>358</v>
      </c>
      <c r="H181" s="187"/>
      <c r="I181" s="187"/>
      <c r="J181" s="208"/>
      <c r="K181" s="208"/>
      <c r="L181" s="188"/>
      <c r="M181" s="208"/>
      <c r="N181" s="208"/>
      <c r="O181" s="208"/>
      <c r="P181" s="208"/>
      <c r="Q181" s="208"/>
      <c r="R181" s="208"/>
      <c r="S181" s="208"/>
      <c r="T181" s="208"/>
      <c r="U181" s="210"/>
      <c r="V181" s="208"/>
      <c r="W181" s="268"/>
    </row>
    <row r="182" spans="4:24" ht="25.5">
      <c r="D182" s="185" t="s">
        <v>359</v>
      </c>
      <c r="E182" s="186" t="s">
        <v>82</v>
      </c>
      <c r="F182" s="186">
        <v>1</v>
      </c>
      <c r="G182" s="190" t="s">
        <v>360</v>
      </c>
      <c r="H182" s="187"/>
      <c r="I182" s="187"/>
      <c r="J182" s="208"/>
      <c r="K182" s="208"/>
      <c r="L182" s="188"/>
      <c r="M182" s="208"/>
      <c r="N182" s="208"/>
      <c r="O182" s="208"/>
      <c r="P182" s="208"/>
      <c r="Q182" s="208"/>
      <c r="R182" s="208"/>
      <c r="S182" s="208"/>
      <c r="T182" s="208"/>
      <c r="U182" s="210"/>
      <c r="V182" s="208"/>
      <c r="W182" s="268"/>
    </row>
    <row r="183" spans="4:24" ht="140.25">
      <c r="D183" s="185" t="s">
        <v>361</v>
      </c>
      <c r="E183" s="186" t="s">
        <v>362</v>
      </c>
      <c r="F183" s="186">
        <v>13</v>
      </c>
      <c r="G183" s="190" t="s">
        <v>363</v>
      </c>
      <c r="H183" s="187"/>
      <c r="I183" s="187"/>
      <c r="J183" s="208"/>
      <c r="K183" s="208"/>
      <c r="L183" s="188"/>
      <c r="M183" s="208"/>
      <c r="N183" s="208"/>
      <c r="O183" s="208"/>
      <c r="P183" s="208"/>
      <c r="Q183" s="208"/>
      <c r="R183" s="208"/>
      <c r="S183" s="208"/>
      <c r="T183" s="208"/>
      <c r="U183" s="210"/>
      <c r="V183" s="208"/>
      <c r="W183" s="268"/>
    </row>
    <row r="184" spans="4:24" ht="38.25">
      <c r="D184" s="185" t="s">
        <v>361</v>
      </c>
      <c r="E184" s="225" t="s">
        <v>58</v>
      </c>
      <c r="F184" s="186"/>
      <c r="G184" s="190" t="s">
        <v>364</v>
      </c>
      <c r="H184" s="187"/>
      <c r="I184" s="187"/>
      <c r="J184" s="208"/>
      <c r="K184" s="208"/>
      <c r="L184" s="188"/>
      <c r="M184" s="208"/>
      <c r="N184" s="208"/>
      <c r="O184" s="208"/>
      <c r="P184" s="208"/>
      <c r="Q184" s="208"/>
      <c r="R184" s="208"/>
      <c r="S184" s="208"/>
      <c r="T184" s="208"/>
      <c r="U184" s="210"/>
      <c r="V184" s="208"/>
      <c r="W184" s="268"/>
    </row>
    <row r="185" spans="4:24" ht="38.25">
      <c r="D185" s="189" t="s">
        <v>365</v>
      </c>
      <c r="E185" s="186" t="s">
        <v>82</v>
      </c>
      <c r="F185" s="186">
        <v>1</v>
      </c>
      <c r="G185" s="190" t="s">
        <v>366</v>
      </c>
      <c r="H185" s="187"/>
      <c r="I185" s="187"/>
      <c r="J185" s="208"/>
      <c r="K185" s="208"/>
      <c r="L185" s="188"/>
      <c r="M185" s="208"/>
      <c r="N185" s="208"/>
      <c r="O185" s="208"/>
      <c r="P185" s="208"/>
      <c r="Q185" s="208"/>
      <c r="R185" s="208"/>
      <c r="S185" s="208"/>
      <c r="T185" s="208"/>
      <c r="U185" s="210"/>
      <c r="V185" s="208"/>
      <c r="W185" s="268"/>
    </row>
    <row r="186" spans="4:24" ht="12" customHeight="1">
      <c r="D186" s="211" t="s">
        <v>654</v>
      </c>
      <c r="E186" s="212"/>
      <c r="F186" s="213"/>
      <c r="G186" s="213"/>
      <c r="H186" s="214"/>
      <c r="I186" s="187">
        <f>SUM(I170:I185)</f>
        <v>0</v>
      </c>
      <c r="J186" s="187">
        <f t="shared" ref="J186:T186" si="75">SUM(J170:J185)</f>
        <v>0</v>
      </c>
      <c r="K186" s="187">
        <f t="shared" si="75"/>
        <v>0</v>
      </c>
      <c r="L186" s="187">
        <f t="shared" si="75"/>
        <v>0</v>
      </c>
      <c r="M186" s="187">
        <f t="shared" si="75"/>
        <v>0</v>
      </c>
      <c r="N186" s="187">
        <f t="shared" si="75"/>
        <v>0</v>
      </c>
      <c r="O186" s="187">
        <f t="shared" si="75"/>
        <v>0</v>
      </c>
      <c r="P186" s="187">
        <f t="shared" si="75"/>
        <v>0</v>
      </c>
      <c r="Q186" s="187">
        <f t="shared" si="75"/>
        <v>0</v>
      </c>
      <c r="R186" s="187">
        <f t="shared" si="75"/>
        <v>0</v>
      </c>
      <c r="S186" s="187">
        <f t="shared" ref="S186" si="76">SUM(S180:S185)</f>
        <v>0</v>
      </c>
      <c r="T186" s="187">
        <f t="shared" si="75"/>
        <v>0</v>
      </c>
      <c r="U186" s="215">
        <f>I190+J190+K190+L190+M190+N190</f>
        <v>0</v>
      </c>
      <c r="V186" s="246"/>
      <c r="W186" s="267"/>
    </row>
    <row r="187" spans="4:24" ht="12" customHeight="1">
      <c r="D187" s="211" t="s">
        <v>655</v>
      </c>
      <c r="E187" s="212"/>
      <c r="F187" s="213"/>
      <c r="G187" s="213"/>
      <c r="H187" s="214"/>
      <c r="I187" s="217">
        <v>20000</v>
      </c>
      <c r="J187" s="218">
        <v>20000</v>
      </c>
      <c r="K187" s="217">
        <v>110000</v>
      </c>
      <c r="L187" s="217">
        <v>12000</v>
      </c>
      <c r="M187" s="217">
        <v>40000</v>
      </c>
      <c r="N187" s="218">
        <v>50000</v>
      </c>
      <c r="O187" s="217">
        <v>48000</v>
      </c>
      <c r="P187" s="217">
        <v>115000</v>
      </c>
      <c r="Q187" s="217">
        <v>290000</v>
      </c>
      <c r="R187" s="217">
        <v>13000</v>
      </c>
      <c r="S187" s="217">
        <v>18000</v>
      </c>
      <c r="T187" s="217">
        <v>23000</v>
      </c>
      <c r="U187" s="219"/>
      <c r="V187" s="247"/>
      <c r="W187" s="267"/>
    </row>
    <row r="188" spans="4:24">
      <c r="D188" s="211" t="s">
        <v>656</v>
      </c>
      <c r="E188" s="212"/>
      <c r="F188" s="213"/>
      <c r="G188" s="213"/>
      <c r="H188" s="214"/>
      <c r="I188" s="217">
        <f>SUM(I187*19%)</f>
        <v>3800</v>
      </c>
      <c r="J188" s="217">
        <f t="shared" ref="J188:O188" si="77">SUM(J187*19%)</f>
        <v>3800</v>
      </c>
      <c r="K188" s="217">
        <f t="shared" si="77"/>
        <v>20900</v>
      </c>
      <c r="L188" s="217">
        <f t="shared" si="77"/>
        <v>2280</v>
      </c>
      <c r="M188" s="217">
        <f t="shared" si="77"/>
        <v>7600</v>
      </c>
      <c r="N188" s="217">
        <f t="shared" si="77"/>
        <v>9500</v>
      </c>
      <c r="O188" s="217">
        <f t="shared" si="77"/>
        <v>9120</v>
      </c>
      <c r="P188" s="217">
        <f t="shared" ref="P188:T188" si="78">SUM(P187*19%)</f>
        <v>21850</v>
      </c>
      <c r="Q188" s="217">
        <f t="shared" si="78"/>
        <v>55100</v>
      </c>
      <c r="R188" s="217">
        <f t="shared" si="78"/>
        <v>2470</v>
      </c>
      <c r="S188" s="221">
        <f t="shared" ref="S188" si="79">SUM(S187*19%)</f>
        <v>3420</v>
      </c>
      <c r="T188" s="217">
        <f t="shared" si="78"/>
        <v>4370</v>
      </c>
      <c r="U188" s="272">
        <f>O190+P190+Q190+R190+T190+S190</f>
        <v>0</v>
      </c>
      <c r="V188" s="247"/>
      <c r="W188" s="267"/>
    </row>
    <row r="189" spans="4:24" ht="12" customHeight="1">
      <c r="D189" s="211" t="s">
        <v>657</v>
      </c>
      <c r="E189" s="212"/>
      <c r="F189" s="213"/>
      <c r="G189" s="213"/>
      <c r="H189" s="214"/>
      <c r="I189" s="217">
        <f>SUM(I187:I188)</f>
        <v>23800</v>
      </c>
      <c r="J189" s="217">
        <f t="shared" ref="J189:O189" si="80">SUM(J187:J188)</f>
        <v>23800</v>
      </c>
      <c r="K189" s="217">
        <f t="shared" si="80"/>
        <v>130900</v>
      </c>
      <c r="L189" s="217">
        <f t="shared" si="80"/>
        <v>14280</v>
      </c>
      <c r="M189" s="217">
        <f t="shared" si="80"/>
        <v>47600</v>
      </c>
      <c r="N189" s="217">
        <f t="shared" si="80"/>
        <v>59500</v>
      </c>
      <c r="O189" s="217">
        <f t="shared" si="80"/>
        <v>57120</v>
      </c>
      <c r="P189" s="217">
        <f t="shared" ref="P189:T189" si="81">SUM(P187:P188)</f>
        <v>136850</v>
      </c>
      <c r="Q189" s="217">
        <f t="shared" si="81"/>
        <v>345100</v>
      </c>
      <c r="R189" s="217">
        <f t="shared" si="81"/>
        <v>15470</v>
      </c>
      <c r="S189" s="221">
        <f t="shared" si="81"/>
        <v>21420</v>
      </c>
      <c r="T189" s="217">
        <f t="shared" si="81"/>
        <v>27370</v>
      </c>
      <c r="U189" s="219"/>
      <c r="V189" s="247"/>
      <c r="W189" s="267"/>
    </row>
    <row r="190" spans="4:24" ht="12" customHeight="1">
      <c r="D190" s="211" t="s">
        <v>658</v>
      </c>
      <c r="E190" s="212"/>
      <c r="F190" s="213"/>
      <c r="G190" s="213"/>
      <c r="H190" s="214"/>
      <c r="I190" s="217">
        <f>SUM(I186*I189)</f>
        <v>0</v>
      </c>
      <c r="J190" s="217">
        <f t="shared" ref="J190:O190" si="82">SUM(J186*J189)</f>
        <v>0</v>
      </c>
      <c r="K190" s="217">
        <f t="shared" si="82"/>
        <v>0</v>
      </c>
      <c r="L190" s="217">
        <f t="shared" si="82"/>
        <v>0</v>
      </c>
      <c r="M190" s="217">
        <f t="shared" si="82"/>
        <v>0</v>
      </c>
      <c r="N190" s="217">
        <f t="shared" si="82"/>
        <v>0</v>
      </c>
      <c r="O190" s="217">
        <f t="shared" si="82"/>
        <v>0</v>
      </c>
      <c r="P190" s="217">
        <f t="shared" ref="P190:T190" si="83">SUM(P186*P189)</f>
        <v>0</v>
      </c>
      <c r="Q190" s="217">
        <f t="shared" si="83"/>
        <v>0</v>
      </c>
      <c r="R190" s="217">
        <f t="shared" si="83"/>
        <v>0</v>
      </c>
      <c r="S190" s="221">
        <f t="shared" si="83"/>
        <v>0</v>
      </c>
      <c r="T190" s="217">
        <f t="shared" si="83"/>
        <v>0</v>
      </c>
      <c r="U190" s="222"/>
      <c r="V190" s="248"/>
      <c r="W190" s="267"/>
    </row>
    <row r="191" spans="4:24" ht="12" customHeight="1">
      <c r="D191" s="249" t="s">
        <v>367</v>
      </c>
      <c r="E191" s="205"/>
      <c r="F191" s="206"/>
      <c r="G191" s="206"/>
      <c r="H191" s="206"/>
      <c r="I191" s="206"/>
      <c r="J191" s="206"/>
      <c r="K191" s="206"/>
      <c r="L191" s="206"/>
      <c r="M191" s="206"/>
      <c r="N191" s="206"/>
      <c r="O191" s="206"/>
      <c r="P191" s="206"/>
      <c r="Q191" s="206"/>
      <c r="R191" s="206"/>
      <c r="S191" s="206"/>
      <c r="T191" s="206"/>
      <c r="U191" s="206"/>
      <c r="V191" s="207"/>
      <c r="W191" s="267"/>
    </row>
    <row r="192" spans="4:24" ht="25.5">
      <c r="D192" s="250" t="s">
        <v>368</v>
      </c>
      <c r="E192" s="251" t="s">
        <v>369</v>
      </c>
      <c r="F192" s="196">
        <v>1</v>
      </c>
      <c r="G192" s="197" t="s">
        <v>370</v>
      </c>
      <c r="H192" s="187"/>
      <c r="I192" s="187"/>
      <c r="J192" s="187"/>
      <c r="K192" s="187"/>
      <c r="L192" s="188"/>
      <c r="M192" s="187"/>
      <c r="N192" s="187"/>
      <c r="O192" s="187"/>
      <c r="P192" s="187"/>
      <c r="Q192" s="187"/>
      <c r="R192" s="187"/>
      <c r="S192" s="187"/>
      <c r="T192" s="187"/>
      <c r="U192" s="210"/>
      <c r="V192" s="208">
        <f t="shared" ref="V192:V225" si="84">SUM(I192:O192)</f>
        <v>0</v>
      </c>
      <c r="W192" s="268"/>
      <c r="X192" s="252"/>
    </row>
    <row r="193" spans="4:24" ht="38.25">
      <c r="D193" s="196" t="s">
        <v>368</v>
      </c>
      <c r="E193" s="251" t="s">
        <v>47</v>
      </c>
      <c r="F193" s="196">
        <v>1</v>
      </c>
      <c r="G193" s="197" t="s">
        <v>371</v>
      </c>
      <c r="H193" s="187"/>
      <c r="I193" s="187"/>
      <c r="J193" s="187"/>
      <c r="K193" s="187"/>
      <c r="L193" s="188"/>
      <c r="M193" s="187"/>
      <c r="N193" s="187"/>
      <c r="O193" s="187"/>
      <c r="P193" s="187"/>
      <c r="Q193" s="187"/>
      <c r="R193" s="187"/>
      <c r="S193" s="187"/>
      <c r="T193" s="187"/>
      <c r="U193" s="210"/>
      <c r="V193" s="208">
        <f t="shared" si="84"/>
        <v>0</v>
      </c>
      <c r="W193" s="268"/>
      <c r="X193" s="252"/>
    </row>
    <row r="194" spans="4:24" ht="191.25">
      <c r="D194" s="250" t="s">
        <v>372</v>
      </c>
      <c r="E194" s="197" t="s">
        <v>706</v>
      </c>
      <c r="F194" s="196">
        <v>20</v>
      </c>
      <c r="G194" s="197" t="s">
        <v>707</v>
      </c>
      <c r="H194" s="187"/>
      <c r="I194" s="187"/>
      <c r="J194" s="187"/>
      <c r="K194" s="187"/>
      <c r="L194" s="188"/>
      <c r="M194" s="187"/>
      <c r="N194" s="187"/>
      <c r="O194" s="208"/>
      <c r="P194" s="208"/>
      <c r="Q194" s="208"/>
      <c r="R194" s="208"/>
      <c r="S194" s="208"/>
      <c r="T194" s="208"/>
      <c r="U194" s="210"/>
      <c r="V194" s="208">
        <f t="shared" si="84"/>
        <v>0</v>
      </c>
      <c r="W194" s="268"/>
      <c r="X194" s="252"/>
    </row>
    <row r="195" spans="4:24" ht="25.5">
      <c r="D195" s="250" t="s">
        <v>372</v>
      </c>
      <c r="E195" s="253" t="s">
        <v>58</v>
      </c>
      <c r="F195" s="196"/>
      <c r="G195" s="197" t="s">
        <v>373</v>
      </c>
      <c r="H195" s="187"/>
      <c r="I195" s="187"/>
      <c r="J195" s="208"/>
      <c r="K195" s="208"/>
      <c r="L195" s="188"/>
      <c r="M195" s="208"/>
      <c r="N195" s="208"/>
      <c r="O195" s="208"/>
      <c r="P195" s="208"/>
      <c r="Q195" s="208"/>
      <c r="R195" s="208"/>
      <c r="S195" s="208"/>
      <c r="T195" s="208"/>
      <c r="U195" s="210"/>
      <c r="V195" s="208">
        <f t="shared" si="84"/>
        <v>0</v>
      </c>
      <c r="W195" s="268"/>
      <c r="X195" s="252"/>
    </row>
    <row r="196" spans="4:24" ht="89.25">
      <c r="D196" s="250" t="s">
        <v>374</v>
      </c>
      <c r="E196" s="197" t="s">
        <v>375</v>
      </c>
      <c r="F196" s="196">
        <v>6</v>
      </c>
      <c r="G196" s="197" t="s">
        <v>376</v>
      </c>
      <c r="H196" s="187"/>
      <c r="I196" s="187"/>
      <c r="J196" s="187"/>
      <c r="K196" s="187"/>
      <c r="L196" s="188"/>
      <c r="M196" s="187"/>
      <c r="N196" s="187"/>
      <c r="O196" s="187"/>
      <c r="P196" s="187"/>
      <c r="Q196" s="187"/>
      <c r="R196" s="187"/>
      <c r="S196" s="187"/>
      <c r="T196" s="187"/>
      <c r="U196" s="210"/>
      <c r="V196" s="208">
        <f t="shared" si="84"/>
        <v>0</v>
      </c>
      <c r="W196" s="268"/>
      <c r="X196" s="252"/>
    </row>
    <row r="197" spans="4:24" ht="25.5">
      <c r="D197" s="196" t="s">
        <v>377</v>
      </c>
      <c r="E197" s="196" t="s">
        <v>369</v>
      </c>
      <c r="F197" s="254">
        <v>1</v>
      </c>
      <c r="G197" s="197" t="s">
        <v>378</v>
      </c>
      <c r="H197" s="187"/>
      <c r="I197" s="187"/>
      <c r="J197" s="187"/>
      <c r="K197" s="187"/>
      <c r="L197" s="188"/>
      <c r="M197" s="187"/>
      <c r="N197" s="187"/>
      <c r="O197" s="187"/>
      <c r="P197" s="187"/>
      <c r="Q197" s="187"/>
      <c r="R197" s="187"/>
      <c r="S197" s="187"/>
      <c r="T197" s="187"/>
      <c r="U197" s="210"/>
      <c r="V197" s="208">
        <f t="shared" si="84"/>
        <v>0</v>
      </c>
      <c r="W197" s="268"/>
      <c r="X197" s="252"/>
    </row>
    <row r="198" spans="4:24" ht="25.5">
      <c r="D198" s="250" t="s">
        <v>377</v>
      </c>
      <c r="E198" s="196" t="s">
        <v>47</v>
      </c>
      <c r="F198" s="255">
        <v>1</v>
      </c>
      <c r="G198" s="196" t="s">
        <v>379</v>
      </c>
      <c r="H198" s="187"/>
      <c r="I198" s="187"/>
      <c r="J198" s="208"/>
      <c r="K198" s="187"/>
      <c r="L198" s="188"/>
      <c r="M198" s="187"/>
      <c r="N198" s="208"/>
      <c r="O198" s="187"/>
      <c r="P198" s="187"/>
      <c r="Q198" s="187"/>
      <c r="R198" s="187"/>
      <c r="S198" s="187"/>
      <c r="T198" s="187"/>
      <c r="U198" s="210"/>
      <c r="V198" s="208">
        <f t="shared" si="84"/>
        <v>0</v>
      </c>
      <c r="W198" s="268"/>
      <c r="X198" s="252"/>
    </row>
    <row r="199" spans="4:24" ht="76.5">
      <c r="D199" s="196" t="s">
        <v>380</v>
      </c>
      <c r="E199" s="197" t="s">
        <v>381</v>
      </c>
      <c r="F199" s="255">
        <v>2</v>
      </c>
      <c r="G199" s="197" t="s">
        <v>382</v>
      </c>
      <c r="H199" s="187"/>
      <c r="I199" s="187"/>
      <c r="J199" s="187"/>
      <c r="K199" s="187"/>
      <c r="L199" s="188"/>
      <c r="M199" s="187"/>
      <c r="N199" s="187"/>
      <c r="O199" s="208"/>
      <c r="P199" s="208"/>
      <c r="Q199" s="208"/>
      <c r="R199" s="208"/>
      <c r="S199" s="208"/>
      <c r="T199" s="208"/>
      <c r="U199" s="210"/>
      <c r="V199" s="208">
        <f t="shared" si="84"/>
        <v>0</v>
      </c>
      <c r="W199" s="268"/>
      <c r="X199" s="252"/>
    </row>
    <row r="200" spans="4:24" ht="25.5">
      <c r="D200" s="250" t="s">
        <v>380</v>
      </c>
      <c r="E200" s="197" t="s">
        <v>58</v>
      </c>
      <c r="F200" s="196"/>
      <c r="G200" s="197" t="s">
        <v>383</v>
      </c>
      <c r="H200" s="187"/>
      <c r="I200" s="187"/>
      <c r="J200" s="187"/>
      <c r="K200" s="187"/>
      <c r="L200" s="188"/>
      <c r="M200" s="187"/>
      <c r="N200" s="187"/>
      <c r="O200" s="208"/>
      <c r="P200" s="208"/>
      <c r="Q200" s="208"/>
      <c r="R200" s="208"/>
      <c r="S200" s="208"/>
      <c r="T200" s="208"/>
      <c r="U200" s="210"/>
      <c r="V200" s="208">
        <f t="shared" si="84"/>
        <v>0</v>
      </c>
      <c r="W200" s="268"/>
      <c r="X200" s="252"/>
    </row>
    <row r="201" spans="4:24" ht="178.5">
      <c r="D201" s="250" t="s">
        <v>380</v>
      </c>
      <c r="E201" s="196" t="s">
        <v>384</v>
      </c>
      <c r="F201" s="196">
        <v>15</v>
      </c>
      <c r="G201" s="197" t="s">
        <v>385</v>
      </c>
      <c r="H201" s="187"/>
      <c r="I201" s="187"/>
      <c r="J201" s="187"/>
      <c r="K201" s="187"/>
      <c r="L201" s="188"/>
      <c r="M201" s="187"/>
      <c r="N201" s="187"/>
      <c r="O201" s="187"/>
      <c r="P201" s="187"/>
      <c r="Q201" s="187"/>
      <c r="R201" s="187"/>
      <c r="S201" s="187"/>
      <c r="T201" s="187"/>
      <c r="U201" s="210"/>
      <c r="V201" s="208">
        <f t="shared" si="84"/>
        <v>0</v>
      </c>
      <c r="W201" s="267"/>
      <c r="X201" s="252"/>
    </row>
    <row r="202" spans="4:24" ht="51">
      <c r="D202" s="196" t="s">
        <v>380</v>
      </c>
      <c r="E202" s="196" t="s">
        <v>386</v>
      </c>
      <c r="F202" s="196">
        <v>4</v>
      </c>
      <c r="G202" s="256" t="s">
        <v>387</v>
      </c>
      <c r="H202" s="187"/>
      <c r="I202" s="187"/>
      <c r="J202" s="187"/>
      <c r="K202" s="187"/>
      <c r="L202" s="188"/>
      <c r="M202" s="187"/>
      <c r="N202" s="187"/>
      <c r="O202" s="187"/>
      <c r="P202" s="187"/>
      <c r="Q202" s="187"/>
      <c r="R202" s="187"/>
      <c r="S202" s="187"/>
      <c r="T202" s="187"/>
      <c r="U202" s="210"/>
      <c r="V202" s="208">
        <f t="shared" si="84"/>
        <v>0</v>
      </c>
      <c r="W202" s="268"/>
      <c r="X202" s="252"/>
    </row>
    <row r="203" spans="4:24" ht="63.75">
      <c r="D203" s="196" t="s">
        <v>380</v>
      </c>
      <c r="E203" s="196" t="s">
        <v>668</v>
      </c>
      <c r="F203" s="196">
        <v>1</v>
      </c>
      <c r="G203" s="196" t="s">
        <v>389</v>
      </c>
      <c r="H203" s="187"/>
      <c r="I203" s="187"/>
      <c r="J203" s="187"/>
      <c r="K203" s="187"/>
      <c r="L203" s="188"/>
      <c r="M203" s="187"/>
      <c r="N203" s="187"/>
      <c r="O203" s="187"/>
      <c r="P203" s="187"/>
      <c r="Q203" s="187"/>
      <c r="R203" s="187"/>
      <c r="S203" s="187"/>
      <c r="T203" s="187"/>
      <c r="U203" s="210"/>
      <c r="V203" s="208">
        <f t="shared" si="84"/>
        <v>0</v>
      </c>
      <c r="W203" s="268"/>
      <c r="X203" s="252"/>
    </row>
    <row r="204" spans="4:24" ht="63.75">
      <c r="D204" s="196" t="s">
        <v>390</v>
      </c>
      <c r="E204" s="197" t="s">
        <v>391</v>
      </c>
      <c r="F204" s="196">
        <v>4</v>
      </c>
      <c r="G204" s="197" t="s">
        <v>392</v>
      </c>
      <c r="H204" s="187"/>
      <c r="I204" s="187"/>
      <c r="J204" s="187"/>
      <c r="K204" s="187"/>
      <c r="L204" s="188"/>
      <c r="M204" s="187"/>
      <c r="N204" s="187"/>
      <c r="O204" s="187"/>
      <c r="P204" s="187"/>
      <c r="Q204" s="187"/>
      <c r="R204" s="187"/>
      <c r="S204" s="187"/>
      <c r="T204" s="187"/>
      <c r="U204" s="210"/>
      <c r="V204" s="208">
        <f t="shared" si="84"/>
        <v>0</v>
      </c>
      <c r="W204" s="268"/>
      <c r="X204" s="252"/>
    </row>
    <row r="205" spans="4:24" ht="25.5">
      <c r="D205" s="250" t="s">
        <v>390</v>
      </c>
      <c r="E205" s="197" t="s">
        <v>393</v>
      </c>
      <c r="F205" s="196">
        <v>2</v>
      </c>
      <c r="G205" s="197" t="s">
        <v>394</v>
      </c>
      <c r="H205" s="187"/>
      <c r="I205" s="187"/>
      <c r="J205" s="187"/>
      <c r="K205" s="187"/>
      <c r="L205" s="188"/>
      <c r="M205" s="187"/>
      <c r="N205" s="187"/>
      <c r="O205" s="187"/>
      <c r="P205" s="187"/>
      <c r="Q205" s="187"/>
      <c r="R205" s="187"/>
      <c r="S205" s="187"/>
      <c r="T205" s="187"/>
      <c r="U205" s="210"/>
      <c r="V205" s="208">
        <f t="shared" si="84"/>
        <v>0</v>
      </c>
      <c r="W205" s="268"/>
      <c r="X205" s="252"/>
    </row>
    <row r="206" spans="4:24" ht="51">
      <c r="D206" s="250" t="s">
        <v>395</v>
      </c>
      <c r="E206" s="196" t="s">
        <v>396</v>
      </c>
      <c r="F206" s="196">
        <v>1</v>
      </c>
      <c r="G206" s="196" t="s">
        <v>397</v>
      </c>
      <c r="H206" s="187"/>
      <c r="I206" s="187"/>
      <c r="J206" s="187"/>
      <c r="K206" s="187"/>
      <c r="L206" s="188"/>
      <c r="M206" s="187"/>
      <c r="N206" s="187"/>
      <c r="O206" s="187"/>
      <c r="P206" s="187"/>
      <c r="Q206" s="187"/>
      <c r="R206" s="187"/>
      <c r="S206" s="187"/>
      <c r="T206" s="187"/>
      <c r="U206" s="210"/>
      <c r="V206" s="208">
        <f t="shared" si="84"/>
        <v>0</v>
      </c>
      <c r="W206" s="268"/>
      <c r="X206" s="252"/>
    </row>
    <row r="207" spans="4:24" ht="51">
      <c r="D207" s="196" t="s">
        <v>395</v>
      </c>
      <c r="E207" s="251" t="s">
        <v>398</v>
      </c>
      <c r="F207" s="196">
        <v>1</v>
      </c>
      <c r="G207" s="197" t="s">
        <v>399</v>
      </c>
      <c r="H207" s="187"/>
      <c r="I207" s="187"/>
      <c r="J207" s="187"/>
      <c r="K207" s="187"/>
      <c r="L207" s="188"/>
      <c r="M207" s="187"/>
      <c r="N207" s="187"/>
      <c r="O207" s="187"/>
      <c r="P207" s="187"/>
      <c r="Q207" s="187"/>
      <c r="R207" s="187"/>
      <c r="S207" s="187"/>
      <c r="T207" s="187"/>
      <c r="U207" s="210"/>
      <c r="V207" s="208">
        <f t="shared" si="84"/>
        <v>0</v>
      </c>
      <c r="W207" s="268"/>
      <c r="X207" s="252"/>
    </row>
    <row r="208" spans="4:24" ht="38.25">
      <c r="D208" s="196" t="s">
        <v>395</v>
      </c>
      <c r="E208" s="196" t="s">
        <v>400</v>
      </c>
      <c r="F208" s="196">
        <v>1</v>
      </c>
      <c r="G208" s="196" t="s">
        <v>401</v>
      </c>
      <c r="H208" s="187"/>
      <c r="I208" s="187"/>
      <c r="J208" s="187"/>
      <c r="K208" s="187"/>
      <c r="L208" s="188"/>
      <c r="M208" s="187"/>
      <c r="N208" s="187"/>
      <c r="O208" s="187"/>
      <c r="P208" s="187"/>
      <c r="Q208" s="187"/>
      <c r="R208" s="187"/>
      <c r="S208" s="187"/>
      <c r="T208" s="187"/>
      <c r="U208" s="210"/>
      <c r="V208" s="208">
        <f t="shared" si="84"/>
        <v>0</v>
      </c>
      <c r="W208" s="268"/>
      <c r="X208" s="252"/>
    </row>
    <row r="209" spans="4:24" ht="12.75">
      <c r="D209" s="250" t="s">
        <v>395</v>
      </c>
      <c r="E209" s="257" t="s">
        <v>403</v>
      </c>
      <c r="F209" s="196">
        <v>1</v>
      </c>
      <c r="G209" s="196" t="s">
        <v>404</v>
      </c>
      <c r="H209" s="187"/>
      <c r="I209" s="208"/>
      <c r="J209" s="208"/>
      <c r="K209" s="208"/>
      <c r="L209" s="209"/>
      <c r="M209" s="208"/>
      <c r="N209" s="208"/>
      <c r="O209" s="208"/>
      <c r="P209" s="208"/>
      <c r="Q209" s="208"/>
      <c r="R209" s="208"/>
      <c r="S209" s="208"/>
      <c r="T209" s="208"/>
      <c r="U209" s="210"/>
      <c r="V209" s="208">
        <f t="shared" si="84"/>
        <v>0</v>
      </c>
      <c r="W209" s="268"/>
      <c r="X209" s="252"/>
    </row>
    <row r="210" spans="4:24" ht="25.5">
      <c r="D210" s="196" t="s">
        <v>395</v>
      </c>
      <c r="E210" s="197" t="s">
        <v>58</v>
      </c>
      <c r="F210" s="196"/>
      <c r="G210" s="197" t="s">
        <v>405</v>
      </c>
      <c r="H210" s="187"/>
      <c r="I210" s="187"/>
      <c r="J210" s="187"/>
      <c r="K210" s="187"/>
      <c r="L210" s="188"/>
      <c r="M210" s="187"/>
      <c r="N210" s="187"/>
      <c r="O210" s="187"/>
      <c r="P210" s="187"/>
      <c r="Q210" s="187"/>
      <c r="R210" s="187"/>
      <c r="S210" s="187"/>
      <c r="T210" s="187"/>
      <c r="U210" s="210"/>
      <c r="V210" s="208">
        <f t="shared" si="84"/>
        <v>0</v>
      </c>
      <c r="W210" s="267"/>
      <c r="X210" s="252"/>
    </row>
    <row r="211" spans="4:24" ht="25.5">
      <c r="D211" s="250" t="s">
        <v>395</v>
      </c>
      <c r="E211" s="197" t="s">
        <v>58</v>
      </c>
      <c r="F211" s="196"/>
      <c r="G211" s="197" t="s">
        <v>406</v>
      </c>
      <c r="H211" s="187"/>
      <c r="I211" s="187"/>
      <c r="J211" s="187"/>
      <c r="K211" s="187"/>
      <c r="L211" s="188"/>
      <c r="M211" s="187"/>
      <c r="N211" s="187"/>
      <c r="O211" s="187"/>
      <c r="P211" s="187"/>
      <c r="Q211" s="187"/>
      <c r="R211" s="187"/>
      <c r="S211" s="187"/>
      <c r="T211" s="187"/>
      <c r="U211" s="210"/>
      <c r="V211" s="208">
        <f t="shared" si="84"/>
        <v>0</v>
      </c>
      <c r="W211" s="267"/>
      <c r="X211" s="252"/>
    </row>
    <row r="212" spans="4:24" ht="191.25">
      <c r="D212" s="250" t="s">
        <v>395</v>
      </c>
      <c r="E212" s="196" t="s">
        <v>407</v>
      </c>
      <c r="F212" s="196">
        <v>18</v>
      </c>
      <c r="G212" s="258" t="s">
        <v>408</v>
      </c>
      <c r="H212" s="187"/>
      <c r="I212" s="187"/>
      <c r="J212" s="187"/>
      <c r="K212" s="187"/>
      <c r="L212" s="188"/>
      <c r="M212" s="187"/>
      <c r="N212" s="187"/>
      <c r="O212" s="187"/>
      <c r="P212" s="187"/>
      <c r="Q212" s="187"/>
      <c r="R212" s="187"/>
      <c r="S212" s="187"/>
      <c r="T212" s="187"/>
      <c r="U212" s="210"/>
      <c r="V212" s="208">
        <f t="shared" si="84"/>
        <v>0</v>
      </c>
      <c r="W212" s="268"/>
      <c r="X212" s="252"/>
    </row>
    <row r="213" spans="4:24" ht="409.5">
      <c r="D213" s="250" t="s">
        <v>409</v>
      </c>
      <c r="E213" s="196" t="s">
        <v>410</v>
      </c>
      <c r="F213" s="196">
        <v>95</v>
      </c>
      <c r="G213" s="196" t="s">
        <v>411</v>
      </c>
      <c r="H213" s="187"/>
      <c r="I213" s="187"/>
      <c r="J213" s="187"/>
      <c r="K213" s="187"/>
      <c r="L213" s="188"/>
      <c r="M213" s="187"/>
      <c r="N213" s="187"/>
      <c r="O213" s="187"/>
      <c r="P213" s="187"/>
      <c r="Q213" s="187"/>
      <c r="R213" s="187"/>
      <c r="S213" s="187"/>
      <c r="T213" s="187"/>
      <c r="U213" s="210"/>
      <c r="V213" s="208">
        <f t="shared" si="84"/>
        <v>0</v>
      </c>
      <c r="W213" s="268"/>
      <c r="X213" s="252"/>
    </row>
    <row r="214" spans="4:24" ht="63.75">
      <c r="D214" s="196" t="s">
        <v>409</v>
      </c>
      <c r="E214" s="196" t="s">
        <v>412</v>
      </c>
      <c r="F214" s="196">
        <v>2</v>
      </c>
      <c r="G214" s="196" t="s">
        <v>413</v>
      </c>
      <c r="H214" s="187"/>
      <c r="I214" s="187"/>
      <c r="J214" s="187"/>
      <c r="K214" s="187"/>
      <c r="L214" s="188"/>
      <c r="M214" s="187"/>
      <c r="N214" s="187"/>
      <c r="O214" s="187"/>
      <c r="P214" s="187"/>
      <c r="Q214" s="187"/>
      <c r="R214" s="187"/>
      <c r="S214" s="187"/>
      <c r="T214" s="187"/>
      <c r="U214" s="210"/>
      <c r="V214" s="208">
        <f t="shared" si="84"/>
        <v>0</v>
      </c>
      <c r="W214" s="268"/>
      <c r="X214" s="252"/>
    </row>
    <row r="215" spans="4:24" ht="76.5">
      <c r="D215" s="196" t="s">
        <v>409</v>
      </c>
      <c r="E215" s="196" t="s">
        <v>414</v>
      </c>
      <c r="F215" s="196">
        <v>1</v>
      </c>
      <c r="G215" s="196" t="s">
        <v>415</v>
      </c>
      <c r="H215" s="187"/>
      <c r="I215" s="187"/>
      <c r="J215" s="187"/>
      <c r="K215" s="187"/>
      <c r="L215" s="188"/>
      <c r="M215" s="187"/>
      <c r="N215" s="187"/>
      <c r="O215" s="187"/>
      <c r="P215" s="187"/>
      <c r="Q215" s="187"/>
      <c r="R215" s="187"/>
      <c r="S215" s="187"/>
      <c r="T215" s="187"/>
      <c r="U215" s="210"/>
      <c r="V215" s="208">
        <f t="shared" si="84"/>
        <v>0</v>
      </c>
      <c r="W215" s="268"/>
      <c r="X215" s="252"/>
    </row>
    <row r="216" spans="4:24" ht="76.5">
      <c r="D216" s="250" t="s">
        <v>409</v>
      </c>
      <c r="E216" s="196" t="s">
        <v>416</v>
      </c>
      <c r="F216" s="196">
        <v>1</v>
      </c>
      <c r="G216" s="196" t="s">
        <v>417</v>
      </c>
      <c r="H216" s="187"/>
      <c r="I216" s="187"/>
      <c r="J216" s="187"/>
      <c r="K216" s="187"/>
      <c r="L216" s="188"/>
      <c r="M216" s="187"/>
      <c r="N216" s="187"/>
      <c r="O216" s="187"/>
      <c r="P216" s="187"/>
      <c r="Q216" s="187"/>
      <c r="R216" s="187"/>
      <c r="S216" s="187"/>
      <c r="T216" s="187"/>
      <c r="U216" s="210"/>
      <c r="V216" s="208">
        <f t="shared" si="84"/>
        <v>0</v>
      </c>
      <c r="W216" s="269"/>
      <c r="X216" s="252"/>
    </row>
    <row r="217" spans="4:24" ht="63.75">
      <c r="D217" s="250" t="s">
        <v>409</v>
      </c>
      <c r="E217" s="196" t="s">
        <v>418</v>
      </c>
      <c r="F217" s="196">
        <v>1</v>
      </c>
      <c r="G217" s="196" t="s">
        <v>419</v>
      </c>
      <c r="H217" s="187"/>
      <c r="I217" s="187"/>
      <c r="J217" s="187"/>
      <c r="K217" s="187"/>
      <c r="L217" s="188"/>
      <c r="M217" s="187"/>
      <c r="N217" s="187"/>
      <c r="O217" s="187"/>
      <c r="P217" s="187"/>
      <c r="Q217" s="187"/>
      <c r="R217" s="187"/>
      <c r="S217" s="187"/>
      <c r="T217" s="187"/>
      <c r="U217" s="210"/>
      <c r="V217" s="208">
        <f t="shared" si="84"/>
        <v>0</v>
      </c>
      <c r="W217" s="268"/>
      <c r="X217" s="252"/>
    </row>
    <row r="218" spans="4:24" ht="63.75">
      <c r="D218" s="250" t="s">
        <v>409</v>
      </c>
      <c r="E218" s="196" t="s">
        <v>420</v>
      </c>
      <c r="F218" s="196">
        <v>1</v>
      </c>
      <c r="G218" s="196" t="s">
        <v>421</v>
      </c>
      <c r="H218" s="187"/>
      <c r="I218" s="187"/>
      <c r="J218" s="187"/>
      <c r="K218" s="187"/>
      <c r="L218" s="188"/>
      <c r="M218" s="187"/>
      <c r="N218" s="187"/>
      <c r="O218" s="187"/>
      <c r="P218" s="187"/>
      <c r="Q218" s="187"/>
      <c r="R218" s="187"/>
      <c r="S218" s="187"/>
      <c r="T218" s="187"/>
      <c r="U218" s="210"/>
      <c r="V218" s="208">
        <f t="shared" si="84"/>
        <v>0</v>
      </c>
      <c r="W218" s="268"/>
      <c r="X218" s="252"/>
    </row>
    <row r="219" spans="4:24" ht="76.5">
      <c r="D219" s="250" t="s">
        <v>409</v>
      </c>
      <c r="E219" s="197" t="s">
        <v>422</v>
      </c>
      <c r="F219" s="196">
        <v>1</v>
      </c>
      <c r="G219" s="197" t="s">
        <v>423</v>
      </c>
      <c r="H219" s="187"/>
      <c r="I219" s="187"/>
      <c r="J219" s="208"/>
      <c r="K219" s="208"/>
      <c r="L219" s="209"/>
      <c r="M219" s="208"/>
      <c r="N219" s="208"/>
      <c r="O219" s="208"/>
      <c r="P219" s="208"/>
      <c r="Q219" s="208"/>
      <c r="R219" s="208"/>
      <c r="S219" s="208"/>
      <c r="T219" s="208"/>
      <c r="U219" s="210"/>
      <c r="V219" s="208">
        <f t="shared" si="84"/>
        <v>0</v>
      </c>
      <c r="W219" s="268"/>
      <c r="X219" s="252"/>
    </row>
    <row r="220" spans="4:24" ht="63.75">
      <c r="D220" s="250" t="s">
        <v>409</v>
      </c>
      <c r="E220" s="196" t="s">
        <v>424</v>
      </c>
      <c r="F220" s="196">
        <v>1</v>
      </c>
      <c r="G220" s="196" t="s">
        <v>425</v>
      </c>
      <c r="H220" s="187"/>
      <c r="I220" s="187"/>
      <c r="J220" s="208"/>
      <c r="K220" s="187"/>
      <c r="L220" s="188"/>
      <c r="M220" s="208"/>
      <c r="N220" s="208"/>
      <c r="O220" s="208"/>
      <c r="P220" s="208"/>
      <c r="Q220" s="208"/>
      <c r="R220" s="208"/>
      <c r="S220" s="208"/>
      <c r="T220" s="208"/>
      <c r="U220" s="210"/>
      <c r="V220" s="208">
        <f t="shared" si="84"/>
        <v>0</v>
      </c>
      <c r="W220" s="268"/>
      <c r="X220" s="252"/>
    </row>
    <row r="221" spans="4:24" ht="63.75">
      <c r="D221" s="250" t="s">
        <v>409</v>
      </c>
      <c r="E221" s="196" t="s">
        <v>426</v>
      </c>
      <c r="F221" s="196">
        <v>1</v>
      </c>
      <c r="G221" s="196" t="s">
        <v>427</v>
      </c>
      <c r="H221" s="187"/>
      <c r="I221" s="187"/>
      <c r="J221" s="208"/>
      <c r="K221" s="208"/>
      <c r="L221" s="188"/>
      <c r="M221" s="208"/>
      <c r="N221" s="208"/>
      <c r="O221" s="208"/>
      <c r="P221" s="208"/>
      <c r="Q221" s="208"/>
      <c r="R221" s="208"/>
      <c r="S221" s="208"/>
      <c r="T221" s="208"/>
      <c r="U221" s="210"/>
      <c r="V221" s="208">
        <f t="shared" si="84"/>
        <v>0</v>
      </c>
      <c r="W221" s="268"/>
      <c r="X221" s="252"/>
    </row>
    <row r="222" spans="4:24" ht="76.5">
      <c r="D222" s="250" t="s">
        <v>409</v>
      </c>
      <c r="E222" s="196" t="s">
        <v>428</v>
      </c>
      <c r="F222" s="196">
        <v>1</v>
      </c>
      <c r="G222" s="196" t="s">
        <v>429</v>
      </c>
      <c r="H222" s="187"/>
      <c r="I222" s="187"/>
      <c r="J222" s="208"/>
      <c r="K222" s="208"/>
      <c r="L222" s="188"/>
      <c r="M222" s="208"/>
      <c r="N222" s="208"/>
      <c r="O222" s="208"/>
      <c r="P222" s="208"/>
      <c r="Q222" s="208"/>
      <c r="R222" s="208"/>
      <c r="S222" s="208"/>
      <c r="T222" s="208"/>
      <c r="U222" s="210"/>
      <c r="V222" s="208">
        <f t="shared" si="84"/>
        <v>0</v>
      </c>
      <c r="W222" s="268"/>
      <c r="X222" s="252"/>
    </row>
    <row r="223" spans="4:24" ht="63.75">
      <c r="D223" s="196" t="s">
        <v>409</v>
      </c>
      <c r="E223" s="196" t="s">
        <v>430</v>
      </c>
      <c r="F223" s="196">
        <v>1</v>
      </c>
      <c r="G223" s="196" t="s">
        <v>431</v>
      </c>
      <c r="H223" s="187"/>
      <c r="I223" s="187"/>
      <c r="J223" s="208"/>
      <c r="K223" s="187"/>
      <c r="L223" s="188"/>
      <c r="M223" s="187"/>
      <c r="N223" s="208"/>
      <c r="O223" s="187"/>
      <c r="P223" s="187"/>
      <c r="Q223" s="187"/>
      <c r="R223" s="187"/>
      <c r="S223" s="187"/>
      <c r="T223" s="187"/>
      <c r="U223" s="210"/>
      <c r="V223" s="208">
        <f t="shared" si="84"/>
        <v>0</v>
      </c>
      <c r="W223" s="268"/>
      <c r="X223" s="252"/>
    </row>
    <row r="224" spans="4:24" ht="63.75">
      <c r="D224" s="196" t="s">
        <v>372</v>
      </c>
      <c r="E224" s="196" t="s">
        <v>432</v>
      </c>
      <c r="F224" s="196">
        <v>1</v>
      </c>
      <c r="G224" s="196" t="s">
        <v>433</v>
      </c>
      <c r="H224" s="187"/>
      <c r="I224" s="187"/>
      <c r="J224" s="208"/>
      <c r="K224" s="187"/>
      <c r="L224" s="188"/>
      <c r="M224" s="187"/>
      <c r="N224" s="208"/>
      <c r="O224" s="187"/>
      <c r="P224" s="187"/>
      <c r="Q224" s="187"/>
      <c r="R224" s="187"/>
      <c r="S224" s="187"/>
      <c r="T224" s="187"/>
      <c r="U224" s="210"/>
      <c r="V224" s="208">
        <f t="shared" si="84"/>
        <v>0</v>
      </c>
      <c r="W224" s="268"/>
      <c r="X224" s="252"/>
    </row>
    <row r="225" spans="4:24" ht="63.75">
      <c r="D225" s="196" t="s">
        <v>372</v>
      </c>
      <c r="E225" s="196" t="s">
        <v>434</v>
      </c>
      <c r="F225" s="196">
        <v>1</v>
      </c>
      <c r="G225" s="259" t="s">
        <v>435</v>
      </c>
      <c r="H225" s="187"/>
      <c r="I225" s="187"/>
      <c r="J225" s="208"/>
      <c r="K225" s="187"/>
      <c r="L225" s="188"/>
      <c r="M225" s="187"/>
      <c r="N225" s="208"/>
      <c r="O225" s="187"/>
      <c r="P225" s="187"/>
      <c r="Q225" s="187"/>
      <c r="R225" s="187"/>
      <c r="S225" s="187"/>
      <c r="T225" s="187"/>
      <c r="U225" s="210"/>
      <c r="V225" s="208">
        <f t="shared" si="84"/>
        <v>0</v>
      </c>
      <c r="W225" s="268"/>
      <c r="X225" s="252"/>
    </row>
    <row r="226" spans="4:24" ht="153">
      <c r="D226" s="196" t="s">
        <v>409</v>
      </c>
      <c r="E226" s="196" t="s">
        <v>436</v>
      </c>
      <c r="F226" s="196">
        <v>16</v>
      </c>
      <c r="G226" s="197" t="s">
        <v>437</v>
      </c>
      <c r="H226" s="187"/>
      <c r="I226" s="187"/>
      <c r="J226" s="208"/>
      <c r="K226" s="187"/>
      <c r="L226" s="188"/>
      <c r="M226" s="187"/>
      <c r="N226" s="208"/>
      <c r="O226" s="187"/>
      <c r="P226" s="187"/>
      <c r="Q226" s="187"/>
      <c r="R226" s="187"/>
      <c r="S226" s="187"/>
      <c r="T226" s="187"/>
      <c r="U226" s="210"/>
      <c r="V226" s="208"/>
      <c r="W226" s="268"/>
      <c r="X226" s="252"/>
    </row>
    <row r="227" spans="4:24" ht="38.25">
      <c r="D227" s="250" t="s">
        <v>409</v>
      </c>
      <c r="E227" s="196" t="s">
        <v>438</v>
      </c>
      <c r="F227" s="196"/>
      <c r="G227" s="197" t="s">
        <v>439</v>
      </c>
      <c r="H227" s="187"/>
      <c r="I227" s="187"/>
      <c r="J227" s="208"/>
      <c r="K227" s="187"/>
      <c r="L227" s="188"/>
      <c r="M227" s="187"/>
      <c r="N227" s="208"/>
      <c r="O227" s="187"/>
      <c r="P227" s="187"/>
      <c r="Q227" s="187"/>
      <c r="R227" s="187"/>
      <c r="S227" s="187"/>
      <c r="T227" s="187"/>
      <c r="U227" s="210"/>
      <c r="V227" s="208"/>
      <c r="W227" s="268"/>
      <c r="X227" s="252"/>
    </row>
    <row r="228" spans="4:24" ht="409.5">
      <c r="D228" s="250" t="s">
        <v>409</v>
      </c>
      <c r="E228" s="196" t="s">
        <v>709</v>
      </c>
      <c r="F228" s="196">
        <v>95</v>
      </c>
      <c r="G228" s="196" t="s">
        <v>710</v>
      </c>
      <c r="H228" s="187"/>
      <c r="I228" s="187"/>
      <c r="J228" s="208"/>
      <c r="K228" s="187"/>
      <c r="L228" s="188"/>
      <c r="M228" s="187"/>
      <c r="N228" s="208"/>
      <c r="O228" s="187"/>
      <c r="P228" s="187"/>
      <c r="Q228" s="187"/>
      <c r="R228" s="187"/>
      <c r="S228" s="187"/>
      <c r="T228" s="187"/>
      <c r="U228" s="210"/>
      <c r="V228" s="208"/>
      <c r="W228" s="268"/>
      <c r="X228" s="252"/>
    </row>
    <row r="229" spans="4:24" ht="63.75">
      <c r="D229" s="250" t="s">
        <v>409</v>
      </c>
      <c r="E229" s="196" t="s">
        <v>440</v>
      </c>
      <c r="F229" s="196">
        <v>43</v>
      </c>
      <c r="G229" s="197" t="s">
        <v>441</v>
      </c>
      <c r="H229" s="187"/>
      <c r="I229" s="187"/>
      <c r="J229" s="208"/>
      <c r="K229" s="187"/>
      <c r="L229" s="188"/>
      <c r="M229" s="187"/>
      <c r="N229" s="208"/>
      <c r="O229" s="187"/>
      <c r="P229" s="187"/>
      <c r="Q229" s="187"/>
      <c r="R229" s="187"/>
      <c r="S229" s="187"/>
      <c r="T229" s="187"/>
      <c r="U229" s="210"/>
      <c r="V229" s="208"/>
      <c r="W229" s="268"/>
      <c r="X229" s="252"/>
    </row>
    <row r="230" spans="4:24" ht="102">
      <c r="D230" s="250" t="s">
        <v>409</v>
      </c>
      <c r="E230" s="197" t="s">
        <v>711</v>
      </c>
      <c r="F230" s="196">
        <v>59</v>
      </c>
      <c r="G230" s="197" t="s">
        <v>712</v>
      </c>
      <c r="H230" s="187"/>
      <c r="I230" s="187"/>
      <c r="J230" s="208"/>
      <c r="K230" s="187"/>
      <c r="L230" s="188"/>
      <c r="M230" s="187"/>
      <c r="N230" s="208"/>
      <c r="O230" s="187"/>
      <c r="P230" s="187"/>
      <c r="Q230" s="187"/>
      <c r="R230" s="187"/>
      <c r="S230" s="187"/>
      <c r="T230" s="187"/>
      <c r="U230" s="210"/>
      <c r="V230" s="208"/>
      <c r="W230" s="268"/>
      <c r="X230" s="252"/>
    </row>
    <row r="231" spans="4:24" ht="38.25">
      <c r="D231" s="250" t="s">
        <v>442</v>
      </c>
      <c r="E231" s="197" t="s">
        <v>443</v>
      </c>
      <c r="F231" s="196">
        <v>1</v>
      </c>
      <c r="G231" s="197" t="s">
        <v>444</v>
      </c>
      <c r="H231" s="187"/>
      <c r="I231" s="187"/>
      <c r="J231" s="208"/>
      <c r="K231" s="187"/>
      <c r="L231" s="188"/>
      <c r="M231" s="187"/>
      <c r="N231" s="208"/>
      <c r="O231" s="187"/>
      <c r="P231" s="187"/>
      <c r="Q231" s="187"/>
      <c r="R231" s="187"/>
      <c r="S231" s="187"/>
      <c r="T231" s="187"/>
      <c r="U231" s="210"/>
      <c r="V231" s="208"/>
      <c r="W231" s="268"/>
      <c r="X231" s="252"/>
    </row>
    <row r="232" spans="4:24" ht="76.5">
      <c r="D232" s="250" t="s">
        <v>445</v>
      </c>
      <c r="E232" s="196" t="s">
        <v>446</v>
      </c>
      <c r="F232" s="196">
        <v>12</v>
      </c>
      <c r="G232" s="196" t="s">
        <v>447</v>
      </c>
      <c r="H232" s="187"/>
      <c r="I232" s="187"/>
      <c r="J232" s="208"/>
      <c r="K232" s="187"/>
      <c r="L232" s="188"/>
      <c r="M232" s="187"/>
      <c r="N232" s="208"/>
      <c r="O232" s="187"/>
      <c r="P232" s="187"/>
      <c r="Q232" s="187"/>
      <c r="R232" s="187"/>
      <c r="S232" s="187"/>
      <c r="T232" s="187"/>
      <c r="U232" s="210"/>
      <c r="V232" s="208"/>
      <c r="W232" s="268"/>
      <c r="X232" s="252"/>
    </row>
    <row r="233" spans="4:24" ht="114.75">
      <c r="D233" s="250" t="s">
        <v>448</v>
      </c>
      <c r="E233" s="196" t="s">
        <v>449</v>
      </c>
      <c r="F233" s="196">
        <v>6</v>
      </c>
      <c r="G233" s="196" t="s">
        <v>450</v>
      </c>
      <c r="H233" s="187"/>
      <c r="I233" s="187"/>
      <c r="J233" s="208"/>
      <c r="K233" s="187"/>
      <c r="L233" s="188"/>
      <c r="M233" s="187"/>
      <c r="N233" s="208"/>
      <c r="O233" s="187"/>
      <c r="P233" s="187"/>
      <c r="Q233" s="187"/>
      <c r="R233" s="187"/>
      <c r="S233" s="187"/>
      <c r="T233" s="187"/>
      <c r="U233" s="210"/>
      <c r="V233" s="208"/>
      <c r="W233" s="268"/>
      <c r="X233" s="252"/>
    </row>
    <row r="234" spans="4:24" ht="63.75">
      <c r="D234" s="250" t="s">
        <v>451</v>
      </c>
      <c r="E234" s="197" t="s">
        <v>452</v>
      </c>
      <c r="F234" s="196">
        <v>4</v>
      </c>
      <c r="G234" s="197" t="s">
        <v>453</v>
      </c>
      <c r="H234" s="187"/>
      <c r="I234" s="187"/>
      <c r="J234" s="208"/>
      <c r="K234" s="187"/>
      <c r="L234" s="188"/>
      <c r="M234" s="187"/>
      <c r="N234" s="208"/>
      <c r="O234" s="187"/>
      <c r="P234" s="187"/>
      <c r="Q234" s="187"/>
      <c r="R234" s="187"/>
      <c r="S234" s="187"/>
      <c r="T234" s="187"/>
      <c r="U234" s="210"/>
      <c r="V234" s="208"/>
      <c r="W234" s="268"/>
      <c r="X234" s="252"/>
    </row>
    <row r="235" spans="4:24" ht="25.5">
      <c r="D235" s="250" t="s">
        <v>409</v>
      </c>
      <c r="E235" s="196" t="s">
        <v>454</v>
      </c>
      <c r="F235" s="196"/>
      <c r="G235" s="196" t="s">
        <v>455</v>
      </c>
      <c r="H235" s="187"/>
      <c r="I235" s="187"/>
      <c r="J235" s="208"/>
      <c r="K235" s="187"/>
      <c r="L235" s="188"/>
      <c r="M235" s="187"/>
      <c r="N235" s="208"/>
      <c r="O235" s="187"/>
      <c r="P235" s="187"/>
      <c r="Q235" s="187"/>
      <c r="R235" s="187"/>
      <c r="S235" s="187"/>
      <c r="T235" s="187"/>
      <c r="U235" s="210"/>
      <c r="V235" s="208"/>
      <c r="W235" s="268"/>
      <c r="X235" s="252"/>
    </row>
    <row r="236" spans="4:24" ht="51">
      <c r="D236" s="250" t="s">
        <v>409</v>
      </c>
      <c r="E236" s="260" t="s">
        <v>456</v>
      </c>
      <c r="F236" s="260">
        <v>72</v>
      </c>
      <c r="G236" s="260" t="s">
        <v>457</v>
      </c>
      <c r="H236" s="187"/>
      <c r="I236" s="187"/>
      <c r="J236" s="187"/>
      <c r="K236" s="187"/>
      <c r="L236" s="188"/>
      <c r="M236" s="187"/>
      <c r="N236" s="187"/>
      <c r="O236" s="187"/>
      <c r="P236" s="187"/>
      <c r="Q236" s="187"/>
      <c r="R236" s="187"/>
      <c r="S236" s="187"/>
      <c r="T236" s="187"/>
      <c r="U236" s="210"/>
      <c r="V236" s="208">
        <f>SUM(I236:O236)</f>
        <v>0</v>
      </c>
      <c r="W236" s="268"/>
      <c r="X236" s="252"/>
    </row>
    <row r="237" spans="4:24" ht="51">
      <c r="D237" s="250" t="s">
        <v>409</v>
      </c>
      <c r="E237" s="260" t="s">
        <v>723</v>
      </c>
      <c r="F237" s="260"/>
      <c r="G237" s="260" t="s">
        <v>457</v>
      </c>
      <c r="H237" s="187"/>
      <c r="I237" s="187"/>
      <c r="J237" s="187"/>
      <c r="K237" s="187"/>
      <c r="L237" s="188"/>
      <c r="M237" s="187"/>
      <c r="N237" s="187"/>
      <c r="O237" s="208"/>
      <c r="P237" s="208"/>
      <c r="Q237" s="208"/>
      <c r="R237" s="208"/>
      <c r="S237" s="208"/>
      <c r="T237" s="208"/>
      <c r="U237" s="210"/>
      <c r="V237" s="208">
        <f>SUM(I237:O237)</f>
        <v>0</v>
      </c>
      <c r="W237" s="268"/>
      <c r="X237" s="252"/>
    </row>
    <row r="238" spans="4:24" ht="25.5">
      <c r="D238" s="250" t="s">
        <v>409</v>
      </c>
      <c r="E238" s="260" t="s">
        <v>717</v>
      </c>
      <c r="F238" s="260"/>
      <c r="G238" s="197" t="s">
        <v>718</v>
      </c>
      <c r="H238" s="187"/>
      <c r="I238" s="187"/>
      <c r="J238" s="187"/>
      <c r="K238" s="187"/>
      <c r="L238" s="188"/>
      <c r="M238" s="187"/>
      <c r="N238" s="187"/>
      <c r="O238" s="187"/>
      <c r="P238" s="187"/>
      <c r="Q238" s="187"/>
      <c r="R238" s="187"/>
      <c r="S238" s="187">
        <v>1</v>
      </c>
      <c r="T238" s="187"/>
      <c r="U238" s="210"/>
      <c r="V238" s="208">
        <f>SUM(I238:O238)</f>
        <v>0</v>
      </c>
      <c r="W238" s="267"/>
      <c r="X238" s="252"/>
    </row>
    <row r="239" spans="4:24" ht="12" customHeight="1">
      <c r="D239" s="211" t="s">
        <v>654</v>
      </c>
      <c r="E239" s="212"/>
      <c r="F239" s="213"/>
      <c r="G239" s="213"/>
      <c r="H239" s="214"/>
      <c r="I239" s="242">
        <f>SUM(I192:I238)</f>
        <v>0</v>
      </c>
      <c r="J239" s="242">
        <f t="shared" ref="J239:T239" si="85">SUM(J192:J238)</f>
        <v>0</v>
      </c>
      <c r="K239" s="242">
        <f t="shared" si="85"/>
        <v>0</v>
      </c>
      <c r="L239" s="242">
        <f t="shared" si="85"/>
        <v>0</v>
      </c>
      <c r="M239" s="242">
        <f t="shared" si="85"/>
        <v>0</v>
      </c>
      <c r="N239" s="242">
        <f t="shared" si="85"/>
        <v>0</v>
      </c>
      <c r="O239" s="242">
        <f t="shared" si="85"/>
        <v>0</v>
      </c>
      <c r="P239" s="242">
        <f t="shared" si="85"/>
        <v>0</v>
      </c>
      <c r="Q239" s="242">
        <f t="shared" si="85"/>
        <v>0</v>
      </c>
      <c r="R239" s="242">
        <f t="shared" si="85"/>
        <v>0</v>
      </c>
      <c r="S239" s="187"/>
      <c r="T239" s="242">
        <f t="shared" si="85"/>
        <v>0</v>
      </c>
      <c r="U239" s="215">
        <f>I243+J243+K243+L243+M243+N243</f>
        <v>0</v>
      </c>
      <c r="V239" s="246"/>
      <c r="W239" s="267"/>
    </row>
    <row r="240" spans="4:24" ht="12" customHeight="1">
      <c r="D240" s="211" t="s">
        <v>655</v>
      </c>
      <c r="E240" s="212"/>
      <c r="F240" s="213"/>
      <c r="G240" s="213"/>
      <c r="H240" s="214"/>
      <c r="I240" s="236">
        <v>20000</v>
      </c>
      <c r="J240" s="236">
        <v>30000</v>
      </c>
      <c r="K240" s="236">
        <v>97000</v>
      </c>
      <c r="L240" s="236">
        <v>12000</v>
      </c>
      <c r="M240" s="236">
        <v>37000</v>
      </c>
      <c r="N240" s="236">
        <v>55000</v>
      </c>
      <c r="O240" s="236">
        <v>60000</v>
      </c>
      <c r="P240" s="236">
        <v>120000</v>
      </c>
      <c r="Q240" s="236">
        <v>330000</v>
      </c>
      <c r="R240" s="236">
        <v>13000</v>
      </c>
      <c r="S240" s="217">
        <v>18000</v>
      </c>
      <c r="T240" s="236">
        <v>23000</v>
      </c>
      <c r="U240" s="219"/>
      <c r="V240" s="247"/>
      <c r="W240" s="267"/>
    </row>
    <row r="241" spans="4:24">
      <c r="D241" s="211" t="s">
        <v>656</v>
      </c>
      <c r="E241" s="212"/>
      <c r="F241" s="213"/>
      <c r="G241" s="213"/>
      <c r="H241" s="214"/>
      <c r="I241" s="236">
        <f>SUM(I240*19%)</f>
        <v>3800</v>
      </c>
      <c r="J241" s="236">
        <f t="shared" ref="J241:O241" si="86">SUM(J240*19%)</f>
        <v>5700</v>
      </c>
      <c r="K241" s="236">
        <f t="shared" si="86"/>
        <v>18430</v>
      </c>
      <c r="L241" s="236">
        <f t="shared" si="86"/>
        <v>2280</v>
      </c>
      <c r="M241" s="236">
        <f t="shared" si="86"/>
        <v>7030</v>
      </c>
      <c r="N241" s="236">
        <f t="shared" si="86"/>
        <v>10450</v>
      </c>
      <c r="O241" s="236">
        <f t="shared" si="86"/>
        <v>11400</v>
      </c>
      <c r="P241" s="236">
        <f t="shared" ref="P241:T241" si="87">SUM(P240*19%)</f>
        <v>22800</v>
      </c>
      <c r="Q241" s="236">
        <f t="shared" si="87"/>
        <v>62700</v>
      </c>
      <c r="R241" s="236">
        <f t="shared" si="87"/>
        <v>2470</v>
      </c>
      <c r="S241" s="221">
        <f t="shared" ref="S241" si="88">SUM(S240*19%)</f>
        <v>3420</v>
      </c>
      <c r="T241" s="236">
        <f t="shared" si="87"/>
        <v>4370</v>
      </c>
      <c r="U241" s="272">
        <f>O243+P243+Q243+R243+T243+S243</f>
        <v>0</v>
      </c>
      <c r="V241" s="247"/>
      <c r="W241" s="267"/>
    </row>
    <row r="242" spans="4:24" ht="12" customHeight="1">
      <c r="D242" s="211" t="s">
        <v>657</v>
      </c>
      <c r="E242" s="212"/>
      <c r="F242" s="213"/>
      <c r="G242" s="213"/>
      <c r="H242" s="214"/>
      <c r="I242" s="236">
        <f>SUM(I240:I241)</f>
        <v>23800</v>
      </c>
      <c r="J242" s="236">
        <f t="shared" ref="J242:O242" si="89">SUM(J240:J241)</f>
        <v>35700</v>
      </c>
      <c r="K242" s="236">
        <f t="shared" si="89"/>
        <v>115430</v>
      </c>
      <c r="L242" s="236">
        <f t="shared" si="89"/>
        <v>14280</v>
      </c>
      <c r="M242" s="236">
        <f t="shared" si="89"/>
        <v>44030</v>
      </c>
      <c r="N242" s="236">
        <f t="shared" si="89"/>
        <v>65450</v>
      </c>
      <c r="O242" s="236">
        <f t="shared" si="89"/>
        <v>71400</v>
      </c>
      <c r="P242" s="236">
        <f t="shared" ref="P242:T242" si="90">SUM(P240:P241)</f>
        <v>142800</v>
      </c>
      <c r="Q242" s="236">
        <f t="shared" si="90"/>
        <v>392700</v>
      </c>
      <c r="R242" s="236">
        <f t="shared" si="90"/>
        <v>15470</v>
      </c>
      <c r="S242" s="221">
        <f t="shared" si="90"/>
        <v>21420</v>
      </c>
      <c r="T242" s="236">
        <f t="shared" si="90"/>
        <v>27370</v>
      </c>
      <c r="U242" s="219"/>
      <c r="V242" s="247"/>
      <c r="W242" s="267"/>
    </row>
    <row r="243" spans="4:24" ht="12" customHeight="1">
      <c r="D243" s="211" t="s">
        <v>658</v>
      </c>
      <c r="E243" s="212"/>
      <c r="F243" s="213"/>
      <c r="G243" s="213"/>
      <c r="H243" s="214"/>
      <c r="I243" s="236">
        <f>SUM(I239*I242)</f>
        <v>0</v>
      </c>
      <c r="J243" s="236">
        <f t="shared" ref="J243:O243" si="91">SUM(J239*J242)</f>
        <v>0</v>
      </c>
      <c r="K243" s="236">
        <f t="shared" si="91"/>
        <v>0</v>
      </c>
      <c r="L243" s="236">
        <f t="shared" si="91"/>
        <v>0</v>
      </c>
      <c r="M243" s="236">
        <f t="shared" si="91"/>
        <v>0</v>
      </c>
      <c r="N243" s="236">
        <f t="shared" si="91"/>
        <v>0</v>
      </c>
      <c r="O243" s="236">
        <f t="shared" si="91"/>
        <v>0</v>
      </c>
      <c r="P243" s="236">
        <f t="shared" ref="P243:T243" si="92">SUM(P239*P242)</f>
        <v>0</v>
      </c>
      <c r="Q243" s="236">
        <f t="shared" si="92"/>
        <v>0</v>
      </c>
      <c r="R243" s="236">
        <f t="shared" si="92"/>
        <v>0</v>
      </c>
      <c r="S243" s="221">
        <f t="shared" si="92"/>
        <v>0</v>
      </c>
      <c r="T243" s="236">
        <f t="shared" si="92"/>
        <v>0</v>
      </c>
      <c r="U243" s="222"/>
      <c r="V243" s="248"/>
      <c r="W243" s="267"/>
    </row>
    <row r="245" spans="4:24" ht="15">
      <c r="D245" s="261" t="s">
        <v>664</v>
      </c>
      <c r="E245" s="262"/>
      <c r="F245" s="261"/>
      <c r="G245" s="261"/>
      <c r="H245" s="261"/>
      <c r="I245" s="261"/>
      <c r="J245" s="261"/>
      <c r="K245" s="261"/>
      <c r="L245" s="634">
        <f>SUM(U239+U186+U164+U132+U99+U71+U46+U28+U13+U241+U188+U166+U134+U101+U73+U48+U30+U15)</f>
        <v>3884160</v>
      </c>
      <c r="M245" s="635"/>
      <c r="N245" s="263"/>
      <c r="O245" s="263"/>
      <c r="P245" s="263"/>
      <c r="Q245" s="263"/>
      <c r="R245" s="263"/>
      <c r="S245" s="263"/>
      <c r="T245" s="263"/>
      <c r="U245" s="263"/>
      <c r="V245" s="263"/>
    </row>
    <row r="246" spans="4:24" ht="15">
      <c r="D246" s="261" t="s">
        <v>666</v>
      </c>
      <c r="E246" s="262" t="s">
        <v>667</v>
      </c>
      <c r="F246" s="261"/>
      <c r="G246" s="261"/>
      <c r="H246" s="261"/>
      <c r="I246" s="261"/>
      <c r="J246" s="261"/>
      <c r="K246" s="261"/>
      <c r="L246" s="634">
        <f>U13+U28+U46+U71+U99+U132+U164+U186+U239</f>
        <v>1018640</v>
      </c>
      <c r="M246" s="635"/>
      <c r="N246" s="263"/>
      <c r="O246" s="263"/>
      <c r="P246" s="263"/>
      <c r="Q246" s="263"/>
      <c r="R246" s="263"/>
      <c r="S246" s="263"/>
      <c r="T246" s="263"/>
      <c r="U246" s="263"/>
      <c r="V246" s="263"/>
    </row>
    <row r="247" spans="4:24" ht="15">
      <c r="D247" s="261" t="s">
        <v>666</v>
      </c>
      <c r="E247" s="262" t="s">
        <v>669</v>
      </c>
      <c r="F247" s="261"/>
      <c r="G247" s="261"/>
      <c r="H247" s="261"/>
      <c r="I247" s="261"/>
      <c r="J247" s="261"/>
      <c r="K247" s="261"/>
      <c r="L247" s="634">
        <f>U15+U30+U48+U73+U101+U134+U166+U188+U241</f>
        <v>2865520</v>
      </c>
      <c r="M247" s="635"/>
      <c r="N247" s="263"/>
      <c r="O247" s="263"/>
      <c r="P247" s="263"/>
      <c r="Q247" s="263"/>
      <c r="R247" s="263"/>
      <c r="S247" s="263"/>
      <c r="T247" s="263"/>
      <c r="U247" s="263"/>
      <c r="V247" s="263"/>
    </row>
    <row r="248" spans="4:24" ht="15">
      <c r="D248" s="276" t="s">
        <v>670</v>
      </c>
      <c r="E248" s="277" t="s">
        <v>671</v>
      </c>
      <c r="F248" s="276"/>
      <c r="G248" s="276"/>
      <c r="H248" s="276"/>
      <c r="I248" s="276"/>
      <c r="J248" s="276"/>
      <c r="K248" s="276"/>
      <c r="L248" s="630">
        <v>35000000</v>
      </c>
      <c r="M248" s="631"/>
      <c r="N248" s="278"/>
      <c r="O248" s="278"/>
      <c r="P248" s="278"/>
      <c r="Q248" s="278"/>
      <c r="R248" s="278"/>
      <c r="S248" s="278"/>
      <c r="T248" s="278"/>
      <c r="U248" s="278"/>
      <c r="V248" s="278"/>
    </row>
    <row r="249" spans="4:24" ht="15">
      <c r="D249" s="276" t="s">
        <v>670</v>
      </c>
      <c r="E249" s="277" t="s">
        <v>672</v>
      </c>
      <c r="F249" s="276"/>
      <c r="G249" s="276"/>
      <c r="H249" s="276"/>
      <c r="I249" s="276"/>
      <c r="J249" s="276"/>
      <c r="K249" s="276"/>
      <c r="L249" s="630">
        <v>5000000</v>
      </c>
      <c r="M249" s="631"/>
      <c r="N249" s="278"/>
      <c r="O249" s="278"/>
      <c r="P249" s="278"/>
      <c r="Q249" s="278"/>
      <c r="R249" s="278"/>
      <c r="S249" s="278"/>
      <c r="T249" s="278"/>
      <c r="U249" s="278"/>
      <c r="V249" s="278"/>
    </row>
    <row r="250" spans="4:24" ht="15">
      <c r="D250" s="273" t="s">
        <v>673</v>
      </c>
      <c r="E250" s="274"/>
      <c r="F250" s="273"/>
      <c r="G250" s="273"/>
      <c r="H250" s="273"/>
      <c r="I250" s="273"/>
      <c r="J250" s="273"/>
      <c r="K250" s="273"/>
      <c r="L250" s="632">
        <f>SUM(L248:L249)</f>
        <v>40000000</v>
      </c>
      <c r="M250" s="633"/>
      <c r="N250" s="275"/>
      <c r="O250" s="275"/>
      <c r="P250" s="275"/>
      <c r="Q250" s="275"/>
      <c r="R250" s="275"/>
      <c r="S250" s="275"/>
      <c r="T250" s="275"/>
      <c r="U250" s="275"/>
      <c r="V250" s="275"/>
    </row>
    <row r="251" spans="4:24" ht="15">
      <c r="D251" s="273" t="s">
        <v>674</v>
      </c>
      <c r="E251" s="274" t="s">
        <v>671</v>
      </c>
      <c r="F251" s="273"/>
      <c r="G251" s="273"/>
      <c r="H251" s="273"/>
      <c r="I251" s="273"/>
      <c r="J251" s="273"/>
      <c r="K251" s="273"/>
      <c r="L251" s="632">
        <f>L248-L246</f>
        <v>33981360</v>
      </c>
      <c r="M251" s="633"/>
      <c r="N251" s="275"/>
      <c r="O251" s="275"/>
      <c r="P251" s="275"/>
      <c r="Q251" s="275"/>
      <c r="R251" s="275"/>
      <c r="S251" s="275"/>
      <c r="T251" s="275"/>
      <c r="U251" s="275"/>
      <c r="V251" s="275"/>
    </row>
    <row r="252" spans="4:24" ht="15">
      <c r="D252" s="273" t="s">
        <v>674</v>
      </c>
      <c r="E252" s="274" t="s">
        <v>672</v>
      </c>
      <c r="F252" s="273"/>
      <c r="G252" s="273"/>
      <c r="H252" s="273"/>
      <c r="I252" s="273"/>
      <c r="J252" s="273"/>
      <c r="K252" s="273"/>
      <c r="L252" s="632">
        <f>L249-L247</f>
        <v>2134480</v>
      </c>
      <c r="M252" s="633"/>
      <c r="N252" s="275"/>
      <c r="O252" s="275"/>
      <c r="P252" s="275"/>
      <c r="Q252" s="275"/>
      <c r="R252" s="275"/>
      <c r="S252" s="275"/>
      <c r="T252" s="275"/>
      <c r="U252" s="275"/>
      <c r="V252" s="275"/>
    </row>
    <row r="253" spans="4:24" ht="18" customHeight="1">
      <c r="D253" s="279" t="s">
        <v>675</v>
      </c>
      <c r="E253" s="280"/>
      <c r="F253" s="279"/>
      <c r="G253" s="279"/>
      <c r="H253" s="279"/>
      <c r="I253" s="279"/>
      <c r="J253" s="279"/>
      <c r="K253" s="279"/>
      <c r="L253" s="281">
        <f>L245/L250</f>
        <v>9.7103999999999996E-2</v>
      </c>
      <c r="M253" s="282"/>
      <c r="N253" s="282"/>
      <c r="O253" s="282"/>
      <c r="P253" s="282"/>
      <c r="Q253" s="282"/>
      <c r="R253" s="282"/>
      <c r="S253" s="282"/>
      <c r="T253" s="282"/>
      <c r="U253" s="282"/>
      <c r="V253" s="282"/>
      <c r="W253" s="271"/>
      <c r="X253" s="203" t="s">
        <v>676</v>
      </c>
    </row>
    <row r="254" spans="4:24" ht="20.25" customHeight="1">
      <c r="D254" s="279" t="s">
        <v>677</v>
      </c>
      <c r="E254" s="280"/>
      <c r="F254" s="279"/>
      <c r="G254" s="279"/>
      <c r="H254" s="279"/>
      <c r="I254" s="279"/>
      <c r="J254" s="279"/>
      <c r="K254" s="279"/>
      <c r="L254" s="281">
        <f>(L246)/L248</f>
        <v>2.9104000000000001E-2</v>
      </c>
      <c r="M254" s="282"/>
      <c r="N254" s="282"/>
      <c r="O254" s="282"/>
      <c r="P254" s="282"/>
      <c r="Q254" s="282"/>
      <c r="R254" s="282"/>
      <c r="S254" s="282"/>
      <c r="T254" s="282"/>
      <c r="U254" s="282"/>
      <c r="V254" s="282"/>
    </row>
    <row r="255" spans="4:24" ht="20.25" customHeight="1">
      <c r="D255" s="279" t="s">
        <v>678</v>
      </c>
      <c r="E255" s="280"/>
      <c r="F255" s="279"/>
      <c r="G255" s="279"/>
      <c r="H255" s="279"/>
      <c r="I255" s="279"/>
      <c r="J255" s="279"/>
      <c r="K255" s="279"/>
      <c r="L255" s="281">
        <f>(L247)/L249</f>
        <v>0.57310399999999995</v>
      </c>
      <c r="M255" s="282"/>
      <c r="N255" s="282"/>
      <c r="O255" s="282"/>
      <c r="P255" s="282"/>
      <c r="Q255" s="282"/>
      <c r="R255" s="282"/>
      <c r="S255" s="282"/>
      <c r="T255" s="282"/>
      <c r="U255" s="282"/>
      <c r="V255" s="282"/>
    </row>
  </sheetData>
  <autoFilter ref="A1:X1" xr:uid="{00000000-0009-0000-0000-000000000000}"/>
  <mergeCells count="8">
    <mergeCell ref="L250:M250"/>
    <mergeCell ref="L251:M251"/>
    <mergeCell ref="L252:M252"/>
    <mergeCell ref="L245:M245"/>
    <mergeCell ref="L246:M246"/>
    <mergeCell ref="L247:M247"/>
    <mergeCell ref="L248:M248"/>
    <mergeCell ref="L249:M249"/>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W197"/>
  <sheetViews>
    <sheetView showGridLines="0" view="pageBreakPreview" zoomScaleNormal="145" zoomScaleSheetLayoutView="100" workbookViewId="0">
      <pane ySplit="2" topLeftCell="A14" activePane="bottomLeft" state="frozen"/>
      <selection pane="bottomLeft" activeCell="J49" sqref="J49"/>
    </sheetView>
  </sheetViews>
  <sheetFormatPr defaultColWidth="9.140625" defaultRowHeight="9"/>
  <cols>
    <col min="1" max="1" width="3" style="122" customWidth="1"/>
    <col min="2" max="2" width="12.28515625" style="130" customWidth="1"/>
    <col min="3" max="3" width="35.42578125" style="122" customWidth="1"/>
    <col min="4" max="4" width="4.5703125" style="85" customWidth="1"/>
    <col min="5" max="5" width="28.140625" style="131" customWidth="1"/>
    <col min="6" max="6" width="4.5703125" style="85" customWidth="1"/>
    <col min="7" max="7" width="5.140625" style="85" customWidth="1"/>
    <col min="8" max="8" width="5.5703125" style="85" customWidth="1"/>
    <col min="9" max="9" width="5.42578125" style="85" customWidth="1"/>
    <col min="10" max="11" width="4.85546875" style="85" customWidth="1"/>
    <col min="12" max="12" width="5.5703125" style="85" customWidth="1"/>
    <col min="13" max="13" width="6.85546875" style="85" customWidth="1"/>
    <col min="14" max="14" width="2.28515625" style="85" customWidth="1"/>
    <col min="15" max="15" width="10" style="122" customWidth="1"/>
    <col min="16" max="16" width="7.28515625" style="82" customWidth="1"/>
    <col min="17" max="17" width="9.28515625" style="132" customWidth="1"/>
    <col min="18" max="18" width="8.140625" style="130" customWidth="1"/>
    <col min="19" max="19" width="8.42578125" style="130" customWidth="1"/>
    <col min="20" max="16384" width="9.140625" style="85"/>
  </cols>
  <sheetData>
    <row r="1" spans="1:23" s="78" customFormat="1" ht="29.25" customHeight="1">
      <c r="A1" s="70" t="s">
        <v>724</v>
      </c>
      <c r="B1" s="71" t="s">
        <v>25</v>
      </c>
      <c r="C1" s="71" t="s">
        <v>26</v>
      </c>
      <c r="D1" s="72" t="s">
        <v>725</v>
      </c>
      <c r="E1" s="71" t="s">
        <v>28</v>
      </c>
      <c r="F1" s="71" t="s">
        <v>686</v>
      </c>
      <c r="G1" s="71" t="s">
        <v>687</v>
      </c>
      <c r="H1" s="71" t="s">
        <v>688</v>
      </c>
      <c r="I1" s="71" t="s">
        <v>689</v>
      </c>
      <c r="J1" s="71" t="s">
        <v>690</v>
      </c>
      <c r="K1" s="71" t="s">
        <v>691</v>
      </c>
      <c r="L1" s="71" t="s">
        <v>692</v>
      </c>
      <c r="M1" s="73" t="s">
        <v>693</v>
      </c>
      <c r="N1" s="74"/>
      <c r="O1" s="75" t="s">
        <v>694</v>
      </c>
      <c r="P1" s="76"/>
      <c r="Q1" s="77" t="s">
        <v>726</v>
      </c>
      <c r="R1" s="77" t="s">
        <v>696</v>
      </c>
      <c r="S1" s="77" t="s">
        <v>697</v>
      </c>
    </row>
    <row r="2" spans="1:23">
      <c r="A2" s="642" t="s">
        <v>45</v>
      </c>
      <c r="B2" s="643"/>
      <c r="C2" s="643"/>
      <c r="D2" s="643"/>
      <c r="E2" s="643"/>
      <c r="F2" s="79"/>
      <c r="G2" s="79"/>
      <c r="H2" s="79"/>
      <c r="I2" s="79"/>
      <c r="J2" s="79"/>
      <c r="K2" s="79"/>
      <c r="L2" s="79"/>
      <c r="M2" s="79"/>
      <c r="N2" s="80"/>
      <c r="O2" s="81"/>
      <c r="Q2" s="83"/>
      <c r="R2" s="84"/>
      <c r="S2" s="84"/>
    </row>
    <row r="3" spans="1:23" ht="17.25" customHeight="1">
      <c r="A3" s="86">
        <v>1</v>
      </c>
      <c r="B3" s="87" t="s">
        <v>46</v>
      </c>
      <c r="C3" s="87" t="s">
        <v>47</v>
      </c>
      <c r="D3" s="87">
        <v>1</v>
      </c>
      <c r="E3" s="88" t="s">
        <v>48</v>
      </c>
      <c r="F3" s="87">
        <v>1</v>
      </c>
      <c r="G3" s="86"/>
      <c r="H3" s="86"/>
      <c r="I3" s="86"/>
      <c r="J3" s="86">
        <v>1</v>
      </c>
      <c r="K3" s="86"/>
      <c r="L3" s="86"/>
      <c r="M3" s="89">
        <f t="shared" ref="M3:M12" si="0">SUM(F3:L3)</f>
        <v>2</v>
      </c>
      <c r="N3" s="90"/>
      <c r="O3" s="91">
        <v>45962</v>
      </c>
      <c r="Q3" s="83"/>
      <c r="R3" s="92"/>
      <c r="S3" s="92"/>
      <c r="W3" s="82" t="s">
        <v>698</v>
      </c>
    </row>
    <row r="4" spans="1:23" ht="35.25" customHeight="1">
      <c r="A4" s="86">
        <v>2</v>
      </c>
      <c r="B4" s="87" t="s">
        <v>49</v>
      </c>
      <c r="C4" s="93" t="s">
        <v>50</v>
      </c>
      <c r="D4" s="87">
        <v>3</v>
      </c>
      <c r="E4" s="88" t="s">
        <v>51</v>
      </c>
      <c r="F4" s="87">
        <v>1</v>
      </c>
      <c r="G4" s="86"/>
      <c r="H4" s="86"/>
      <c r="I4" s="86">
        <v>1</v>
      </c>
      <c r="J4" s="86"/>
      <c r="K4" s="86"/>
      <c r="L4" s="86"/>
      <c r="M4" s="89">
        <f t="shared" si="0"/>
        <v>2</v>
      </c>
      <c r="N4" s="90"/>
      <c r="O4" s="91">
        <v>45962</v>
      </c>
      <c r="Q4" s="83"/>
      <c r="R4" s="92"/>
      <c r="S4" s="92"/>
      <c r="W4" s="82" t="s">
        <v>699</v>
      </c>
    </row>
    <row r="5" spans="1:23" ht="27" customHeight="1">
      <c r="A5" s="86">
        <v>3</v>
      </c>
      <c r="B5" s="87" t="s">
        <v>49</v>
      </c>
      <c r="C5" s="93" t="s">
        <v>52</v>
      </c>
      <c r="D5" s="87">
        <v>1</v>
      </c>
      <c r="E5" s="88" t="s">
        <v>53</v>
      </c>
      <c r="F5" s="87">
        <v>1</v>
      </c>
      <c r="G5" s="86"/>
      <c r="H5" s="86"/>
      <c r="I5" s="86"/>
      <c r="J5" s="86">
        <v>1</v>
      </c>
      <c r="K5" s="86"/>
      <c r="L5" s="86"/>
      <c r="M5" s="89">
        <f t="shared" si="0"/>
        <v>2</v>
      </c>
      <c r="N5" s="90"/>
      <c r="O5" s="91">
        <v>45962</v>
      </c>
      <c r="Q5" s="83"/>
      <c r="R5" s="92"/>
      <c r="S5" s="92"/>
      <c r="W5" s="82" t="s">
        <v>700</v>
      </c>
    </row>
    <row r="6" spans="1:23">
      <c r="A6" s="86">
        <v>4</v>
      </c>
      <c r="B6" s="87" t="s">
        <v>49</v>
      </c>
      <c r="C6" s="93" t="s">
        <v>701</v>
      </c>
      <c r="D6" s="87">
        <v>1</v>
      </c>
      <c r="E6" s="88" t="s">
        <v>55</v>
      </c>
      <c r="F6" s="87">
        <v>1</v>
      </c>
      <c r="G6" s="86"/>
      <c r="H6" s="86"/>
      <c r="I6" s="86">
        <v>1</v>
      </c>
      <c r="J6" s="86"/>
      <c r="K6" s="86"/>
      <c r="L6" s="86"/>
      <c r="M6" s="89">
        <f t="shared" si="0"/>
        <v>2</v>
      </c>
      <c r="N6" s="90"/>
      <c r="O6" s="91">
        <v>45962</v>
      </c>
      <c r="Q6" s="83"/>
      <c r="R6" s="84"/>
      <c r="S6" s="84"/>
    </row>
    <row r="7" spans="1:23" ht="18">
      <c r="A7" s="86">
        <v>5</v>
      </c>
      <c r="B7" s="87" t="s">
        <v>49</v>
      </c>
      <c r="C7" s="94" t="s">
        <v>56</v>
      </c>
      <c r="D7" s="87">
        <v>1</v>
      </c>
      <c r="E7" s="95" t="s">
        <v>57</v>
      </c>
      <c r="F7" s="87"/>
      <c r="G7" s="86"/>
      <c r="H7" s="86"/>
      <c r="I7" s="86"/>
      <c r="J7" s="86">
        <v>1</v>
      </c>
      <c r="K7" s="86"/>
      <c r="L7" s="86"/>
      <c r="M7" s="89">
        <f t="shared" si="0"/>
        <v>1</v>
      </c>
      <c r="N7" s="90"/>
      <c r="O7" s="91">
        <v>45962</v>
      </c>
      <c r="Q7" s="83"/>
      <c r="R7" s="84"/>
      <c r="S7" s="84"/>
    </row>
    <row r="8" spans="1:23" ht="15" customHeight="1">
      <c r="A8" s="86">
        <v>6</v>
      </c>
      <c r="B8" s="87" t="s">
        <v>49</v>
      </c>
      <c r="C8" s="93" t="s">
        <v>58</v>
      </c>
      <c r="D8" s="87"/>
      <c r="E8" s="88" t="s">
        <v>59</v>
      </c>
      <c r="F8" s="87"/>
      <c r="G8" s="86"/>
      <c r="H8" s="86"/>
      <c r="I8" s="86">
        <v>2</v>
      </c>
      <c r="J8" s="86"/>
      <c r="K8" s="86"/>
      <c r="L8" s="86"/>
      <c r="M8" s="89">
        <f t="shared" si="0"/>
        <v>2</v>
      </c>
      <c r="N8" s="90"/>
      <c r="O8" s="91"/>
      <c r="P8" s="82" t="s">
        <v>727</v>
      </c>
      <c r="Q8" s="83"/>
      <c r="R8" s="84">
        <v>2</v>
      </c>
      <c r="S8" s="84"/>
    </row>
    <row r="9" spans="1:23" ht="27">
      <c r="A9" s="86">
        <v>7</v>
      </c>
      <c r="B9" s="96" t="s">
        <v>60</v>
      </c>
      <c r="C9" s="93" t="s">
        <v>61</v>
      </c>
      <c r="D9" s="96">
        <v>3</v>
      </c>
      <c r="E9" s="88" t="s">
        <v>62</v>
      </c>
      <c r="F9" s="87">
        <v>5</v>
      </c>
      <c r="G9" s="86"/>
      <c r="H9" s="87"/>
      <c r="I9" s="87">
        <v>2</v>
      </c>
      <c r="J9" s="87"/>
      <c r="K9" s="86"/>
      <c r="L9" s="87">
        <v>2</v>
      </c>
      <c r="M9" s="89">
        <f t="shared" si="0"/>
        <v>9</v>
      </c>
      <c r="N9" s="90"/>
      <c r="O9" s="91">
        <v>45962</v>
      </c>
      <c r="Q9" s="83"/>
      <c r="R9" s="84"/>
      <c r="S9" s="84"/>
    </row>
    <row r="10" spans="1:23" ht="18">
      <c r="A10" s="86">
        <v>8</v>
      </c>
      <c r="B10" s="87" t="s">
        <v>63</v>
      </c>
      <c r="C10" s="87" t="s">
        <v>47</v>
      </c>
      <c r="D10" s="87">
        <v>1</v>
      </c>
      <c r="E10" s="88" t="s">
        <v>64</v>
      </c>
      <c r="F10" s="87">
        <v>1</v>
      </c>
      <c r="G10" s="86"/>
      <c r="H10" s="87"/>
      <c r="I10" s="87"/>
      <c r="J10" s="87">
        <v>1</v>
      </c>
      <c r="K10" s="86"/>
      <c r="L10" s="87"/>
      <c r="M10" s="89">
        <f t="shared" si="0"/>
        <v>2</v>
      </c>
      <c r="N10" s="90"/>
      <c r="O10" s="91">
        <v>45962</v>
      </c>
      <c r="Q10" s="83"/>
      <c r="R10" s="84"/>
      <c r="S10" s="84"/>
    </row>
    <row r="11" spans="1:23">
      <c r="A11" s="86">
        <v>9</v>
      </c>
      <c r="B11" s="87" t="s">
        <v>65</v>
      </c>
      <c r="C11" s="87" t="s">
        <v>47</v>
      </c>
      <c r="D11" s="87">
        <v>1</v>
      </c>
      <c r="E11" s="88" t="s">
        <v>66</v>
      </c>
      <c r="F11" s="87">
        <v>2</v>
      </c>
      <c r="G11" s="86"/>
      <c r="H11" s="86"/>
      <c r="I11" s="86"/>
      <c r="J11" s="86">
        <v>2</v>
      </c>
      <c r="K11" s="86"/>
      <c r="L11" s="86"/>
      <c r="M11" s="89">
        <f t="shared" si="0"/>
        <v>4</v>
      </c>
      <c r="N11" s="90"/>
      <c r="O11" s="91">
        <v>45962</v>
      </c>
      <c r="Q11" s="83"/>
      <c r="R11" s="84"/>
      <c r="S11" s="84"/>
    </row>
    <row r="12" spans="1:23">
      <c r="A12" s="86">
        <v>10</v>
      </c>
      <c r="B12" s="87" t="s">
        <v>67</v>
      </c>
      <c r="C12" s="87" t="s">
        <v>47</v>
      </c>
      <c r="D12" s="87">
        <v>1</v>
      </c>
      <c r="E12" s="88" t="s">
        <v>68</v>
      </c>
      <c r="F12" s="87">
        <v>1</v>
      </c>
      <c r="G12" s="86"/>
      <c r="H12" s="87"/>
      <c r="I12" s="87"/>
      <c r="J12" s="87">
        <v>1</v>
      </c>
      <c r="K12" s="86"/>
      <c r="L12" s="87"/>
      <c r="M12" s="89">
        <f t="shared" si="0"/>
        <v>2</v>
      </c>
      <c r="N12" s="90"/>
      <c r="O12" s="91">
        <v>45962</v>
      </c>
      <c r="Q12" s="83"/>
      <c r="R12" s="84"/>
      <c r="S12" s="84"/>
    </row>
    <row r="13" spans="1:23" ht="24.75" customHeight="1">
      <c r="A13" s="640" t="s">
        <v>69</v>
      </c>
      <c r="B13" s="641"/>
      <c r="C13" s="641"/>
      <c r="D13" s="641"/>
      <c r="E13" s="641"/>
      <c r="F13" s="71" t="s">
        <v>686</v>
      </c>
      <c r="G13" s="71" t="s">
        <v>687</v>
      </c>
      <c r="H13" s="71" t="s">
        <v>688</v>
      </c>
      <c r="I13" s="71" t="s">
        <v>689</v>
      </c>
      <c r="J13" s="71" t="s">
        <v>690</v>
      </c>
      <c r="K13" s="71" t="s">
        <v>691</v>
      </c>
      <c r="L13" s="71" t="s">
        <v>692</v>
      </c>
      <c r="M13" s="73" t="s">
        <v>693</v>
      </c>
      <c r="N13" s="80"/>
      <c r="O13" s="81"/>
      <c r="Q13" s="83"/>
      <c r="R13" s="84"/>
      <c r="S13" s="84"/>
    </row>
    <row r="14" spans="1:23">
      <c r="A14" s="86">
        <v>11</v>
      </c>
      <c r="B14" s="87" t="s">
        <v>70</v>
      </c>
      <c r="C14" s="87" t="s">
        <v>47</v>
      </c>
      <c r="D14" s="87">
        <v>1</v>
      </c>
      <c r="E14" s="88" t="s">
        <v>71</v>
      </c>
      <c r="F14" s="87">
        <v>1</v>
      </c>
      <c r="G14" s="86"/>
      <c r="H14" s="87"/>
      <c r="I14" s="87"/>
      <c r="J14" s="87">
        <v>1</v>
      </c>
      <c r="K14" s="86"/>
      <c r="L14" s="87"/>
      <c r="M14" s="89">
        <f t="shared" ref="M14:M22" si="1">SUM(F14:L14)</f>
        <v>2</v>
      </c>
      <c r="N14" s="90"/>
      <c r="O14" s="91">
        <v>46054</v>
      </c>
      <c r="Q14" s="83"/>
      <c r="R14" s="84"/>
      <c r="S14" s="84"/>
    </row>
    <row r="15" spans="1:23">
      <c r="A15" s="86">
        <v>12</v>
      </c>
      <c r="B15" s="87" t="s">
        <v>72</v>
      </c>
      <c r="C15" s="87" t="s">
        <v>47</v>
      </c>
      <c r="D15" s="87">
        <v>1</v>
      </c>
      <c r="E15" s="88" t="s">
        <v>73</v>
      </c>
      <c r="F15" s="87">
        <v>1</v>
      </c>
      <c r="G15" s="86"/>
      <c r="H15" s="87"/>
      <c r="I15" s="87">
        <v>1</v>
      </c>
      <c r="J15" s="87"/>
      <c r="K15" s="86"/>
      <c r="L15" s="87"/>
      <c r="M15" s="89">
        <f t="shared" si="1"/>
        <v>2</v>
      </c>
      <c r="N15" s="90"/>
      <c r="O15" s="91">
        <v>45962</v>
      </c>
      <c r="Q15" s="83"/>
      <c r="R15" s="84"/>
      <c r="S15" s="84"/>
    </row>
    <row r="16" spans="1:23" ht="33.75" customHeight="1">
      <c r="A16" s="86">
        <v>13</v>
      </c>
      <c r="B16" s="87" t="s">
        <v>74</v>
      </c>
      <c r="C16" s="87" t="s">
        <v>75</v>
      </c>
      <c r="D16" s="87">
        <v>4</v>
      </c>
      <c r="E16" s="88" t="s">
        <v>76</v>
      </c>
      <c r="F16" s="87">
        <v>3</v>
      </c>
      <c r="G16" s="86"/>
      <c r="H16" s="86"/>
      <c r="I16" s="86">
        <v>2</v>
      </c>
      <c r="J16" s="86">
        <v>1</v>
      </c>
      <c r="K16" s="86"/>
      <c r="L16" s="86"/>
      <c r="M16" s="89">
        <f t="shared" si="1"/>
        <v>6</v>
      </c>
      <c r="N16" s="90"/>
      <c r="O16" s="91">
        <v>45962</v>
      </c>
      <c r="Q16" s="83"/>
      <c r="R16" s="84"/>
      <c r="S16" s="84"/>
    </row>
    <row r="17" spans="1:19" ht="18">
      <c r="A17" s="86">
        <v>14</v>
      </c>
      <c r="B17" s="87" t="s">
        <v>74</v>
      </c>
      <c r="C17" s="93" t="s">
        <v>77</v>
      </c>
      <c r="D17" s="87">
        <v>2</v>
      </c>
      <c r="E17" s="88" t="s">
        <v>78</v>
      </c>
      <c r="F17" s="87">
        <v>3</v>
      </c>
      <c r="G17" s="86"/>
      <c r="H17" s="86"/>
      <c r="I17" s="86">
        <v>2</v>
      </c>
      <c r="J17" s="86">
        <v>2</v>
      </c>
      <c r="K17" s="86"/>
      <c r="L17" s="86"/>
      <c r="M17" s="89">
        <f t="shared" si="1"/>
        <v>7</v>
      </c>
      <c r="N17" s="90"/>
      <c r="O17" s="91">
        <v>45962</v>
      </c>
      <c r="Q17" s="83"/>
      <c r="R17" s="84"/>
      <c r="S17" s="84"/>
    </row>
    <row r="18" spans="1:19">
      <c r="A18" s="86">
        <v>15</v>
      </c>
      <c r="B18" s="87" t="s">
        <v>74</v>
      </c>
      <c r="C18" s="93" t="s">
        <v>79</v>
      </c>
      <c r="D18" s="87"/>
      <c r="E18" s="88" t="s">
        <v>80</v>
      </c>
      <c r="F18" s="87"/>
      <c r="G18" s="86"/>
      <c r="H18" s="86"/>
      <c r="I18" s="86">
        <v>2</v>
      </c>
      <c r="J18" s="86"/>
      <c r="K18" s="86"/>
      <c r="L18" s="86"/>
      <c r="M18" s="89">
        <f t="shared" si="1"/>
        <v>2</v>
      </c>
      <c r="N18" s="90"/>
      <c r="O18" s="91">
        <v>45962</v>
      </c>
      <c r="Q18" s="83"/>
      <c r="R18" s="84"/>
      <c r="S18" s="84"/>
    </row>
    <row r="19" spans="1:19">
      <c r="A19" s="86">
        <v>16</v>
      </c>
      <c r="B19" s="96" t="s">
        <v>81</v>
      </c>
      <c r="C19" s="96" t="s">
        <v>82</v>
      </c>
      <c r="D19" s="96">
        <v>1</v>
      </c>
      <c r="E19" s="97" t="s">
        <v>83</v>
      </c>
      <c r="F19" s="96">
        <v>1</v>
      </c>
      <c r="G19" s="86"/>
      <c r="H19" s="96"/>
      <c r="I19" s="96">
        <v>1</v>
      </c>
      <c r="J19" s="87"/>
      <c r="K19" s="86"/>
      <c r="L19" s="96"/>
      <c r="M19" s="89">
        <f t="shared" si="1"/>
        <v>2</v>
      </c>
      <c r="N19" s="90"/>
      <c r="O19" s="91">
        <v>45962</v>
      </c>
      <c r="Q19" s="83"/>
      <c r="R19" s="84"/>
      <c r="S19" s="84"/>
    </row>
    <row r="20" spans="1:19" ht="18">
      <c r="A20" s="86">
        <v>17</v>
      </c>
      <c r="B20" s="87" t="s">
        <v>84</v>
      </c>
      <c r="C20" s="87" t="s">
        <v>47</v>
      </c>
      <c r="D20" s="87">
        <v>1</v>
      </c>
      <c r="E20" s="88" t="s">
        <v>85</v>
      </c>
      <c r="F20" s="87">
        <v>1</v>
      </c>
      <c r="G20" s="86"/>
      <c r="H20" s="87"/>
      <c r="I20" s="87"/>
      <c r="J20" s="87">
        <v>2</v>
      </c>
      <c r="K20" s="86"/>
      <c r="L20" s="87"/>
      <c r="M20" s="89">
        <f t="shared" si="1"/>
        <v>3</v>
      </c>
      <c r="N20" s="90"/>
      <c r="O20" s="91">
        <v>45962</v>
      </c>
      <c r="Q20" s="83"/>
      <c r="R20" s="84"/>
      <c r="S20" s="84"/>
    </row>
    <row r="21" spans="1:19" ht="27">
      <c r="A21" s="86">
        <v>18</v>
      </c>
      <c r="B21" s="87" t="s">
        <v>728</v>
      </c>
      <c r="C21" s="93" t="s">
        <v>87</v>
      </c>
      <c r="D21" s="87">
        <v>2</v>
      </c>
      <c r="E21" s="88" t="s">
        <v>88</v>
      </c>
      <c r="F21" s="87">
        <v>2</v>
      </c>
      <c r="G21" s="86"/>
      <c r="H21" s="87"/>
      <c r="I21" s="87"/>
      <c r="J21" s="98">
        <v>2</v>
      </c>
      <c r="K21" s="86"/>
      <c r="L21" s="87"/>
      <c r="M21" s="89">
        <f t="shared" si="1"/>
        <v>4</v>
      </c>
      <c r="N21" s="90"/>
      <c r="O21" s="91">
        <v>45962</v>
      </c>
      <c r="Q21" s="83"/>
      <c r="R21" s="84"/>
      <c r="S21" s="84">
        <v>2</v>
      </c>
    </row>
    <row r="22" spans="1:19">
      <c r="A22" s="86">
        <v>19</v>
      </c>
      <c r="B22" s="87" t="s">
        <v>89</v>
      </c>
      <c r="C22" s="87" t="s">
        <v>82</v>
      </c>
      <c r="D22" s="87">
        <v>1</v>
      </c>
      <c r="E22" s="99" t="s">
        <v>91</v>
      </c>
      <c r="F22" s="87">
        <v>1</v>
      </c>
      <c r="G22" s="86"/>
      <c r="H22" s="87"/>
      <c r="I22" s="87"/>
      <c r="J22" s="87">
        <v>1</v>
      </c>
      <c r="K22" s="86"/>
      <c r="L22" s="87"/>
      <c r="M22" s="89">
        <f t="shared" si="1"/>
        <v>2</v>
      </c>
      <c r="N22" s="90"/>
      <c r="O22" s="91">
        <v>45962</v>
      </c>
      <c r="Q22" s="83"/>
      <c r="R22" s="84"/>
      <c r="S22" s="84"/>
    </row>
    <row r="23" spans="1:19" ht="22.5" customHeight="1">
      <c r="A23" s="642" t="s">
        <v>92</v>
      </c>
      <c r="B23" s="643"/>
      <c r="C23" s="643"/>
      <c r="D23" s="643"/>
      <c r="E23" s="643"/>
      <c r="F23" s="71" t="s">
        <v>686</v>
      </c>
      <c r="G23" s="71" t="s">
        <v>687</v>
      </c>
      <c r="H23" s="71" t="s">
        <v>688</v>
      </c>
      <c r="I23" s="71" t="s">
        <v>689</v>
      </c>
      <c r="J23" s="71" t="s">
        <v>690</v>
      </c>
      <c r="K23" s="71" t="s">
        <v>691</v>
      </c>
      <c r="L23" s="71" t="s">
        <v>692</v>
      </c>
      <c r="M23" s="73" t="s">
        <v>693</v>
      </c>
      <c r="N23" s="80"/>
      <c r="O23" s="81"/>
      <c r="Q23" s="83"/>
      <c r="R23" s="84"/>
      <c r="S23" s="84"/>
    </row>
    <row r="24" spans="1:19" ht="18">
      <c r="A24" s="86">
        <v>20</v>
      </c>
      <c r="B24" s="87" t="s">
        <v>93</v>
      </c>
      <c r="C24" s="93" t="s">
        <v>94</v>
      </c>
      <c r="D24" s="87">
        <v>2</v>
      </c>
      <c r="E24" s="97" t="s">
        <v>95</v>
      </c>
      <c r="F24" s="87">
        <v>2</v>
      </c>
      <c r="G24" s="86"/>
      <c r="H24" s="86"/>
      <c r="I24" s="86">
        <v>2</v>
      </c>
      <c r="J24" s="86">
        <v>1</v>
      </c>
      <c r="K24" s="86"/>
      <c r="L24" s="86">
        <v>1</v>
      </c>
      <c r="M24" s="89">
        <f t="shared" ref="M24:M35" si="2">SUM(F24:L24)</f>
        <v>6</v>
      </c>
      <c r="N24" s="90"/>
      <c r="O24" s="91">
        <v>45962</v>
      </c>
      <c r="Q24" s="83"/>
      <c r="R24" s="84"/>
      <c r="S24" s="84"/>
    </row>
    <row r="25" spans="1:19" ht="27">
      <c r="A25" s="86">
        <v>21</v>
      </c>
      <c r="B25" s="87" t="s">
        <v>96</v>
      </c>
      <c r="C25" s="87" t="s">
        <v>97</v>
      </c>
      <c r="D25" s="87">
        <v>3</v>
      </c>
      <c r="E25" s="95" t="s">
        <v>98</v>
      </c>
      <c r="F25" s="87">
        <v>3</v>
      </c>
      <c r="G25" s="86"/>
      <c r="H25" s="86"/>
      <c r="I25" s="86"/>
      <c r="J25" s="86">
        <v>2</v>
      </c>
      <c r="K25" s="86"/>
      <c r="L25" s="86"/>
      <c r="M25" s="89">
        <f t="shared" si="2"/>
        <v>5</v>
      </c>
      <c r="N25" s="90"/>
      <c r="O25" s="91">
        <v>45962</v>
      </c>
      <c r="Q25" s="83"/>
      <c r="R25" s="84"/>
      <c r="S25" s="84"/>
    </row>
    <row r="26" spans="1:19">
      <c r="A26" s="86">
        <v>22</v>
      </c>
      <c r="B26" s="87" t="s">
        <v>99</v>
      </c>
      <c r="C26" s="87" t="s">
        <v>82</v>
      </c>
      <c r="D26" s="87">
        <v>1</v>
      </c>
      <c r="E26" s="88" t="s">
        <v>100</v>
      </c>
      <c r="F26" s="87">
        <v>1</v>
      </c>
      <c r="G26" s="86"/>
      <c r="H26" s="86"/>
      <c r="I26" s="86">
        <v>1</v>
      </c>
      <c r="J26" s="86"/>
      <c r="K26" s="86"/>
      <c r="L26" s="86"/>
      <c r="M26" s="89">
        <f t="shared" si="2"/>
        <v>2</v>
      </c>
      <c r="N26" s="90"/>
      <c r="O26" s="91">
        <v>46054</v>
      </c>
      <c r="Q26" s="83"/>
      <c r="R26" s="84"/>
      <c r="S26" s="84"/>
    </row>
    <row r="27" spans="1:19" ht="18">
      <c r="A27" s="86">
        <v>23</v>
      </c>
      <c r="B27" s="87" t="s">
        <v>101</v>
      </c>
      <c r="C27" s="87" t="s">
        <v>82</v>
      </c>
      <c r="D27" s="87">
        <v>1</v>
      </c>
      <c r="E27" s="88" t="s">
        <v>102</v>
      </c>
      <c r="F27" s="87">
        <v>1</v>
      </c>
      <c r="G27" s="87"/>
      <c r="H27" s="87"/>
      <c r="I27" s="87">
        <v>1</v>
      </c>
      <c r="J27" s="87"/>
      <c r="K27" s="87"/>
      <c r="L27" s="87"/>
      <c r="M27" s="89">
        <f t="shared" si="2"/>
        <v>2</v>
      </c>
      <c r="N27" s="90"/>
      <c r="O27" s="91">
        <v>45962</v>
      </c>
      <c r="Q27" s="83"/>
      <c r="R27" s="84"/>
      <c r="S27" s="84"/>
    </row>
    <row r="28" spans="1:19" ht="27">
      <c r="A28" s="86">
        <v>24</v>
      </c>
      <c r="B28" s="87" t="s">
        <v>103</v>
      </c>
      <c r="C28" s="87" t="s">
        <v>104</v>
      </c>
      <c r="D28" s="87">
        <v>3</v>
      </c>
      <c r="E28" s="88" t="s">
        <v>105</v>
      </c>
      <c r="F28" s="87">
        <v>4</v>
      </c>
      <c r="G28" s="86"/>
      <c r="H28" s="86"/>
      <c r="I28" s="86">
        <v>2</v>
      </c>
      <c r="J28" s="86">
        <v>1</v>
      </c>
      <c r="K28" s="86"/>
      <c r="L28" s="86"/>
      <c r="M28" s="89">
        <f t="shared" si="2"/>
        <v>7</v>
      </c>
      <c r="N28" s="90"/>
      <c r="O28" s="91">
        <v>45962</v>
      </c>
      <c r="Q28" s="83"/>
      <c r="R28" s="84"/>
      <c r="S28" s="84"/>
    </row>
    <row r="29" spans="1:19">
      <c r="A29" s="86">
        <v>25</v>
      </c>
      <c r="B29" s="87" t="s">
        <v>106</v>
      </c>
      <c r="C29" s="87" t="s">
        <v>82</v>
      </c>
      <c r="D29" s="87">
        <v>1</v>
      </c>
      <c r="E29" s="88" t="s">
        <v>107</v>
      </c>
      <c r="F29" s="87">
        <v>2</v>
      </c>
      <c r="G29" s="86"/>
      <c r="H29" s="86"/>
      <c r="I29" s="86">
        <v>1</v>
      </c>
      <c r="J29" s="86"/>
      <c r="K29" s="86"/>
      <c r="L29" s="86">
        <v>1</v>
      </c>
      <c r="M29" s="89">
        <f t="shared" si="2"/>
        <v>4</v>
      </c>
      <c r="N29" s="90"/>
      <c r="O29" s="91">
        <v>45962</v>
      </c>
      <c r="Q29" s="83"/>
      <c r="R29" s="84"/>
      <c r="S29" s="84"/>
    </row>
    <row r="30" spans="1:19">
      <c r="A30" s="86">
        <v>26</v>
      </c>
      <c r="B30" s="87" t="s">
        <v>108</v>
      </c>
      <c r="C30" s="87" t="s">
        <v>109</v>
      </c>
      <c r="D30" s="87">
        <v>1</v>
      </c>
      <c r="E30" s="88" t="s">
        <v>110</v>
      </c>
      <c r="F30" s="87">
        <v>2</v>
      </c>
      <c r="G30" s="86"/>
      <c r="H30" s="86"/>
      <c r="I30" s="86">
        <v>1</v>
      </c>
      <c r="J30" s="86">
        <v>2</v>
      </c>
      <c r="K30" s="86"/>
      <c r="L30" s="86"/>
      <c r="M30" s="89">
        <f t="shared" si="2"/>
        <v>5</v>
      </c>
      <c r="N30" s="90"/>
      <c r="O30" s="91">
        <v>46054</v>
      </c>
      <c r="Q30" s="83"/>
      <c r="R30" s="84"/>
      <c r="S30" s="84"/>
    </row>
    <row r="31" spans="1:19">
      <c r="A31" s="86">
        <v>27</v>
      </c>
      <c r="B31" s="87" t="s">
        <v>108</v>
      </c>
      <c r="C31" s="87" t="s">
        <v>90</v>
      </c>
      <c r="D31" s="87">
        <v>1</v>
      </c>
      <c r="E31" s="88" t="s">
        <v>111</v>
      </c>
      <c r="F31" s="87">
        <v>1</v>
      </c>
      <c r="G31" s="86"/>
      <c r="H31" s="86"/>
      <c r="I31" s="86"/>
      <c r="J31" s="86">
        <v>1</v>
      </c>
      <c r="K31" s="86"/>
      <c r="L31" s="86"/>
      <c r="M31" s="89">
        <f t="shared" si="2"/>
        <v>2</v>
      </c>
      <c r="N31" s="90"/>
      <c r="O31" s="91">
        <v>46054</v>
      </c>
      <c r="Q31" s="83"/>
      <c r="R31" s="84"/>
      <c r="S31" s="84"/>
    </row>
    <row r="32" spans="1:19">
      <c r="A32" s="86">
        <v>28</v>
      </c>
      <c r="B32" s="87" t="s">
        <v>108</v>
      </c>
      <c r="C32" s="87" t="s">
        <v>112</v>
      </c>
      <c r="D32" s="87">
        <v>1</v>
      </c>
      <c r="E32" s="97" t="s">
        <v>113</v>
      </c>
      <c r="F32" s="87">
        <v>1</v>
      </c>
      <c r="G32" s="86"/>
      <c r="H32" s="86"/>
      <c r="I32" s="86">
        <v>1</v>
      </c>
      <c r="J32" s="86">
        <v>1</v>
      </c>
      <c r="K32" s="86"/>
      <c r="L32" s="86"/>
      <c r="M32" s="89">
        <f t="shared" si="2"/>
        <v>3</v>
      </c>
      <c r="N32" s="90"/>
      <c r="O32" s="91">
        <v>46054</v>
      </c>
      <c r="Q32" s="83"/>
      <c r="R32" s="84"/>
      <c r="S32" s="84"/>
    </row>
    <row r="33" spans="1:19">
      <c r="A33" s="86">
        <v>29</v>
      </c>
      <c r="B33" s="87" t="s">
        <v>114</v>
      </c>
      <c r="C33" s="87" t="s">
        <v>90</v>
      </c>
      <c r="D33" s="87">
        <v>1</v>
      </c>
      <c r="E33" s="88" t="s">
        <v>115</v>
      </c>
      <c r="F33" s="87">
        <v>4</v>
      </c>
      <c r="G33" s="86"/>
      <c r="H33" s="86"/>
      <c r="I33" s="86"/>
      <c r="J33" s="86">
        <v>1</v>
      </c>
      <c r="K33" s="86"/>
      <c r="L33" s="86"/>
      <c r="M33" s="89">
        <f t="shared" si="2"/>
        <v>5</v>
      </c>
      <c r="N33" s="90"/>
      <c r="O33" s="91">
        <v>45962</v>
      </c>
      <c r="Q33" s="83"/>
      <c r="R33" s="84"/>
      <c r="S33" s="84"/>
    </row>
    <row r="34" spans="1:19">
      <c r="A34" s="86">
        <v>30</v>
      </c>
      <c r="B34" s="87" t="s">
        <v>116</v>
      </c>
      <c r="C34" s="87" t="s">
        <v>117</v>
      </c>
      <c r="D34" s="87">
        <v>1</v>
      </c>
      <c r="E34" s="88" t="s">
        <v>118</v>
      </c>
      <c r="F34" s="87">
        <v>2</v>
      </c>
      <c r="G34" s="86"/>
      <c r="H34" s="86"/>
      <c r="I34" s="86"/>
      <c r="J34" s="100">
        <v>1</v>
      </c>
      <c r="K34" s="86"/>
      <c r="L34" s="86"/>
      <c r="M34" s="89">
        <f t="shared" si="2"/>
        <v>3</v>
      </c>
      <c r="N34" s="90"/>
      <c r="O34" s="91">
        <v>45962</v>
      </c>
      <c r="Q34" s="83"/>
      <c r="R34" s="84"/>
      <c r="S34" s="84">
        <v>1</v>
      </c>
    </row>
    <row r="35" spans="1:19">
      <c r="A35" s="86">
        <v>31</v>
      </c>
      <c r="B35" s="87" t="s">
        <v>119</v>
      </c>
      <c r="C35" s="87" t="s">
        <v>117</v>
      </c>
      <c r="D35" s="87">
        <v>1</v>
      </c>
      <c r="E35" s="88" t="s">
        <v>120</v>
      </c>
      <c r="F35" s="100">
        <v>1</v>
      </c>
      <c r="G35" s="86"/>
      <c r="H35" s="87"/>
      <c r="I35" s="87"/>
      <c r="J35" s="87">
        <v>1</v>
      </c>
      <c r="K35" s="86"/>
      <c r="L35" s="87">
        <v>1</v>
      </c>
      <c r="M35" s="89">
        <f t="shared" si="2"/>
        <v>3</v>
      </c>
      <c r="N35" s="90"/>
      <c r="O35" s="91">
        <v>45962</v>
      </c>
      <c r="Q35" s="83">
        <v>1</v>
      </c>
      <c r="R35" s="84"/>
      <c r="S35" s="84"/>
    </row>
    <row r="36" spans="1:19" ht="24.75" customHeight="1">
      <c r="A36" s="640" t="s">
        <v>121</v>
      </c>
      <c r="B36" s="641"/>
      <c r="C36" s="641"/>
      <c r="D36" s="641"/>
      <c r="E36" s="641"/>
      <c r="F36" s="71" t="s">
        <v>686</v>
      </c>
      <c r="G36" s="71" t="s">
        <v>687</v>
      </c>
      <c r="H36" s="71" t="s">
        <v>688</v>
      </c>
      <c r="I36" s="71" t="s">
        <v>689</v>
      </c>
      <c r="J36" s="71" t="s">
        <v>690</v>
      </c>
      <c r="K36" s="71" t="s">
        <v>691</v>
      </c>
      <c r="L36" s="71" t="s">
        <v>692</v>
      </c>
      <c r="M36" s="73" t="s">
        <v>693</v>
      </c>
      <c r="N36" s="80"/>
      <c r="O36" s="81"/>
      <c r="Q36" s="83"/>
      <c r="R36" s="84"/>
      <c r="S36" s="84"/>
    </row>
    <row r="37" spans="1:19">
      <c r="A37" s="86">
        <v>32</v>
      </c>
      <c r="B37" s="87" t="s">
        <v>122</v>
      </c>
      <c r="C37" s="87" t="s">
        <v>82</v>
      </c>
      <c r="D37" s="87">
        <v>1</v>
      </c>
      <c r="E37" s="88" t="s">
        <v>123</v>
      </c>
      <c r="F37" s="100">
        <v>1</v>
      </c>
      <c r="G37" s="86"/>
      <c r="H37" s="87"/>
      <c r="I37" s="87">
        <v>1</v>
      </c>
      <c r="J37" s="87">
        <v>1</v>
      </c>
      <c r="K37" s="86"/>
      <c r="L37" s="87">
        <v>1</v>
      </c>
      <c r="M37" s="89">
        <f>SUM(F37:L37)</f>
        <v>4</v>
      </c>
      <c r="N37" s="90"/>
      <c r="O37" s="91">
        <v>45962</v>
      </c>
      <c r="Q37" s="83">
        <v>1</v>
      </c>
      <c r="R37" s="84"/>
      <c r="S37" s="84"/>
    </row>
    <row r="38" spans="1:19">
      <c r="A38" s="86">
        <v>33</v>
      </c>
      <c r="B38" s="87" t="s">
        <v>124</v>
      </c>
      <c r="C38" s="87" t="s">
        <v>47</v>
      </c>
      <c r="D38" s="87">
        <v>1</v>
      </c>
      <c r="E38" s="88" t="s">
        <v>125</v>
      </c>
      <c r="F38" s="100">
        <v>1</v>
      </c>
      <c r="G38" s="86"/>
      <c r="H38" s="87"/>
      <c r="I38" s="87">
        <v>1</v>
      </c>
      <c r="J38" s="87">
        <v>1</v>
      </c>
      <c r="K38" s="86"/>
      <c r="L38" s="87"/>
      <c r="M38" s="89">
        <f>SUM(F38:L38)</f>
        <v>3</v>
      </c>
      <c r="N38" s="90"/>
      <c r="O38" s="91">
        <v>45962</v>
      </c>
      <c r="Q38" s="83">
        <v>1</v>
      </c>
      <c r="R38" s="84"/>
      <c r="S38" s="84"/>
    </row>
    <row r="39" spans="1:19">
      <c r="A39" s="86">
        <v>34</v>
      </c>
      <c r="B39" s="87" t="s">
        <v>126</v>
      </c>
      <c r="C39" s="87" t="s">
        <v>82</v>
      </c>
      <c r="D39" s="87">
        <v>1</v>
      </c>
      <c r="E39" s="88" t="s">
        <v>127</v>
      </c>
      <c r="F39" s="101">
        <v>3</v>
      </c>
      <c r="G39" s="86"/>
      <c r="H39" s="87"/>
      <c r="I39" s="87"/>
      <c r="J39" s="100">
        <v>1</v>
      </c>
      <c r="K39" s="86"/>
      <c r="L39" s="87"/>
      <c r="M39" s="89">
        <f>SUM(F39:L39)</f>
        <v>4</v>
      </c>
      <c r="N39" s="90"/>
      <c r="O39" s="91">
        <v>45717</v>
      </c>
      <c r="Q39" s="102"/>
      <c r="R39" s="92"/>
      <c r="S39" s="92">
        <v>1</v>
      </c>
    </row>
    <row r="40" spans="1:19">
      <c r="A40" s="86">
        <v>35</v>
      </c>
      <c r="B40" s="87" t="s">
        <v>128</v>
      </c>
      <c r="C40" s="87" t="s">
        <v>82</v>
      </c>
      <c r="D40" s="87">
        <v>1</v>
      </c>
      <c r="E40" s="88" t="s">
        <v>129</v>
      </c>
      <c r="F40" s="87">
        <v>2</v>
      </c>
      <c r="G40" s="86"/>
      <c r="H40" s="87"/>
      <c r="I40" s="87"/>
      <c r="J40" s="87">
        <v>1</v>
      </c>
      <c r="K40" s="86"/>
      <c r="L40" s="87">
        <v>1</v>
      </c>
      <c r="M40" s="89">
        <f>SUM(F40:L40)</f>
        <v>4</v>
      </c>
      <c r="N40" s="90"/>
      <c r="O40" s="91">
        <v>45962</v>
      </c>
      <c r="Q40" s="83"/>
      <c r="R40" s="84"/>
      <c r="S40" s="84"/>
    </row>
    <row r="41" spans="1:19">
      <c r="A41" s="86">
        <v>36</v>
      </c>
      <c r="B41" s="87" t="s">
        <v>130</v>
      </c>
      <c r="C41" s="87" t="s">
        <v>82</v>
      </c>
      <c r="D41" s="87">
        <v>1</v>
      </c>
      <c r="E41" s="88" t="s">
        <v>131</v>
      </c>
      <c r="F41" s="87">
        <v>1</v>
      </c>
      <c r="G41" s="86"/>
      <c r="H41" s="87"/>
      <c r="I41" s="87"/>
      <c r="J41" s="100">
        <v>1</v>
      </c>
      <c r="K41" s="86"/>
      <c r="L41" s="87"/>
      <c r="M41" s="89">
        <f t="shared" ref="M41:M55" si="3">SUM(F41:L41)</f>
        <v>2</v>
      </c>
      <c r="N41" s="90"/>
      <c r="O41" s="91">
        <v>45962</v>
      </c>
      <c r="Q41" s="83"/>
      <c r="R41" s="84"/>
      <c r="S41" s="84">
        <v>1</v>
      </c>
    </row>
    <row r="42" spans="1:19">
      <c r="A42" s="86">
        <v>37</v>
      </c>
      <c r="B42" s="87" t="s">
        <v>132</v>
      </c>
      <c r="C42" s="87" t="s">
        <v>82</v>
      </c>
      <c r="D42" s="87">
        <v>1</v>
      </c>
      <c r="E42" s="88" t="s">
        <v>133</v>
      </c>
      <c r="F42" s="87">
        <v>1</v>
      </c>
      <c r="G42" s="86"/>
      <c r="H42" s="87"/>
      <c r="I42" s="87"/>
      <c r="J42" s="87">
        <v>1</v>
      </c>
      <c r="K42" s="86">
        <v>1</v>
      </c>
      <c r="L42" s="87"/>
      <c r="M42" s="89">
        <f t="shared" si="3"/>
        <v>3</v>
      </c>
      <c r="N42" s="90"/>
      <c r="O42" s="91">
        <v>45962</v>
      </c>
      <c r="Q42" s="83"/>
      <c r="R42" s="84"/>
      <c r="S42" s="84"/>
    </row>
    <row r="43" spans="1:19">
      <c r="A43" s="86">
        <v>38</v>
      </c>
      <c r="B43" s="87" t="s">
        <v>134</v>
      </c>
      <c r="C43" s="87" t="s">
        <v>82</v>
      </c>
      <c r="D43" s="87">
        <v>1</v>
      </c>
      <c r="E43" s="88" t="s">
        <v>135</v>
      </c>
      <c r="F43" s="87">
        <v>2</v>
      </c>
      <c r="G43" s="86"/>
      <c r="H43" s="87"/>
      <c r="I43" s="87">
        <v>1</v>
      </c>
      <c r="J43" s="87"/>
      <c r="K43" s="86"/>
      <c r="L43" s="87"/>
      <c r="M43" s="89">
        <f t="shared" si="3"/>
        <v>3</v>
      </c>
      <c r="N43" s="90"/>
      <c r="O43" s="91">
        <v>45962</v>
      </c>
      <c r="Q43" s="83"/>
      <c r="R43" s="84"/>
      <c r="S43" s="84"/>
    </row>
    <row r="44" spans="1:19">
      <c r="A44" s="86">
        <v>39</v>
      </c>
      <c r="B44" s="87" t="s">
        <v>136</v>
      </c>
      <c r="C44" s="87" t="s">
        <v>82</v>
      </c>
      <c r="D44" s="87">
        <v>1</v>
      </c>
      <c r="E44" s="88" t="s">
        <v>137</v>
      </c>
      <c r="F44" s="87">
        <v>1</v>
      </c>
      <c r="G44" s="86"/>
      <c r="H44" s="87"/>
      <c r="I44" s="87">
        <v>1</v>
      </c>
      <c r="J44" s="87"/>
      <c r="K44" s="86"/>
      <c r="L44" s="87">
        <v>1</v>
      </c>
      <c r="M44" s="89">
        <f t="shared" si="3"/>
        <v>3</v>
      </c>
      <c r="N44" s="90"/>
      <c r="O44" s="91">
        <v>45962</v>
      </c>
      <c r="Q44" s="83"/>
      <c r="R44" s="84"/>
      <c r="S44" s="84"/>
    </row>
    <row r="45" spans="1:19">
      <c r="A45" s="86">
        <v>40</v>
      </c>
      <c r="B45" s="96" t="s">
        <v>138</v>
      </c>
      <c r="C45" s="103" t="s">
        <v>139</v>
      </c>
      <c r="D45" s="96">
        <v>1</v>
      </c>
      <c r="E45" s="88" t="s">
        <v>140</v>
      </c>
      <c r="F45" s="87">
        <v>1</v>
      </c>
      <c r="G45" s="86"/>
      <c r="H45" s="87"/>
      <c r="I45" s="87">
        <v>2</v>
      </c>
      <c r="J45" s="87"/>
      <c r="K45" s="86"/>
      <c r="L45" s="87"/>
      <c r="M45" s="89">
        <f t="shared" si="3"/>
        <v>3</v>
      </c>
      <c r="N45" s="90"/>
      <c r="O45" s="91">
        <v>45962</v>
      </c>
      <c r="Q45" s="83"/>
      <c r="R45" s="84"/>
      <c r="S45" s="84"/>
    </row>
    <row r="46" spans="1:19" ht="24" customHeight="1">
      <c r="A46" s="86">
        <v>41</v>
      </c>
      <c r="B46" s="96" t="s">
        <v>138</v>
      </c>
      <c r="C46" s="103" t="s">
        <v>729</v>
      </c>
      <c r="D46" s="96">
        <v>2</v>
      </c>
      <c r="E46" s="97" t="s">
        <v>142</v>
      </c>
      <c r="F46" s="87">
        <v>2</v>
      </c>
      <c r="G46" s="86"/>
      <c r="H46" s="87"/>
      <c r="I46" s="87">
        <v>1</v>
      </c>
      <c r="J46" s="87"/>
      <c r="K46" s="86"/>
      <c r="L46" s="87"/>
      <c r="M46" s="89">
        <f t="shared" si="3"/>
        <v>3</v>
      </c>
      <c r="N46" s="90"/>
      <c r="O46" s="91">
        <v>45962</v>
      </c>
      <c r="Q46" s="83"/>
      <c r="R46" s="84"/>
      <c r="S46" s="84"/>
    </row>
    <row r="47" spans="1:19" ht="21" customHeight="1">
      <c r="A47" s="86">
        <v>42</v>
      </c>
      <c r="B47" s="87" t="s">
        <v>143</v>
      </c>
      <c r="C47" s="87" t="s">
        <v>82</v>
      </c>
      <c r="D47" s="87">
        <v>1</v>
      </c>
      <c r="E47" s="88" t="s">
        <v>144</v>
      </c>
      <c r="F47" s="87">
        <v>2</v>
      </c>
      <c r="G47" s="86"/>
      <c r="H47" s="87"/>
      <c r="I47" s="87">
        <v>1</v>
      </c>
      <c r="J47" s="87"/>
      <c r="K47" s="86"/>
      <c r="L47" s="87"/>
      <c r="M47" s="89">
        <f t="shared" si="3"/>
        <v>3</v>
      </c>
      <c r="N47" s="90"/>
      <c r="O47" s="91">
        <v>45962</v>
      </c>
      <c r="Q47" s="83"/>
      <c r="R47" s="84"/>
      <c r="S47" s="84"/>
    </row>
    <row r="48" spans="1:19" ht="18">
      <c r="A48" s="86">
        <v>43</v>
      </c>
      <c r="B48" s="87" t="s">
        <v>145</v>
      </c>
      <c r="C48" s="87" t="s">
        <v>82</v>
      </c>
      <c r="D48" s="87">
        <v>1</v>
      </c>
      <c r="E48" s="88" t="s">
        <v>146</v>
      </c>
      <c r="F48" s="86">
        <v>2</v>
      </c>
      <c r="G48" s="86"/>
      <c r="H48" s="86"/>
      <c r="I48" s="86">
        <v>1</v>
      </c>
      <c r="J48" s="86">
        <v>1</v>
      </c>
      <c r="K48" s="86"/>
      <c r="L48" s="86"/>
      <c r="M48" s="89">
        <f t="shared" si="3"/>
        <v>4</v>
      </c>
      <c r="N48" s="90"/>
      <c r="O48" s="91">
        <v>45962</v>
      </c>
      <c r="Q48" s="83"/>
      <c r="R48" s="84"/>
      <c r="S48" s="84"/>
    </row>
    <row r="49" spans="1:19" ht="18">
      <c r="A49" s="86">
        <v>44</v>
      </c>
      <c r="B49" s="87" t="s">
        <v>147</v>
      </c>
      <c r="C49" s="87" t="s">
        <v>703</v>
      </c>
      <c r="D49" s="87">
        <v>1</v>
      </c>
      <c r="E49" s="104" t="s">
        <v>149</v>
      </c>
      <c r="F49" s="86">
        <v>1</v>
      </c>
      <c r="G49" s="86"/>
      <c r="H49" s="86"/>
      <c r="I49" s="86"/>
      <c r="J49" s="100">
        <v>1</v>
      </c>
      <c r="K49" s="86"/>
      <c r="L49" s="86"/>
      <c r="M49" s="89">
        <f t="shared" si="3"/>
        <v>2</v>
      </c>
      <c r="N49" s="90"/>
      <c r="O49" s="91">
        <v>45962</v>
      </c>
      <c r="Q49" s="83"/>
      <c r="R49" s="84"/>
      <c r="S49" s="84">
        <v>1</v>
      </c>
    </row>
    <row r="50" spans="1:19" ht="18">
      <c r="A50" s="86">
        <v>45</v>
      </c>
      <c r="B50" s="87" t="s">
        <v>147</v>
      </c>
      <c r="C50" s="87" t="s">
        <v>150</v>
      </c>
      <c r="D50" s="87">
        <v>1</v>
      </c>
      <c r="E50" s="104" t="s">
        <v>151</v>
      </c>
      <c r="F50" s="86">
        <v>1</v>
      </c>
      <c r="G50" s="86">
        <v>1</v>
      </c>
      <c r="H50" s="86"/>
      <c r="I50" s="86"/>
      <c r="J50" s="100">
        <v>1</v>
      </c>
      <c r="K50" s="86"/>
      <c r="L50" s="86"/>
      <c r="M50" s="89">
        <f t="shared" si="3"/>
        <v>3</v>
      </c>
      <c r="N50" s="90"/>
      <c r="O50" s="91">
        <v>45962</v>
      </c>
      <c r="Q50" s="83"/>
      <c r="R50" s="84"/>
      <c r="S50" s="84">
        <v>1</v>
      </c>
    </row>
    <row r="51" spans="1:19" ht="27">
      <c r="A51" s="86">
        <v>46</v>
      </c>
      <c r="B51" s="87" t="s">
        <v>152</v>
      </c>
      <c r="C51" s="93" t="s">
        <v>153</v>
      </c>
      <c r="D51" s="87">
        <v>3</v>
      </c>
      <c r="E51" s="97" t="s">
        <v>154</v>
      </c>
      <c r="F51" s="87">
        <v>4</v>
      </c>
      <c r="G51" s="87"/>
      <c r="H51" s="87"/>
      <c r="I51" s="87">
        <v>1</v>
      </c>
      <c r="J51" s="87"/>
      <c r="K51" s="87"/>
      <c r="L51" s="87">
        <v>1</v>
      </c>
      <c r="M51" s="89">
        <f t="shared" si="3"/>
        <v>6</v>
      </c>
      <c r="N51" s="90"/>
      <c r="O51" s="91">
        <v>45962</v>
      </c>
      <c r="Q51" s="83"/>
      <c r="R51" s="84"/>
      <c r="S51" s="84"/>
    </row>
    <row r="52" spans="1:19">
      <c r="A52" s="86">
        <v>47</v>
      </c>
      <c r="B52" s="87" t="s">
        <v>155</v>
      </c>
      <c r="C52" s="87" t="s">
        <v>82</v>
      </c>
      <c r="D52" s="87">
        <v>1</v>
      </c>
      <c r="E52" s="88" t="s">
        <v>156</v>
      </c>
      <c r="F52" s="87">
        <v>2</v>
      </c>
      <c r="G52" s="86"/>
      <c r="H52" s="87"/>
      <c r="I52" s="87"/>
      <c r="J52" s="100">
        <v>1</v>
      </c>
      <c r="K52" s="86"/>
      <c r="L52" s="87">
        <v>1</v>
      </c>
      <c r="M52" s="89">
        <f t="shared" si="3"/>
        <v>4</v>
      </c>
      <c r="N52" s="90"/>
      <c r="O52" s="91">
        <v>45962</v>
      </c>
      <c r="Q52" s="83"/>
      <c r="R52" s="84"/>
      <c r="S52" s="84">
        <v>1</v>
      </c>
    </row>
    <row r="53" spans="1:19">
      <c r="A53" s="86">
        <v>48</v>
      </c>
      <c r="B53" s="87" t="s">
        <v>157</v>
      </c>
      <c r="C53" s="87" t="s">
        <v>82</v>
      </c>
      <c r="D53" s="87">
        <v>1</v>
      </c>
      <c r="E53" s="88" t="s">
        <v>158</v>
      </c>
      <c r="F53" s="87">
        <v>1</v>
      </c>
      <c r="G53" s="86"/>
      <c r="H53" s="87"/>
      <c r="I53" s="87"/>
      <c r="J53" s="87">
        <v>1</v>
      </c>
      <c r="K53" s="86"/>
      <c r="L53" s="87"/>
      <c r="M53" s="89">
        <f t="shared" si="3"/>
        <v>2</v>
      </c>
      <c r="N53" s="90"/>
      <c r="O53" s="91">
        <v>45962</v>
      </c>
      <c r="Q53" s="83"/>
      <c r="R53" s="84"/>
      <c r="S53" s="84"/>
    </row>
    <row r="54" spans="1:19" ht="47.25" customHeight="1">
      <c r="A54" s="86">
        <v>49</v>
      </c>
      <c r="B54" s="87" t="s">
        <v>159</v>
      </c>
      <c r="C54" s="87" t="s">
        <v>160</v>
      </c>
      <c r="D54" s="87">
        <v>5</v>
      </c>
      <c r="E54" s="104" t="s">
        <v>161</v>
      </c>
      <c r="F54" s="87">
        <v>6</v>
      </c>
      <c r="G54" s="86"/>
      <c r="H54" s="86"/>
      <c r="I54" s="86">
        <v>3</v>
      </c>
      <c r="J54" s="86">
        <v>2</v>
      </c>
      <c r="K54" s="86"/>
      <c r="L54" s="86"/>
      <c r="M54" s="89">
        <f t="shared" si="3"/>
        <v>11</v>
      </c>
      <c r="N54" s="90"/>
      <c r="O54" s="91">
        <v>45962</v>
      </c>
      <c r="Q54" s="83"/>
      <c r="R54" s="84"/>
      <c r="S54" s="84"/>
    </row>
    <row r="55" spans="1:19" ht="27">
      <c r="A55" s="86">
        <v>50</v>
      </c>
      <c r="B55" s="87" t="s">
        <v>162</v>
      </c>
      <c r="C55" s="87" t="s">
        <v>82</v>
      </c>
      <c r="D55" s="87">
        <v>1</v>
      </c>
      <c r="E55" s="88" t="s">
        <v>163</v>
      </c>
      <c r="F55" s="87">
        <v>2</v>
      </c>
      <c r="G55" s="86"/>
      <c r="H55" s="86"/>
      <c r="I55" s="86"/>
      <c r="J55" s="86">
        <v>2</v>
      </c>
      <c r="K55" s="86"/>
      <c r="L55" s="86"/>
      <c r="M55" s="89">
        <f t="shared" si="3"/>
        <v>4</v>
      </c>
      <c r="N55" s="90"/>
      <c r="O55" s="91">
        <v>45962</v>
      </c>
      <c r="Q55" s="83"/>
      <c r="R55" s="84"/>
      <c r="S55" s="84"/>
    </row>
    <row r="56" spans="1:19" ht="25.5" customHeight="1">
      <c r="A56" s="644" t="s">
        <v>164</v>
      </c>
      <c r="B56" s="645"/>
      <c r="C56" s="645"/>
      <c r="D56" s="645"/>
      <c r="E56" s="645"/>
      <c r="F56" s="71" t="s">
        <v>686</v>
      </c>
      <c r="G56" s="71" t="s">
        <v>687</v>
      </c>
      <c r="H56" s="71" t="s">
        <v>688</v>
      </c>
      <c r="I56" s="71" t="s">
        <v>689</v>
      </c>
      <c r="J56" s="71" t="s">
        <v>690</v>
      </c>
      <c r="K56" s="71" t="s">
        <v>691</v>
      </c>
      <c r="L56" s="71" t="s">
        <v>692</v>
      </c>
      <c r="M56" s="73" t="s">
        <v>693</v>
      </c>
      <c r="N56" s="80"/>
      <c r="O56" s="81"/>
      <c r="Q56" s="83"/>
      <c r="R56" s="84"/>
      <c r="S56" s="84"/>
    </row>
    <row r="57" spans="1:19">
      <c r="A57" s="86">
        <v>51</v>
      </c>
      <c r="B57" s="87" t="s">
        <v>165</v>
      </c>
      <c r="C57" s="87" t="s">
        <v>82</v>
      </c>
      <c r="D57" s="96">
        <v>1</v>
      </c>
      <c r="E57" s="105" t="s">
        <v>166</v>
      </c>
      <c r="F57" s="96">
        <v>3</v>
      </c>
      <c r="G57" s="106"/>
      <c r="H57" s="106"/>
      <c r="I57" s="106"/>
      <c r="J57" s="96">
        <v>1</v>
      </c>
      <c r="K57" s="101"/>
      <c r="L57" s="96">
        <v>1</v>
      </c>
      <c r="M57" s="107">
        <f t="shared" ref="M57:M78" si="4">SUM(F57:L57)</f>
        <v>5</v>
      </c>
      <c r="N57" s="108"/>
      <c r="O57" s="91">
        <v>46054</v>
      </c>
      <c r="Q57" s="83"/>
      <c r="R57" s="84"/>
      <c r="S57" s="84"/>
    </row>
    <row r="58" spans="1:19">
      <c r="A58" s="86">
        <v>52</v>
      </c>
      <c r="B58" s="87" t="s">
        <v>167</v>
      </c>
      <c r="C58" s="87" t="s">
        <v>82</v>
      </c>
      <c r="D58" s="96">
        <v>1</v>
      </c>
      <c r="E58" s="109" t="s">
        <v>168</v>
      </c>
      <c r="F58" s="96"/>
      <c r="G58" s="96"/>
      <c r="H58" s="96"/>
      <c r="I58" s="96">
        <v>2</v>
      </c>
      <c r="J58" s="96">
        <v>1</v>
      </c>
      <c r="K58" s="96"/>
      <c r="L58" s="96">
        <v>1</v>
      </c>
      <c r="M58" s="107">
        <f t="shared" si="4"/>
        <v>4</v>
      </c>
      <c r="N58" s="108"/>
      <c r="O58" s="91">
        <v>46054</v>
      </c>
      <c r="Q58" s="83"/>
      <c r="R58" s="84"/>
      <c r="S58" s="84"/>
    </row>
    <row r="59" spans="1:19">
      <c r="A59" s="86">
        <v>53</v>
      </c>
      <c r="B59" s="87" t="s">
        <v>169</v>
      </c>
      <c r="C59" s="87" t="s">
        <v>82</v>
      </c>
      <c r="D59" s="96">
        <v>1</v>
      </c>
      <c r="E59" s="109" t="s">
        <v>170</v>
      </c>
      <c r="F59" s="100">
        <v>1</v>
      </c>
      <c r="G59" s="101"/>
      <c r="H59" s="96"/>
      <c r="I59" s="96"/>
      <c r="J59" s="96">
        <v>1</v>
      </c>
      <c r="K59" s="101"/>
      <c r="L59" s="96"/>
      <c r="M59" s="107">
        <f t="shared" si="4"/>
        <v>2</v>
      </c>
      <c r="N59" s="108"/>
      <c r="O59" s="91">
        <v>46054</v>
      </c>
      <c r="Q59" s="83">
        <v>1</v>
      </c>
      <c r="R59" s="84"/>
      <c r="S59" s="84"/>
    </row>
    <row r="60" spans="1:19">
      <c r="A60" s="86">
        <v>54</v>
      </c>
      <c r="B60" s="87" t="s">
        <v>171</v>
      </c>
      <c r="C60" s="87" t="s">
        <v>82</v>
      </c>
      <c r="D60" s="96">
        <v>1</v>
      </c>
      <c r="E60" s="109" t="s">
        <v>172</v>
      </c>
      <c r="F60" s="96">
        <v>2</v>
      </c>
      <c r="G60" s="101"/>
      <c r="H60" s="101"/>
      <c r="I60" s="101"/>
      <c r="J60" s="101">
        <v>3</v>
      </c>
      <c r="K60" s="101"/>
      <c r="L60" s="101"/>
      <c r="M60" s="107">
        <f t="shared" si="4"/>
        <v>5</v>
      </c>
      <c r="N60" s="108"/>
      <c r="O60" s="91">
        <v>46054</v>
      </c>
      <c r="Q60" s="83"/>
      <c r="R60" s="84"/>
      <c r="S60" s="84"/>
    </row>
    <row r="61" spans="1:19">
      <c r="A61" s="86">
        <v>55</v>
      </c>
      <c r="B61" s="87" t="s">
        <v>173</v>
      </c>
      <c r="C61" s="87" t="s">
        <v>82</v>
      </c>
      <c r="D61" s="96">
        <v>1</v>
      </c>
      <c r="E61" s="109" t="s">
        <v>174</v>
      </c>
      <c r="F61" s="96">
        <v>2</v>
      </c>
      <c r="G61" s="101"/>
      <c r="H61" s="101"/>
      <c r="I61" s="101"/>
      <c r="J61" s="101">
        <v>1</v>
      </c>
      <c r="K61" s="101"/>
      <c r="L61" s="101"/>
      <c r="M61" s="107">
        <f t="shared" si="4"/>
        <v>3</v>
      </c>
      <c r="N61" s="108"/>
      <c r="O61" s="91">
        <v>46054</v>
      </c>
      <c r="Q61" s="83"/>
      <c r="R61" s="84"/>
      <c r="S61" s="84"/>
    </row>
    <row r="62" spans="1:19" ht="24" customHeight="1">
      <c r="A62" s="86">
        <v>56</v>
      </c>
      <c r="B62" s="87" t="s">
        <v>175</v>
      </c>
      <c r="C62" s="93" t="s">
        <v>730</v>
      </c>
      <c r="D62" s="96">
        <v>3</v>
      </c>
      <c r="E62" s="109" t="s">
        <v>177</v>
      </c>
      <c r="F62" s="96">
        <v>3</v>
      </c>
      <c r="G62" s="101"/>
      <c r="H62" s="101"/>
      <c r="I62" s="101">
        <v>2</v>
      </c>
      <c r="J62" s="101">
        <v>2</v>
      </c>
      <c r="K62" s="101"/>
      <c r="L62" s="101"/>
      <c r="M62" s="107">
        <f t="shared" si="4"/>
        <v>7</v>
      </c>
      <c r="N62" s="108"/>
      <c r="O62" s="91">
        <v>46054</v>
      </c>
      <c r="Q62" s="83"/>
      <c r="R62" s="84"/>
      <c r="S62" s="84"/>
    </row>
    <row r="63" spans="1:19">
      <c r="A63" s="86">
        <v>57</v>
      </c>
      <c r="B63" s="87" t="s">
        <v>178</v>
      </c>
      <c r="C63" s="87" t="s">
        <v>82</v>
      </c>
      <c r="D63" s="96">
        <v>1</v>
      </c>
      <c r="E63" s="109" t="s">
        <v>179</v>
      </c>
      <c r="F63" s="96">
        <v>1</v>
      </c>
      <c r="G63" s="101"/>
      <c r="H63" s="96"/>
      <c r="I63" s="96">
        <v>1</v>
      </c>
      <c r="J63" s="96"/>
      <c r="K63" s="101"/>
      <c r="L63" s="96"/>
      <c r="M63" s="107">
        <f t="shared" si="4"/>
        <v>2</v>
      </c>
      <c r="N63" s="108"/>
      <c r="O63" s="91">
        <v>46054</v>
      </c>
      <c r="Q63" s="83"/>
      <c r="R63" s="84"/>
      <c r="S63" s="84"/>
    </row>
    <row r="64" spans="1:19">
      <c r="A64" s="86">
        <v>58</v>
      </c>
      <c r="B64" s="87" t="s">
        <v>180</v>
      </c>
      <c r="C64" s="87" t="s">
        <v>181</v>
      </c>
      <c r="D64" s="96">
        <v>1</v>
      </c>
      <c r="E64" s="105" t="s">
        <v>182</v>
      </c>
      <c r="F64" s="96"/>
      <c r="G64" s="101"/>
      <c r="H64" s="96"/>
      <c r="I64" s="96">
        <v>2</v>
      </c>
      <c r="J64" s="96">
        <v>1</v>
      </c>
      <c r="K64" s="101"/>
      <c r="L64" s="96"/>
      <c r="M64" s="107">
        <f t="shared" si="4"/>
        <v>3</v>
      </c>
      <c r="N64" s="108"/>
      <c r="O64" s="91">
        <v>46054</v>
      </c>
      <c r="Q64" s="83"/>
      <c r="R64" s="84"/>
      <c r="S64" s="84"/>
    </row>
    <row r="65" spans="1:19" ht="18">
      <c r="A65" s="86">
        <v>59</v>
      </c>
      <c r="B65" s="87" t="s">
        <v>180</v>
      </c>
      <c r="C65" s="87" t="s">
        <v>183</v>
      </c>
      <c r="D65" s="96"/>
      <c r="E65" s="105" t="s">
        <v>184</v>
      </c>
      <c r="F65" s="96">
        <v>4</v>
      </c>
      <c r="G65" s="101"/>
      <c r="H65" s="96"/>
      <c r="I65" s="96">
        <v>3</v>
      </c>
      <c r="J65" s="96">
        <v>2</v>
      </c>
      <c r="K65" s="101"/>
      <c r="L65" s="96"/>
      <c r="M65" s="107">
        <f t="shared" si="4"/>
        <v>9</v>
      </c>
      <c r="N65" s="108"/>
      <c r="O65" s="91">
        <v>46054</v>
      </c>
      <c r="Q65" s="83"/>
      <c r="R65" s="84"/>
      <c r="S65" s="84"/>
    </row>
    <row r="66" spans="1:19">
      <c r="A66" s="86">
        <v>60</v>
      </c>
      <c r="B66" s="87" t="s">
        <v>185</v>
      </c>
      <c r="C66" s="87" t="s">
        <v>82</v>
      </c>
      <c r="D66" s="96">
        <v>1</v>
      </c>
      <c r="E66" s="109" t="s">
        <v>186</v>
      </c>
      <c r="F66" s="96">
        <v>1</v>
      </c>
      <c r="G66" s="101"/>
      <c r="H66" s="96"/>
      <c r="I66" s="96"/>
      <c r="J66" s="100">
        <v>1</v>
      </c>
      <c r="K66" s="101"/>
      <c r="L66" s="96">
        <v>1</v>
      </c>
      <c r="M66" s="107">
        <f t="shared" si="4"/>
        <v>3</v>
      </c>
      <c r="N66" s="108"/>
      <c r="O66" s="91">
        <v>46054</v>
      </c>
      <c r="Q66" s="83"/>
      <c r="R66" s="84"/>
      <c r="S66" s="84">
        <v>1</v>
      </c>
    </row>
    <row r="67" spans="1:19">
      <c r="A67" s="86">
        <v>61</v>
      </c>
      <c r="B67" s="87" t="s">
        <v>187</v>
      </c>
      <c r="C67" s="87" t="s">
        <v>82</v>
      </c>
      <c r="D67" s="96">
        <v>1</v>
      </c>
      <c r="E67" s="110" t="s">
        <v>188</v>
      </c>
      <c r="F67" s="96">
        <v>1</v>
      </c>
      <c r="G67" s="101"/>
      <c r="H67" s="96"/>
      <c r="I67" s="96"/>
      <c r="J67" s="96">
        <v>1</v>
      </c>
      <c r="K67" s="101"/>
      <c r="L67" s="96"/>
      <c r="M67" s="107">
        <f t="shared" si="4"/>
        <v>2</v>
      </c>
      <c r="N67" s="108"/>
      <c r="O67" s="91">
        <v>46054</v>
      </c>
      <c r="Q67" s="83"/>
      <c r="R67" s="84"/>
      <c r="S67" s="84"/>
    </row>
    <row r="68" spans="1:19">
      <c r="A68" s="86">
        <v>62</v>
      </c>
      <c r="B68" s="87" t="s">
        <v>189</v>
      </c>
      <c r="C68" s="87" t="s">
        <v>82</v>
      </c>
      <c r="D68" s="96">
        <v>1</v>
      </c>
      <c r="E68" s="109" t="s">
        <v>190</v>
      </c>
      <c r="F68" s="96">
        <v>1</v>
      </c>
      <c r="G68" s="101"/>
      <c r="H68" s="96"/>
      <c r="I68" s="96"/>
      <c r="J68" s="100">
        <v>1</v>
      </c>
      <c r="K68" s="101"/>
      <c r="L68" s="96"/>
      <c r="M68" s="107">
        <f t="shared" si="4"/>
        <v>2</v>
      </c>
      <c r="N68" s="108"/>
      <c r="O68" s="91">
        <v>46054</v>
      </c>
      <c r="Q68" s="83"/>
      <c r="R68" s="84"/>
      <c r="S68" s="84">
        <v>1</v>
      </c>
    </row>
    <row r="69" spans="1:19">
      <c r="A69" s="86">
        <v>63</v>
      </c>
      <c r="B69" s="87" t="s">
        <v>191</v>
      </c>
      <c r="C69" s="87" t="s">
        <v>82</v>
      </c>
      <c r="D69" s="96">
        <v>1</v>
      </c>
      <c r="E69" s="109" t="s">
        <v>192</v>
      </c>
      <c r="F69" s="96">
        <v>4</v>
      </c>
      <c r="G69" s="101"/>
      <c r="H69" s="96"/>
      <c r="I69" s="96">
        <v>1</v>
      </c>
      <c r="J69" s="96"/>
      <c r="K69" s="101"/>
      <c r="L69" s="96"/>
      <c r="M69" s="107">
        <f t="shared" si="4"/>
        <v>5</v>
      </c>
      <c r="N69" s="108"/>
      <c r="O69" s="91">
        <v>46054</v>
      </c>
      <c r="Q69" s="83"/>
      <c r="R69" s="84"/>
      <c r="S69" s="84"/>
    </row>
    <row r="70" spans="1:19">
      <c r="A70" s="86">
        <v>64</v>
      </c>
      <c r="B70" s="87" t="s">
        <v>193</v>
      </c>
      <c r="C70" s="87" t="s">
        <v>82</v>
      </c>
      <c r="D70" s="96">
        <v>1</v>
      </c>
      <c r="E70" s="109" t="s">
        <v>194</v>
      </c>
      <c r="F70" s="96">
        <v>1</v>
      </c>
      <c r="G70" s="101"/>
      <c r="H70" s="96"/>
      <c r="I70" s="96">
        <v>1</v>
      </c>
      <c r="J70" s="96">
        <v>1</v>
      </c>
      <c r="K70" s="101"/>
      <c r="L70" s="96"/>
      <c r="M70" s="107">
        <f t="shared" si="4"/>
        <v>3</v>
      </c>
      <c r="N70" s="108"/>
      <c r="O70" s="91">
        <v>46054</v>
      </c>
      <c r="Q70" s="83"/>
      <c r="R70" s="84"/>
      <c r="S70" s="84"/>
    </row>
    <row r="71" spans="1:19" ht="18">
      <c r="A71" s="86">
        <v>65</v>
      </c>
      <c r="B71" s="87" t="s">
        <v>195</v>
      </c>
      <c r="C71" s="87" t="s">
        <v>82</v>
      </c>
      <c r="D71" s="96">
        <v>1</v>
      </c>
      <c r="E71" s="109" t="s">
        <v>196</v>
      </c>
      <c r="F71" s="96">
        <v>1</v>
      </c>
      <c r="G71" s="101"/>
      <c r="H71" s="96"/>
      <c r="I71" s="96"/>
      <c r="J71" s="96">
        <v>1</v>
      </c>
      <c r="K71" s="101"/>
      <c r="L71" s="96">
        <v>1</v>
      </c>
      <c r="M71" s="107">
        <f t="shared" si="4"/>
        <v>3</v>
      </c>
      <c r="N71" s="108"/>
      <c r="O71" s="91">
        <v>46054</v>
      </c>
      <c r="Q71" s="83"/>
      <c r="R71" s="84"/>
      <c r="S71" s="84"/>
    </row>
    <row r="72" spans="1:19" ht="18">
      <c r="A72" s="86">
        <v>66</v>
      </c>
      <c r="B72" s="87" t="s">
        <v>197</v>
      </c>
      <c r="C72" s="87" t="s">
        <v>198</v>
      </c>
      <c r="D72" s="96">
        <v>2</v>
      </c>
      <c r="E72" s="105" t="s">
        <v>199</v>
      </c>
      <c r="F72" s="96">
        <v>1</v>
      </c>
      <c r="G72" s="101"/>
      <c r="H72" s="101"/>
      <c r="I72" s="101">
        <v>3</v>
      </c>
      <c r="J72" s="101">
        <v>1</v>
      </c>
      <c r="K72" s="101"/>
      <c r="L72" s="101"/>
      <c r="M72" s="107">
        <f t="shared" si="4"/>
        <v>5</v>
      </c>
      <c r="N72" s="108"/>
      <c r="O72" s="91">
        <v>46054</v>
      </c>
      <c r="Q72" s="83"/>
      <c r="R72" s="84"/>
      <c r="S72" s="84"/>
    </row>
    <row r="73" spans="1:19" ht="18">
      <c r="A73" s="86">
        <v>67</v>
      </c>
      <c r="B73" s="87" t="s">
        <v>197</v>
      </c>
      <c r="C73" s="87" t="s">
        <v>200</v>
      </c>
      <c r="D73" s="96">
        <v>1</v>
      </c>
      <c r="E73" s="109" t="s">
        <v>201</v>
      </c>
      <c r="F73" s="96">
        <v>1</v>
      </c>
      <c r="G73" s="101"/>
      <c r="H73" s="101"/>
      <c r="I73" s="101"/>
      <c r="J73" s="100">
        <v>1</v>
      </c>
      <c r="K73" s="101"/>
      <c r="L73" s="100"/>
      <c r="M73" s="107">
        <f t="shared" si="4"/>
        <v>2</v>
      </c>
      <c r="N73" s="108"/>
      <c r="O73" s="91">
        <v>46054</v>
      </c>
      <c r="Q73" s="83"/>
      <c r="R73" s="84"/>
      <c r="S73" s="84">
        <v>1</v>
      </c>
    </row>
    <row r="74" spans="1:19" ht="18">
      <c r="A74" s="86">
        <v>68</v>
      </c>
      <c r="B74" s="87" t="s">
        <v>197</v>
      </c>
      <c r="C74" s="87" t="s">
        <v>202</v>
      </c>
      <c r="D74" s="96">
        <v>1</v>
      </c>
      <c r="E74" s="111" t="s">
        <v>203</v>
      </c>
      <c r="F74" s="100">
        <v>1</v>
      </c>
      <c r="G74" s="101"/>
      <c r="H74" s="101"/>
      <c r="I74" s="101"/>
      <c r="J74" s="100">
        <v>1</v>
      </c>
      <c r="K74" s="101"/>
      <c r="L74" s="101"/>
      <c r="M74" s="107">
        <v>0</v>
      </c>
      <c r="N74" s="108"/>
      <c r="O74" s="91"/>
      <c r="Q74" s="102">
        <v>1</v>
      </c>
      <c r="R74" s="92"/>
      <c r="S74" s="92">
        <v>1</v>
      </c>
    </row>
    <row r="75" spans="1:19" ht="18">
      <c r="A75" s="86">
        <v>69</v>
      </c>
      <c r="B75" s="96" t="s">
        <v>204</v>
      </c>
      <c r="C75" s="112" t="s">
        <v>94</v>
      </c>
      <c r="D75" s="96">
        <v>2</v>
      </c>
      <c r="E75" s="113" t="s">
        <v>205</v>
      </c>
      <c r="F75" s="96">
        <v>3</v>
      </c>
      <c r="G75" s="101"/>
      <c r="H75" s="101"/>
      <c r="I75" s="101">
        <v>1</v>
      </c>
      <c r="J75" s="101"/>
      <c r="K75" s="101"/>
      <c r="L75" s="101">
        <v>1</v>
      </c>
      <c r="M75" s="107">
        <f t="shared" si="4"/>
        <v>5</v>
      </c>
      <c r="N75" s="108"/>
      <c r="O75" s="91">
        <v>46054</v>
      </c>
      <c r="Q75" s="83"/>
      <c r="R75" s="84"/>
      <c r="S75" s="84"/>
    </row>
    <row r="76" spans="1:19">
      <c r="A76" s="86">
        <v>70</v>
      </c>
      <c r="B76" s="87" t="s">
        <v>206</v>
      </c>
      <c r="C76" s="87" t="s">
        <v>82</v>
      </c>
      <c r="D76" s="96">
        <v>1</v>
      </c>
      <c r="E76" s="109" t="s">
        <v>207</v>
      </c>
      <c r="F76" s="96">
        <v>1</v>
      </c>
      <c r="G76" s="101"/>
      <c r="H76" s="96"/>
      <c r="I76" s="96"/>
      <c r="J76" s="96">
        <v>1</v>
      </c>
      <c r="K76" s="101"/>
      <c r="L76" s="96"/>
      <c r="M76" s="107">
        <f t="shared" si="4"/>
        <v>2</v>
      </c>
      <c r="N76" s="108"/>
      <c r="O76" s="91">
        <v>46054</v>
      </c>
      <c r="Q76" s="83"/>
      <c r="R76" s="84"/>
      <c r="S76" s="84"/>
    </row>
    <row r="77" spans="1:19">
      <c r="A77" s="86">
        <v>71</v>
      </c>
      <c r="B77" s="87" t="s">
        <v>208</v>
      </c>
      <c r="C77" s="87" t="s">
        <v>82</v>
      </c>
      <c r="D77" s="96">
        <v>1</v>
      </c>
      <c r="E77" s="105" t="s">
        <v>209</v>
      </c>
      <c r="F77" s="96"/>
      <c r="G77" s="101"/>
      <c r="H77" s="96"/>
      <c r="I77" s="96">
        <v>2</v>
      </c>
      <c r="J77" s="96">
        <v>1</v>
      </c>
      <c r="K77" s="101"/>
      <c r="L77" s="96">
        <v>2</v>
      </c>
      <c r="M77" s="107">
        <f t="shared" si="4"/>
        <v>5</v>
      </c>
      <c r="N77" s="108"/>
      <c r="O77" s="91">
        <v>46054</v>
      </c>
      <c r="Q77" s="83"/>
      <c r="R77" s="84"/>
      <c r="S77" s="84"/>
    </row>
    <row r="78" spans="1:19">
      <c r="A78" s="86">
        <v>72</v>
      </c>
      <c r="B78" s="87" t="s">
        <v>210</v>
      </c>
      <c r="C78" s="87" t="s">
        <v>82</v>
      </c>
      <c r="D78" s="96">
        <v>1</v>
      </c>
      <c r="E78" s="109" t="s">
        <v>211</v>
      </c>
      <c r="F78" s="96">
        <v>1</v>
      </c>
      <c r="G78" s="101"/>
      <c r="H78" s="96"/>
      <c r="I78" s="96"/>
      <c r="J78" s="96">
        <v>1</v>
      </c>
      <c r="K78" s="101"/>
      <c r="L78" s="96"/>
      <c r="M78" s="107">
        <f t="shared" si="4"/>
        <v>2</v>
      </c>
      <c r="N78" s="108"/>
      <c r="O78" s="91">
        <v>46054</v>
      </c>
      <c r="Q78" s="83"/>
      <c r="R78" s="84"/>
      <c r="S78" s="84"/>
    </row>
    <row r="79" spans="1:19" ht="24.75" customHeight="1">
      <c r="A79" s="640" t="s">
        <v>212</v>
      </c>
      <c r="B79" s="641"/>
      <c r="C79" s="641"/>
      <c r="D79" s="641"/>
      <c r="E79" s="641"/>
      <c r="F79" s="71" t="s">
        <v>686</v>
      </c>
      <c r="G79" s="71" t="s">
        <v>687</v>
      </c>
      <c r="H79" s="71" t="s">
        <v>688</v>
      </c>
      <c r="I79" s="71" t="s">
        <v>689</v>
      </c>
      <c r="J79" s="71" t="s">
        <v>690</v>
      </c>
      <c r="K79" s="71" t="s">
        <v>691</v>
      </c>
      <c r="L79" s="71" t="s">
        <v>692</v>
      </c>
      <c r="M79" s="73" t="s">
        <v>693</v>
      </c>
      <c r="N79" s="74"/>
      <c r="O79" s="81"/>
      <c r="Q79" s="83"/>
      <c r="R79" s="84"/>
      <c r="S79" s="84"/>
    </row>
    <row r="80" spans="1:19">
      <c r="A80" s="86">
        <v>73</v>
      </c>
      <c r="B80" s="87" t="s">
        <v>213</v>
      </c>
      <c r="C80" s="87" t="s">
        <v>82</v>
      </c>
      <c r="D80" s="96">
        <v>1</v>
      </c>
      <c r="E80" s="109" t="s">
        <v>214</v>
      </c>
      <c r="F80" s="101">
        <v>1</v>
      </c>
      <c r="G80" s="101"/>
      <c r="H80" s="101"/>
      <c r="I80" s="101">
        <v>1</v>
      </c>
      <c r="J80" s="101"/>
      <c r="K80" s="101"/>
      <c r="L80" s="101">
        <v>2</v>
      </c>
      <c r="M80" s="107">
        <f t="shared" ref="M80:M106" si="5">SUM(F80:L80)</f>
        <v>4</v>
      </c>
      <c r="N80" s="108"/>
      <c r="O80" s="91">
        <v>45717</v>
      </c>
      <c r="Q80" s="83"/>
      <c r="R80" s="84"/>
      <c r="S80" s="84"/>
    </row>
    <row r="81" spans="1:19">
      <c r="A81" s="86">
        <v>74</v>
      </c>
      <c r="B81" s="87" t="s">
        <v>215</v>
      </c>
      <c r="C81" s="87" t="s">
        <v>82</v>
      </c>
      <c r="D81" s="96">
        <v>1</v>
      </c>
      <c r="E81" s="109" t="s">
        <v>216</v>
      </c>
      <c r="F81" s="96">
        <v>1</v>
      </c>
      <c r="G81" s="106"/>
      <c r="H81" s="106"/>
      <c r="I81" s="96">
        <v>1</v>
      </c>
      <c r="J81" s="96"/>
      <c r="K81" s="101"/>
      <c r="L81" s="106"/>
      <c r="M81" s="107">
        <f t="shared" si="5"/>
        <v>2</v>
      </c>
      <c r="N81" s="108"/>
      <c r="O81" s="91">
        <v>45689</v>
      </c>
      <c r="Q81" s="83"/>
      <c r="R81" s="84"/>
      <c r="S81" s="84"/>
    </row>
    <row r="82" spans="1:19">
      <c r="A82" s="86">
        <v>75</v>
      </c>
      <c r="B82" s="87" t="s">
        <v>217</v>
      </c>
      <c r="C82" s="87" t="s">
        <v>82</v>
      </c>
      <c r="D82" s="96">
        <v>1</v>
      </c>
      <c r="E82" s="109" t="s">
        <v>218</v>
      </c>
      <c r="F82" s="96">
        <v>1</v>
      </c>
      <c r="G82" s="101"/>
      <c r="H82" s="96"/>
      <c r="I82" s="96">
        <v>2</v>
      </c>
      <c r="J82" s="96"/>
      <c r="K82" s="101"/>
      <c r="L82" s="96"/>
      <c r="M82" s="107">
        <f t="shared" si="5"/>
        <v>3</v>
      </c>
      <c r="N82" s="108"/>
      <c r="O82" s="91">
        <v>46054</v>
      </c>
      <c r="Q82" s="83"/>
      <c r="R82" s="84"/>
      <c r="S82" s="84"/>
    </row>
    <row r="83" spans="1:19">
      <c r="A83" s="86">
        <v>76</v>
      </c>
      <c r="B83" s="87" t="s">
        <v>219</v>
      </c>
      <c r="C83" s="87" t="s">
        <v>82</v>
      </c>
      <c r="D83" s="96">
        <v>1</v>
      </c>
      <c r="E83" s="105" t="s">
        <v>220</v>
      </c>
      <c r="F83" s="96">
        <v>4</v>
      </c>
      <c r="G83" s="101"/>
      <c r="H83" s="96"/>
      <c r="I83" s="96"/>
      <c r="J83" s="96">
        <v>2</v>
      </c>
      <c r="K83" s="101"/>
      <c r="L83" s="96"/>
      <c r="M83" s="107">
        <f t="shared" si="5"/>
        <v>6</v>
      </c>
      <c r="N83" s="108"/>
      <c r="O83" s="91">
        <v>45689</v>
      </c>
      <c r="Q83" s="83"/>
      <c r="R83" s="84"/>
      <c r="S83" s="84"/>
    </row>
    <row r="84" spans="1:19" ht="18">
      <c r="A84" s="86">
        <v>77</v>
      </c>
      <c r="B84" s="87" t="s">
        <v>221</v>
      </c>
      <c r="C84" s="87" t="s">
        <v>82</v>
      </c>
      <c r="D84" s="96">
        <v>1</v>
      </c>
      <c r="E84" s="109" t="s">
        <v>222</v>
      </c>
      <c r="F84" s="96">
        <v>2</v>
      </c>
      <c r="G84" s="101"/>
      <c r="H84" s="96"/>
      <c r="I84" s="96">
        <v>1</v>
      </c>
      <c r="J84" s="96"/>
      <c r="K84" s="101"/>
      <c r="L84" s="96">
        <v>1</v>
      </c>
      <c r="M84" s="107">
        <f t="shared" si="5"/>
        <v>4</v>
      </c>
      <c r="N84" s="108"/>
      <c r="O84" s="91">
        <v>46054</v>
      </c>
      <c r="Q84" s="83"/>
      <c r="R84" s="84"/>
      <c r="S84" s="84"/>
    </row>
    <row r="85" spans="1:19">
      <c r="A85" s="86">
        <v>78</v>
      </c>
      <c r="B85" s="87" t="s">
        <v>223</v>
      </c>
      <c r="C85" s="87" t="s">
        <v>82</v>
      </c>
      <c r="D85" s="96">
        <v>1</v>
      </c>
      <c r="E85" s="109" t="s">
        <v>224</v>
      </c>
      <c r="F85" s="96">
        <v>1</v>
      </c>
      <c r="G85" s="101"/>
      <c r="H85" s="96"/>
      <c r="I85" s="96"/>
      <c r="J85" s="100">
        <v>1</v>
      </c>
      <c r="K85" s="101"/>
      <c r="L85" s="96">
        <v>1</v>
      </c>
      <c r="M85" s="107">
        <f t="shared" si="5"/>
        <v>3</v>
      </c>
      <c r="N85" s="108"/>
      <c r="O85" s="91">
        <v>46054</v>
      </c>
      <c r="Q85" s="83"/>
      <c r="R85" s="84"/>
      <c r="S85" s="84">
        <v>1</v>
      </c>
    </row>
    <row r="86" spans="1:19">
      <c r="A86" s="86">
        <v>79</v>
      </c>
      <c r="B86" s="87" t="s">
        <v>225</v>
      </c>
      <c r="C86" s="87" t="s">
        <v>82</v>
      </c>
      <c r="D86" s="96">
        <v>1</v>
      </c>
      <c r="E86" s="109" t="s">
        <v>226</v>
      </c>
      <c r="F86" s="96">
        <v>3</v>
      </c>
      <c r="G86" s="101"/>
      <c r="H86" s="96"/>
      <c r="I86" s="96"/>
      <c r="J86" s="100">
        <v>1</v>
      </c>
      <c r="K86" s="101"/>
      <c r="L86" s="96"/>
      <c r="M86" s="107">
        <f t="shared" si="5"/>
        <v>4</v>
      </c>
      <c r="N86" s="108"/>
      <c r="O86" s="91">
        <v>46054</v>
      </c>
      <c r="Q86" s="83"/>
      <c r="R86" s="84"/>
      <c r="S86" s="84">
        <v>1</v>
      </c>
    </row>
    <row r="87" spans="1:19" ht="18">
      <c r="A87" s="86">
        <v>80</v>
      </c>
      <c r="B87" s="96" t="s">
        <v>227</v>
      </c>
      <c r="C87" s="87" t="s">
        <v>228</v>
      </c>
      <c r="D87" s="96">
        <v>3</v>
      </c>
      <c r="E87" s="105" t="s">
        <v>229</v>
      </c>
      <c r="F87" s="96">
        <v>3</v>
      </c>
      <c r="G87" s="101"/>
      <c r="H87" s="96"/>
      <c r="I87" s="96">
        <v>2</v>
      </c>
      <c r="J87" s="96"/>
      <c r="K87" s="101"/>
      <c r="L87" s="96"/>
      <c r="M87" s="107">
        <f t="shared" si="5"/>
        <v>5</v>
      </c>
      <c r="N87" s="108"/>
      <c r="O87" s="91">
        <v>46054</v>
      </c>
      <c r="Q87" s="83"/>
      <c r="R87" s="84"/>
      <c r="S87" s="84"/>
    </row>
    <row r="88" spans="1:19">
      <c r="A88" s="86">
        <v>81</v>
      </c>
      <c r="B88" s="96" t="s">
        <v>227</v>
      </c>
      <c r="C88" s="96" t="s">
        <v>112</v>
      </c>
      <c r="D88" s="96">
        <v>1</v>
      </c>
      <c r="E88" s="105" t="s">
        <v>230</v>
      </c>
      <c r="F88" s="96">
        <v>1</v>
      </c>
      <c r="G88" s="101"/>
      <c r="H88" s="96"/>
      <c r="I88" s="96">
        <v>2</v>
      </c>
      <c r="J88" s="96"/>
      <c r="K88" s="101"/>
      <c r="L88" s="96"/>
      <c r="M88" s="107">
        <f t="shared" si="5"/>
        <v>3</v>
      </c>
      <c r="N88" s="108"/>
      <c r="O88" s="91">
        <v>46054</v>
      </c>
      <c r="Q88" s="83"/>
      <c r="R88" s="84"/>
      <c r="S88" s="84"/>
    </row>
    <row r="89" spans="1:19">
      <c r="A89" s="86">
        <v>82</v>
      </c>
      <c r="B89" s="87" t="s">
        <v>231</v>
      </c>
      <c r="C89" s="87" t="s">
        <v>82</v>
      </c>
      <c r="D89" s="96">
        <v>1</v>
      </c>
      <c r="E89" s="109" t="s">
        <v>232</v>
      </c>
      <c r="F89" s="96">
        <v>1</v>
      </c>
      <c r="G89" s="101"/>
      <c r="H89" s="96"/>
      <c r="I89" s="96">
        <v>4</v>
      </c>
      <c r="J89" s="96"/>
      <c r="K89" s="101"/>
      <c r="L89" s="96"/>
      <c r="M89" s="107">
        <f t="shared" si="5"/>
        <v>5</v>
      </c>
      <c r="N89" s="108"/>
      <c r="O89" s="91">
        <v>46054</v>
      </c>
      <c r="Q89" s="83"/>
      <c r="R89" s="84"/>
      <c r="S89" s="84"/>
    </row>
    <row r="90" spans="1:19">
      <c r="A90" s="86">
        <v>83</v>
      </c>
      <c r="B90" s="96" t="s">
        <v>233</v>
      </c>
      <c r="C90" s="87" t="s">
        <v>82</v>
      </c>
      <c r="D90" s="96">
        <v>1</v>
      </c>
      <c r="E90" s="109" t="s">
        <v>234</v>
      </c>
      <c r="F90" s="96">
        <v>3</v>
      </c>
      <c r="G90" s="101"/>
      <c r="H90" s="96"/>
      <c r="I90" s="96">
        <v>1</v>
      </c>
      <c r="J90" s="96"/>
      <c r="K90" s="101"/>
      <c r="L90" s="96"/>
      <c r="M90" s="107">
        <v>6</v>
      </c>
      <c r="N90" s="108"/>
      <c r="O90" s="91">
        <v>46054</v>
      </c>
      <c r="Q90" s="83"/>
      <c r="R90" s="84"/>
      <c r="S90" s="84"/>
    </row>
    <row r="91" spans="1:19">
      <c r="A91" s="86">
        <v>84</v>
      </c>
      <c r="B91" s="87" t="s">
        <v>235</v>
      </c>
      <c r="C91" s="87" t="s">
        <v>82</v>
      </c>
      <c r="D91" s="96">
        <v>1</v>
      </c>
      <c r="E91" s="109" t="s">
        <v>236</v>
      </c>
      <c r="F91" s="100">
        <v>1</v>
      </c>
      <c r="G91" s="101"/>
      <c r="H91" s="96"/>
      <c r="I91" s="96">
        <v>1</v>
      </c>
      <c r="J91" s="96"/>
      <c r="K91" s="101"/>
      <c r="L91" s="96">
        <v>1</v>
      </c>
      <c r="M91" s="107">
        <f t="shared" si="5"/>
        <v>3</v>
      </c>
      <c r="N91" s="108"/>
      <c r="O91" s="91">
        <v>46054</v>
      </c>
      <c r="Q91" s="83">
        <v>1</v>
      </c>
      <c r="R91" s="84"/>
      <c r="S91" s="84"/>
    </row>
    <row r="92" spans="1:19">
      <c r="A92" s="86">
        <v>85</v>
      </c>
      <c r="B92" s="96" t="s">
        <v>237</v>
      </c>
      <c r="C92" s="103" t="s">
        <v>58</v>
      </c>
      <c r="D92" s="96"/>
      <c r="E92" s="109" t="s">
        <v>238</v>
      </c>
      <c r="F92" s="100">
        <v>1</v>
      </c>
      <c r="G92" s="101"/>
      <c r="H92" s="96"/>
      <c r="I92" s="100">
        <v>2</v>
      </c>
      <c r="J92" s="100">
        <v>1</v>
      </c>
      <c r="K92" s="101"/>
      <c r="L92" s="96"/>
      <c r="M92" s="107"/>
      <c r="N92" s="108"/>
      <c r="O92" s="91"/>
      <c r="P92" s="82" t="s">
        <v>705</v>
      </c>
      <c r="Q92" s="102">
        <v>1</v>
      </c>
      <c r="R92" s="92">
        <v>2</v>
      </c>
      <c r="S92" s="92">
        <v>1</v>
      </c>
    </row>
    <row r="93" spans="1:19">
      <c r="A93" s="86">
        <v>86</v>
      </c>
      <c r="B93" s="96" t="s">
        <v>237</v>
      </c>
      <c r="C93" s="96" t="s">
        <v>239</v>
      </c>
      <c r="D93" s="96">
        <v>1</v>
      </c>
      <c r="E93" s="109" t="s">
        <v>240</v>
      </c>
      <c r="F93" s="100">
        <v>1</v>
      </c>
      <c r="G93" s="101"/>
      <c r="H93" s="96"/>
      <c r="I93" s="96">
        <v>1</v>
      </c>
      <c r="J93" s="96"/>
      <c r="K93" s="101"/>
      <c r="L93" s="96"/>
      <c r="M93" s="107">
        <f t="shared" si="5"/>
        <v>2</v>
      </c>
      <c r="N93" s="108"/>
      <c r="O93" s="91">
        <v>45689</v>
      </c>
      <c r="Q93" s="83">
        <v>1</v>
      </c>
      <c r="R93" s="84"/>
      <c r="S93" s="84"/>
    </row>
    <row r="94" spans="1:19" ht="27">
      <c r="A94" s="86">
        <v>87</v>
      </c>
      <c r="B94" s="96" t="s">
        <v>237</v>
      </c>
      <c r="C94" s="93" t="s">
        <v>241</v>
      </c>
      <c r="D94" s="96">
        <v>4</v>
      </c>
      <c r="E94" s="105" t="s">
        <v>242</v>
      </c>
      <c r="F94" s="98">
        <v>3</v>
      </c>
      <c r="G94" s="101"/>
      <c r="H94" s="96"/>
      <c r="I94" s="96"/>
      <c r="J94" s="96">
        <v>2</v>
      </c>
      <c r="K94" s="101"/>
      <c r="L94" s="96"/>
      <c r="M94" s="107"/>
      <c r="N94" s="108"/>
      <c r="O94" s="91"/>
      <c r="Q94" s="102">
        <v>2</v>
      </c>
      <c r="R94" s="92"/>
      <c r="S94" s="92"/>
    </row>
    <row r="95" spans="1:19">
      <c r="A95" s="86">
        <v>88</v>
      </c>
      <c r="B95" s="87" t="s">
        <v>243</v>
      </c>
      <c r="C95" s="87" t="s">
        <v>82</v>
      </c>
      <c r="D95" s="96">
        <v>1</v>
      </c>
      <c r="E95" s="109" t="s">
        <v>244</v>
      </c>
      <c r="F95" s="96">
        <v>1</v>
      </c>
      <c r="G95" s="101"/>
      <c r="H95" s="96"/>
      <c r="I95" s="96"/>
      <c r="J95" s="96">
        <v>2</v>
      </c>
      <c r="K95" s="101"/>
      <c r="L95" s="96">
        <v>1</v>
      </c>
      <c r="M95" s="107">
        <f t="shared" si="5"/>
        <v>4</v>
      </c>
      <c r="N95" s="108"/>
      <c r="O95" s="91">
        <v>46054</v>
      </c>
      <c r="Q95" s="83"/>
      <c r="R95" s="84"/>
      <c r="S95" s="84"/>
    </row>
    <row r="96" spans="1:19" ht="27">
      <c r="A96" s="86">
        <v>89</v>
      </c>
      <c r="B96" s="96" t="s">
        <v>245</v>
      </c>
      <c r="C96" s="94" t="s">
        <v>246</v>
      </c>
      <c r="D96" s="96">
        <v>5</v>
      </c>
      <c r="E96" s="109" t="s">
        <v>247</v>
      </c>
      <c r="F96" s="96">
        <v>2</v>
      </c>
      <c r="G96" s="101"/>
      <c r="H96" s="96"/>
      <c r="I96" s="96">
        <v>4</v>
      </c>
      <c r="J96" s="96">
        <v>2</v>
      </c>
      <c r="K96" s="101"/>
      <c r="L96" s="96"/>
      <c r="M96" s="107">
        <f t="shared" si="5"/>
        <v>8</v>
      </c>
      <c r="N96" s="108"/>
      <c r="O96" s="91">
        <v>46054</v>
      </c>
      <c r="Q96" s="83"/>
      <c r="R96" s="84"/>
      <c r="S96" s="84"/>
    </row>
    <row r="97" spans="1:19">
      <c r="A97" s="86">
        <v>90</v>
      </c>
      <c r="B97" s="87" t="s">
        <v>248</v>
      </c>
      <c r="C97" s="87" t="s">
        <v>82</v>
      </c>
      <c r="D97" s="96">
        <v>1</v>
      </c>
      <c r="E97" s="109" t="s">
        <v>250</v>
      </c>
      <c r="F97" s="96">
        <v>2</v>
      </c>
      <c r="G97" s="101"/>
      <c r="H97" s="96"/>
      <c r="I97" s="96">
        <v>1</v>
      </c>
      <c r="J97" s="96"/>
      <c r="K97" s="101"/>
      <c r="L97" s="96"/>
      <c r="M97" s="107">
        <f t="shared" si="5"/>
        <v>3</v>
      </c>
      <c r="N97" s="108"/>
      <c r="O97" s="91">
        <v>45689</v>
      </c>
      <c r="Q97" s="83"/>
      <c r="R97" s="84"/>
      <c r="S97" s="84"/>
    </row>
    <row r="98" spans="1:19" ht="18">
      <c r="A98" s="86">
        <v>91</v>
      </c>
      <c r="B98" s="96" t="s">
        <v>251</v>
      </c>
      <c r="C98" s="96" t="s">
        <v>731</v>
      </c>
      <c r="D98" s="96">
        <v>20</v>
      </c>
      <c r="E98" s="105" t="s">
        <v>662</v>
      </c>
      <c r="F98" s="96">
        <v>4</v>
      </c>
      <c r="G98" s="101"/>
      <c r="H98" s="96">
        <v>1</v>
      </c>
      <c r="I98" s="96">
        <v>4</v>
      </c>
      <c r="J98" s="114"/>
      <c r="K98" s="101">
        <v>1</v>
      </c>
      <c r="L98" s="96">
        <v>1</v>
      </c>
      <c r="M98" s="107">
        <f t="shared" si="5"/>
        <v>11</v>
      </c>
      <c r="N98" s="108"/>
      <c r="O98" s="91">
        <v>45962</v>
      </c>
      <c r="Q98" s="83"/>
      <c r="R98" s="84"/>
      <c r="S98" s="84"/>
    </row>
    <row r="99" spans="1:19">
      <c r="A99" s="86">
        <v>92</v>
      </c>
      <c r="B99" s="87" t="s">
        <v>254</v>
      </c>
      <c r="C99" s="87" t="s">
        <v>82</v>
      </c>
      <c r="D99" s="96">
        <v>1</v>
      </c>
      <c r="E99" s="109" t="s">
        <v>255</v>
      </c>
      <c r="F99" s="96">
        <v>2</v>
      </c>
      <c r="G99" s="101"/>
      <c r="H99" s="96"/>
      <c r="I99" s="96"/>
      <c r="J99" s="96">
        <v>1</v>
      </c>
      <c r="K99" s="101"/>
      <c r="L99" s="96">
        <v>1</v>
      </c>
      <c r="M99" s="107">
        <f t="shared" si="5"/>
        <v>4</v>
      </c>
      <c r="N99" s="108"/>
      <c r="O99" s="91">
        <v>46054</v>
      </c>
      <c r="Q99" s="83"/>
      <c r="R99" s="84"/>
      <c r="S99" s="84"/>
    </row>
    <row r="100" spans="1:19">
      <c r="A100" s="86">
        <v>93</v>
      </c>
      <c r="B100" s="87" t="s">
        <v>256</v>
      </c>
      <c r="C100" s="87" t="s">
        <v>82</v>
      </c>
      <c r="D100" s="96">
        <v>1</v>
      </c>
      <c r="E100" s="105" t="s">
        <v>257</v>
      </c>
      <c r="F100" s="96">
        <v>2</v>
      </c>
      <c r="G100" s="101"/>
      <c r="H100" s="96"/>
      <c r="I100" s="96"/>
      <c r="J100" s="100">
        <v>1</v>
      </c>
      <c r="K100" s="101"/>
      <c r="L100" s="96"/>
      <c r="M100" s="107">
        <f t="shared" si="5"/>
        <v>3</v>
      </c>
      <c r="N100" s="108"/>
      <c r="O100" s="91">
        <v>46054</v>
      </c>
      <c r="Q100" s="83"/>
      <c r="R100" s="84"/>
      <c r="S100" s="84">
        <v>1</v>
      </c>
    </row>
    <row r="101" spans="1:19">
      <c r="A101" s="86">
        <v>94</v>
      </c>
      <c r="B101" s="87" t="s">
        <v>258</v>
      </c>
      <c r="C101" s="87" t="s">
        <v>82</v>
      </c>
      <c r="D101" s="96">
        <v>1</v>
      </c>
      <c r="E101" s="105" t="s">
        <v>259</v>
      </c>
      <c r="F101" s="100">
        <v>1</v>
      </c>
      <c r="G101" s="101"/>
      <c r="H101" s="96"/>
      <c r="I101" s="96">
        <v>1</v>
      </c>
      <c r="J101" s="96"/>
      <c r="K101" s="101"/>
      <c r="L101" s="96">
        <v>1</v>
      </c>
      <c r="M101" s="107">
        <f t="shared" si="5"/>
        <v>3</v>
      </c>
      <c r="N101" s="108"/>
      <c r="O101" s="91">
        <v>46054</v>
      </c>
      <c r="Q101" s="83">
        <v>1</v>
      </c>
      <c r="R101" s="84"/>
      <c r="S101" s="84"/>
    </row>
    <row r="102" spans="1:19">
      <c r="A102" s="86">
        <v>95</v>
      </c>
      <c r="B102" s="87" t="s">
        <v>260</v>
      </c>
      <c r="C102" s="87" t="s">
        <v>82</v>
      </c>
      <c r="D102" s="96">
        <v>1</v>
      </c>
      <c r="E102" s="109" t="s">
        <v>261</v>
      </c>
      <c r="F102" s="96">
        <v>2</v>
      </c>
      <c r="G102" s="101"/>
      <c r="H102" s="96"/>
      <c r="I102" s="96">
        <v>1</v>
      </c>
      <c r="J102" s="96"/>
      <c r="K102" s="101"/>
      <c r="L102" s="96"/>
      <c r="M102" s="107">
        <f t="shared" si="5"/>
        <v>3</v>
      </c>
      <c r="N102" s="108"/>
      <c r="O102" s="81"/>
      <c r="Q102" s="83"/>
      <c r="R102" s="84"/>
      <c r="S102" s="84"/>
    </row>
    <row r="103" spans="1:19">
      <c r="A103" s="86">
        <v>96</v>
      </c>
      <c r="B103" s="87" t="s">
        <v>262</v>
      </c>
      <c r="C103" s="87" t="s">
        <v>82</v>
      </c>
      <c r="D103" s="96">
        <v>1</v>
      </c>
      <c r="E103" s="109" t="s">
        <v>263</v>
      </c>
      <c r="F103" s="96">
        <v>1</v>
      </c>
      <c r="G103" s="101"/>
      <c r="H103" s="96"/>
      <c r="I103" s="96">
        <v>1</v>
      </c>
      <c r="J103" s="96"/>
      <c r="K103" s="101"/>
      <c r="L103" s="96"/>
      <c r="M103" s="107">
        <f t="shared" si="5"/>
        <v>2</v>
      </c>
      <c r="N103" s="108"/>
      <c r="O103" s="91">
        <v>46054</v>
      </c>
      <c r="Q103" s="83"/>
      <c r="R103" s="84"/>
      <c r="S103" s="84"/>
    </row>
    <row r="104" spans="1:19" ht="18">
      <c r="A104" s="86">
        <v>97</v>
      </c>
      <c r="B104" s="96" t="s">
        <v>264</v>
      </c>
      <c r="C104" s="93" t="s">
        <v>265</v>
      </c>
      <c r="D104" s="96">
        <v>2</v>
      </c>
      <c r="E104" s="109" t="s">
        <v>266</v>
      </c>
      <c r="F104" s="96">
        <v>3</v>
      </c>
      <c r="G104" s="101"/>
      <c r="H104" s="96"/>
      <c r="I104" s="96"/>
      <c r="J104" s="96"/>
      <c r="K104" s="101">
        <v>1</v>
      </c>
      <c r="L104" s="96">
        <v>2</v>
      </c>
      <c r="M104" s="107">
        <f t="shared" si="5"/>
        <v>6</v>
      </c>
      <c r="N104" s="108"/>
      <c r="O104" s="91">
        <v>46054</v>
      </c>
      <c r="Q104" s="83"/>
      <c r="R104" s="84"/>
      <c r="S104" s="84"/>
    </row>
    <row r="105" spans="1:19" ht="18">
      <c r="A105" s="86">
        <v>98</v>
      </c>
      <c r="B105" s="96" t="s">
        <v>264</v>
      </c>
      <c r="C105" s="93" t="s">
        <v>267</v>
      </c>
      <c r="D105" s="96">
        <v>3</v>
      </c>
      <c r="E105" s="109" t="s">
        <v>268</v>
      </c>
      <c r="F105" s="96">
        <v>2</v>
      </c>
      <c r="G105" s="101"/>
      <c r="H105" s="96"/>
      <c r="I105" s="96"/>
      <c r="J105" s="96">
        <v>1</v>
      </c>
      <c r="K105" s="101"/>
      <c r="L105" s="96"/>
      <c r="M105" s="107">
        <f t="shared" si="5"/>
        <v>3</v>
      </c>
      <c r="N105" s="108"/>
      <c r="O105" s="91">
        <v>46054</v>
      </c>
      <c r="Q105" s="83"/>
      <c r="R105" s="84"/>
      <c r="S105" s="84"/>
    </row>
    <row r="106" spans="1:19">
      <c r="A106" s="86">
        <v>99</v>
      </c>
      <c r="B106" s="96" t="s">
        <v>269</v>
      </c>
      <c r="C106" s="93" t="s">
        <v>47</v>
      </c>
      <c r="D106" s="96">
        <v>3</v>
      </c>
      <c r="E106" s="109" t="s">
        <v>270</v>
      </c>
      <c r="F106" s="96">
        <v>1</v>
      </c>
      <c r="G106" s="101"/>
      <c r="H106" s="96"/>
      <c r="I106" s="96">
        <v>1</v>
      </c>
      <c r="J106" s="96"/>
      <c r="K106" s="101"/>
      <c r="L106" s="96">
        <v>1</v>
      </c>
      <c r="M106" s="107">
        <f t="shared" si="5"/>
        <v>3</v>
      </c>
      <c r="N106" s="108"/>
      <c r="O106" s="91">
        <v>46054</v>
      </c>
      <c r="Q106" s="83"/>
      <c r="R106" s="84"/>
      <c r="S106" s="84"/>
    </row>
    <row r="107" spans="1:19" ht="23.25" customHeight="1">
      <c r="A107" s="640" t="s">
        <v>271</v>
      </c>
      <c r="B107" s="641"/>
      <c r="C107" s="641"/>
      <c r="D107" s="641"/>
      <c r="E107" s="641"/>
      <c r="F107" s="71" t="s">
        <v>686</v>
      </c>
      <c r="G107" s="71" t="s">
        <v>687</v>
      </c>
      <c r="H107" s="71" t="s">
        <v>688</v>
      </c>
      <c r="I107" s="71" t="s">
        <v>689</v>
      </c>
      <c r="J107" s="71" t="s">
        <v>690</v>
      </c>
      <c r="K107" s="71" t="s">
        <v>691</v>
      </c>
      <c r="L107" s="71" t="s">
        <v>692</v>
      </c>
      <c r="M107" s="73" t="s">
        <v>693</v>
      </c>
      <c r="N107" s="74"/>
      <c r="O107" s="81"/>
      <c r="Q107" s="83"/>
      <c r="R107" s="84"/>
      <c r="S107" s="84"/>
    </row>
    <row r="108" spans="1:19" ht="42.75" customHeight="1">
      <c r="A108" s="86">
        <v>100</v>
      </c>
      <c r="B108" s="87" t="s">
        <v>272</v>
      </c>
      <c r="C108" s="93" t="s">
        <v>732</v>
      </c>
      <c r="D108" s="96">
        <v>5</v>
      </c>
      <c r="E108" s="109" t="s">
        <v>274</v>
      </c>
      <c r="F108" s="96">
        <v>3</v>
      </c>
      <c r="G108" s="101"/>
      <c r="H108" s="101"/>
      <c r="I108" s="101">
        <v>1</v>
      </c>
      <c r="J108" s="101">
        <v>5</v>
      </c>
      <c r="K108" s="101"/>
      <c r="L108" s="101"/>
      <c r="M108" s="107">
        <f t="shared" ref="M108:M133" si="6">SUM(F108:L108)</f>
        <v>9</v>
      </c>
      <c r="N108" s="108"/>
      <c r="O108" s="91">
        <v>46054</v>
      </c>
      <c r="Q108" s="83"/>
      <c r="R108" s="84"/>
      <c r="S108" s="84"/>
    </row>
    <row r="109" spans="1:19">
      <c r="A109" s="86">
        <v>101</v>
      </c>
      <c r="B109" s="87" t="s">
        <v>275</v>
      </c>
      <c r="C109" s="93" t="s">
        <v>117</v>
      </c>
      <c r="D109" s="96">
        <v>1</v>
      </c>
      <c r="E109" s="109" t="s">
        <v>276</v>
      </c>
      <c r="F109" s="96">
        <v>1</v>
      </c>
      <c r="G109" s="101"/>
      <c r="H109" s="96"/>
      <c r="I109" s="96">
        <v>1</v>
      </c>
      <c r="J109" s="96">
        <v>1</v>
      </c>
      <c r="K109" s="101"/>
      <c r="L109" s="96"/>
      <c r="M109" s="107">
        <f t="shared" si="6"/>
        <v>3</v>
      </c>
      <c r="N109" s="108"/>
      <c r="O109" s="91">
        <v>46054</v>
      </c>
      <c r="Q109" s="83"/>
      <c r="R109" s="84"/>
      <c r="S109" s="84"/>
    </row>
    <row r="110" spans="1:19">
      <c r="A110" s="86">
        <v>102</v>
      </c>
      <c r="B110" s="87" t="s">
        <v>277</v>
      </c>
      <c r="C110" s="93" t="s">
        <v>47</v>
      </c>
      <c r="D110" s="96">
        <v>1</v>
      </c>
      <c r="E110" s="109" t="s">
        <v>278</v>
      </c>
      <c r="F110" s="96">
        <v>2</v>
      </c>
      <c r="G110" s="101"/>
      <c r="H110" s="96"/>
      <c r="I110" s="96">
        <v>2</v>
      </c>
      <c r="J110" s="96"/>
      <c r="K110" s="101"/>
      <c r="L110" s="96"/>
      <c r="M110" s="107">
        <f t="shared" si="6"/>
        <v>4</v>
      </c>
      <c r="N110" s="108"/>
      <c r="O110" s="91">
        <v>46054</v>
      </c>
      <c r="Q110" s="83"/>
      <c r="R110" s="84"/>
      <c r="S110" s="84"/>
    </row>
    <row r="111" spans="1:19">
      <c r="A111" s="86">
        <v>103</v>
      </c>
      <c r="B111" s="87" t="s">
        <v>277</v>
      </c>
      <c r="C111" s="87" t="s">
        <v>733</v>
      </c>
      <c r="D111" s="96">
        <v>1</v>
      </c>
      <c r="E111" s="105" t="s">
        <v>280</v>
      </c>
      <c r="F111" s="96">
        <v>2</v>
      </c>
      <c r="G111" s="101"/>
      <c r="H111" s="96"/>
      <c r="I111" s="96">
        <v>1</v>
      </c>
      <c r="J111" s="96"/>
      <c r="K111" s="101"/>
      <c r="L111" s="96"/>
      <c r="M111" s="107">
        <f t="shared" si="6"/>
        <v>3</v>
      </c>
      <c r="N111" s="108"/>
      <c r="O111" s="91">
        <v>46054</v>
      </c>
      <c r="Q111" s="83"/>
      <c r="R111" s="84"/>
      <c r="S111" s="84"/>
    </row>
    <row r="112" spans="1:19">
      <c r="A112" s="86">
        <v>104</v>
      </c>
      <c r="B112" s="87" t="s">
        <v>277</v>
      </c>
      <c r="C112" s="87" t="s">
        <v>181</v>
      </c>
      <c r="D112" s="96">
        <v>1</v>
      </c>
      <c r="E112" s="105" t="s">
        <v>281</v>
      </c>
      <c r="F112" s="96">
        <v>1</v>
      </c>
      <c r="G112" s="101"/>
      <c r="H112" s="96"/>
      <c r="I112" s="96"/>
      <c r="J112" s="96"/>
      <c r="K112" s="101"/>
      <c r="L112" s="96">
        <v>1</v>
      </c>
      <c r="M112" s="107">
        <f t="shared" si="6"/>
        <v>2</v>
      </c>
      <c r="N112" s="108"/>
      <c r="O112" s="91">
        <v>46054</v>
      </c>
      <c r="Q112" s="83"/>
      <c r="R112" s="84"/>
      <c r="S112" s="84"/>
    </row>
    <row r="113" spans="1:19">
      <c r="A113" s="86">
        <v>105</v>
      </c>
      <c r="B113" s="87" t="s">
        <v>282</v>
      </c>
      <c r="C113" s="87" t="s">
        <v>82</v>
      </c>
      <c r="D113" s="96">
        <v>1</v>
      </c>
      <c r="E113" s="109" t="s">
        <v>283</v>
      </c>
      <c r="F113" s="100">
        <v>1</v>
      </c>
      <c r="G113" s="101"/>
      <c r="H113" s="96"/>
      <c r="I113" s="96"/>
      <c r="J113" s="96">
        <v>3</v>
      </c>
      <c r="K113" s="101"/>
      <c r="L113" s="96"/>
      <c r="M113" s="107">
        <f t="shared" si="6"/>
        <v>4</v>
      </c>
      <c r="N113" s="108"/>
      <c r="O113" s="91">
        <v>46054</v>
      </c>
      <c r="Q113" s="83">
        <v>1</v>
      </c>
      <c r="R113" s="84"/>
      <c r="S113" s="84"/>
    </row>
    <row r="114" spans="1:19">
      <c r="A114" s="86">
        <v>106</v>
      </c>
      <c r="B114" s="87" t="s">
        <v>284</v>
      </c>
      <c r="C114" s="87" t="s">
        <v>82</v>
      </c>
      <c r="D114" s="96">
        <v>1</v>
      </c>
      <c r="E114" s="109" t="s">
        <v>285</v>
      </c>
      <c r="F114" s="96">
        <v>3</v>
      </c>
      <c r="G114" s="101"/>
      <c r="H114" s="96"/>
      <c r="I114" s="96"/>
      <c r="J114" s="96">
        <v>1</v>
      </c>
      <c r="K114" s="101"/>
      <c r="L114" s="96"/>
      <c r="M114" s="107">
        <f t="shared" si="6"/>
        <v>4</v>
      </c>
      <c r="N114" s="108"/>
      <c r="O114" s="91">
        <v>46054</v>
      </c>
      <c r="Q114" s="83"/>
      <c r="R114" s="84"/>
      <c r="S114" s="84"/>
    </row>
    <row r="115" spans="1:19" ht="29.25" customHeight="1">
      <c r="A115" s="86">
        <v>107</v>
      </c>
      <c r="B115" s="87" t="s">
        <v>286</v>
      </c>
      <c r="C115" s="93" t="s">
        <v>734</v>
      </c>
      <c r="D115" s="96">
        <v>3</v>
      </c>
      <c r="E115" s="105" t="s">
        <v>288</v>
      </c>
      <c r="F115" s="96">
        <v>6</v>
      </c>
      <c r="G115" s="96"/>
      <c r="H115" s="96"/>
      <c r="I115" s="96">
        <v>2</v>
      </c>
      <c r="J115" s="96"/>
      <c r="K115" s="96"/>
      <c r="L115" s="96"/>
      <c r="M115" s="107">
        <f t="shared" si="6"/>
        <v>8</v>
      </c>
      <c r="N115" s="108"/>
      <c r="O115" s="91">
        <v>45689</v>
      </c>
      <c r="Q115" s="83"/>
      <c r="R115" s="84"/>
      <c r="S115" s="84"/>
    </row>
    <row r="116" spans="1:19" ht="27">
      <c r="A116" s="86">
        <v>108</v>
      </c>
      <c r="B116" s="87" t="s">
        <v>289</v>
      </c>
      <c r="C116" s="93" t="s">
        <v>290</v>
      </c>
      <c r="D116" s="96">
        <v>4</v>
      </c>
      <c r="E116" s="105" t="s">
        <v>291</v>
      </c>
      <c r="F116" s="96">
        <v>4</v>
      </c>
      <c r="G116" s="96"/>
      <c r="H116" s="96"/>
      <c r="I116" s="96">
        <v>1</v>
      </c>
      <c r="J116" s="96"/>
      <c r="K116" s="96"/>
      <c r="L116" s="96"/>
      <c r="M116" s="107">
        <f t="shared" si="6"/>
        <v>5</v>
      </c>
      <c r="N116" s="108"/>
      <c r="O116" s="91">
        <v>46054</v>
      </c>
      <c r="Q116" s="83"/>
      <c r="R116" s="84"/>
      <c r="S116" s="84"/>
    </row>
    <row r="117" spans="1:19">
      <c r="A117" s="86">
        <v>109</v>
      </c>
      <c r="B117" s="87" t="s">
        <v>292</v>
      </c>
      <c r="C117" s="87" t="s">
        <v>82</v>
      </c>
      <c r="D117" s="96">
        <v>1</v>
      </c>
      <c r="E117" s="105" t="s">
        <v>293</v>
      </c>
      <c r="F117" s="96">
        <v>2</v>
      </c>
      <c r="G117" s="101"/>
      <c r="H117" s="96"/>
      <c r="I117" s="96"/>
      <c r="J117" s="96">
        <v>2</v>
      </c>
      <c r="K117" s="101"/>
      <c r="L117" s="96"/>
      <c r="M117" s="107">
        <f t="shared" si="6"/>
        <v>4</v>
      </c>
      <c r="N117" s="108"/>
      <c r="O117" s="91">
        <v>46054</v>
      </c>
      <c r="Q117" s="83"/>
      <c r="R117" s="84"/>
      <c r="S117" s="84"/>
    </row>
    <row r="118" spans="1:19" ht="18">
      <c r="A118" s="86">
        <v>110</v>
      </c>
      <c r="B118" s="87" t="s">
        <v>294</v>
      </c>
      <c r="C118" s="93" t="s">
        <v>295</v>
      </c>
      <c r="D118" s="96">
        <v>2</v>
      </c>
      <c r="E118" s="109" t="s">
        <v>296</v>
      </c>
      <c r="F118" s="96">
        <v>4</v>
      </c>
      <c r="G118" s="96"/>
      <c r="H118" s="96"/>
      <c r="I118" s="96">
        <v>2</v>
      </c>
      <c r="J118" s="96"/>
      <c r="K118" s="96"/>
      <c r="L118" s="96">
        <v>1</v>
      </c>
      <c r="M118" s="107">
        <f t="shared" si="6"/>
        <v>7</v>
      </c>
      <c r="N118" s="108"/>
      <c r="O118" s="91">
        <v>46054</v>
      </c>
      <c r="Q118" s="83"/>
      <c r="R118" s="84"/>
      <c r="S118" s="84"/>
    </row>
    <row r="119" spans="1:19" ht="27">
      <c r="A119" s="86">
        <v>111</v>
      </c>
      <c r="B119" s="87" t="s">
        <v>297</v>
      </c>
      <c r="C119" s="93" t="s">
        <v>298</v>
      </c>
      <c r="D119" s="96">
        <v>3</v>
      </c>
      <c r="E119" s="109" t="s">
        <v>299</v>
      </c>
      <c r="F119" s="96">
        <v>6</v>
      </c>
      <c r="G119" s="96"/>
      <c r="H119" s="96"/>
      <c r="I119" s="96">
        <v>3</v>
      </c>
      <c r="J119" s="96">
        <v>3</v>
      </c>
      <c r="K119" s="96"/>
      <c r="L119" s="96"/>
      <c r="M119" s="107">
        <f t="shared" si="6"/>
        <v>12</v>
      </c>
      <c r="N119" s="108"/>
      <c r="O119" s="91">
        <v>46054</v>
      </c>
      <c r="Q119" s="83"/>
      <c r="R119" s="84"/>
      <c r="S119" s="84"/>
    </row>
    <row r="120" spans="1:19">
      <c r="A120" s="86">
        <v>112</v>
      </c>
      <c r="B120" s="87" t="s">
        <v>300</v>
      </c>
      <c r="C120" s="93" t="s">
        <v>47</v>
      </c>
      <c r="D120" s="96">
        <v>1</v>
      </c>
      <c r="E120" s="109" t="s">
        <v>301</v>
      </c>
      <c r="F120" s="96">
        <v>2</v>
      </c>
      <c r="G120" s="101"/>
      <c r="H120" s="96"/>
      <c r="I120" s="96"/>
      <c r="J120" s="96">
        <v>2</v>
      </c>
      <c r="K120" s="101"/>
      <c r="L120" s="96"/>
      <c r="M120" s="107">
        <f t="shared" si="6"/>
        <v>4</v>
      </c>
      <c r="N120" s="108"/>
      <c r="O120" s="91">
        <v>46054</v>
      </c>
      <c r="Q120" s="83"/>
      <c r="R120" s="84"/>
      <c r="S120" s="84"/>
    </row>
    <row r="121" spans="1:19">
      <c r="A121" s="86">
        <v>113</v>
      </c>
      <c r="B121" s="87" t="s">
        <v>302</v>
      </c>
      <c r="C121" s="87" t="s">
        <v>82</v>
      </c>
      <c r="D121" s="96">
        <v>1</v>
      </c>
      <c r="E121" s="109" t="s">
        <v>303</v>
      </c>
      <c r="F121" s="96">
        <v>2</v>
      </c>
      <c r="G121" s="101"/>
      <c r="H121" s="96"/>
      <c r="I121" s="96">
        <v>1</v>
      </c>
      <c r="J121" s="96">
        <v>1</v>
      </c>
      <c r="K121" s="101"/>
      <c r="L121" s="96">
        <v>1</v>
      </c>
      <c r="M121" s="107">
        <f t="shared" si="6"/>
        <v>5</v>
      </c>
      <c r="N121" s="108"/>
      <c r="O121" s="91">
        <v>46054</v>
      </c>
      <c r="Q121" s="83"/>
      <c r="R121" s="84"/>
      <c r="S121" s="84"/>
    </row>
    <row r="122" spans="1:19" ht="18">
      <c r="A122" s="86">
        <v>114</v>
      </c>
      <c r="B122" s="87" t="s">
        <v>304</v>
      </c>
      <c r="C122" s="87" t="s">
        <v>82</v>
      </c>
      <c r="D122" s="96">
        <v>1</v>
      </c>
      <c r="E122" s="109" t="s">
        <v>305</v>
      </c>
      <c r="F122" s="96">
        <v>2</v>
      </c>
      <c r="G122" s="96"/>
      <c r="H122" s="96"/>
      <c r="I122" s="96"/>
      <c r="J122" s="96"/>
      <c r="K122" s="96"/>
      <c r="L122" s="96">
        <v>1</v>
      </c>
      <c r="M122" s="107">
        <f t="shared" si="6"/>
        <v>3</v>
      </c>
      <c r="N122" s="108"/>
      <c r="O122" s="91">
        <v>46054</v>
      </c>
      <c r="Q122" s="83"/>
      <c r="R122" s="84"/>
      <c r="S122" s="84"/>
    </row>
    <row r="123" spans="1:19" ht="27">
      <c r="A123" s="86">
        <v>115</v>
      </c>
      <c r="B123" s="87" t="s">
        <v>306</v>
      </c>
      <c r="C123" s="87" t="s">
        <v>307</v>
      </c>
      <c r="D123" s="96">
        <v>3</v>
      </c>
      <c r="E123" s="109" t="s">
        <v>308</v>
      </c>
      <c r="F123" s="96">
        <v>2</v>
      </c>
      <c r="G123" s="96"/>
      <c r="H123" s="96"/>
      <c r="I123" s="96">
        <v>5</v>
      </c>
      <c r="J123" s="96">
        <v>1</v>
      </c>
      <c r="K123" s="96"/>
      <c r="L123" s="96"/>
      <c r="M123" s="107">
        <f t="shared" si="6"/>
        <v>8</v>
      </c>
      <c r="N123" s="108"/>
      <c r="O123" s="91">
        <v>46054</v>
      </c>
      <c r="Q123" s="83"/>
      <c r="R123" s="84"/>
      <c r="S123" s="84"/>
    </row>
    <row r="124" spans="1:19">
      <c r="A124" s="86">
        <v>116</v>
      </c>
      <c r="B124" s="87" t="s">
        <v>309</v>
      </c>
      <c r="C124" s="87" t="s">
        <v>117</v>
      </c>
      <c r="D124" s="96">
        <v>1</v>
      </c>
      <c r="E124" s="109" t="s">
        <v>310</v>
      </c>
      <c r="F124" s="96">
        <v>2</v>
      </c>
      <c r="G124" s="96"/>
      <c r="H124" s="96"/>
      <c r="I124" s="96"/>
      <c r="J124" s="96">
        <v>1</v>
      </c>
      <c r="K124" s="96"/>
      <c r="L124" s="96"/>
      <c r="M124" s="107">
        <f t="shared" si="6"/>
        <v>3</v>
      </c>
      <c r="N124" s="108"/>
      <c r="O124" s="91">
        <v>46054</v>
      </c>
      <c r="Q124" s="83"/>
      <c r="R124" s="84"/>
      <c r="S124" s="84"/>
    </row>
    <row r="125" spans="1:19">
      <c r="A125" s="86">
        <v>117</v>
      </c>
      <c r="B125" s="87" t="s">
        <v>311</v>
      </c>
      <c r="C125" s="87" t="s">
        <v>82</v>
      </c>
      <c r="D125" s="96">
        <v>1</v>
      </c>
      <c r="E125" s="109" t="s">
        <v>312</v>
      </c>
      <c r="F125" s="96"/>
      <c r="G125" s="96"/>
      <c r="H125" s="96"/>
      <c r="I125" s="96">
        <v>2</v>
      </c>
      <c r="J125" s="100">
        <v>1</v>
      </c>
      <c r="K125" s="96"/>
      <c r="L125" s="96"/>
      <c r="M125" s="107">
        <f t="shared" si="6"/>
        <v>3</v>
      </c>
      <c r="N125" s="108"/>
      <c r="O125" s="91">
        <v>46054</v>
      </c>
      <c r="Q125" s="83"/>
      <c r="R125" s="84"/>
      <c r="S125" s="84">
        <v>1</v>
      </c>
    </row>
    <row r="126" spans="1:19">
      <c r="A126" s="86">
        <v>118</v>
      </c>
      <c r="B126" s="87" t="s">
        <v>313</v>
      </c>
      <c r="C126" s="87" t="s">
        <v>82</v>
      </c>
      <c r="D126" s="96">
        <v>1</v>
      </c>
      <c r="E126" s="109" t="s">
        <v>314</v>
      </c>
      <c r="F126" s="100">
        <v>1</v>
      </c>
      <c r="G126" s="96"/>
      <c r="H126" s="96"/>
      <c r="I126" s="96"/>
      <c r="J126" s="100">
        <v>1</v>
      </c>
      <c r="K126" s="96"/>
      <c r="L126" s="96"/>
      <c r="M126" s="107">
        <f t="shared" si="6"/>
        <v>2</v>
      </c>
      <c r="N126" s="108"/>
      <c r="O126" s="81"/>
      <c r="Q126" s="102">
        <v>1</v>
      </c>
      <c r="R126" s="92"/>
      <c r="S126" s="92">
        <v>1</v>
      </c>
    </row>
    <row r="127" spans="1:19">
      <c r="A127" s="86">
        <v>119</v>
      </c>
      <c r="B127" s="87" t="s">
        <v>315</v>
      </c>
      <c r="C127" s="87" t="s">
        <v>82</v>
      </c>
      <c r="D127" s="96">
        <v>1</v>
      </c>
      <c r="E127" s="109" t="s">
        <v>316</v>
      </c>
      <c r="F127" s="100">
        <v>1</v>
      </c>
      <c r="G127" s="96"/>
      <c r="H127" s="96"/>
      <c r="I127" s="96"/>
      <c r="J127" s="96">
        <v>1</v>
      </c>
      <c r="K127" s="96"/>
      <c r="L127" s="96"/>
      <c r="M127" s="107">
        <f t="shared" si="6"/>
        <v>2</v>
      </c>
      <c r="N127" s="108"/>
      <c r="O127" s="91">
        <v>46054</v>
      </c>
      <c r="Q127" s="83">
        <v>1</v>
      </c>
      <c r="R127" s="84"/>
      <c r="S127" s="84"/>
    </row>
    <row r="128" spans="1:19" ht="30" customHeight="1">
      <c r="A128" s="86">
        <v>120</v>
      </c>
      <c r="B128" s="87" t="s">
        <v>317</v>
      </c>
      <c r="C128" s="93" t="s">
        <v>318</v>
      </c>
      <c r="D128" s="96">
        <v>5</v>
      </c>
      <c r="E128" s="109" t="s">
        <v>319</v>
      </c>
      <c r="F128" s="96">
        <v>2</v>
      </c>
      <c r="G128" s="96"/>
      <c r="H128" s="96"/>
      <c r="I128" s="96">
        <v>7</v>
      </c>
      <c r="J128" s="96">
        <v>3</v>
      </c>
      <c r="K128" s="96"/>
      <c r="L128" s="96"/>
      <c r="M128" s="107">
        <f t="shared" si="6"/>
        <v>12</v>
      </c>
      <c r="N128" s="108"/>
      <c r="O128" s="91">
        <v>46054</v>
      </c>
      <c r="Q128" s="83"/>
      <c r="R128" s="84"/>
      <c r="S128" s="84"/>
    </row>
    <row r="129" spans="1:19">
      <c r="A129" s="86">
        <v>121</v>
      </c>
      <c r="B129" s="87" t="s">
        <v>320</v>
      </c>
      <c r="C129" s="87" t="s">
        <v>82</v>
      </c>
      <c r="D129" s="96">
        <v>1</v>
      </c>
      <c r="E129" s="109" t="s">
        <v>321</v>
      </c>
      <c r="F129" s="96">
        <v>1</v>
      </c>
      <c r="G129" s="96"/>
      <c r="H129" s="96"/>
      <c r="I129" s="96">
        <v>1</v>
      </c>
      <c r="J129" s="96"/>
      <c r="K129" s="96"/>
      <c r="L129" s="96">
        <v>1</v>
      </c>
      <c r="M129" s="107">
        <f t="shared" si="6"/>
        <v>3</v>
      </c>
      <c r="N129" s="108"/>
      <c r="O129" s="91">
        <v>46054</v>
      </c>
      <c r="Q129" s="83"/>
      <c r="R129" s="84"/>
      <c r="S129" s="84"/>
    </row>
    <row r="130" spans="1:19" ht="18">
      <c r="A130" s="86">
        <v>122</v>
      </c>
      <c r="B130" s="87" t="s">
        <v>322</v>
      </c>
      <c r="C130" s="93" t="s">
        <v>323</v>
      </c>
      <c r="D130" s="96">
        <v>3</v>
      </c>
      <c r="E130" s="109" t="s">
        <v>324</v>
      </c>
      <c r="F130" s="96">
        <v>2</v>
      </c>
      <c r="G130" s="96"/>
      <c r="H130" s="96"/>
      <c r="I130" s="96">
        <v>2</v>
      </c>
      <c r="J130" s="96">
        <v>4</v>
      </c>
      <c r="K130" s="96"/>
      <c r="L130" s="96"/>
      <c r="M130" s="107">
        <f t="shared" si="6"/>
        <v>8</v>
      </c>
      <c r="N130" s="108"/>
      <c r="O130" s="91">
        <v>46054</v>
      </c>
      <c r="Q130" s="83"/>
      <c r="R130" s="84"/>
      <c r="S130" s="84"/>
    </row>
    <row r="131" spans="1:19" ht="14.25" customHeight="1">
      <c r="A131" s="86">
        <v>123</v>
      </c>
      <c r="B131" s="87" t="s">
        <v>322</v>
      </c>
      <c r="C131" s="87" t="s">
        <v>325</v>
      </c>
      <c r="D131" s="115">
        <v>2</v>
      </c>
      <c r="E131" s="109" t="s">
        <v>326</v>
      </c>
      <c r="F131" s="96">
        <v>1</v>
      </c>
      <c r="G131" s="96"/>
      <c r="H131" s="96"/>
      <c r="I131" s="96"/>
      <c r="J131" s="100">
        <v>1</v>
      </c>
      <c r="K131" s="96"/>
      <c r="L131" s="96"/>
      <c r="M131" s="107">
        <f>SUM(F131:L131)</f>
        <v>2</v>
      </c>
      <c r="N131" s="108"/>
      <c r="O131" s="91">
        <v>46054</v>
      </c>
      <c r="Q131" s="83"/>
      <c r="R131" s="84"/>
      <c r="S131" s="84">
        <v>1</v>
      </c>
    </row>
    <row r="132" spans="1:19">
      <c r="A132" s="86">
        <v>124</v>
      </c>
      <c r="B132" s="87" t="s">
        <v>327</v>
      </c>
      <c r="C132" s="87" t="s">
        <v>90</v>
      </c>
      <c r="D132" s="96">
        <v>1</v>
      </c>
      <c r="E132" s="109" t="s">
        <v>328</v>
      </c>
      <c r="F132" s="96">
        <v>4</v>
      </c>
      <c r="G132" s="96"/>
      <c r="H132" s="96"/>
      <c r="I132" s="96">
        <v>2</v>
      </c>
      <c r="J132" s="96">
        <v>1</v>
      </c>
      <c r="K132" s="96"/>
      <c r="L132" s="96"/>
      <c r="M132" s="107">
        <f t="shared" si="6"/>
        <v>7</v>
      </c>
      <c r="N132" s="108"/>
      <c r="O132" s="91">
        <v>46054</v>
      </c>
      <c r="Q132" s="83"/>
      <c r="R132" s="84"/>
      <c r="S132" s="84"/>
    </row>
    <row r="133" spans="1:19" ht="33.75" customHeight="1">
      <c r="A133" s="86">
        <v>125</v>
      </c>
      <c r="B133" s="87" t="s">
        <v>329</v>
      </c>
      <c r="C133" s="93" t="s">
        <v>330</v>
      </c>
      <c r="D133" s="96">
        <v>4</v>
      </c>
      <c r="E133" s="105" t="s">
        <v>331</v>
      </c>
      <c r="F133" s="96">
        <v>4</v>
      </c>
      <c r="G133" s="96"/>
      <c r="H133" s="96"/>
      <c r="I133" s="96">
        <v>5</v>
      </c>
      <c r="J133" s="96"/>
      <c r="K133" s="96"/>
      <c r="L133" s="96"/>
      <c r="M133" s="107">
        <f t="shared" si="6"/>
        <v>9</v>
      </c>
      <c r="N133" s="108"/>
      <c r="O133" s="91">
        <v>46054</v>
      </c>
      <c r="Q133" s="83"/>
      <c r="R133" s="84"/>
      <c r="S133" s="84"/>
    </row>
    <row r="134" spans="1:19" ht="22.5" customHeight="1">
      <c r="A134" s="640" t="s">
        <v>332</v>
      </c>
      <c r="B134" s="641"/>
      <c r="C134" s="641"/>
      <c r="D134" s="641"/>
      <c r="E134" s="641"/>
      <c r="F134" s="71" t="s">
        <v>686</v>
      </c>
      <c r="G134" s="71" t="s">
        <v>687</v>
      </c>
      <c r="H134" s="71" t="s">
        <v>688</v>
      </c>
      <c r="I134" s="71" t="s">
        <v>689</v>
      </c>
      <c r="J134" s="71" t="s">
        <v>690</v>
      </c>
      <c r="K134" s="71" t="s">
        <v>691</v>
      </c>
      <c r="L134" s="71" t="s">
        <v>692</v>
      </c>
      <c r="M134" s="73" t="s">
        <v>693</v>
      </c>
      <c r="N134" s="74"/>
      <c r="O134" s="81"/>
      <c r="Q134" s="83"/>
      <c r="R134" s="84"/>
      <c r="S134" s="84"/>
    </row>
    <row r="135" spans="1:19" ht="69" customHeight="1">
      <c r="A135" s="86">
        <v>126</v>
      </c>
      <c r="B135" s="87" t="s">
        <v>333</v>
      </c>
      <c r="C135" s="87" t="s">
        <v>334</v>
      </c>
      <c r="D135" s="87">
        <v>11</v>
      </c>
      <c r="E135" s="88" t="s">
        <v>335</v>
      </c>
      <c r="F135" s="87">
        <v>5</v>
      </c>
      <c r="G135" s="86"/>
      <c r="H135" s="86"/>
      <c r="I135" s="87"/>
      <c r="J135" s="86">
        <v>1</v>
      </c>
      <c r="K135" s="86"/>
      <c r="L135" s="86"/>
      <c r="M135" s="89">
        <f>SUM(F135:L135)</f>
        <v>6</v>
      </c>
      <c r="N135" s="90"/>
      <c r="O135" s="91">
        <v>45992</v>
      </c>
      <c r="Q135" s="83"/>
      <c r="R135" s="84"/>
      <c r="S135" s="84"/>
    </row>
    <row r="136" spans="1:19" ht="36">
      <c r="A136" s="86">
        <v>127</v>
      </c>
      <c r="B136" s="87" t="s">
        <v>333</v>
      </c>
      <c r="C136" s="93" t="s">
        <v>735</v>
      </c>
      <c r="D136" s="87">
        <v>4</v>
      </c>
      <c r="E136" s="88" t="s">
        <v>337</v>
      </c>
      <c r="F136" s="87">
        <v>2</v>
      </c>
      <c r="G136" s="86"/>
      <c r="H136" s="86"/>
      <c r="I136" s="87"/>
      <c r="J136" s="100">
        <v>2</v>
      </c>
      <c r="K136" s="86"/>
      <c r="L136" s="86"/>
      <c r="M136" s="89"/>
      <c r="N136" s="90"/>
      <c r="O136" s="91">
        <v>46054</v>
      </c>
      <c r="Q136" s="83"/>
      <c r="R136" s="84"/>
      <c r="S136" s="84">
        <v>2</v>
      </c>
    </row>
    <row r="137" spans="1:19" ht="21.75" customHeight="1">
      <c r="A137" s="86">
        <v>128</v>
      </c>
      <c r="B137" s="87" t="s">
        <v>333</v>
      </c>
      <c r="C137" s="93" t="s">
        <v>58</v>
      </c>
      <c r="D137" s="87"/>
      <c r="E137" s="88" t="s">
        <v>340</v>
      </c>
      <c r="F137" s="87"/>
      <c r="G137" s="86"/>
      <c r="H137" s="86"/>
      <c r="I137" s="100">
        <v>2</v>
      </c>
      <c r="J137" s="86"/>
      <c r="K137" s="86"/>
      <c r="L137" s="86"/>
      <c r="M137" s="89"/>
      <c r="N137" s="90"/>
      <c r="O137" s="81"/>
      <c r="P137" s="82" t="s">
        <v>727</v>
      </c>
      <c r="Q137" s="102"/>
      <c r="R137" s="92">
        <v>2</v>
      </c>
      <c r="S137" s="92"/>
    </row>
    <row r="138" spans="1:19" ht="17.25" customHeight="1">
      <c r="A138" s="86">
        <v>129</v>
      </c>
      <c r="B138" s="87" t="s">
        <v>333</v>
      </c>
      <c r="C138" s="93" t="s">
        <v>58</v>
      </c>
      <c r="D138" s="87"/>
      <c r="E138" s="88" t="s">
        <v>341</v>
      </c>
      <c r="F138" s="87"/>
      <c r="G138" s="86"/>
      <c r="H138" s="86"/>
      <c r="I138" s="100">
        <v>2</v>
      </c>
      <c r="J138" s="86"/>
      <c r="K138" s="86"/>
      <c r="L138" s="86"/>
      <c r="M138" s="89"/>
      <c r="N138" s="90"/>
      <c r="O138" s="81"/>
      <c r="P138" s="82" t="s">
        <v>727</v>
      </c>
      <c r="Q138" s="102"/>
      <c r="R138" s="92">
        <v>2</v>
      </c>
      <c r="S138" s="92"/>
    </row>
    <row r="139" spans="1:19" ht="18">
      <c r="A139" s="86">
        <v>130</v>
      </c>
      <c r="B139" s="87" t="s">
        <v>342</v>
      </c>
      <c r="C139" s="87" t="s">
        <v>82</v>
      </c>
      <c r="D139" s="87">
        <v>1</v>
      </c>
      <c r="E139" s="104" t="s">
        <v>343</v>
      </c>
      <c r="F139" s="87">
        <v>1</v>
      </c>
      <c r="G139" s="86"/>
      <c r="H139" s="87"/>
      <c r="I139" s="87">
        <v>1</v>
      </c>
      <c r="J139" s="87"/>
      <c r="K139" s="86"/>
      <c r="L139" s="87"/>
      <c r="M139" s="89">
        <f t="shared" ref="M139:M150" si="7">SUM(F139:L139)</f>
        <v>2</v>
      </c>
      <c r="N139" s="90"/>
      <c r="O139" s="91">
        <v>45962</v>
      </c>
      <c r="Q139" s="83"/>
      <c r="R139" s="84"/>
      <c r="S139" s="84"/>
    </row>
    <row r="140" spans="1:19">
      <c r="A140" s="86">
        <v>131</v>
      </c>
      <c r="B140" s="87" t="s">
        <v>344</v>
      </c>
      <c r="C140" s="87" t="s">
        <v>82</v>
      </c>
      <c r="D140" s="87">
        <v>1</v>
      </c>
      <c r="E140" s="104" t="s">
        <v>345</v>
      </c>
      <c r="F140" s="87">
        <v>1</v>
      </c>
      <c r="G140" s="86"/>
      <c r="H140" s="86"/>
      <c r="I140" s="87"/>
      <c r="J140" s="86">
        <v>2</v>
      </c>
      <c r="K140" s="86"/>
      <c r="L140" s="86"/>
      <c r="M140" s="89">
        <f t="shared" si="7"/>
        <v>3</v>
      </c>
      <c r="N140" s="90"/>
      <c r="O140" s="91">
        <v>45962</v>
      </c>
      <c r="Q140" s="83"/>
      <c r="R140" s="84"/>
      <c r="S140" s="84"/>
    </row>
    <row r="141" spans="1:19">
      <c r="A141" s="86">
        <v>132</v>
      </c>
      <c r="B141" s="87" t="s">
        <v>346</v>
      </c>
      <c r="C141" s="87" t="s">
        <v>347</v>
      </c>
      <c r="D141" s="87">
        <v>2</v>
      </c>
      <c r="E141" s="88" t="s">
        <v>348</v>
      </c>
      <c r="F141" s="87">
        <v>1</v>
      </c>
      <c r="G141" s="86"/>
      <c r="H141" s="86"/>
      <c r="I141" s="87"/>
      <c r="J141" s="86">
        <v>2</v>
      </c>
      <c r="K141" s="86"/>
      <c r="L141" s="86"/>
      <c r="M141" s="89">
        <f t="shared" si="7"/>
        <v>3</v>
      </c>
      <c r="N141" s="90"/>
      <c r="O141" s="91">
        <v>45413</v>
      </c>
      <c r="Q141" s="83"/>
      <c r="R141" s="84"/>
      <c r="S141" s="84"/>
    </row>
    <row r="142" spans="1:19">
      <c r="A142" s="86">
        <v>133</v>
      </c>
      <c r="B142" s="87" t="s">
        <v>349</v>
      </c>
      <c r="C142" s="87" t="s">
        <v>350</v>
      </c>
      <c r="D142" s="87">
        <v>1</v>
      </c>
      <c r="E142" s="88" t="s">
        <v>351</v>
      </c>
      <c r="F142" s="98">
        <v>1</v>
      </c>
      <c r="G142" s="86"/>
      <c r="H142" s="87"/>
      <c r="I142" s="87"/>
      <c r="J142" s="98">
        <v>1</v>
      </c>
      <c r="K142" s="86"/>
      <c r="L142" s="87"/>
      <c r="M142" s="89">
        <f t="shared" si="7"/>
        <v>2</v>
      </c>
      <c r="N142" s="90"/>
      <c r="O142" s="81"/>
      <c r="Q142" s="102">
        <v>1</v>
      </c>
      <c r="R142" s="92"/>
      <c r="S142" s="92">
        <v>1</v>
      </c>
    </row>
    <row r="143" spans="1:19">
      <c r="A143" s="86">
        <v>134</v>
      </c>
      <c r="B143" s="87" t="s">
        <v>349</v>
      </c>
      <c r="C143" s="93" t="s">
        <v>58</v>
      </c>
      <c r="D143" s="87"/>
      <c r="E143" s="97" t="s">
        <v>352</v>
      </c>
      <c r="F143" s="87"/>
      <c r="G143" s="86"/>
      <c r="H143" s="98">
        <v>1</v>
      </c>
      <c r="I143" s="87"/>
      <c r="J143" s="87"/>
      <c r="K143" s="86"/>
      <c r="L143" s="87"/>
      <c r="M143" s="89"/>
      <c r="N143" s="90"/>
      <c r="O143" s="81"/>
      <c r="Q143" s="102"/>
      <c r="R143" s="92">
        <v>1</v>
      </c>
      <c r="S143" s="92"/>
    </row>
    <row r="144" spans="1:19">
      <c r="A144" s="86">
        <v>135</v>
      </c>
      <c r="B144" s="87" t="s">
        <v>353</v>
      </c>
      <c r="C144" s="87" t="s">
        <v>82</v>
      </c>
      <c r="D144" s="87">
        <v>1</v>
      </c>
      <c r="E144" s="88" t="s">
        <v>354</v>
      </c>
      <c r="F144" s="87">
        <v>2</v>
      </c>
      <c r="G144" s="86"/>
      <c r="H144" s="86"/>
      <c r="I144" s="87">
        <v>2</v>
      </c>
      <c r="J144" s="86">
        <v>1</v>
      </c>
      <c r="K144" s="86"/>
      <c r="L144" s="86"/>
      <c r="M144" s="89">
        <f t="shared" si="7"/>
        <v>5</v>
      </c>
      <c r="N144" s="90"/>
      <c r="O144" s="91">
        <v>45962</v>
      </c>
      <c r="Q144" s="83"/>
      <c r="R144" s="84"/>
      <c r="S144" s="84"/>
    </row>
    <row r="145" spans="1:19">
      <c r="A145" s="86">
        <v>136</v>
      </c>
      <c r="B145" s="87" t="s">
        <v>355</v>
      </c>
      <c r="C145" s="87" t="s">
        <v>82</v>
      </c>
      <c r="D145" s="87">
        <v>1</v>
      </c>
      <c r="E145" s="104" t="s">
        <v>356</v>
      </c>
      <c r="F145" s="87">
        <v>1</v>
      </c>
      <c r="G145" s="86"/>
      <c r="H145" s="87"/>
      <c r="I145" s="87"/>
      <c r="J145" s="98">
        <v>1</v>
      </c>
      <c r="K145" s="86"/>
      <c r="L145" s="87"/>
      <c r="M145" s="89">
        <f t="shared" si="7"/>
        <v>2</v>
      </c>
      <c r="N145" s="90"/>
      <c r="O145" s="91">
        <v>45962</v>
      </c>
      <c r="Q145" s="83"/>
      <c r="R145" s="84"/>
      <c r="S145" s="84">
        <v>1</v>
      </c>
    </row>
    <row r="146" spans="1:19" ht="18">
      <c r="A146" s="86">
        <v>137</v>
      </c>
      <c r="B146" s="87" t="s">
        <v>357</v>
      </c>
      <c r="C146" s="87" t="s">
        <v>117</v>
      </c>
      <c r="D146" s="87">
        <v>1</v>
      </c>
      <c r="E146" s="88" t="s">
        <v>358</v>
      </c>
      <c r="F146" s="87">
        <v>1</v>
      </c>
      <c r="G146" s="86"/>
      <c r="H146" s="87"/>
      <c r="I146" s="87"/>
      <c r="J146" s="98">
        <v>1</v>
      </c>
      <c r="K146" s="86"/>
      <c r="L146" s="87"/>
      <c r="M146" s="89">
        <f t="shared" si="7"/>
        <v>2</v>
      </c>
      <c r="N146" s="90"/>
      <c r="O146" s="91">
        <v>45962</v>
      </c>
      <c r="Q146" s="83"/>
      <c r="R146" s="84"/>
      <c r="S146" s="84">
        <v>1</v>
      </c>
    </row>
    <row r="147" spans="1:19" ht="18">
      <c r="A147" s="86">
        <v>138</v>
      </c>
      <c r="B147" s="87" t="s">
        <v>359</v>
      </c>
      <c r="C147" s="87" t="s">
        <v>82</v>
      </c>
      <c r="D147" s="87">
        <v>1</v>
      </c>
      <c r="E147" s="88" t="s">
        <v>360</v>
      </c>
      <c r="F147" s="87">
        <v>1</v>
      </c>
      <c r="G147" s="86"/>
      <c r="H147" s="87"/>
      <c r="I147" s="87"/>
      <c r="J147" s="98">
        <v>1</v>
      </c>
      <c r="K147" s="86"/>
      <c r="L147" s="87"/>
      <c r="M147" s="89">
        <f t="shared" si="7"/>
        <v>2</v>
      </c>
      <c r="N147" s="90"/>
      <c r="O147" s="91">
        <v>45962</v>
      </c>
      <c r="Q147" s="83"/>
      <c r="R147" s="84"/>
      <c r="S147" s="84">
        <v>1</v>
      </c>
    </row>
    <row r="148" spans="1:19" ht="15.75" customHeight="1">
      <c r="A148" s="86">
        <v>139</v>
      </c>
      <c r="B148" s="87" t="s">
        <v>361</v>
      </c>
      <c r="C148" s="87" t="s">
        <v>736</v>
      </c>
      <c r="D148" s="87">
        <v>13</v>
      </c>
      <c r="E148" s="88" t="s">
        <v>363</v>
      </c>
      <c r="F148" s="87">
        <v>15</v>
      </c>
      <c r="G148" s="86"/>
      <c r="H148" s="86"/>
      <c r="I148" s="87">
        <v>2</v>
      </c>
      <c r="J148" s="86">
        <v>2</v>
      </c>
      <c r="K148" s="86"/>
      <c r="L148" s="86"/>
      <c r="M148" s="89">
        <f>SUM(F148:L148)</f>
        <v>19</v>
      </c>
      <c r="N148" s="90"/>
      <c r="O148" s="91">
        <v>45962</v>
      </c>
      <c r="Q148" s="83"/>
      <c r="R148" s="84"/>
      <c r="S148" s="84"/>
    </row>
    <row r="149" spans="1:19" ht="13.5" customHeight="1">
      <c r="A149" s="86">
        <v>140</v>
      </c>
      <c r="B149" s="87" t="s">
        <v>361</v>
      </c>
      <c r="C149" s="93" t="s">
        <v>58</v>
      </c>
      <c r="D149" s="87"/>
      <c r="E149" s="88" t="s">
        <v>364</v>
      </c>
      <c r="F149" s="87">
        <v>1</v>
      </c>
      <c r="G149" s="86"/>
      <c r="H149" s="86"/>
      <c r="I149" s="98">
        <v>3</v>
      </c>
      <c r="J149" s="86"/>
      <c r="K149" s="86"/>
      <c r="L149" s="86"/>
      <c r="M149" s="89">
        <f>SUM(F149:L149)</f>
        <v>4</v>
      </c>
      <c r="N149" s="90"/>
      <c r="O149" s="91"/>
      <c r="Q149" s="83"/>
      <c r="R149" s="84">
        <v>2</v>
      </c>
      <c r="S149" s="84"/>
    </row>
    <row r="150" spans="1:19" ht="13.5" customHeight="1">
      <c r="A150" s="86">
        <v>141</v>
      </c>
      <c r="B150" s="87" t="s">
        <v>365</v>
      </c>
      <c r="C150" s="87" t="s">
        <v>82</v>
      </c>
      <c r="D150" s="87">
        <v>1</v>
      </c>
      <c r="E150" s="88" t="s">
        <v>366</v>
      </c>
      <c r="F150" s="98">
        <v>1</v>
      </c>
      <c r="G150" s="86"/>
      <c r="H150" s="87"/>
      <c r="I150" s="98">
        <v>1</v>
      </c>
      <c r="J150" s="98">
        <v>1</v>
      </c>
      <c r="K150" s="86"/>
      <c r="L150" s="87"/>
      <c r="M150" s="89">
        <f t="shared" si="7"/>
        <v>3</v>
      </c>
      <c r="N150" s="90"/>
      <c r="O150" s="81"/>
      <c r="Q150" s="102">
        <v>1</v>
      </c>
      <c r="R150" s="92">
        <v>1</v>
      </c>
      <c r="S150" s="92">
        <v>1</v>
      </c>
    </row>
    <row r="151" spans="1:19" ht="24.75" customHeight="1">
      <c r="A151" s="640" t="s">
        <v>367</v>
      </c>
      <c r="B151" s="641"/>
      <c r="C151" s="641"/>
      <c r="D151" s="641"/>
      <c r="E151" s="641"/>
      <c r="F151" s="71" t="s">
        <v>686</v>
      </c>
      <c r="G151" s="71" t="s">
        <v>687</v>
      </c>
      <c r="H151" s="71" t="s">
        <v>688</v>
      </c>
      <c r="I151" s="71" t="s">
        <v>689</v>
      </c>
      <c r="J151" s="71" t="s">
        <v>690</v>
      </c>
      <c r="K151" s="71" t="s">
        <v>691</v>
      </c>
      <c r="L151" s="71" t="s">
        <v>692</v>
      </c>
      <c r="M151" s="73" t="s">
        <v>693</v>
      </c>
      <c r="N151" s="74"/>
      <c r="O151" s="81"/>
      <c r="Q151" s="83"/>
      <c r="R151" s="84"/>
      <c r="S151" s="84"/>
    </row>
    <row r="152" spans="1:19">
      <c r="A152" s="86">
        <v>142</v>
      </c>
      <c r="B152" s="87" t="s">
        <v>368</v>
      </c>
      <c r="C152" s="112" t="s">
        <v>369</v>
      </c>
      <c r="D152" s="87">
        <v>1</v>
      </c>
      <c r="E152" s="88" t="s">
        <v>370</v>
      </c>
      <c r="F152" s="87">
        <v>1</v>
      </c>
      <c r="G152" s="87"/>
      <c r="H152" s="87"/>
      <c r="I152" s="87">
        <v>1</v>
      </c>
      <c r="J152" s="87"/>
      <c r="K152" s="87">
        <v>1</v>
      </c>
      <c r="L152" s="87"/>
      <c r="M152" s="89">
        <f t="shared" ref="M152:M195" si="8">SUM(F152:L152)</f>
        <v>3</v>
      </c>
      <c r="N152" s="90"/>
      <c r="O152" s="91">
        <v>45962</v>
      </c>
      <c r="Q152" s="83"/>
      <c r="R152" s="84"/>
      <c r="S152" s="84"/>
    </row>
    <row r="153" spans="1:19">
      <c r="A153" s="86">
        <v>143</v>
      </c>
      <c r="B153" s="87" t="s">
        <v>368</v>
      </c>
      <c r="C153" s="112" t="s">
        <v>47</v>
      </c>
      <c r="D153" s="87">
        <v>1</v>
      </c>
      <c r="E153" s="88" t="s">
        <v>371</v>
      </c>
      <c r="F153" s="87"/>
      <c r="G153" s="87"/>
      <c r="H153" s="87"/>
      <c r="I153" s="87">
        <v>1</v>
      </c>
      <c r="J153" s="87">
        <v>1</v>
      </c>
      <c r="K153" s="87"/>
      <c r="L153" s="87"/>
      <c r="M153" s="89">
        <f t="shared" si="8"/>
        <v>2</v>
      </c>
      <c r="N153" s="90"/>
      <c r="O153" s="81"/>
      <c r="Q153" s="102"/>
      <c r="R153" s="92"/>
      <c r="S153" s="92"/>
    </row>
    <row r="154" spans="1:19" ht="16.5" customHeight="1">
      <c r="A154" s="86">
        <v>144</v>
      </c>
      <c r="B154" s="87" t="s">
        <v>372</v>
      </c>
      <c r="C154" s="93" t="s">
        <v>737</v>
      </c>
      <c r="D154" s="87">
        <v>20</v>
      </c>
      <c r="E154" s="88" t="s">
        <v>738</v>
      </c>
      <c r="F154" s="87">
        <v>3</v>
      </c>
      <c r="G154" s="87"/>
      <c r="H154" s="87"/>
      <c r="I154" s="87">
        <v>3</v>
      </c>
      <c r="J154" s="87">
        <v>5</v>
      </c>
      <c r="K154" s="87"/>
      <c r="L154" s="86"/>
      <c r="M154" s="89">
        <f t="shared" si="8"/>
        <v>11</v>
      </c>
      <c r="N154" s="90"/>
      <c r="O154" s="91">
        <v>45992</v>
      </c>
      <c r="Q154" s="83"/>
      <c r="R154" s="84"/>
      <c r="S154" s="84"/>
    </row>
    <row r="155" spans="1:19">
      <c r="A155" s="86">
        <v>145</v>
      </c>
      <c r="B155" s="87" t="s">
        <v>372</v>
      </c>
      <c r="C155" s="93" t="s">
        <v>58</v>
      </c>
      <c r="D155" s="87"/>
      <c r="E155" s="88" t="s">
        <v>373</v>
      </c>
      <c r="F155" s="87"/>
      <c r="G155" s="87"/>
      <c r="H155" s="87"/>
      <c r="I155" s="87"/>
      <c r="J155" s="87"/>
      <c r="K155" s="87"/>
      <c r="L155" s="86"/>
      <c r="M155" s="89">
        <f t="shared" si="8"/>
        <v>0</v>
      </c>
      <c r="N155" s="90"/>
      <c r="O155" s="91"/>
      <c r="Q155" s="83"/>
      <c r="R155" s="84"/>
      <c r="S155" s="84"/>
    </row>
    <row r="156" spans="1:19" ht="46.5" customHeight="1">
      <c r="A156" s="86">
        <v>146</v>
      </c>
      <c r="B156" s="87" t="s">
        <v>374</v>
      </c>
      <c r="C156" s="93" t="s">
        <v>375</v>
      </c>
      <c r="D156" s="87">
        <v>6</v>
      </c>
      <c r="E156" s="88" t="s">
        <v>376</v>
      </c>
      <c r="F156" s="87">
        <v>5</v>
      </c>
      <c r="G156" s="86"/>
      <c r="H156" s="86"/>
      <c r="I156" s="87">
        <v>1</v>
      </c>
      <c r="J156" s="86">
        <v>3</v>
      </c>
      <c r="K156" s="86">
        <v>2</v>
      </c>
      <c r="L156" s="86"/>
      <c r="M156" s="89">
        <f t="shared" si="8"/>
        <v>11</v>
      </c>
      <c r="N156" s="90"/>
      <c r="O156" s="91">
        <v>45962</v>
      </c>
      <c r="Q156" s="83"/>
      <c r="R156" s="84"/>
      <c r="S156" s="84"/>
    </row>
    <row r="157" spans="1:19">
      <c r="A157" s="86">
        <v>147</v>
      </c>
      <c r="B157" s="87" t="s">
        <v>377</v>
      </c>
      <c r="C157" s="87" t="s">
        <v>369</v>
      </c>
      <c r="D157" s="116">
        <v>1</v>
      </c>
      <c r="E157" s="88" t="s">
        <v>378</v>
      </c>
      <c r="F157" s="87">
        <v>2</v>
      </c>
      <c r="G157" s="87"/>
      <c r="H157" s="87"/>
      <c r="I157" s="87"/>
      <c r="J157" s="98"/>
      <c r="K157" s="87"/>
      <c r="L157" s="87"/>
      <c r="M157" s="89">
        <f t="shared" si="8"/>
        <v>2</v>
      </c>
      <c r="N157" s="90"/>
      <c r="O157" s="81"/>
      <c r="Q157" s="102"/>
      <c r="R157" s="92"/>
      <c r="S157" s="92"/>
    </row>
    <row r="158" spans="1:19">
      <c r="A158" s="86">
        <v>148</v>
      </c>
      <c r="B158" s="87" t="s">
        <v>377</v>
      </c>
      <c r="C158" s="87" t="s">
        <v>47</v>
      </c>
      <c r="D158" s="117">
        <v>1</v>
      </c>
      <c r="E158" s="104" t="s">
        <v>379</v>
      </c>
      <c r="F158" s="87">
        <v>3</v>
      </c>
      <c r="G158" s="87"/>
      <c r="H158" s="87"/>
      <c r="I158" s="87"/>
      <c r="J158" s="87">
        <v>1</v>
      </c>
      <c r="K158" s="87"/>
      <c r="L158" s="87"/>
      <c r="M158" s="89">
        <f t="shared" si="8"/>
        <v>4</v>
      </c>
      <c r="N158" s="90"/>
      <c r="O158" s="91">
        <v>45962</v>
      </c>
      <c r="Q158" s="83"/>
      <c r="R158" s="84"/>
      <c r="S158" s="84"/>
    </row>
    <row r="159" spans="1:19" ht="35.25" customHeight="1">
      <c r="A159" s="86">
        <v>149</v>
      </c>
      <c r="B159" s="87" t="s">
        <v>380</v>
      </c>
      <c r="C159" s="103" t="s">
        <v>739</v>
      </c>
      <c r="D159" s="117">
        <v>2</v>
      </c>
      <c r="E159" s="88" t="s">
        <v>382</v>
      </c>
      <c r="F159" s="98">
        <v>1</v>
      </c>
      <c r="G159" s="87"/>
      <c r="H159" s="87"/>
      <c r="I159" s="87">
        <v>1</v>
      </c>
      <c r="J159" s="98">
        <v>1</v>
      </c>
      <c r="K159" s="87">
        <v>1</v>
      </c>
      <c r="L159" s="87"/>
      <c r="M159" s="89">
        <f t="shared" si="8"/>
        <v>4</v>
      </c>
      <c r="N159" s="90"/>
      <c r="O159" s="91">
        <v>45689</v>
      </c>
      <c r="Q159" s="102">
        <v>1</v>
      </c>
      <c r="R159" s="92"/>
      <c r="S159" s="92">
        <v>1</v>
      </c>
    </row>
    <row r="160" spans="1:19">
      <c r="A160" s="86">
        <v>150</v>
      </c>
      <c r="B160" s="87" t="s">
        <v>380</v>
      </c>
      <c r="C160" s="93" t="s">
        <v>58</v>
      </c>
      <c r="D160" s="87"/>
      <c r="E160" s="88" t="s">
        <v>383</v>
      </c>
      <c r="F160" s="87"/>
      <c r="G160" s="87"/>
      <c r="H160" s="87"/>
      <c r="I160" s="87">
        <v>2</v>
      </c>
      <c r="J160" s="87">
        <v>1</v>
      </c>
      <c r="K160" s="87"/>
      <c r="L160" s="86"/>
      <c r="M160" s="89">
        <f t="shared" si="8"/>
        <v>3</v>
      </c>
      <c r="N160" s="90"/>
      <c r="O160" s="91">
        <v>45962</v>
      </c>
      <c r="Q160" s="83"/>
      <c r="R160" s="84"/>
      <c r="S160" s="84"/>
    </row>
    <row r="161" spans="1:19" ht="18">
      <c r="A161" s="86">
        <v>151</v>
      </c>
      <c r="B161" s="87" t="s">
        <v>380</v>
      </c>
      <c r="C161" s="87" t="s">
        <v>740</v>
      </c>
      <c r="D161" s="87">
        <v>15</v>
      </c>
      <c r="E161" s="88" t="s">
        <v>385</v>
      </c>
      <c r="F161" s="87">
        <v>7</v>
      </c>
      <c r="G161" s="87"/>
      <c r="H161" s="87">
        <v>1</v>
      </c>
      <c r="I161" s="87"/>
      <c r="J161" s="87">
        <v>2</v>
      </c>
      <c r="K161" s="87"/>
      <c r="L161" s="86"/>
      <c r="M161" s="89">
        <f t="shared" si="8"/>
        <v>10</v>
      </c>
      <c r="N161" s="90"/>
      <c r="O161" s="91">
        <v>45962</v>
      </c>
      <c r="Q161" s="83"/>
      <c r="R161" s="84"/>
      <c r="S161" s="84"/>
    </row>
    <row r="162" spans="1:19" ht="35.25" customHeight="1">
      <c r="A162" s="86">
        <v>152</v>
      </c>
      <c r="B162" s="87" t="s">
        <v>380</v>
      </c>
      <c r="C162" s="87" t="s">
        <v>741</v>
      </c>
      <c r="D162" s="87">
        <v>4</v>
      </c>
      <c r="E162" s="118" t="s">
        <v>742</v>
      </c>
      <c r="F162" s="98"/>
      <c r="G162" s="87"/>
      <c r="H162" s="87"/>
      <c r="I162" s="96">
        <v>3</v>
      </c>
      <c r="J162" s="98"/>
      <c r="K162" s="87">
        <v>2</v>
      </c>
      <c r="L162" s="86"/>
      <c r="M162" s="89">
        <f t="shared" si="8"/>
        <v>5</v>
      </c>
      <c r="N162" s="90"/>
      <c r="O162" s="91"/>
      <c r="Q162" s="102">
        <v>2</v>
      </c>
      <c r="R162" s="92">
        <v>1</v>
      </c>
      <c r="S162" s="92">
        <v>2</v>
      </c>
    </row>
    <row r="163" spans="1:19" ht="27">
      <c r="A163" s="86">
        <v>153</v>
      </c>
      <c r="B163" s="87" t="s">
        <v>380</v>
      </c>
      <c r="C163" s="87" t="s">
        <v>668</v>
      </c>
      <c r="D163" s="87">
        <v>1</v>
      </c>
      <c r="E163" s="104" t="s">
        <v>743</v>
      </c>
      <c r="F163" s="98"/>
      <c r="G163" s="87"/>
      <c r="H163" s="87"/>
      <c r="I163" s="87">
        <v>1</v>
      </c>
      <c r="J163" s="96">
        <v>1</v>
      </c>
      <c r="K163" s="87"/>
      <c r="L163" s="86"/>
      <c r="M163" s="89">
        <f t="shared" si="8"/>
        <v>2</v>
      </c>
      <c r="N163" s="90"/>
      <c r="O163" s="91"/>
      <c r="Q163" s="102">
        <v>1</v>
      </c>
      <c r="R163" s="92"/>
      <c r="S163" s="92">
        <v>1</v>
      </c>
    </row>
    <row r="164" spans="1:19" ht="27">
      <c r="A164" s="86">
        <v>154</v>
      </c>
      <c r="B164" s="87" t="s">
        <v>390</v>
      </c>
      <c r="C164" s="93" t="s">
        <v>391</v>
      </c>
      <c r="D164" s="96">
        <v>4</v>
      </c>
      <c r="E164" s="109" t="s">
        <v>392</v>
      </c>
      <c r="F164" s="96">
        <v>2</v>
      </c>
      <c r="G164" s="96"/>
      <c r="H164" s="96"/>
      <c r="I164" s="96"/>
      <c r="J164" s="96">
        <v>1</v>
      </c>
      <c r="K164" s="96"/>
      <c r="L164" s="96"/>
      <c r="M164" s="89">
        <f t="shared" si="8"/>
        <v>3</v>
      </c>
      <c r="N164" s="90"/>
      <c r="O164" s="91">
        <v>46054</v>
      </c>
      <c r="Q164" s="83"/>
      <c r="R164" s="84"/>
      <c r="S164" s="84"/>
    </row>
    <row r="165" spans="1:19">
      <c r="A165" s="86">
        <v>155</v>
      </c>
      <c r="B165" s="87" t="s">
        <v>390</v>
      </c>
      <c r="C165" s="93" t="s">
        <v>393</v>
      </c>
      <c r="D165" s="87">
        <v>2</v>
      </c>
      <c r="E165" s="88" t="s">
        <v>394</v>
      </c>
      <c r="F165" s="87">
        <v>3</v>
      </c>
      <c r="G165" s="87"/>
      <c r="H165" s="87"/>
      <c r="I165" s="87">
        <v>2</v>
      </c>
      <c r="J165" s="87">
        <v>2</v>
      </c>
      <c r="K165" s="87"/>
      <c r="L165" s="87"/>
      <c r="M165" s="89">
        <f t="shared" si="8"/>
        <v>7</v>
      </c>
      <c r="N165" s="90"/>
      <c r="O165" s="91">
        <v>46054</v>
      </c>
      <c r="Q165" s="83"/>
      <c r="R165" s="84"/>
      <c r="S165" s="84"/>
    </row>
    <row r="166" spans="1:19" ht="18">
      <c r="A166" s="86">
        <v>156</v>
      </c>
      <c r="B166" s="87" t="s">
        <v>395</v>
      </c>
      <c r="C166" s="87" t="s">
        <v>396</v>
      </c>
      <c r="D166" s="87">
        <v>1</v>
      </c>
      <c r="E166" s="104" t="s">
        <v>744</v>
      </c>
      <c r="F166" s="87"/>
      <c r="G166" s="87"/>
      <c r="H166" s="87"/>
      <c r="I166" s="87">
        <v>1</v>
      </c>
      <c r="J166" s="98"/>
      <c r="K166" s="87">
        <v>1</v>
      </c>
      <c r="L166" s="87"/>
      <c r="M166" s="89">
        <f t="shared" si="8"/>
        <v>2</v>
      </c>
      <c r="N166" s="90"/>
      <c r="O166" s="91">
        <v>45962</v>
      </c>
      <c r="Q166" s="83"/>
      <c r="R166" s="84"/>
      <c r="S166" s="84">
        <v>1</v>
      </c>
    </row>
    <row r="167" spans="1:19" ht="18">
      <c r="A167" s="86">
        <v>157</v>
      </c>
      <c r="B167" s="87" t="s">
        <v>395</v>
      </c>
      <c r="C167" s="112" t="s">
        <v>398</v>
      </c>
      <c r="D167" s="87">
        <v>1</v>
      </c>
      <c r="E167" s="88" t="s">
        <v>399</v>
      </c>
      <c r="F167" s="98"/>
      <c r="G167" s="87"/>
      <c r="H167" s="87"/>
      <c r="I167" s="87">
        <v>1</v>
      </c>
      <c r="J167" s="98"/>
      <c r="K167" s="87">
        <v>1</v>
      </c>
      <c r="L167" s="87"/>
      <c r="M167" s="89">
        <f t="shared" si="8"/>
        <v>2</v>
      </c>
      <c r="N167" s="90"/>
      <c r="O167" s="91"/>
      <c r="Q167" s="102">
        <v>1</v>
      </c>
      <c r="R167" s="92"/>
      <c r="S167" s="92">
        <v>1</v>
      </c>
    </row>
    <row r="168" spans="1:19" ht="18">
      <c r="A168" s="86">
        <v>158</v>
      </c>
      <c r="B168" s="87" t="s">
        <v>395</v>
      </c>
      <c r="C168" s="87" t="s">
        <v>400</v>
      </c>
      <c r="D168" s="87">
        <v>1</v>
      </c>
      <c r="E168" s="119" t="s">
        <v>401</v>
      </c>
      <c r="F168" s="98"/>
      <c r="G168" s="87"/>
      <c r="H168" s="87"/>
      <c r="I168" s="87">
        <v>1</v>
      </c>
      <c r="J168" s="98"/>
      <c r="K168" s="87">
        <v>1</v>
      </c>
      <c r="L168" s="87"/>
      <c r="M168" s="89">
        <f t="shared" si="8"/>
        <v>2</v>
      </c>
      <c r="N168" s="90"/>
      <c r="O168" s="91"/>
      <c r="Q168" s="102">
        <v>1</v>
      </c>
      <c r="R168" s="92"/>
      <c r="S168" s="92">
        <v>1</v>
      </c>
    </row>
    <row r="169" spans="1:19">
      <c r="A169" s="86">
        <v>159</v>
      </c>
      <c r="B169" s="87" t="s">
        <v>395</v>
      </c>
      <c r="C169" s="86" t="s">
        <v>403</v>
      </c>
      <c r="D169" s="87">
        <v>1</v>
      </c>
      <c r="E169" s="104" t="s">
        <v>404</v>
      </c>
      <c r="F169" s="87">
        <v>1</v>
      </c>
      <c r="G169" s="87"/>
      <c r="H169" s="87"/>
      <c r="I169" s="87">
        <v>1</v>
      </c>
      <c r="J169" s="87"/>
      <c r="K169" s="87"/>
      <c r="L169" s="87"/>
      <c r="M169" s="89">
        <f t="shared" si="8"/>
        <v>2</v>
      </c>
      <c r="N169" s="90"/>
      <c r="O169" s="91">
        <v>45962</v>
      </c>
      <c r="Q169" s="83"/>
      <c r="R169" s="84"/>
      <c r="S169" s="84"/>
    </row>
    <row r="170" spans="1:19">
      <c r="A170" s="86">
        <v>160</v>
      </c>
      <c r="B170" s="87" t="s">
        <v>395</v>
      </c>
      <c r="C170" s="120" t="s">
        <v>58</v>
      </c>
      <c r="D170" s="87"/>
      <c r="E170" s="88" t="s">
        <v>405</v>
      </c>
      <c r="F170" s="87"/>
      <c r="G170" s="87"/>
      <c r="H170" s="87"/>
      <c r="I170" s="87"/>
      <c r="J170" s="87"/>
      <c r="K170" s="87"/>
      <c r="L170" s="87"/>
      <c r="M170" s="89">
        <f t="shared" si="8"/>
        <v>0</v>
      </c>
      <c r="N170" s="90"/>
      <c r="O170" s="91">
        <v>45992</v>
      </c>
      <c r="Q170" s="102"/>
      <c r="R170" s="92"/>
      <c r="S170" s="92"/>
    </row>
    <row r="171" spans="1:19">
      <c r="A171" s="86">
        <v>161</v>
      </c>
      <c r="B171" s="87" t="s">
        <v>395</v>
      </c>
      <c r="C171" s="120" t="s">
        <v>58</v>
      </c>
      <c r="D171" s="87"/>
      <c r="E171" s="88" t="s">
        <v>406</v>
      </c>
      <c r="F171" s="87"/>
      <c r="G171" s="87"/>
      <c r="H171" s="87"/>
      <c r="I171" s="87"/>
      <c r="J171" s="87"/>
      <c r="K171" s="87"/>
      <c r="L171" s="87"/>
      <c r="M171" s="89">
        <f t="shared" si="8"/>
        <v>0</v>
      </c>
      <c r="N171" s="90"/>
      <c r="O171" s="91">
        <v>45992</v>
      </c>
      <c r="Q171" s="102"/>
      <c r="R171" s="92"/>
      <c r="S171" s="92"/>
    </row>
    <row r="172" spans="1:19" ht="27">
      <c r="A172" s="86">
        <v>162</v>
      </c>
      <c r="B172" s="87" t="s">
        <v>395</v>
      </c>
      <c r="C172" s="87" t="s">
        <v>745</v>
      </c>
      <c r="D172" s="87">
        <v>18</v>
      </c>
      <c r="E172" s="121" t="s">
        <v>746</v>
      </c>
      <c r="F172" s="86">
        <v>8</v>
      </c>
      <c r="G172" s="86"/>
      <c r="H172" s="86">
        <v>1</v>
      </c>
      <c r="I172" s="86">
        <v>3</v>
      </c>
      <c r="J172" s="86">
        <v>5</v>
      </c>
      <c r="K172" s="86">
        <v>4</v>
      </c>
      <c r="L172" s="86">
        <v>3</v>
      </c>
      <c r="M172" s="89">
        <f t="shared" si="8"/>
        <v>24</v>
      </c>
      <c r="N172" s="90"/>
      <c r="O172" s="91">
        <v>45992</v>
      </c>
      <c r="Q172" s="83"/>
      <c r="R172" s="84"/>
      <c r="S172" s="84"/>
    </row>
    <row r="173" spans="1:19" ht="18">
      <c r="A173" s="86">
        <v>163</v>
      </c>
      <c r="B173" s="87" t="s">
        <v>409</v>
      </c>
      <c r="C173" s="87" t="s">
        <v>747</v>
      </c>
      <c r="D173" s="87">
        <v>95</v>
      </c>
      <c r="E173" s="104" t="s">
        <v>411</v>
      </c>
      <c r="F173" s="87">
        <v>86</v>
      </c>
      <c r="G173" s="87">
        <v>1</v>
      </c>
      <c r="H173" s="87">
        <v>1</v>
      </c>
      <c r="I173" s="87">
        <v>6</v>
      </c>
      <c r="J173" s="87">
        <v>33</v>
      </c>
      <c r="K173" s="87">
        <v>2</v>
      </c>
      <c r="L173" s="87">
        <v>1</v>
      </c>
      <c r="M173" s="89">
        <f t="shared" si="8"/>
        <v>130</v>
      </c>
      <c r="N173" s="90"/>
      <c r="O173" s="91">
        <v>45962</v>
      </c>
      <c r="Q173" s="83"/>
      <c r="R173" s="84"/>
      <c r="S173" s="84"/>
    </row>
    <row r="174" spans="1:19" ht="27">
      <c r="A174" s="86">
        <v>164</v>
      </c>
      <c r="B174" s="87" t="s">
        <v>409</v>
      </c>
      <c r="C174" s="87" t="s">
        <v>412</v>
      </c>
      <c r="D174" s="87">
        <v>2</v>
      </c>
      <c r="E174" s="119" t="s">
        <v>748</v>
      </c>
      <c r="F174" s="98"/>
      <c r="G174" s="87"/>
      <c r="H174" s="87"/>
      <c r="I174" s="87">
        <v>4</v>
      </c>
      <c r="J174" s="98">
        <v>2</v>
      </c>
      <c r="K174" s="87"/>
      <c r="L174" s="87"/>
      <c r="M174" s="89">
        <f t="shared" si="8"/>
        <v>6</v>
      </c>
      <c r="N174" s="90"/>
      <c r="O174" s="91"/>
      <c r="Q174" s="102">
        <v>2</v>
      </c>
      <c r="R174" s="92"/>
      <c r="S174" s="92">
        <v>2</v>
      </c>
    </row>
    <row r="175" spans="1:19" ht="27">
      <c r="A175" s="86">
        <v>165</v>
      </c>
      <c r="B175" s="87" t="s">
        <v>409</v>
      </c>
      <c r="C175" s="87" t="s">
        <v>414</v>
      </c>
      <c r="D175" s="87">
        <v>1</v>
      </c>
      <c r="E175" s="119" t="s">
        <v>749</v>
      </c>
      <c r="F175" s="98"/>
      <c r="G175" s="87"/>
      <c r="H175" s="87"/>
      <c r="I175" s="87">
        <v>1</v>
      </c>
      <c r="J175" s="98"/>
      <c r="K175" s="87">
        <v>1</v>
      </c>
      <c r="L175" s="87"/>
      <c r="M175" s="89">
        <f t="shared" si="8"/>
        <v>2</v>
      </c>
      <c r="N175" s="90"/>
      <c r="P175" s="123" t="s">
        <v>750</v>
      </c>
      <c r="Q175" s="92">
        <v>1</v>
      </c>
      <c r="R175" s="92"/>
      <c r="S175" s="92">
        <v>1</v>
      </c>
    </row>
    <row r="176" spans="1:19" ht="27">
      <c r="A176" s="86">
        <v>166</v>
      </c>
      <c r="B176" s="87" t="s">
        <v>409</v>
      </c>
      <c r="C176" s="87" t="s">
        <v>416</v>
      </c>
      <c r="D176" s="87">
        <v>1</v>
      </c>
      <c r="E176" s="119" t="s">
        <v>751</v>
      </c>
      <c r="F176" s="87">
        <v>1</v>
      </c>
      <c r="G176" s="87"/>
      <c r="H176" s="87"/>
      <c r="I176" s="87"/>
      <c r="J176" s="87">
        <v>1</v>
      </c>
      <c r="K176" s="87"/>
      <c r="L176" s="87"/>
      <c r="M176" s="89">
        <f t="shared" si="8"/>
        <v>2</v>
      </c>
      <c r="N176" s="90"/>
      <c r="O176" s="91">
        <v>46054</v>
      </c>
      <c r="Q176" s="83"/>
      <c r="R176" s="84"/>
      <c r="S176" s="84"/>
    </row>
    <row r="177" spans="1:19" ht="27">
      <c r="A177" s="86">
        <v>167</v>
      </c>
      <c r="B177" s="87" t="s">
        <v>409</v>
      </c>
      <c r="C177" s="87" t="s">
        <v>418</v>
      </c>
      <c r="D177" s="96">
        <v>1</v>
      </c>
      <c r="E177" s="105" t="s">
        <v>752</v>
      </c>
      <c r="F177" s="96"/>
      <c r="G177" s="101"/>
      <c r="H177" s="96"/>
      <c r="I177" s="96"/>
      <c r="J177" s="96">
        <v>1</v>
      </c>
      <c r="K177" s="101"/>
      <c r="L177" s="96"/>
      <c r="M177" s="89">
        <f t="shared" si="8"/>
        <v>1</v>
      </c>
      <c r="N177" s="90"/>
      <c r="O177" s="91">
        <v>46054</v>
      </c>
      <c r="Q177" s="83"/>
      <c r="R177" s="84"/>
      <c r="S177" s="84">
        <v>1</v>
      </c>
    </row>
    <row r="178" spans="1:19" ht="27">
      <c r="A178" s="86">
        <v>168</v>
      </c>
      <c r="B178" s="87" t="s">
        <v>409</v>
      </c>
      <c r="C178" s="87" t="s">
        <v>420</v>
      </c>
      <c r="D178" s="96">
        <v>1</v>
      </c>
      <c r="E178" s="105" t="s">
        <v>753</v>
      </c>
      <c r="F178" s="96">
        <v>1</v>
      </c>
      <c r="G178" s="101"/>
      <c r="H178" s="101"/>
      <c r="I178" s="96">
        <v>1</v>
      </c>
      <c r="J178" s="101"/>
      <c r="K178" s="101"/>
      <c r="L178" s="101"/>
      <c r="M178" s="89">
        <f t="shared" si="8"/>
        <v>2</v>
      </c>
      <c r="N178" s="90"/>
      <c r="O178" s="91">
        <v>46054</v>
      </c>
      <c r="Q178" s="83"/>
      <c r="R178" s="84"/>
      <c r="S178" s="84"/>
    </row>
    <row r="179" spans="1:19" ht="27">
      <c r="A179" s="86">
        <v>169</v>
      </c>
      <c r="B179" s="87" t="s">
        <v>409</v>
      </c>
      <c r="C179" s="93" t="s">
        <v>422</v>
      </c>
      <c r="D179" s="87">
        <v>1</v>
      </c>
      <c r="E179" s="88" t="s">
        <v>423</v>
      </c>
      <c r="F179" s="87">
        <v>1</v>
      </c>
      <c r="G179" s="87"/>
      <c r="H179" s="87"/>
      <c r="I179" s="87">
        <v>1</v>
      </c>
      <c r="J179" s="87"/>
      <c r="K179" s="87"/>
      <c r="L179" s="87"/>
      <c r="M179" s="89">
        <f t="shared" si="8"/>
        <v>2</v>
      </c>
      <c r="N179" s="90"/>
      <c r="O179" s="91">
        <v>46054</v>
      </c>
      <c r="Q179" s="83"/>
      <c r="R179" s="84"/>
      <c r="S179" s="84"/>
    </row>
    <row r="180" spans="1:19" ht="27">
      <c r="A180" s="86">
        <v>170</v>
      </c>
      <c r="B180" s="87" t="s">
        <v>409</v>
      </c>
      <c r="C180" s="87" t="s">
        <v>424</v>
      </c>
      <c r="D180" s="87">
        <v>1</v>
      </c>
      <c r="E180" s="119" t="s">
        <v>754</v>
      </c>
      <c r="F180" s="87">
        <v>1</v>
      </c>
      <c r="G180" s="87"/>
      <c r="H180" s="87"/>
      <c r="I180" s="87">
        <v>1</v>
      </c>
      <c r="J180" s="87"/>
      <c r="K180" s="87"/>
      <c r="L180" s="87"/>
      <c r="M180" s="89">
        <f t="shared" si="8"/>
        <v>2</v>
      </c>
      <c r="N180" s="90"/>
      <c r="O180" s="91">
        <v>45992</v>
      </c>
      <c r="Q180" s="83"/>
      <c r="R180" s="84"/>
      <c r="S180" s="84"/>
    </row>
    <row r="181" spans="1:19" ht="27">
      <c r="A181" s="86">
        <v>171</v>
      </c>
      <c r="B181" s="87" t="s">
        <v>409</v>
      </c>
      <c r="C181" s="87" t="s">
        <v>426</v>
      </c>
      <c r="D181" s="87">
        <v>1</v>
      </c>
      <c r="E181" s="119" t="s">
        <v>755</v>
      </c>
      <c r="F181" s="87">
        <v>2</v>
      </c>
      <c r="G181" s="87"/>
      <c r="H181" s="87"/>
      <c r="I181" s="87">
        <v>1</v>
      </c>
      <c r="J181" s="87"/>
      <c r="K181" s="87"/>
      <c r="L181" s="87"/>
      <c r="M181" s="89">
        <f t="shared" si="8"/>
        <v>3</v>
      </c>
      <c r="N181" s="90"/>
      <c r="O181" s="91">
        <v>45992</v>
      </c>
      <c r="Q181" s="83"/>
      <c r="R181" s="84"/>
      <c r="S181" s="84"/>
    </row>
    <row r="182" spans="1:19" ht="27">
      <c r="A182" s="86">
        <v>172</v>
      </c>
      <c r="B182" s="87" t="s">
        <v>409</v>
      </c>
      <c r="C182" s="87" t="s">
        <v>428</v>
      </c>
      <c r="D182" s="87">
        <v>1</v>
      </c>
      <c r="E182" s="119" t="s">
        <v>756</v>
      </c>
      <c r="F182" s="87">
        <v>1</v>
      </c>
      <c r="G182" s="87"/>
      <c r="H182" s="87"/>
      <c r="I182" s="87"/>
      <c r="J182" s="87">
        <v>1</v>
      </c>
      <c r="K182" s="87"/>
      <c r="L182" s="87"/>
      <c r="M182" s="89">
        <f t="shared" si="8"/>
        <v>2</v>
      </c>
      <c r="N182" s="90"/>
      <c r="O182" s="91">
        <v>45992</v>
      </c>
      <c r="Q182" s="83"/>
      <c r="R182" s="84"/>
      <c r="S182" s="84"/>
    </row>
    <row r="183" spans="1:19" ht="27">
      <c r="A183" s="86">
        <v>173</v>
      </c>
      <c r="B183" s="87" t="s">
        <v>409</v>
      </c>
      <c r="C183" s="87" t="s">
        <v>430</v>
      </c>
      <c r="D183" s="87">
        <v>1</v>
      </c>
      <c r="E183" s="119" t="s">
        <v>431</v>
      </c>
      <c r="F183" s="98"/>
      <c r="G183" s="87"/>
      <c r="H183" s="87"/>
      <c r="I183" s="87">
        <v>1</v>
      </c>
      <c r="J183" s="98"/>
      <c r="K183" s="87">
        <v>1</v>
      </c>
      <c r="L183" s="87"/>
      <c r="M183" s="89">
        <f t="shared" si="8"/>
        <v>2</v>
      </c>
      <c r="N183" s="90"/>
      <c r="O183" s="91"/>
      <c r="Q183" s="102">
        <v>1</v>
      </c>
      <c r="R183" s="92"/>
      <c r="S183" s="92">
        <v>1</v>
      </c>
    </row>
    <row r="184" spans="1:19" ht="27">
      <c r="A184" s="86">
        <v>174</v>
      </c>
      <c r="B184" s="87" t="s">
        <v>372</v>
      </c>
      <c r="C184" s="87" t="s">
        <v>432</v>
      </c>
      <c r="D184" s="87">
        <v>1</v>
      </c>
      <c r="E184" s="104" t="s">
        <v>757</v>
      </c>
      <c r="F184" s="87">
        <v>1</v>
      </c>
      <c r="G184" s="87"/>
      <c r="H184" s="87"/>
      <c r="I184" s="87">
        <v>1</v>
      </c>
      <c r="J184" s="87"/>
      <c r="K184" s="87">
        <v>1</v>
      </c>
      <c r="L184" s="87"/>
      <c r="M184" s="89">
        <f t="shared" si="8"/>
        <v>3</v>
      </c>
      <c r="N184" s="90"/>
      <c r="O184" s="91"/>
      <c r="Q184" s="83"/>
      <c r="R184" s="84"/>
      <c r="S184" s="84"/>
    </row>
    <row r="185" spans="1:19" ht="27">
      <c r="A185" s="86">
        <v>175</v>
      </c>
      <c r="B185" s="87" t="s">
        <v>372</v>
      </c>
      <c r="C185" s="87" t="s">
        <v>434</v>
      </c>
      <c r="D185" s="87">
        <v>1</v>
      </c>
      <c r="E185" s="124" t="s">
        <v>758</v>
      </c>
      <c r="F185" s="96">
        <v>1</v>
      </c>
      <c r="G185" s="87"/>
      <c r="H185" s="87"/>
      <c r="I185" s="87">
        <v>1</v>
      </c>
      <c r="J185" s="98"/>
      <c r="K185" s="87">
        <v>1</v>
      </c>
      <c r="L185" s="87"/>
      <c r="M185" s="89">
        <f t="shared" si="8"/>
        <v>3</v>
      </c>
      <c r="N185" s="90"/>
      <c r="O185" s="91"/>
      <c r="Q185" s="102">
        <v>1</v>
      </c>
      <c r="R185" s="92"/>
      <c r="S185" s="92">
        <v>1</v>
      </c>
    </row>
    <row r="186" spans="1:19" ht="54">
      <c r="A186" s="86">
        <v>176</v>
      </c>
      <c r="B186" s="87" t="s">
        <v>409</v>
      </c>
      <c r="C186" s="87" t="s">
        <v>436</v>
      </c>
      <c r="D186" s="87">
        <v>16</v>
      </c>
      <c r="E186" s="88" t="s">
        <v>437</v>
      </c>
      <c r="F186" s="96"/>
      <c r="G186" s="87"/>
      <c r="H186" s="87"/>
      <c r="I186" s="87">
        <v>2</v>
      </c>
      <c r="J186" s="96"/>
      <c r="K186" s="87">
        <v>4</v>
      </c>
      <c r="L186" s="87"/>
      <c r="M186" s="89">
        <f t="shared" si="8"/>
        <v>6</v>
      </c>
      <c r="N186" s="90"/>
      <c r="O186" s="91"/>
      <c r="P186" s="82" t="s">
        <v>759</v>
      </c>
      <c r="Q186" s="102">
        <v>4</v>
      </c>
      <c r="R186" s="92"/>
      <c r="S186" s="92">
        <v>4</v>
      </c>
    </row>
    <row r="187" spans="1:19" ht="18">
      <c r="A187" s="86">
        <v>177</v>
      </c>
      <c r="B187" s="87" t="s">
        <v>409</v>
      </c>
      <c r="C187" s="87" t="s">
        <v>438</v>
      </c>
      <c r="D187" s="87"/>
      <c r="E187" s="88" t="s">
        <v>439</v>
      </c>
      <c r="F187" s="87"/>
      <c r="G187" s="87"/>
      <c r="H187" s="87">
        <v>1</v>
      </c>
      <c r="I187" s="87">
        <v>4</v>
      </c>
      <c r="J187" s="87"/>
      <c r="K187" s="87"/>
      <c r="L187" s="87"/>
      <c r="M187" s="89">
        <f t="shared" si="8"/>
        <v>5</v>
      </c>
      <c r="N187" s="90"/>
      <c r="O187" s="91">
        <v>46054</v>
      </c>
      <c r="Q187" s="83"/>
      <c r="R187" s="84"/>
      <c r="S187" s="84"/>
    </row>
    <row r="188" spans="1:19">
      <c r="A188" s="86">
        <v>178</v>
      </c>
      <c r="B188" s="87" t="s">
        <v>409</v>
      </c>
      <c r="C188" s="87" t="s">
        <v>760</v>
      </c>
      <c r="D188" s="87">
        <v>95</v>
      </c>
      <c r="E188" s="104" t="s">
        <v>761</v>
      </c>
      <c r="F188" s="87">
        <v>86</v>
      </c>
      <c r="G188" s="86">
        <v>1</v>
      </c>
      <c r="H188" s="86">
        <v>1</v>
      </c>
      <c r="I188" s="86">
        <v>6</v>
      </c>
      <c r="J188" s="86">
        <v>33</v>
      </c>
      <c r="K188" s="86">
        <v>2</v>
      </c>
      <c r="L188" s="86">
        <v>1</v>
      </c>
      <c r="M188" s="89">
        <f t="shared" si="8"/>
        <v>130</v>
      </c>
      <c r="N188" s="90"/>
      <c r="O188" s="91">
        <v>45962</v>
      </c>
      <c r="Q188" s="83"/>
      <c r="R188" s="84"/>
      <c r="S188" s="84"/>
    </row>
    <row r="189" spans="1:19" ht="27">
      <c r="A189" s="86">
        <v>179</v>
      </c>
      <c r="B189" s="87" t="s">
        <v>409</v>
      </c>
      <c r="C189" s="87" t="s">
        <v>762</v>
      </c>
      <c r="D189" s="96">
        <v>43</v>
      </c>
      <c r="E189" s="88" t="s">
        <v>441</v>
      </c>
      <c r="F189" s="96">
        <v>2</v>
      </c>
      <c r="G189" s="101"/>
      <c r="H189" s="96">
        <v>1</v>
      </c>
      <c r="I189" s="96">
        <v>4</v>
      </c>
      <c r="J189" s="101">
        <v>11</v>
      </c>
      <c r="K189" s="101">
        <v>1</v>
      </c>
      <c r="L189" s="101">
        <v>1</v>
      </c>
      <c r="M189" s="89">
        <f t="shared" si="8"/>
        <v>20</v>
      </c>
      <c r="N189" s="90"/>
      <c r="O189" s="91">
        <v>46054</v>
      </c>
      <c r="Q189" s="83"/>
      <c r="R189" s="84"/>
      <c r="S189" s="84"/>
    </row>
    <row r="190" spans="1:19" ht="18">
      <c r="A190" s="86">
        <v>181</v>
      </c>
      <c r="B190" s="87" t="s">
        <v>442</v>
      </c>
      <c r="C190" s="93" t="s">
        <v>443</v>
      </c>
      <c r="D190" s="87">
        <v>1</v>
      </c>
      <c r="E190" s="97" t="s">
        <v>444</v>
      </c>
      <c r="F190" s="96">
        <v>3</v>
      </c>
      <c r="G190" s="101"/>
      <c r="H190" s="101"/>
      <c r="I190" s="96"/>
      <c r="J190" s="101"/>
      <c r="K190" s="101">
        <v>2</v>
      </c>
      <c r="L190" s="101"/>
      <c r="M190" s="89">
        <f t="shared" si="8"/>
        <v>5</v>
      </c>
      <c r="N190" s="90"/>
      <c r="O190" s="91">
        <v>45962</v>
      </c>
      <c r="Q190" s="83"/>
      <c r="R190" s="84"/>
      <c r="S190" s="84"/>
    </row>
    <row r="191" spans="1:19" ht="27">
      <c r="A191" s="86">
        <v>182</v>
      </c>
      <c r="B191" s="87" t="s">
        <v>445</v>
      </c>
      <c r="C191" s="87" t="s">
        <v>763</v>
      </c>
      <c r="D191" s="96">
        <v>12</v>
      </c>
      <c r="E191" s="105" t="s">
        <v>764</v>
      </c>
      <c r="F191" s="96">
        <v>6</v>
      </c>
      <c r="G191" s="96">
        <v>1</v>
      </c>
      <c r="H191" s="96"/>
      <c r="I191" s="96">
        <v>3</v>
      </c>
      <c r="J191" s="96">
        <v>7</v>
      </c>
      <c r="K191" s="96"/>
      <c r="L191" s="101"/>
      <c r="M191" s="89">
        <f t="shared" si="8"/>
        <v>17</v>
      </c>
      <c r="N191" s="90"/>
      <c r="O191" s="91">
        <v>46054</v>
      </c>
      <c r="Q191" s="83"/>
      <c r="R191" s="84"/>
      <c r="S191" s="84"/>
    </row>
    <row r="192" spans="1:19" ht="36">
      <c r="A192" s="86">
        <v>183</v>
      </c>
      <c r="B192" s="87" t="s">
        <v>448</v>
      </c>
      <c r="C192" s="87" t="s">
        <v>765</v>
      </c>
      <c r="D192" s="96">
        <v>6</v>
      </c>
      <c r="E192" s="105" t="s">
        <v>450</v>
      </c>
      <c r="F192" s="96">
        <v>3</v>
      </c>
      <c r="G192" s="96"/>
      <c r="H192" s="96"/>
      <c r="I192" s="96">
        <v>1</v>
      </c>
      <c r="J192" s="96">
        <v>2</v>
      </c>
      <c r="K192" s="96"/>
      <c r="L192" s="101"/>
      <c r="M192" s="89">
        <f t="shared" si="8"/>
        <v>6</v>
      </c>
      <c r="N192" s="90"/>
      <c r="O192" s="91">
        <v>46054</v>
      </c>
      <c r="Q192" s="83"/>
      <c r="R192" s="84"/>
      <c r="S192" s="84"/>
    </row>
    <row r="193" spans="1:19">
      <c r="A193" s="86">
        <v>184</v>
      </c>
      <c r="B193" s="87" t="s">
        <v>451</v>
      </c>
      <c r="C193" s="93" t="s">
        <v>766</v>
      </c>
      <c r="D193" s="87">
        <v>3</v>
      </c>
      <c r="E193" s="97" t="s">
        <v>453</v>
      </c>
      <c r="F193" s="87">
        <v>1</v>
      </c>
      <c r="G193" s="87"/>
      <c r="H193" s="87"/>
      <c r="I193" s="87">
        <v>3</v>
      </c>
      <c r="J193" s="87"/>
      <c r="K193" s="87"/>
      <c r="L193" s="87"/>
      <c r="M193" s="89">
        <f t="shared" si="8"/>
        <v>4</v>
      </c>
      <c r="N193" s="90"/>
      <c r="O193" s="91">
        <v>45689</v>
      </c>
      <c r="Q193" s="83"/>
      <c r="R193" s="84"/>
      <c r="S193" s="84"/>
    </row>
    <row r="194" spans="1:19" ht="18">
      <c r="A194" s="86">
        <v>185</v>
      </c>
      <c r="B194" s="87" t="s">
        <v>451</v>
      </c>
      <c r="C194" s="125" t="s">
        <v>767</v>
      </c>
      <c r="D194" s="87">
        <v>2</v>
      </c>
      <c r="E194" s="97" t="s">
        <v>453</v>
      </c>
      <c r="F194" s="98"/>
      <c r="G194" s="87"/>
      <c r="H194" s="87"/>
      <c r="I194" s="87">
        <v>4</v>
      </c>
      <c r="J194" s="98"/>
      <c r="K194" s="87">
        <v>4</v>
      </c>
      <c r="L194" s="87"/>
      <c r="M194" s="89">
        <f t="shared" si="8"/>
        <v>8</v>
      </c>
      <c r="N194" s="90"/>
      <c r="O194" s="91"/>
      <c r="Q194" s="83">
        <v>4</v>
      </c>
      <c r="R194" s="84"/>
      <c r="S194" s="84">
        <v>4</v>
      </c>
    </row>
    <row r="195" spans="1:19" ht="18">
      <c r="A195" s="86">
        <v>186</v>
      </c>
      <c r="B195" s="87" t="s">
        <v>409</v>
      </c>
      <c r="C195" s="87" t="s">
        <v>454</v>
      </c>
      <c r="D195" s="87"/>
      <c r="E195" s="104" t="s">
        <v>455</v>
      </c>
      <c r="F195" s="87"/>
      <c r="G195" s="87"/>
      <c r="H195" s="87">
        <v>3</v>
      </c>
      <c r="I195" s="87"/>
      <c r="J195" s="87">
        <v>9</v>
      </c>
      <c r="K195" s="87"/>
      <c r="L195" s="87"/>
      <c r="M195" s="89">
        <f t="shared" si="8"/>
        <v>12</v>
      </c>
      <c r="N195" s="90"/>
      <c r="O195" s="91">
        <v>45992</v>
      </c>
      <c r="P195" s="126"/>
      <c r="Q195" s="127"/>
      <c r="R195" s="84"/>
      <c r="S195" s="84"/>
    </row>
    <row r="196" spans="1:19" ht="18">
      <c r="A196" s="86">
        <v>187</v>
      </c>
      <c r="B196" s="87" t="s">
        <v>409</v>
      </c>
      <c r="C196" s="128" t="s">
        <v>768</v>
      </c>
      <c r="D196" s="128">
        <v>72</v>
      </c>
      <c r="E196" s="129" t="s">
        <v>769</v>
      </c>
      <c r="F196" s="87">
        <v>35</v>
      </c>
      <c r="G196" s="87">
        <v>39</v>
      </c>
      <c r="H196" s="87"/>
      <c r="I196" s="87">
        <v>16</v>
      </c>
      <c r="J196" s="87">
        <v>6</v>
      </c>
      <c r="K196" s="87">
        <v>3</v>
      </c>
      <c r="L196" s="87"/>
      <c r="M196" s="89">
        <f>SUM(F196:L196)</f>
        <v>99</v>
      </c>
      <c r="N196" s="90"/>
      <c r="O196" s="91">
        <v>44896</v>
      </c>
      <c r="Q196" s="83"/>
      <c r="R196" s="84"/>
      <c r="S196" s="84"/>
    </row>
    <row r="197" spans="1:19">
      <c r="F197" s="85">
        <f t="shared" ref="F197:M197" si="9">SUM(F3:F196)</f>
        <v>530</v>
      </c>
      <c r="G197" s="85">
        <f t="shared" si="9"/>
        <v>43</v>
      </c>
      <c r="H197" s="85">
        <f t="shared" si="9"/>
        <v>11</v>
      </c>
      <c r="I197" s="85">
        <f t="shared" si="9"/>
        <v>219</v>
      </c>
      <c r="J197" s="85">
        <f t="shared" si="9"/>
        <v>255</v>
      </c>
      <c r="K197" s="85">
        <f t="shared" si="9"/>
        <v>38</v>
      </c>
      <c r="L197" s="85">
        <f t="shared" si="9"/>
        <v>40</v>
      </c>
      <c r="M197" s="85">
        <f t="shared" si="9"/>
        <v>1118</v>
      </c>
      <c r="P197" s="126">
        <f>SUM(F197:L197)</f>
        <v>1136</v>
      </c>
      <c r="Q197" s="126">
        <f>SUM(Q3:Q196)</f>
        <v>35</v>
      </c>
      <c r="R197" s="126">
        <f>SUM(R3:R196)</f>
        <v>13</v>
      </c>
      <c r="S197" s="126">
        <f>SUM(S3:S196)</f>
        <v>47</v>
      </c>
    </row>
  </sheetData>
  <mergeCells count="9">
    <mergeCell ref="A134:E134"/>
    <mergeCell ref="A151:E151"/>
    <mergeCell ref="A2:E2"/>
    <mergeCell ref="A13:E13"/>
    <mergeCell ref="A23:E23"/>
    <mergeCell ref="A36:E36"/>
    <mergeCell ref="A56:E56"/>
    <mergeCell ref="A79:E79"/>
    <mergeCell ref="A107:E107"/>
  </mergeCells>
  <pageMargins left="0.25" right="0.25" top="0.75" bottom="0.75" header="0.3" footer="0.3"/>
  <pageSetup scale="77" fitToHeight="0" orientation="landscape" r:id="rId1"/>
  <rowBreaks count="6" manualBreakCount="6">
    <brk id="30" max="18" man="1"/>
    <brk id="68" max="18" man="1"/>
    <brk id="106" max="18" man="1"/>
    <brk id="133" max="18" man="1"/>
    <brk id="161" max="18" man="1"/>
    <brk id="184" max="18"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19"/>
  <sheetViews>
    <sheetView showGridLines="0" zoomScale="130" zoomScaleNormal="130" workbookViewId="0">
      <selection activeCell="H27" sqref="H27"/>
    </sheetView>
  </sheetViews>
  <sheetFormatPr defaultColWidth="9.140625" defaultRowHeight="9"/>
  <cols>
    <col min="1" max="1" width="11" style="85" customWidth="1"/>
    <col min="2" max="2" width="11.140625" style="122" customWidth="1"/>
    <col min="3" max="3" width="4.5703125" style="85" customWidth="1"/>
    <col min="4" max="4" width="5.140625" style="85" customWidth="1"/>
    <col min="5" max="5" width="5.5703125" style="85" customWidth="1"/>
    <col min="6" max="6" width="5.42578125" style="85" customWidth="1"/>
    <col min="7" max="8" width="4.85546875" style="85" customWidth="1"/>
    <col min="9" max="9" width="5.5703125" style="85" customWidth="1"/>
    <col min="10" max="14" width="9.140625" style="85"/>
    <col min="15" max="16" width="9.140625" style="85" customWidth="1"/>
    <col min="17" max="16384" width="9.140625" style="85"/>
  </cols>
  <sheetData>
    <row r="1" spans="1:12" s="78" customFormat="1" ht="22.5" customHeight="1">
      <c r="A1" s="134" t="s">
        <v>770</v>
      </c>
      <c r="B1" s="134" t="s">
        <v>771</v>
      </c>
      <c r="C1" s="71" t="s">
        <v>686</v>
      </c>
      <c r="D1" s="71" t="s">
        <v>687</v>
      </c>
      <c r="E1" s="71" t="s">
        <v>688</v>
      </c>
      <c r="F1" s="71" t="s">
        <v>689</v>
      </c>
      <c r="G1" s="71" t="s">
        <v>690</v>
      </c>
      <c r="H1" s="71" t="s">
        <v>691</v>
      </c>
      <c r="I1" s="71" t="s">
        <v>692</v>
      </c>
      <c r="J1" s="134" t="s">
        <v>772</v>
      </c>
    </row>
    <row r="2" spans="1:12" ht="15" customHeight="1">
      <c r="A2" s="646" t="s">
        <v>45</v>
      </c>
      <c r="B2" s="133" t="s">
        <v>667</v>
      </c>
      <c r="C2" s="136">
        <v>13</v>
      </c>
      <c r="D2" s="136">
        <v>0</v>
      </c>
      <c r="E2" s="136">
        <v>0</v>
      </c>
      <c r="F2" s="136">
        <v>6</v>
      </c>
      <c r="G2" s="136">
        <v>7</v>
      </c>
      <c r="H2" s="136">
        <v>0</v>
      </c>
      <c r="I2" s="136">
        <v>2</v>
      </c>
      <c r="J2" s="137"/>
    </row>
    <row r="3" spans="1:12" ht="15" customHeight="1">
      <c r="A3" s="646"/>
      <c r="B3" s="133" t="s">
        <v>669</v>
      </c>
      <c r="C3" s="136"/>
      <c r="D3" s="136"/>
      <c r="E3" s="136"/>
      <c r="F3" s="136">
        <v>2</v>
      </c>
      <c r="G3" s="136"/>
      <c r="H3" s="136"/>
      <c r="I3" s="136"/>
      <c r="J3" s="137"/>
    </row>
    <row r="4" spans="1:12" ht="15" customHeight="1">
      <c r="A4" s="646" t="s">
        <v>69</v>
      </c>
      <c r="B4" s="133" t="s">
        <v>667</v>
      </c>
      <c r="C4" s="87">
        <v>13</v>
      </c>
      <c r="D4" s="87">
        <v>0</v>
      </c>
      <c r="E4" s="87">
        <v>0</v>
      </c>
      <c r="F4" s="87">
        <v>8</v>
      </c>
      <c r="G4" s="87">
        <v>9</v>
      </c>
      <c r="H4" s="87">
        <v>0</v>
      </c>
      <c r="I4" s="87">
        <v>0</v>
      </c>
      <c r="J4" s="137"/>
    </row>
    <row r="5" spans="1:12" ht="15" customHeight="1">
      <c r="A5" s="646"/>
      <c r="B5" s="133" t="s">
        <v>669</v>
      </c>
      <c r="C5" s="87"/>
      <c r="D5" s="86"/>
      <c r="E5" s="87"/>
      <c r="F5" s="87"/>
      <c r="G5" s="87">
        <v>2</v>
      </c>
      <c r="H5" s="86"/>
      <c r="I5" s="87"/>
      <c r="J5" s="137"/>
    </row>
    <row r="6" spans="1:12" ht="15" customHeight="1">
      <c r="A6" s="646" t="s">
        <v>92</v>
      </c>
      <c r="B6" s="133" t="s">
        <v>667</v>
      </c>
      <c r="C6" s="101">
        <v>23</v>
      </c>
      <c r="D6" s="86"/>
      <c r="E6" s="87"/>
      <c r="F6" s="87">
        <v>9</v>
      </c>
      <c r="G6" s="87">
        <v>10</v>
      </c>
      <c r="H6" s="86"/>
      <c r="I6" s="87">
        <v>3</v>
      </c>
      <c r="J6" s="137"/>
    </row>
    <row r="7" spans="1:12" ht="15" customHeight="1">
      <c r="A7" s="646"/>
      <c r="B7" s="133" t="s">
        <v>669</v>
      </c>
      <c r="C7" s="101">
        <v>1</v>
      </c>
      <c r="D7" s="86"/>
      <c r="E7" s="87"/>
      <c r="F7" s="87"/>
      <c r="G7" s="87">
        <v>1</v>
      </c>
      <c r="H7" s="86"/>
      <c r="I7" s="87"/>
      <c r="J7" s="137"/>
      <c r="L7" s="135"/>
    </row>
    <row r="8" spans="1:12" ht="15" customHeight="1">
      <c r="A8" s="646" t="s">
        <v>121</v>
      </c>
      <c r="B8" s="133" t="s">
        <v>667</v>
      </c>
      <c r="C8" s="87">
        <v>34</v>
      </c>
      <c r="D8" s="87">
        <v>1</v>
      </c>
      <c r="E8" s="87">
        <v>0</v>
      </c>
      <c r="F8" s="87">
        <v>13</v>
      </c>
      <c r="G8" s="87">
        <v>10</v>
      </c>
      <c r="H8" s="87">
        <v>1</v>
      </c>
      <c r="I8" s="87">
        <v>5</v>
      </c>
      <c r="J8" s="137"/>
    </row>
    <row r="9" spans="1:12" ht="15" customHeight="1">
      <c r="A9" s="646"/>
      <c r="B9" s="133" t="s">
        <v>669</v>
      </c>
      <c r="C9" s="87">
        <v>2</v>
      </c>
      <c r="D9" s="86"/>
      <c r="E9" s="86"/>
      <c r="F9" s="86"/>
      <c r="G9" s="86">
        <v>5</v>
      </c>
      <c r="H9" s="86"/>
      <c r="I9" s="86"/>
      <c r="J9" s="137"/>
    </row>
    <row r="10" spans="1:12" ht="15" customHeight="1">
      <c r="A10" s="646" t="s">
        <v>164</v>
      </c>
      <c r="B10" s="133" t="s">
        <v>667</v>
      </c>
      <c r="C10" s="96">
        <v>31</v>
      </c>
      <c r="D10" s="96"/>
      <c r="E10" s="96"/>
      <c r="F10" s="96">
        <v>18</v>
      </c>
      <c r="G10" s="96">
        <v>19</v>
      </c>
      <c r="H10" s="96"/>
      <c r="I10" s="96">
        <v>7</v>
      </c>
      <c r="J10" s="137"/>
    </row>
    <row r="11" spans="1:12" ht="15" customHeight="1">
      <c r="A11" s="646"/>
      <c r="B11" s="133" t="s">
        <v>669</v>
      </c>
      <c r="C11" s="96">
        <v>2</v>
      </c>
      <c r="D11" s="101"/>
      <c r="E11" s="96"/>
      <c r="F11" s="96"/>
      <c r="G11" s="96">
        <v>4</v>
      </c>
      <c r="H11" s="101"/>
      <c r="I11" s="96"/>
      <c r="J11" s="137"/>
    </row>
    <row r="12" spans="1:12" ht="15" customHeight="1">
      <c r="A12" s="646" t="s">
        <v>212</v>
      </c>
      <c r="B12" s="133" t="s">
        <v>667</v>
      </c>
      <c r="C12" s="96">
        <v>43</v>
      </c>
      <c r="D12" s="96"/>
      <c r="E12" s="96">
        <v>1</v>
      </c>
      <c r="F12" s="96">
        <v>29</v>
      </c>
      <c r="G12" s="96">
        <v>10</v>
      </c>
      <c r="H12" s="96">
        <v>2</v>
      </c>
      <c r="I12" s="96">
        <v>12</v>
      </c>
      <c r="J12" s="137"/>
    </row>
    <row r="13" spans="1:12" ht="15" customHeight="1">
      <c r="A13" s="646"/>
      <c r="B13" s="133" t="s">
        <v>669</v>
      </c>
      <c r="C13" s="96">
        <v>7</v>
      </c>
      <c r="D13" s="101"/>
      <c r="E13" s="96"/>
      <c r="F13" s="96">
        <v>3</v>
      </c>
      <c r="G13" s="96">
        <v>4</v>
      </c>
      <c r="H13" s="101"/>
      <c r="I13" s="96"/>
      <c r="J13" s="137"/>
    </row>
    <row r="14" spans="1:12" ht="15" customHeight="1">
      <c r="A14" s="646" t="s">
        <v>271</v>
      </c>
      <c r="B14" s="133" t="s">
        <v>667</v>
      </c>
      <c r="C14" s="96">
        <v>58</v>
      </c>
      <c r="D14" s="96"/>
      <c r="E14" s="96"/>
      <c r="F14" s="96">
        <v>38</v>
      </c>
      <c r="G14" s="96">
        <v>39</v>
      </c>
      <c r="H14" s="96"/>
      <c r="I14" s="96">
        <v>5</v>
      </c>
      <c r="J14" s="137"/>
    </row>
    <row r="15" spans="1:12" ht="15" customHeight="1">
      <c r="A15" s="646"/>
      <c r="B15" s="133" t="s">
        <v>669</v>
      </c>
      <c r="C15" s="96">
        <v>3</v>
      </c>
      <c r="D15" s="96"/>
      <c r="E15" s="96"/>
      <c r="F15" s="96"/>
      <c r="G15" s="96">
        <v>3</v>
      </c>
      <c r="H15" s="96"/>
      <c r="I15" s="96"/>
      <c r="J15" s="137"/>
    </row>
    <row r="16" spans="1:12" ht="15" customHeight="1">
      <c r="A16" s="646" t="s">
        <v>332</v>
      </c>
      <c r="B16" s="133" t="s">
        <v>667</v>
      </c>
      <c r="C16" s="96">
        <v>33</v>
      </c>
      <c r="D16" s="96"/>
      <c r="E16" s="96"/>
      <c r="F16" s="96">
        <v>9</v>
      </c>
      <c r="G16" s="96">
        <v>8</v>
      </c>
      <c r="H16" s="98"/>
      <c r="I16" s="98"/>
      <c r="J16" s="137"/>
    </row>
    <row r="17" spans="1:10" ht="15" customHeight="1">
      <c r="A17" s="646"/>
      <c r="B17" s="133" t="s">
        <v>669</v>
      </c>
      <c r="C17" s="96">
        <v>2</v>
      </c>
      <c r="D17" s="101"/>
      <c r="E17" s="96">
        <v>1</v>
      </c>
      <c r="F17" s="96">
        <v>4</v>
      </c>
      <c r="G17" s="96">
        <v>7</v>
      </c>
      <c r="H17" s="86"/>
      <c r="I17" s="87"/>
      <c r="J17" s="137"/>
    </row>
    <row r="18" spans="1:10" ht="15" customHeight="1">
      <c r="A18" s="646" t="s">
        <v>367</v>
      </c>
      <c r="B18" s="133" t="s">
        <v>667</v>
      </c>
      <c r="C18" s="87">
        <v>267</v>
      </c>
      <c r="D18" s="87">
        <v>42</v>
      </c>
      <c r="E18" s="87">
        <v>8</v>
      </c>
      <c r="F18" s="87">
        <v>82</v>
      </c>
      <c r="G18" s="87">
        <v>129</v>
      </c>
      <c r="H18" s="87">
        <v>17</v>
      </c>
      <c r="I18" s="87">
        <v>6</v>
      </c>
      <c r="J18" s="137"/>
    </row>
    <row r="19" spans="1:10" ht="15" customHeight="1">
      <c r="A19" s="646"/>
      <c r="B19" s="133" t="s">
        <v>669</v>
      </c>
      <c r="C19" s="87">
        <v>19</v>
      </c>
      <c r="D19" s="87"/>
      <c r="E19" s="87"/>
      <c r="F19" s="87">
        <v>1</v>
      </c>
      <c r="G19" s="87">
        <v>20</v>
      </c>
      <c r="H19" s="87"/>
      <c r="I19" s="87"/>
      <c r="J19" s="137"/>
    </row>
  </sheetData>
  <mergeCells count="9">
    <mergeCell ref="A14:A15"/>
    <mergeCell ref="A16:A17"/>
    <mergeCell ref="A18:A19"/>
    <mergeCell ref="A2:A3"/>
    <mergeCell ref="A4:A5"/>
    <mergeCell ref="A6:A7"/>
    <mergeCell ref="A8:A9"/>
    <mergeCell ref="A10:A11"/>
    <mergeCell ref="A12:A13"/>
  </mergeCells>
  <pageMargins left="0.25" right="0.25" top="0.75" bottom="0.75" header="0.3" footer="0.3"/>
  <pageSetup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47"/>
  <sheetViews>
    <sheetView showGridLines="0" topLeftCell="B1" zoomScale="145" zoomScaleNormal="145" workbookViewId="0">
      <selection activeCell="K31" sqref="K31"/>
    </sheetView>
  </sheetViews>
  <sheetFormatPr defaultColWidth="9.140625" defaultRowHeight="9" customHeight="1"/>
  <cols>
    <col min="1" max="1" width="3" style="122" hidden="1" customWidth="1"/>
    <col min="2" max="2" width="12.28515625" style="130" customWidth="1"/>
    <col min="3" max="3" width="26.5703125" style="131" customWidth="1"/>
    <col min="4" max="4" width="4.5703125" style="85" hidden="1" customWidth="1"/>
    <col min="5" max="5" width="24.85546875" style="131" customWidth="1"/>
    <col min="6" max="6" width="10" style="85" customWidth="1"/>
    <col min="7" max="7" width="9.42578125" style="85" customWidth="1"/>
    <col min="8" max="8" width="6.28515625" style="85" customWidth="1"/>
    <col min="9" max="9" width="9.5703125" style="85" customWidth="1"/>
    <col min="10" max="16384" width="9.140625" style="85"/>
  </cols>
  <sheetData>
    <row r="1" spans="1:9" s="78" customFormat="1" ht="9" customHeight="1">
      <c r="A1" s="70" t="s">
        <v>724</v>
      </c>
      <c r="B1" s="140" t="s">
        <v>773</v>
      </c>
      <c r="C1" s="142" t="s">
        <v>26</v>
      </c>
      <c r="D1" s="141" t="s">
        <v>725</v>
      </c>
      <c r="E1" s="140" t="s">
        <v>28</v>
      </c>
      <c r="F1" s="71" t="s">
        <v>774</v>
      </c>
      <c r="G1" s="71" t="s">
        <v>775</v>
      </c>
      <c r="H1" s="71" t="s">
        <v>776</v>
      </c>
      <c r="I1" s="71" t="s">
        <v>777</v>
      </c>
    </row>
    <row r="2" spans="1:9" ht="9" customHeight="1">
      <c r="A2" s="647" t="s">
        <v>69</v>
      </c>
      <c r="B2" s="648"/>
      <c r="C2" s="648"/>
      <c r="D2" s="648"/>
      <c r="E2" s="649"/>
      <c r="F2" s="71" t="s">
        <v>774</v>
      </c>
      <c r="G2" s="71" t="s">
        <v>775</v>
      </c>
      <c r="H2" s="71" t="s">
        <v>776</v>
      </c>
      <c r="I2" s="71" t="s">
        <v>777</v>
      </c>
    </row>
    <row r="3" spans="1:9" ht="9" customHeight="1">
      <c r="A3" s="138">
        <v>18</v>
      </c>
      <c r="B3" s="117" t="s">
        <v>728</v>
      </c>
      <c r="C3" s="139" t="s">
        <v>87</v>
      </c>
      <c r="D3" s="117">
        <v>2</v>
      </c>
      <c r="E3" s="139" t="s">
        <v>88</v>
      </c>
      <c r="F3" s="148"/>
      <c r="G3" s="148"/>
      <c r="H3" s="148">
        <v>2</v>
      </c>
      <c r="I3" s="86">
        <f>SUM(F3:H3)</f>
        <v>2</v>
      </c>
    </row>
    <row r="4" spans="1:9" ht="9" customHeight="1">
      <c r="A4" s="642" t="s">
        <v>92</v>
      </c>
      <c r="B4" s="643"/>
      <c r="C4" s="643"/>
      <c r="D4" s="643"/>
      <c r="E4" s="643"/>
      <c r="F4" s="71" t="s">
        <v>774</v>
      </c>
      <c r="G4" s="71" t="s">
        <v>775</v>
      </c>
      <c r="H4" s="71" t="s">
        <v>776</v>
      </c>
      <c r="I4" s="71" t="s">
        <v>777</v>
      </c>
    </row>
    <row r="5" spans="1:9" ht="9" customHeight="1">
      <c r="A5" s="86">
        <v>30</v>
      </c>
      <c r="B5" s="87" t="s">
        <v>116</v>
      </c>
      <c r="C5" s="104" t="s">
        <v>82</v>
      </c>
      <c r="D5" s="87">
        <v>1</v>
      </c>
      <c r="E5" s="88" t="s">
        <v>118</v>
      </c>
      <c r="F5" s="148"/>
      <c r="G5" s="149"/>
      <c r="H5" s="149">
        <v>1</v>
      </c>
      <c r="I5" s="86">
        <f>SUM(F5:H5)</f>
        <v>1</v>
      </c>
    </row>
    <row r="6" spans="1:9" ht="9" customHeight="1">
      <c r="A6" s="86">
        <v>31</v>
      </c>
      <c r="B6" s="87" t="s">
        <v>119</v>
      </c>
      <c r="C6" s="104" t="s">
        <v>82</v>
      </c>
      <c r="D6" s="87">
        <v>1</v>
      </c>
      <c r="E6" s="88" t="s">
        <v>120</v>
      </c>
      <c r="F6" s="149">
        <v>1</v>
      </c>
      <c r="G6" s="148"/>
      <c r="H6" s="148"/>
      <c r="I6" s="86">
        <f>SUM(F6:H6)</f>
        <v>1</v>
      </c>
    </row>
    <row r="7" spans="1:9" ht="9" customHeight="1">
      <c r="A7" s="640" t="s">
        <v>121</v>
      </c>
      <c r="B7" s="641"/>
      <c r="C7" s="641"/>
      <c r="D7" s="641"/>
      <c r="E7" s="641"/>
      <c r="F7" s="71" t="s">
        <v>774</v>
      </c>
      <c r="G7" s="71" t="s">
        <v>775</v>
      </c>
      <c r="H7" s="71" t="s">
        <v>776</v>
      </c>
      <c r="I7" s="71" t="s">
        <v>777</v>
      </c>
    </row>
    <row r="8" spans="1:9" ht="9" customHeight="1">
      <c r="A8" s="86">
        <v>32</v>
      </c>
      <c r="B8" s="87" t="s">
        <v>122</v>
      </c>
      <c r="C8" s="104" t="s">
        <v>82</v>
      </c>
      <c r="D8" s="87">
        <v>1</v>
      </c>
      <c r="E8" s="88" t="s">
        <v>123</v>
      </c>
      <c r="F8" s="149">
        <v>1</v>
      </c>
      <c r="G8" s="148"/>
      <c r="H8" s="148"/>
      <c r="I8" s="86">
        <f t="shared" ref="I8:I14" si="0">SUM(F8:H8)</f>
        <v>1</v>
      </c>
    </row>
    <row r="9" spans="1:9" ht="9" customHeight="1">
      <c r="A9" s="86">
        <v>33</v>
      </c>
      <c r="B9" s="87" t="s">
        <v>124</v>
      </c>
      <c r="C9" s="104" t="s">
        <v>47</v>
      </c>
      <c r="D9" s="87">
        <v>1</v>
      </c>
      <c r="E9" s="88" t="s">
        <v>125</v>
      </c>
      <c r="F9" s="149">
        <v>1</v>
      </c>
      <c r="G9" s="148"/>
      <c r="H9" s="148"/>
      <c r="I9" s="86">
        <f t="shared" si="0"/>
        <v>1</v>
      </c>
    </row>
    <row r="10" spans="1:9" ht="9" customHeight="1">
      <c r="A10" s="86">
        <v>34</v>
      </c>
      <c r="B10" s="87" t="s">
        <v>126</v>
      </c>
      <c r="C10" s="104" t="s">
        <v>82</v>
      </c>
      <c r="D10" s="87">
        <v>1</v>
      </c>
      <c r="E10" s="88" t="s">
        <v>127</v>
      </c>
      <c r="F10" s="149"/>
      <c r="G10" s="148"/>
      <c r="H10" s="149">
        <v>1</v>
      </c>
      <c r="I10" s="86">
        <f t="shared" si="0"/>
        <v>1</v>
      </c>
    </row>
    <row r="11" spans="1:9" ht="9" customHeight="1">
      <c r="A11" s="86">
        <v>36</v>
      </c>
      <c r="B11" s="87" t="s">
        <v>130</v>
      </c>
      <c r="C11" s="104" t="s">
        <v>82</v>
      </c>
      <c r="D11" s="87">
        <v>1</v>
      </c>
      <c r="E11" s="88" t="s">
        <v>131</v>
      </c>
      <c r="F11" s="148"/>
      <c r="G11" s="148"/>
      <c r="H11" s="149">
        <v>1</v>
      </c>
      <c r="I11" s="86">
        <f t="shared" si="0"/>
        <v>1</v>
      </c>
    </row>
    <row r="12" spans="1:9" ht="9" customHeight="1">
      <c r="A12" s="86">
        <v>44</v>
      </c>
      <c r="B12" s="87" t="s">
        <v>147</v>
      </c>
      <c r="C12" s="104" t="s">
        <v>703</v>
      </c>
      <c r="D12" s="87">
        <v>1</v>
      </c>
      <c r="E12" s="104" t="s">
        <v>149</v>
      </c>
      <c r="F12" s="149"/>
      <c r="G12" s="149"/>
      <c r="H12" s="149">
        <v>1</v>
      </c>
      <c r="I12" s="86">
        <f t="shared" si="0"/>
        <v>1</v>
      </c>
    </row>
    <row r="13" spans="1:9" ht="9" customHeight="1">
      <c r="A13" s="86">
        <v>45</v>
      </c>
      <c r="B13" s="87" t="s">
        <v>147</v>
      </c>
      <c r="C13" s="104" t="s">
        <v>150</v>
      </c>
      <c r="D13" s="87">
        <v>1</v>
      </c>
      <c r="E13" s="104" t="s">
        <v>151</v>
      </c>
      <c r="F13" s="149"/>
      <c r="G13" s="149"/>
      <c r="H13" s="149">
        <v>1</v>
      </c>
      <c r="I13" s="86">
        <f t="shared" si="0"/>
        <v>1</v>
      </c>
    </row>
    <row r="14" spans="1:9" ht="9" customHeight="1">
      <c r="A14" s="86">
        <v>47</v>
      </c>
      <c r="B14" s="87" t="s">
        <v>155</v>
      </c>
      <c r="C14" s="104" t="s">
        <v>82</v>
      </c>
      <c r="D14" s="87">
        <v>1</v>
      </c>
      <c r="E14" s="88" t="s">
        <v>156</v>
      </c>
      <c r="F14" s="148"/>
      <c r="G14" s="148"/>
      <c r="H14" s="149">
        <v>1</v>
      </c>
      <c r="I14" s="86">
        <f t="shared" si="0"/>
        <v>1</v>
      </c>
    </row>
    <row r="15" spans="1:9" ht="9" customHeight="1">
      <c r="A15" s="644" t="s">
        <v>164</v>
      </c>
      <c r="B15" s="645"/>
      <c r="C15" s="645"/>
      <c r="D15" s="645"/>
      <c r="E15" s="645"/>
      <c r="F15" s="71" t="s">
        <v>774</v>
      </c>
      <c r="G15" s="71" t="s">
        <v>775</v>
      </c>
      <c r="H15" s="71" t="s">
        <v>776</v>
      </c>
      <c r="I15" s="71" t="s">
        <v>777</v>
      </c>
    </row>
    <row r="16" spans="1:9" ht="9" customHeight="1">
      <c r="A16" s="86">
        <v>53</v>
      </c>
      <c r="B16" s="87" t="s">
        <v>169</v>
      </c>
      <c r="C16" s="104" t="s">
        <v>82</v>
      </c>
      <c r="D16" s="96">
        <v>1</v>
      </c>
      <c r="E16" s="109" t="s">
        <v>170</v>
      </c>
      <c r="F16" s="149">
        <v>1</v>
      </c>
      <c r="G16" s="148"/>
      <c r="H16" s="148"/>
      <c r="I16" s="101">
        <f>SUM(F16:H16)</f>
        <v>1</v>
      </c>
    </row>
    <row r="17" spans="1:9" ht="9" customHeight="1">
      <c r="A17" s="86">
        <v>60</v>
      </c>
      <c r="B17" s="87" t="s">
        <v>185</v>
      </c>
      <c r="C17" s="104" t="s">
        <v>82</v>
      </c>
      <c r="D17" s="96">
        <v>1</v>
      </c>
      <c r="E17" s="109" t="s">
        <v>186</v>
      </c>
      <c r="F17" s="148"/>
      <c r="G17" s="148"/>
      <c r="H17" s="149">
        <v>1</v>
      </c>
      <c r="I17" s="101">
        <f>SUM(F17:H17)</f>
        <v>1</v>
      </c>
    </row>
    <row r="18" spans="1:9" ht="9" customHeight="1">
      <c r="A18" s="86">
        <v>62</v>
      </c>
      <c r="B18" s="87" t="s">
        <v>189</v>
      </c>
      <c r="C18" s="104" t="s">
        <v>82</v>
      </c>
      <c r="D18" s="96">
        <v>1</v>
      </c>
      <c r="E18" s="109" t="s">
        <v>190</v>
      </c>
      <c r="F18" s="148"/>
      <c r="G18" s="148"/>
      <c r="H18" s="149">
        <v>1</v>
      </c>
      <c r="I18" s="101">
        <f>SUM(F18:H18)</f>
        <v>1</v>
      </c>
    </row>
    <row r="19" spans="1:9" ht="9" customHeight="1">
      <c r="A19" s="86">
        <v>67</v>
      </c>
      <c r="B19" s="87" t="s">
        <v>197</v>
      </c>
      <c r="C19" s="104" t="s">
        <v>200</v>
      </c>
      <c r="D19" s="96">
        <v>1</v>
      </c>
      <c r="E19" s="109" t="s">
        <v>201</v>
      </c>
      <c r="F19" s="148"/>
      <c r="G19" s="149"/>
      <c r="H19" s="149">
        <v>1</v>
      </c>
      <c r="I19" s="101">
        <f>SUM(F19:H19)</f>
        <v>1</v>
      </c>
    </row>
    <row r="20" spans="1:9" ht="9" customHeight="1">
      <c r="A20" s="143">
        <v>68</v>
      </c>
      <c r="B20" s="144" t="s">
        <v>197</v>
      </c>
      <c r="C20" s="145" t="s">
        <v>202</v>
      </c>
      <c r="D20" s="146">
        <v>1</v>
      </c>
      <c r="E20" s="147" t="s">
        <v>203</v>
      </c>
      <c r="F20" s="149">
        <v>1</v>
      </c>
      <c r="G20" s="149"/>
      <c r="H20" s="149">
        <v>1</v>
      </c>
      <c r="I20" s="101">
        <f>SUM(F20:H20)</f>
        <v>2</v>
      </c>
    </row>
    <row r="21" spans="1:9" ht="9" customHeight="1">
      <c r="A21" s="642" t="s">
        <v>212</v>
      </c>
      <c r="B21" s="643"/>
      <c r="C21" s="643"/>
      <c r="D21" s="643"/>
      <c r="E21" s="650"/>
      <c r="F21" s="71" t="s">
        <v>774</v>
      </c>
      <c r="G21" s="71" t="s">
        <v>775</v>
      </c>
      <c r="H21" s="71" t="s">
        <v>776</v>
      </c>
      <c r="I21" s="71" t="s">
        <v>777</v>
      </c>
    </row>
    <row r="22" spans="1:9" ht="9" customHeight="1">
      <c r="A22" s="86">
        <v>78</v>
      </c>
      <c r="B22" s="87" t="s">
        <v>223</v>
      </c>
      <c r="C22" s="104" t="s">
        <v>82</v>
      </c>
      <c r="D22" s="96">
        <v>1</v>
      </c>
      <c r="E22" s="109" t="s">
        <v>224</v>
      </c>
      <c r="F22" s="148"/>
      <c r="G22" s="148"/>
      <c r="H22" s="149">
        <v>1</v>
      </c>
      <c r="I22" s="101">
        <f t="shared" ref="I22:I29" si="1">SUM(F22:H22)</f>
        <v>1</v>
      </c>
    </row>
    <row r="23" spans="1:9" ht="9" customHeight="1">
      <c r="A23" s="86">
        <v>79</v>
      </c>
      <c r="B23" s="87" t="s">
        <v>225</v>
      </c>
      <c r="C23" s="104" t="s">
        <v>82</v>
      </c>
      <c r="D23" s="96">
        <v>1</v>
      </c>
      <c r="E23" s="109" t="s">
        <v>226</v>
      </c>
      <c r="F23" s="148"/>
      <c r="G23" s="148"/>
      <c r="H23" s="149">
        <v>1</v>
      </c>
      <c r="I23" s="101">
        <f t="shared" si="1"/>
        <v>1</v>
      </c>
    </row>
    <row r="24" spans="1:9" ht="9" customHeight="1">
      <c r="A24" s="86">
        <v>84</v>
      </c>
      <c r="B24" s="87" t="s">
        <v>235</v>
      </c>
      <c r="C24" s="104" t="s">
        <v>82</v>
      </c>
      <c r="D24" s="96">
        <v>1</v>
      </c>
      <c r="E24" s="109" t="s">
        <v>236</v>
      </c>
      <c r="F24" s="149">
        <v>1</v>
      </c>
      <c r="G24" s="148"/>
      <c r="H24" s="148"/>
      <c r="I24" s="101">
        <f t="shared" si="1"/>
        <v>1</v>
      </c>
    </row>
    <row r="25" spans="1:9" ht="9" customHeight="1">
      <c r="A25" s="86">
        <v>85</v>
      </c>
      <c r="B25" s="96" t="s">
        <v>237</v>
      </c>
      <c r="C25" s="95" t="s">
        <v>58</v>
      </c>
      <c r="D25" s="96"/>
      <c r="E25" s="109" t="s">
        <v>238</v>
      </c>
      <c r="F25" s="149">
        <v>1</v>
      </c>
      <c r="G25" s="149">
        <v>2</v>
      </c>
      <c r="H25" s="149">
        <v>1</v>
      </c>
      <c r="I25" s="101">
        <f t="shared" si="1"/>
        <v>4</v>
      </c>
    </row>
    <row r="26" spans="1:9" ht="9" customHeight="1">
      <c r="A26" s="86">
        <v>86</v>
      </c>
      <c r="B26" s="96" t="s">
        <v>237</v>
      </c>
      <c r="C26" s="105" t="s">
        <v>239</v>
      </c>
      <c r="D26" s="96">
        <v>1</v>
      </c>
      <c r="E26" s="109" t="s">
        <v>240</v>
      </c>
      <c r="F26" s="149">
        <v>1</v>
      </c>
      <c r="G26" s="148"/>
      <c r="H26" s="148"/>
      <c r="I26" s="101">
        <f t="shared" si="1"/>
        <v>1</v>
      </c>
    </row>
    <row r="27" spans="1:9" ht="9" customHeight="1">
      <c r="A27" s="86">
        <v>87</v>
      </c>
      <c r="B27" s="96" t="s">
        <v>237</v>
      </c>
      <c r="C27" s="88" t="s">
        <v>241</v>
      </c>
      <c r="D27" s="96">
        <v>4</v>
      </c>
      <c r="E27" s="105" t="s">
        <v>242</v>
      </c>
      <c r="F27" s="148">
        <v>3</v>
      </c>
      <c r="G27" s="148"/>
      <c r="H27" s="148"/>
      <c r="I27" s="101">
        <f t="shared" si="1"/>
        <v>3</v>
      </c>
    </row>
    <row r="28" spans="1:9" ht="9" customHeight="1">
      <c r="A28" s="86">
        <v>93</v>
      </c>
      <c r="B28" s="87" t="s">
        <v>256</v>
      </c>
      <c r="C28" s="104" t="s">
        <v>82</v>
      </c>
      <c r="D28" s="96">
        <v>1</v>
      </c>
      <c r="E28" s="105" t="s">
        <v>257</v>
      </c>
      <c r="F28" s="148"/>
      <c r="G28" s="148"/>
      <c r="H28" s="149">
        <v>1</v>
      </c>
      <c r="I28" s="101">
        <f t="shared" si="1"/>
        <v>1</v>
      </c>
    </row>
    <row r="29" spans="1:9" ht="9" customHeight="1">
      <c r="A29" s="86">
        <v>94</v>
      </c>
      <c r="B29" s="87" t="s">
        <v>258</v>
      </c>
      <c r="C29" s="104" t="s">
        <v>82</v>
      </c>
      <c r="D29" s="96">
        <v>1</v>
      </c>
      <c r="E29" s="105" t="s">
        <v>259</v>
      </c>
      <c r="F29" s="149">
        <v>1</v>
      </c>
      <c r="G29" s="148"/>
      <c r="H29" s="148"/>
      <c r="I29" s="101">
        <f t="shared" si="1"/>
        <v>1</v>
      </c>
    </row>
    <row r="30" spans="1:9" ht="9" customHeight="1">
      <c r="A30" s="640" t="s">
        <v>271</v>
      </c>
      <c r="B30" s="641"/>
      <c r="C30" s="641"/>
      <c r="D30" s="641"/>
      <c r="E30" s="641"/>
      <c r="F30" s="71" t="s">
        <v>774</v>
      </c>
      <c r="G30" s="71" t="s">
        <v>775</v>
      </c>
      <c r="H30" s="71" t="s">
        <v>776</v>
      </c>
      <c r="I30" s="71" t="s">
        <v>777</v>
      </c>
    </row>
    <row r="31" spans="1:9" ht="9" customHeight="1">
      <c r="A31" s="86">
        <v>105</v>
      </c>
      <c r="B31" s="87" t="s">
        <v>282</v>
      </c>
      <c r="C31" s="104" t="s">
        <v>82</v>
      </c>
      <c r="D31" s="96">
        <v>1</v>
      </c>
      <c r="E31" s="109" t="s">
        <v>283</v>
      </c>
      <c r="F31" s="149">
        <v>1</v>
      </c>
      <c r="G31" s="148"/>
      <c r="H31" s="148"/>
      <c r="I31" s="101">
        <f>SUM(F31:H31)</f>
        <v>1</v>
      </c>
    </row>
    <row r="32" spans="1:9" ht="9" customHeight="1">
      <c r="A32" s="86">
        <v>117</v>
      </c>
      <c r="B32" s="87" t="s">
        <v>311</v>
      </c>
      <c r="C32" s="104" t="s">
        <v>82</v>
      </c>
      <c r="D32" s="96">
        <v>1</v>
      </c>
      <c r="E32" s="109" t="s">
        <v>312</v>
      </c>
      <c r="F32" s="148"/>
      <c r="G32" s="148"/>
      <c r="H32" s="149">
        <v>1</v>
      </c>
      <c r="I32" s="101">
        <f>SUM(F32:H32)</f>
        <v>1</v>
      </c>
    </row>
    <row r="33" spans="1:9" ht="9" customHeight="1">
      <c r="A33" s="86">
        <v>118</v>
      </c>
      <c r="B33" s="87" t="s">
        <v>313</v>
      </c>
      <c r="C33" s="104" t="s">
        <v>82</v>
      </c>
      <c r="D33" s="96">
        <v>1</v>
      </c>
      <c r="E33" s="109" t="s">
        <v>314</v>
      </c>
      <c r="F33" s="149">
        <v>1</v>
      </c>
      <c r="G33" s="148"/>
      <c r="H33" s="149">
        <v>1</v>
      </c>
      <c r="I33" s="101">
        <f>SUM(F33:H33)</f>
        <v>2</v>
      </c>
    </row>
    <row r="34" spans="1:9" ht="9" customHeight="1">
      <c r="A34" s="86">
        <v>119</v>
      </c>
      <c r="B34" s="87" t="s">
        <v>315</v>
      </c>
      <c r="C34" s="104" t="s">
        <v>82</v>
      </c>
      <c r="D34" s="96">
        <v>1</v>
      </c>
      <c r="E34" s="109" t="s">
        <v>316</v>
      </c>
      <c r="F34" s="149">
        <v>1</v>
      </c>
      <c r="G34" s="148"/>
      <c r="H34" s="148"/>
      <c r="I34" s="101">
        <f>SUM(F34:H34)</f>
        <v>1</v>
      </c>
    </row>
    <row r="35" spans="1:9" ht="9" customHeight="1">
      <c r="A35" s="86">
        <v>123</v>
      </c>
      <c r="B35" s="87" t="s">
        <v>322</v>
      </c>
      <c r="C35" s="104" t="s">
        <v>325</v>
      </c>
      <c r="D35" s="115">
        <v>2</v>
      </c>
      <c r="E35" s="109" t="s">
        <v>326</v>
      </c>
      <c r="F35" s="148"/>
      <c r="G35" s="148"/>
      <c r="H35" s="149">
        <v>1</v>
      </c>
      <c r="I35" s="101">
        <f>SUM(F35:H35)</f>
        <v>1</v>
      </c>
    </row>
    <row r="36" spans="1:9" ht="9" customHeight="1">
      <c r="A36" s="640" t="s">
        <v>332</v>
      </c>
      <c r="B36" s="641"/>
      <c r="C36" s="641"/>
      <c r="D36" s="641"/>
      <c r="E36" s="641"/>
      <c r="F36" s="71" t="s">
        <v>774</v>
      </c>
      <c r="G36" s="71" t="s">
        <v>775</v>
      </c>
      <c r="H36" s="71" t="s">
        <v>776</v>
      </c>
      <c r="I36" s="71" t="s">
        <v>777</v>
      </c>
    </row>
    <row r="37" spans="1:9" ht="9" customHeight="1">
      <c r="A37" s="86">
        <v>127</v>
      </c>
      <c r="B37" s="87" t="s">
        <v>333</v>
      </c>
      <c r="C37" s="88" t="s">
        <v>735</v>
      </c>
      <c r="D37" s="87">
        <v>4</v>
      </c>
      <c r="E37" s="88" t="s">
        <v>337</v>
      </c>
      <c r="F37" s="148"/>
      <c r="G37" s="148"/>
      <c r="H37" s="149">
        <v>2</v>
      </c>
      <c r="I37" s="86">
        <f t="shared" ref="I37:I45" si="2">SUM(F37:H37)</f>
        <v>2</v>
      </c>
    </row>
    <row r="38" spans="1:9" ht="9" customHeight="1">
      <c r="A38" s="86">
        <v>128</v>
      </c>
      <c r="B38" s="87" t="s">
        <v>333</v>
      </c>
      <c r="C38" s="88" t="s">
        <v>58</v>
      </c>
      <c r="D38" s="87"/>
      <c r="E38" s="88" t="s">
        <v>340</v>
      </c>
      <c r="F38" s="148"/>
      <c r="G38" s="149">
        <v>2</v>
      </c>
      <c r="H38" s="149"/>
      <c r="I38" s="86">
        <f t="shared" si="2"/>
        <v>2</v>
      </c>
    </row>
    <row r="39" spans="1:9" ht="9" customHeight="1">
      <c r="A39" s="86">
        <v>129</v>
      </c>
      <c r="B39" s="87" t="s">
        <v>333</v>
      </c>
      <c r="C39" s="88" t="s">
        <v>58</v>
      </c>
      <c r="D39" s="87"/>
      <c r="E39" s="88" t="s">
        <v>341</v>
      </c>
      <c r="F39" s="148"/>
      <c r="G39" s="149">
        <v>2</v>
      </c>
      <c r="H39" s="149"/>
      <c r="I39" s="86">
        <f t="shared" si="2"/>
        <v>2</v>
      </c>
    </row>
    <row r="40" spans="1:9" ht="9" customHeight="1">
      <c r="A40" s="86">
        <v>133</v>
      </c>
      <c r="B40" s="87" t="s">
        <v>349</v>
      </c>
      <c r="C40" s="104" t="s">
        <v>350</v>
      </c>
      <c r="D40" s="87">
        <v>1</v>
      </c>
      <c r="E40" s="88" t="s">
        <v>351</v>
      </c>
      <c r="F40" s="148">
        <v>1</v>
      </c>
      <c r="G40" s="148"/>
      <c r="H40" s="148">
        <v>1</v>
      </c>
      <c r="I40" s="86">
        <f t="shared" si="2"/>
        <v>2</v>
      </c>
    </row>
    <row r="41" spans="1:9" ht="9" customHeight="1">
      <c r="A41" s="86">
        <v>134</v>
      </c>
      <c r="B41" s="87" t="s">
        <v>349</v>
      </c>
      <c r="C41" s="88" t="s">
        <v>58</v>
      </c>
      <c r="D41" s="87"/>
      <c r="E41" s="97" t="s">
        <v>352</v>
      </c>
      <c r="F41" s="148">
        <v>1</v>
      </c>
      <c r="G41" s="148"/>
      <c r="H41" s="148"/>
      <c r="I41" s="86">
        <f t="shared" si="2"/>
        <v>1</v>
      </c>
    </row>
    <row r="42" spans="1:9" ht="9" customHeight="1">
      <c r="A42" s="86">
        <v>136</v>
      </c>
      <c r="B42" s="87" t="s">
        <v>355</v>
      </c>
      <c r="C42" s="104" t="s">
        <v>82</v>
      </c>
      <c r="D42" s="87">
        <v>1</v>
      </c>
      <c r="E42" s="104" t="s">
        <v>356</v>
      </c>
      <c r="F42" s="148"/>
      <c r="G42" s="148"/>
      <c r="H42" s="148">
        <v>1</v>
      </c>
      <c r="I42" s="86">
        <f t="shared" si="2"/>
        <v>1</v>
      </c>
    </row>
    <row r="43" spans="1:9" ht="9" customHeight="1">
      <c r="A43" s="86">
        <v>137</v>
      </c>
      <c r="B43" s="87" t="s">
        <v>357</v>
      </c>
      <c r="C43" s="104" t="s">
        <v>117</v>
      </c>
      <c r="D43" s="87">
        <v>1</v>
      </c>
      <c r="E43" s="88" t="s">
        <v>358</v>
      </c>
      <c r="F43" s="148"/>
      <c r="G43" s="148"/>
      <c r="H43" s="148">
        <v>1</v>
      </c>
      <c r="I43" s="86">
        <f t="shared" si="2"/>
        <v>1</v>
      </c>
    </row>
    <row r="44" spans="1:9" ht="9" customHeight="1">
      <c r="A44" s="86">
        <v>138</v>
      </c>
      <c r="B44" s="87" t="s">
        <v>359</v>
      </c>
      <c r="C44" s="104" t="s">
        <v>82</v>
      </c>
      <c r="D44" s="87">
        <v>1</v>
      </c>
      <c r="E44" s="88" t="s">
        <v>360</v>
      </c>
      <c r="F44" s="148"/>
      <c r="G44" s="148"/>
      <c r="H44" s="148">
        <v>1</v>
      </c>
      <c r="I44" s="86">
        <f t="shared" si="2"/>
        <v>1</v>
      </c>
    </row>
    <row r="45" spans="1:9" ht="9" customHeight="1">
      <c r="A45" s="86">
        <v>140</v>
      </c>
      <c r="B45" s="87" t="s">
        <v>361</v>
      </c>
      <c r="C45" s="88" t="s">
        <v>58</v>
      </c>
      <c r="D45" s="87"/>
      <c r="E45" s="88" t="s">
        <v>364</v>
      </c>
      <c r="F45" s="148"/>
      <c r="G45" s="148">
        <v>3</v>
      </c>
      <c r="H45" s="149"/>
      <c r="I45" s="86">
        <f t="shared" si="2"/>
        <v>3</v>
      </c>
    </row>
    <row r="46" spans="1:9" ht="9" customHeight="1">
      <c r="A46" s="86">
        <v>141</v>
      </c>
      <c r="B46" s="87" t="s">
        <v>365</v>
      </c>
      <c r="C46" s="104" t="s">
        <v>82</v>
      </c>
      <c r="D46" s="87">
        <v>1</v>
      </c>
      <c r="E46" s="88" t="s">
        <v>366</v>
      </c>
      <c r="F46" s="148">
        <v>1</v>
      </c>
      <c r="G46" s="148">
        <v>1</v>
      </c>
      <c r="H46" s="148">
        <v>1</v>
      </c>
      <c r="I46" s="86">
        <f>SUM(F46:H46)</f>
        <v>3</v>
      </c>
    </row>
    <row r="47" spans="1:9" ht="27" customHeight="1">
      <c r="F47" s="85">
        <f>SUM(F2:F46)</f>
        <v>18</v>
      </c>
      <c r="G47" s="85">
        <f>SUM(G2:G46)</f>
        <v>10</v>
      </c>
      <c r="H47" s="85">
        <f>SUM(H2:H46)</f>
        <v>26</v>
      </c>
      <c r="I47" s="85">
        <f>SUM(I2:I46)</f>
        <v>54</v>
      </c>
    </row>
  </sheetData>
  <mergeCells count="7">
    <mergeCell ref="A30:E30"/>
    <mergeCell ref="A36:E36"/>
    <mergeCell ref="A2:E2"/>
    <mergeCell ref="A4:E4"/>
    <mergeCell ref="A7:E7"/>
    <mergeCell ref="A15:E15"/>
    <mergeCell ref="A21:E21"/>
  </mergeCells>
  <pageMargins left="0.25" right="0.25" top="0.75" bottom="0.75" header="0.3" footer="0.3"/>
  <pageSetup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17"/>
  <sheetViews>
    <sheetView showGridLines="0" topLeftCell="B1" zoomScale="130" zoomScaleNormal="130" workbookViewId="0">
      <selection activeCell="E12" sqref="E12"/>
    </sheetView>
  </sheetViews>
  <sheetFormatPr defaultColWidth="9.140625" defaultRowHeight="9" customHeight="1"/>
  <cols>
    <col min="1" max="1" width="3" style="122" hidden="1" customWidth="1"/>
    <col min="2" max="2" width="10.28515625" style="164" customWidth="1"/>
    <col min="3" max="3" width="37.85546875" style="165" customWidth="1"/>
    <col min="4" max="4" width="4.5703125" style="166" hidden="1" customWidth="1"/>
    <col min="5" max="5" width="32.85546875" style="165" customWidth="1"/>
    <col min="6" max="6" width="6.42578125" style="166" customWidth="1"/>
    <col min="7" max="7" width="5.140625" style="166" customWidth="1"/>
    <col min="8" max="8" width="36.140625" style="85" customWidth="1"/>
    <col min="9" max="16384" width="9.140625" style="85"/>
  </cols>
  <sheetData>
    <row r="1" spans="1:9" s="78" customFormat="1" ht="16.5" customHeight="1">
      <c r="A1" s="70" t="s">
        <v>724</v>
      </c>
      <c r="B1" s="150" t="s">
        <v>773</v>
      </c>
      <c r="C1" s="150" t="s">
        <v>26</v>
      </c>
      <c r="D1" s="151" t="s">
        <v>725</v>
      </c>
      <c r="E1" s="150" t="s">
        <v>28</v>
      </c>
      <c r="F1" s="651" t="s">
        <v>775</v>
      </c>
      <c r="G1" s="651" t="s">
        <v>776</v>
      </c>
      <c r="H1" s="651" t="s">
        <v>778</v>
      </c>
    </row>
    <row r="2" spans="1:9" ht="10.5" customHeight="1">
      <c r="A2" s="646" t="s">
        <v>367</v>
      </c>
      <c r="B2" s="646"/>
      <c r="C2" s="646"/>
      <c r="D2" s="646"/>
      <c r="E2" s="646"/>
      <c r="F2" s="652"/>
      <c r="G2" s="652"/>
      <c r="H2" s="652"/>
      <c r="I2" s="78"/>
    </row>
    <row r="3" spans="1:9" ht="38.25" customHeight="1">
      <c r="A3" s="138">
        <v>149</v>
      </c>
      <c r="B3" s="153" t="s">
        <v>380</v>
      </c>
      <c r="C3" s="167" t="s">
        <v>739</v>
      </c>
      <c r="D3" s="153">
        <v>2</v>
      </c>
      <c r="E3" s="162" t="s">
        <v>382</v>
      </c>
      <c r="F3" s="155">
        <v>1</v>
      </c>
      <c r="G3" s="155">
        <v>1</v>
      </c>
      <c r="H3" s="86"/>
    </row>
    <row r="4" spans="1:9" ht="24">
      <c r="A4" s="86">
        <v>152</v>
      </c>
      <c r="B4" s="152" t="s">
        <v>380</v>
      </c>
      <c r="C4" s="156" t="s">
        <v>741</v>
      </c>
      <c r="D4" s="152">
        <v>4</v>
      </c>
      <c r="E4" s="157" t="s">
        <v>742</v>
      </c>
      <c r="F4" s="155">
        <v>3</v>
      </c>
      <c r="G4" s="155">
        <v>2</v>
      </c>
      <c r="H4" s="86"/>
    </row>
    <row r="5" spans="1:9" ht="36.75" customHeight="1">
      <c r="A5" s="86">
        <v>153</v>
      </c>
      <c r="B5" s="152" t="s">
        <v>380</v>
      </c>
      <c r="C5" s="156" t="s">
        <v>388</v>
      </c>
      <c r="D5" s="152">
        <v>1</v>
      </c>
      <c r="E5" s="156" t="s">
        <v>743</v>
      </c>
      <c r="F5" s="155">
        <v>1</v>
      </c>
      <c r="G5" s="155">
        <v>1</v>
      </c>
      <c r="H5" s="86"/>
    </row>
    <row r="6" spans="1:9" ht="27" customHeight="1">
      <c r="A6" s="86">
        <v>156</v>
      </c>
      <c r="B6" s="152" t="s">
        <v>395</v>
      </c>
      <c r="C6" s="156" t="s">
        <v>396</v>
      </c>
      <c r="D6" s="152">
        <v>1</v>
      </c>
      <c r="E6" s="156" t="s">
        <v>744</v>
      </c>
      <c r="F6" s="155">
        <v>1</v>
      </c>
      <c r="G6" s="155">
        <v>1</v>
      </c>
      <c r="H6" s="86"/>
    </row>
    <row r="7" spans="1:9" ht="27" customHeight="1">
      <c r="A7" s="86">
        <v>157</v>
      </c>
      <c r="B7" s="152" t="s">
        <v>395</v>
      </c>
      <c r="C7" s="158" t="s">
        <v>398</v>
      </c>
      <c r="D7" s="152">
        <v>1</v>
      </c>
      <c r="E7" s="154" t="s">
        <v>399</v>
      </c>
      <c r="F7" s="155">
        <v>1</v>
      </c>
      <c r="G7" s="155">
        <v>1</v>
      </c>
      <c r="H7" s="86"/>
    </row>
    <row r="8" spans="1:9" ht="27" customHeight="1">
      <c r="A8" s="86">
        <v>158</v>
      </c>
      <c r="B8" s="152" t="s">
        <v>395</v>
      </c>
      <c r="C8" s="156" t="s">
        <v>400</v>
      </c>
      <c r="D8" s="152">
        <v>1</v>
      </c>
      <c r="E8" s="159" t="s">
        <v>401</v>
      </c>
      <c r="F8" s="155">
        <v>1</v>
      </c>
      <c r="G8" s="155">
        <v>1</v>
      </c>
      <c r="H8" s="86"/>
    </row>
    <row r="9" spans="1:9" ht="36.75" customHeight="1">
      <c r="A9" s="86">
        <v>164</v>
      </c>
      <c r="B9" s="152" t="s">
        <v>409</v>
      </c>
      <c r="C9" s="156" t="s">
        <v>412</v>
      </c>
      <c r="D9" s="152">
        <v>2</v>
      </c>
      <c r="E9" s="159" t="s">
        <v>748</v>
      </c>
      <c r="F9" s="155">
        <v>2</v>
      </c>
      <c r="G9" s="155">
        <v>2</v>
      </c>
      <c r="H9" s="86"/>
    </row>
    <row r="10" spans="1:9" ht="40.5" customHeight="1">
      <c r="A10" s="86">
        <v>165</v>
      </c>
      <c r="B10" s="152" t="s">
        <v>409</v>
      </c>
      <c r="C10" s="156" t="s">
        <v>414</v>
      </c>
      <c r="D10" s="152">
        <v>1</v>
      </c>
      <c r="E10" s="159" t="s">
        <v>779</v>
      </c>
      <c r="F10" s="155">
        <v>1</v>
      </c>
      <c r="G10" s="155">
        <v>1</v>
      </c>
      <c r="H10" s="86"/>
    </row>
    <row r="11" spans="1:9" ht="36" customHeight="1">
      <c r="A11" s="86">
        <v>167</v>
      </c>
      <c r="B11" s="152" t="s">
        <v>409</v>
      </c>
      <c r="C11" s="156" t="s">
        <v>418</v>
      </c>
      <c r="D11" s="160">
        <v>1</v>
      </c>
      <c r="E11" s="161" t="s">
        <v>752</v>
      </c>
      <c r="F11" s="155"/>
      <c r="G11" s="155">
        <v>1</v>
      </c>
      <c r="H11" s="86"/>
    </row>
    <row r="12" spans="1:9" ht="35.25" customHeight="1">
      <c r="A12" s="86">
        <v>173</v>
      </c>
      <c r="B12" s="152" t="s">
        <v>409</v>
      </c>
      <c r="C12" s="156" t="s">
        <v>430</v>
      </c>
      <c r="D12" s="152">
        <v>1</v>
      </c>
      <c r="E12" s="159" t="s">
        <v>431</v>
      </c>
      <c r="F12" s="155">
        <v>1</v>
      </c>
      <c r="G12" s="155">
        <v>1</v>
      </c>
      <c r="H12" s="86"/>
    </row>
    <row r="13" spans="1:9" ht="36" customHeight="1">
      <c r="A13" s="86"/>
      <c r="B13" s="152" t="s">
        <v>409</v>
      </c>
      <c r="C13" s="156" t="s">
        <v>780</v>
      </c>
      <c r="D13" s="152"/>
      <c r="E13" s="159" t="s">
        <v>781</v>
      </c>
      <c r="F13" s="155">
        <v>1</v>
      </c>
      <c r="G13" s="155">
        <v>1</v>
      </c>
      <c r="H13" s="86"/>
    </row>
    <row r="14" spans="1:9" ht="38.25" customHeight="1">
      <c r="A14" s="86">
        <v>175</v>
      </c>
      <c r="B14" s="152" t="s">
        <v>372</v>
      </c>
      <c r="C14" s="156" t="s">
        <v>434</v>
      </c>
      <c r="D14" s="152">
        <v>1</v>
      </c>
      <c r="E14" s="156" t="s">
        <v>758</v>
      </c>
      <c r="F14" s="155">
        <v>1</v>
      </c>
      <c r="G14" s="155">
        <v>1</v>
      </c>
      <c r="H14" s="86"/>
    </row>
    <row r="15" spans="1:9" ht="84.75" customHeight="1">
      <c r="A15" s="86">
        <v>176</v>
      </c>
      <c r="B15" s="152" t="s">
        <v>409</v>
      </c>
      <c r="C15" s="156" t="s">
        <v>436</v>
      </c>
      <c r="D15" s="152">
        <v>16</v>
      </c>
      <c r="E15" s="162" t="s">
        <v>437</v>
      </c>
      <c r="F15" s="155">
        <v>4</v>
      </c>
      <c r="G15" s="155">
        <v>4</v>
      </c>
      <c r="H15" s="86"/>
    </row>
    <row r="16" spans="1:9" ht="27" customHeight="1">
      <c r="A16" s="86">
        <v>185</v>
      </c>
      <c r="B16" s="152" t="s">
        <v>451</v>
      </c>
      <c r="C16" s="156" t="s">
        <v>767</v>
      </c>
      <c r="D16" s="152">
        <v>2</v>
      </c>
      <c r="E16" s="163" t="s">
        <v>453</v>
      </c>
      <c r="F16" s="155">
        <v>4</v>
      </c>
      <c r="G16" s="155">
        <v>4</v>
      </c>
      <c r="H16" s="86"/>
    </row>
    <row r="17" spans="6:7" ht="9" customHeight="1">
      <c r="F17" s="166">
        <f>SUM(F1:F16)</f>
        <v>22</v>
      </c>
      <c r="G17" s="166">
        <f>SUM(G1:G16)</f>
        <v>22</v>
      </c>
    </row>
  </sheetData>
  <mergeCells count="4">
    <mergeCell ref="H1:H2"/>
    <mergeCell ref="A2:E2"/>
    <mergeCell ref="F1:F2"/>
    <mergeCell ref="G1:G2"/>
  </mergeCells>
  <pageMargins left="0.25" right="0.25" top="0.75" bottom="0.75" header="0.3" footer="0.3"/>
  <pageSetup scale="95"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Wilder Salazar Rojas</dc:creator>
  <cp:keywords/>
  <dc:description/>
  <cp:lastModifiedBy>Monica Jaqueline Durango Castro</cp:lastModifiedBy>
  <cp:revision/>
  <dcterms:created xsi:type="dcterms:W3CDTF">2022-05-31T16:49:47Z</dcterms:created>
  <dcterms:modified xsi:type="dcterms:W3CDTF">2026-07-06T21:27:30Z</dcterms:modified>
  <cp:category/>
  <cp:contentStatus/>
</cp:coreProperties>
</file>