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D:\Usuarios\wendyc.herrera\Documents\FISCALÍA\2026\28. ESPECTRÓMETOS PORTÁTILES DE RAYOS-X\1. ESTUDIO DEL SECTOR\"/>
    </mc:Choice>
  </mc:AlternateContent>
  <xr:revisionPtr revIDLastSave="0" documentId="13_ncr:1_{6CD3DD84-8825-4DC0-B65D-F1A5ACFC24E1}" xr6:coauthVersionLast="47" xr6:coauthVersionMax="47" xr10:uidLastSave="{00000000-0000-0000-0000-000000000000}"/>
  <bookViews>
    <workbookView xWindow="-120" yWindow="-120" windowWidth="29040" windowHeight="15720" xr2:uid="{911F2FE4-D4D9-4746-9EC5-1C3C619AF831}"/>
  </bookViews>
  <sheets>
    <sheet name="ANEXO 1 ANÁLISIS DE COTIZACIÓN" sheetId="1" r:id="rId1"/>
    <sheet name="ANEXO 2 RESULTADO COTIZACIONES" sheetId="5" r:id="rId2"/>
    <sheet name="ANEXO 3 - ESTUDIO DEL SECTOR " sheetId="4" r:id="rId3"/>
  </sheets>
  <definedNames>
    <definedName name="_xlnm.Print_Area" localSheetId="2">'ANEXO 3 - ESTUDIO DEL SECTOR '!$B$2:$J$14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6" i="1" l="1"/>
  <c r="N6" i="1"/>
  <c r="S6" i="1" s="1"/>
  <c r="M6" i="1" l="1"/>
  <c r="P6" i="1" s="1"/>
  <c r="Q6" i="1" l="1"/>
  <c r="T6" i="1" s="1"/>
  <c r="D3" i="4" l="1"/>
  <c r="G6" i="5" l="1"/>
  <c r="I6" i="5" s="1"/>
  <c r="D3" i="5"/>
  <c r="J6" i="5" l="1"/>
  <c r="K6" i="5" s="1"/>
  <c r="L6" i="5" s="1"/>
  <c r="L7" i="5" s="1"/>
  <c r="G6" i="4"/>
  <c r="H6" i="4" l="1"/>
  <c r="U6" i="1"/>
  <c r="V6" i="1" s="1"/>
  <c r="V7" i="1" l="1"/>
  <c r="I6" i="4" l="1"/>
  <c r="J6" i="4" s="1"/>
  <c r="J7" i="4" l="1"/>
  <c r="F9" i="4" s="1"/>
</calcChain>
</file>

<file path=xl/sharedStrings.xml><?xml version="1.0" encoding="utf-8"?>
<sst xmlns="http://schemas.openxmlformats.org/spreadsheetml/2006/main" count="86" uniqueCount="42">
  <si>
    <t>Ítem</t>
  </si>
  <si>
    <t>Unidad de Medida</t>
  </si>
  <si>
    <t>Cantidad</t>
  </si>
  <si>
    <t xml:space="preserve">PROMEDIO                                                                                </t>
  </si>
  <si>
    <t>NOTAS:</t>
  </si>
  <si>
    <t>VALOR UNITARIO
SIN IVA</t>
  </si>
  <si>
    <t>Valor Total 
Incluido IVA</t>
  </si>
  <si>
    <t>ESTUDIO DEL SECTOR</t>
  </si>
  <si>
    <t>PORCENTAJE DIFERENCIAL (PROMEDIO/BAJA)</t>
  </si>
  <si>
    <t>25 % &lt; / &gt;</t>
  </si>
  <si>
    <t>TOTAL</t>
  </si>
  <si>
    <t>Valor Unitario
sin IVA</t>
  </si>
  <si>
    <t>Descripción del Bien o Servicio</t>
  </si>
  <si>
    <t>ANEXO 1 - ANÁLISIS DE COTIZACIONES</t>
  </si>
  <si>
    <t xml:space="preserve">EL PRESUPUESTO ASIGNADO AL PROCESO ES POR </t>
  </si>
  <si>
    <t>ANÁLISIS DE COTIZACIONES</t>
  </si>
  <si>
    <t>Elaboró</t>
  </si>
  <si>
    <t>Aprobó</t>
  </si>
  <si>
    <t>Catherine Herrera Muñoz
Pofesional Equipo Estudio del Sector
Subdirección Nacional de Gestión Contractual</t>
  </si>
  <si>
    <t>1)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</si>
  <si>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DESCRIPCIÓN DE LA NECESIDAD</t>
  </si>
  <si>
    <r>
      <t>VALOR COTIZACIÓN HÁBIL MÁS BAJA</t>
    </r>
    <r>
      <rPr>
        <b/>
        <sz val="10"/>
        <rFont val="Arial Narrow"/>
        <family val="2"/>
      </rPr>
      <t xml:space="preserve">      </t>
    </r>
    <r>
      <rPr>
        <b/>
        <sz val="10"/>
        <color indexed="10"/>
        <rFont val="Arial Narrow"/>
        <family val="2"/>
      </rPr>
      <t xml:space="preserve">                                                                                              </t>
    </r>
  </si>
  <si>
    <r>
      <t>VALOR COTIZACIÓN  HÁBIL MÁS ALTA</t>
    </r>
    <r>
      <rPr>
        <b/>
        <sz val="10"/>
        <rFont val="Arial Narrow"/>
        <family val="2"/>
      </rPr>
      <t xml:space="preserve">     </t>
    </r>
    <r>
      <rPr>
        <b/>
        <sz val="10"/>
        <color indexed="10"/>
        <rFont val="Arial Narrow"/>
        <family val="2"/>
      </rPr>
      <t xml:space="preserve">                                                                                              </t>
    </r>
  </si>
  <si>
    <t xml:space="preserve">ANÁLISIS DE COTIZACIONES </t>
  </si>
  <si>
    <t>MEDIA ARITMÉTICA BAJA</t>
  </si>
  <si>
    <t xml:space="preserve">PROYECCIÓN DE COSTOS </t>
  </si>
  <si>
    <t>Valor IVA</t>
  </si>
  <si>
    <t>Valor Unitario incluido IVA</t>
  </si>
  <si>
    <t>Valor Total
incluido IVA</t>
  </si>
  <si>
    <t>Unidad</t>
  </si>
  <si>
    <t>Gustavo Palacio Olarte
Coordinador Equipo Estudio del Sector
Subdirección Nacional de Gestión Contractual</t>
  </si>
  <si>
    <t>ADQUISICION DE ESPECTROMETROS PORTATILES DE RAYOS-X PARA LA DIRECCIÓN DEL CUERPO TÉCNICO DE INVESTIGACIÓN - CTI DE LA FISCALÍA GENERAL DE LA NACIÓN</t>
  </si>
  <si>
    <t>Espectrómetro Portátil de Rayos x</t>
  </si>
  <si>
    <t>1) Se realizó el estudio con TRES (3) cotizaciones, las cuales cumplen con lo solicitado por la Fiscalía General de la Nación.</t>
  </si>
  <si>
    <t xml:space="preserve">COTIZACIÓN 2 - WG TECHNOLOGY S.A.S. </t>
  </si>
  <si>
    <t>ANEXO 3 - ESTUDIO DEL SECTOR</t>
  </si>
  <si>
    <t xml:space="preserve">ANEXO 2 - PROYECCIÓN DE COSTOS </t>
  </si>
  <si>
    <t>COTIZACIÓN 3 - CPLUS INGENIERÍA S.A.S.</t>
  </si>
  <si>
    <t xml:space="preserve">COTIZACIÓN 1 - LABZUL S.A.S. </t>
  </si>
  <si>
    <t>Fecha de elaboración: 21/07/2026</t>
  </si>
  <si>
    <t>2) Se aplica la fórmula de promedio considerado un margen cercano entre los valores cotizados; por ello, este método permite obtener un valor de referencia y representativo del mercado.</t>
  </si>
  <si>
    <t>3)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</si>
</sst>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0.00"/>
    <numFmt numFmtId="165" formatCode="&quot;$&quot;\ #,##0.00"/>
  </numFmts>
  <fonts count="16" x14ac:knownFonts="1">
    <font>
      <sz val="11"/>
      <color theme="1"/>
      <name val="Aptos Narrow"/>
      <family val="2"/>
      <scheme val="minor"/>
    </font>
    <font>
      <sz val="11"/>
      <color theme="1"/>
      <name val="Aptos Narrow"/>
      <family val="2"/>
      <scheme val="minor"/>
    </font>
    <font>
      <sz val="8"/>
      <name val="Aptos Narrow"/>
      <family val="2"/>
      <scheme val="minor"/>
    </font>
    <font>
      <sz val="10"/>
      <name val="Arial"/>
      <family val="2"/>
    </font>
    <font>
      <sz val="10"/>
      <color theme="1"/>
      <name val="Arial Narrow"/>
      <family val="2"/>
    </font>
    <font>
      <b/>
      <sz val="10"/>
      <color theme="1"/>
      <name val="Arial Narrow"/>
      <family val="2"/>
    </font>
    <font>
      <b/>
      <sz val="10"/>
      <name val="Arial Narrow"/>
      <family val="2"/>
    </font>
    <font>
      <b/>
      <sz val="10"/>
      <color rgb="FF000000"/>
      <name val="Arial Narrow"/>
      <family val="2"/>
    </font>
    <font>
      <b/>
      <sz val="10"/>
      <color rgb="FFFF0000"/>
      <name val="Arial Narrow"/>
      <family val="2"/>
    </font>
    <font>
      <b/>
      <sz val="10"/>
      <color indexed="10"/>
      <name val="Arial Narrow"/>
      <family val="2"/>
    </font>
    <font>
      <sz val="10"/>
      <name val="Arial Narrow"/>
      <family val="2"/>
    </font>
    <font>
      <sz val="8"/>
      <name val="Arial Narrow"/>
      <family val="2"/>
    </font>
    <font>
      <sz val="8"/>
      <color theme="1"/>
      <name val="Arial Narrow"/>
      <family val="2"/>
    </font>
    <font>
      <sz val="10"/>
      <color rgb="FFFF0000"/>
      <name val="Arial Narrow"/>
      <family val="2"/>
    </font>
    <font>
      <b/>
      <sz val="13"/>
      <color theme="1"/>
      <name val="Arial Narrow"/>
      <family val="2"/>
    </font>
    <font>
      <sz val="10"/>
      <color rgb="FF000000"/>
      <name val="Arial Narrow"/>
      <family val="2"/>
    </font>
  </fonts>
  <fills count="9">
    <fill>
      <patternFill patternType="none"/>
    </fill>
    <fill>
      <patternFill patternType="gray125"/>
    </fill>
    <fill>
      <patternFill patternType="solid">
        <fgColor rgb="FFF2F2F2"/>
        <bgColor indexed="64"/>
      </patternFill>
    </fill>
    <fill>
      <patternFill patternType="solid">
        <fgColor theme="3" tint="0.89999084444715716"/>
        <bgColor indexed="64"/>
      </patternFill>
    </fill>
    <fill>
      <patternFill patternType="solid">
        <fgColor indexed="22"/>
        <bgColor indexed="64"/>
      </patternFill>
    </fill>
    <fill>
      <patternFill patternType="solid">
        <fgColor theme="0"/>
        <bgColor indexed="64"/>
      </patternFill>
    </fill>
    <fill>
      <patternFill patternType="solid">
        <fgColor theme="3" tint="0.749992370372631"/>
        <bgColor indexed="64"/>
      </patternFill>
    </fill>
    <fill>
      <patternFill patternType="solid">
        <fgColor theme="0" tint="-4.9989318521683403E-2"/>
        <bgColor indexed="64"/>
      </patternFill>
    </fill>
    <fill>
      <patternFill patternType="solid">
        <fgColor theme="8"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
      <left style="thin">
        <color auto="1"/>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4">
    <xf numFmtId="0" fontId="0" fillId="0" borderId="0"/>
    <xf numFmtId="9" fontId="1" fillId="0" borderId="0" applyFont="0" applyFill="0" applyBorder="0" applyAlignment="0" applyProtection="0"/>
    <xf numFmtId="0" fontId="3" fillId="0" borderId="0"/>
    <xf numFmtId="0" fontId="1" fillId="0" borderId="0"/>
  </cellStyleXfs>
  <cellXfs count="97">
    <xf numFmtId="0" fontId="0" fillId="0" borderId="0" xfId="0"/>
    <xf numFmtId="0" fontId="4" fillId="0" borderId="0" xfId="0" applyFont="1"/>
    <xf numFmtId="0" fontId="7" fillId="2" borderId="6" xfId="0" applyFont="1" applyFill="1" applyBorder="1" applyAlignment="1">
      <alignment horizontal="center" vertical="center" wrapText="1"/>
    </xf>
    <xf numFmtId="10" fontId="4" fillId="0" borderId="0" xfId="1" applyNumberFormat="1" applyFont="1" applyAlignment="1">
      <alignment vertical="center"/>
    </xf>
    <xf numFmtId="0" fontId="7" fillId="2" borderId="5" xfId="0" applyFont="1" applyFill="1" applyBorder="1" applyAlignment="1">
      <alignment horizontal="center" vertical="center" wrapText="1"/>
    </xf>
    <xf numFmtId="0" fontId="8" fillId="4" borderId="5" xfId="2" applyFont="1" applyFill="1" applyBorder="1" applyAlignment="1">
      <alignment horizontal="center" vertical="center" wrapText="1"/>
    </xf>
    <xf numFmtId="0" fontId="9" fillId="4" borderId="5" xfId="2" applyFont="1" applyFill="1" applyBorder="1" applyAlignment="1">
      <alignment horizontal="center" vertical="center" wrapText="1"/>
    </xf>
    <xf numFmtId="0" fontId="6" fillId="4" borderId="1" xfId="2" applyFont="1" applyFill="1" applyBorder="1" applyAlignment="1">
      <alignment horizontal="center" vertical="center" wrapText="1"/>
    </xf>
    <xf numFmtId="0" fontId="8" fillId="4" borderId="1" xfId="2" applyFont="1" applyFill="1" applyBorder="1" applyAlignment="1">
      <alignment horizontal="center" vertical="center" wrapText="1"/>
    </xf>
    <xf numFmtId="165" fontId="4" fillId="0" borderId="0" xfId="0" applyNumberFormat="1" applyFont="1"/>
    <xf numFmtId="164" fontId="10" fillId="5" borderId="1" xfId="2" applyNumberFormat="1" applyFont="1" applyFill="1" applyBorder="1" applyAlignment="1">
      <alignment horizontal="center" vertical="center" wrapText="1"/>
    </xf>
    <xf numFmtId="10" fontId="6" fillId="5" borderId="1" xfId="1" applyNumberFormat="1" applyFont="1" applyFill="1" applyBorder="1" applyAlignment="1">
      <alignment horizontal="center" vertical="center" wrapText="1"/>
    </xf>
    <xf numFmtId="165" fontId="4" fillId="0" borderId="1" xfId="0" applyNumberFormat="1" applyFont="1" applyBorder="1" applyAlignment="1">
      <alignment horizontal="center" vertical="center"/>
    </xf>
    <xf numFmtId="164" fontId="4" fillId="0" borderId="1" xfId="0" applyNumberFormat="1" applyFont="1" applyBorder="1" applyAlignment="1">
      <alignment horizontal="center" vertical="center"/>
    </xf>
    <xf numFmtId="0" fontId="4" fillId="6" borderId="1" xfId="0" applyFont="1" applyFill="1" applyBorder="1"/>
    <xf numFmtId="165" fontId="5" fillId="6" borderId="1" xfId="0" applyNumberFormat="1" applyFont="1" applyFill="1" applyBorder="1" applyAlignment="1">
      <alignment horizontal="center" vertical="center"/>
    </xf>
    <xf numFmtId="0" fontId="6" fillId="0" borderId="0" xfId="0" applyFont="1" applyAlignment="1">
      <alignment vertical="center"/>
    </xf>
    <xf numFmtId="0" fontId="10" fillId="0" borderId="0" xfId="0" applyFont="1" applyAlignment="1">
      <alignment vertical="center"/>
    </xf>
    <xf numFmtId="0" fontId="12" fillId="0" borderId="0" xfId="0" applyFont="1"/>
    <xf numFmtId="164" fontId="4" fillId="5" borderId="1" xfId="0" applyNumberFormat="1" applyFont="1" applyFill="1" applyBorder="1" applyAlignment="1">
      <alignment horizontal="center" vertical="center"/>
    </xf>
    <xf numFmtId="0" fontId="10" fillId="5" borderId="0" xfId="0" applyFont="1" applyFill="1"/>
    <xf numFmtId="0" fontId="4" fillId="0" borderId="0" xfId="0" applyFont="1" applyAlignment="1">
      <alignment vertical="center" wrapText="1"/>
    </xf>
    <xf numFmtId="10" fontId="6" fillId="5" borderId="0" xfId="1" applyNumberFormat="1" applyFont="1" applyFill="1" applyBorder="1" applyAlignment="1">
      <alignment horizontal="center" vertical="center" wrapText="1"/>
    </xf>
    <xf numFmtId="0" fontId="5" fillId="5" borderId="0" xfId="0" applyFont="1" applyFill="1" applyAlignment="1">
      <alignment horizontal="center"/>
    </xf>
    <xf numFmtId="0" fontId="4" fillId="5" borderId="0" xfId="0" applyFont="1" applyFill="1"/>
    <xf numFmtId="165" fontId="5" fillId="5" borderId="0" xfId="0" applyNumberFormat="1" applyFont="1" applyFill="1" applyAlignment="1">
      <alignment horizontal="center" vertical="center"/>
    </xf>
    <xf numFmtId="0" fontId="4" fillId="5" borderId="0" xfId="0" applyFont="1" applyFill="1" applyAlignment="1">
      <alignment horizontal="center" vertical="center" wrapText="1"/>
    </xf>
    <xf numFmtId="0" fontId="5" fillId="0" borderId="0" xfId="0" applyFont="1"/>
    <xf numFmtId="0" fontId="6" fillId="5" borderId="0" xfId="0" applyFont="1" applyFill="1" applyAlignment="1">
      <alignment vertical="center"/>
    </xf>
    <xf numFmtId="0" fontId="10" fillId="5" borderId="0" xfId="0" applyFont="1" applyFill="1" applyAlignment="1">
      <alignment vertical="center"/>
    </xf>
    <xf numFmtId="0" fontId="6" fillId="5" borderId="0" xfId="0" applyFont="1" applyFill="1" applyAlignment="1">
      <alignment vertical="center" wrapText="1"/>
    </xf>
    <xf numFmtId="0" fontId="11" fillId="5" borderId="1" xfId="0" applyFont="1" applyFill="1" applyBorder="1" applyAlignment="1">
      <alignment horizontal="center" vertical="center" wrapText="1"/>
    </xf>
    <xf numFmtId="0" fontId="13" fillId="5" borderId="0" xfId="0" applyFont="1" applyFill="1" applyAlignment="1">
      <alignment horizontal="left" vertical="center" wrapText="1"/>
    </xf>
    <xf numFmtId="0" fontId="13" fillId="5" borderId="0" xfId="0" applyFont="1" applyFill="1"/>
    <xf numFmtId="14" fontId="12" fillId="5" borderId="1" xfId="0" applyNumberFormat="1" applyFont="1" applyFill="1" applyBorder="1" applyAlignment="1">
      <alignment horizontal="center" vertical="center"/>
    </xf>
    <xf numFmtId="0" fontId="12" fillId="5" borderId="0" xfId="0" applyFont="1" applyFill="1"/>
    <xf numFmtId="0" fontId="10" fillId="5" borderId="0" xfId="0" applyFont="1" applyFill="1" applyAlignment="1">
      <alignment horizontal="left" vertical="center" wrapText="1"/>
    </xf>
    <xf numFmtId="14" fontId="11" fillId="5" borderId="2" xfId="0" applyNumberFormat="1" applyFont="1" applyFill="1" applyBorder="1" applyAlignment="1">
      <alignment horizontal="center" vertical="center"/>
    </xf>
    <xf numFmtId="165" fontId="4" fillId="5" borderId="1" xfId="0" applyNumberFormat="1" applyFont="1" applyFill="1" applyBorder="1" applyAlignment="1">
      <alignment horizontal="center" vertical="center"/>
    </xf>
    <xf numFmtId="165" fontId="4" fillId="5" borderId="0" xfId="0" applyNumberFormat="1" applyFont="1" applyFill="1"/>
    <xf numFmtId="0" fontId="6" fillId="5" borderId="3" xfId="3" applyFont="1" applyFill="1" applyBorder="1" applyAlignment="1">
      <alignment horizontal="left" vertical="center" wrapText="1"/>
    </xf>
    <xf numFmtId="0" fontId="10" fillId="5" borderId="0" xfId="0" applyFont="1" applyFill="1" applyAlignment="1">
      <alignment vertical="center" wrapText="1"/>
    </xf>
    <xf numFmtId="165" fontId="10" fillId="5" borderId="0" xfId="0" applyNumberFormat="1" applyFont="1" applyFill="1" applyAlignment="1">
      <alignment vertical="center" wrapText="1"/>
    </xf>
    <xf numFmtId="0" fontId="4" fillId="0" borderId="12" xfId="0" applyFont="1" applyBorder="1" applyAlignment="1">
      <alignment horizontal="center" vertical="center" wrapText="1"/>
    </xf>
    <xf numFmtId="14" fontId="11" fillId="5" borderId="1" xfId="0" applyNumberFormat="1" applyFont="1" applyFill="1" applyBorder="1" applyAlignment="1">
      <alignment horizontal="center" vertical="center"/>
    </xf>
    <xf numFmtId="164" fontId="10" fillId="0" borderId="1" xfId="0" applyNumberFormat="1" applyFont="1" applyBorder="1" applyAlignment="1">
      <alignment horizontal="center" vertical="center"/>
    </xf>
    <xf numFmtId="0" fontId="15" fillId="0" borderId="11" xfId="0" applyFont="1" applyBorder="1" applyAlignment="1">
      <alignment horizontal="justify" vertical="center" wrapText="1"/>
    </xf>
    <xf numFmtId="0" fontId="15" fillId="0" borderId="11" xfId="0" applyFont="1" applyBorder="1" applyAlignment="1">
      <alignment horizontal="center" vertical="center" wrapText="1"/>
    </xf>
    <xf numFmtId="165" fontId="4" fillId="5" borderId="0" xfId="0" applyNumberFormat="1" applyFont="1" applyFill="1" applyAlignment="1">
      <alignment horizontal="center" vertical="center"/>
    </xf>
    <xf numFmtId="164" fontId="10" fillId="8" borderId="1" xfId="2" applyNumberFormat="1" applyFont="1" applyFill="1" applyBorder="1" applyAlignment="1">
      <alignment horizontal="center" vertical="center" wrapText="1"/>
    </xf>
    <xf numFmtId="0" fontId="10" fillId="5" borderId="4" xfId="0" applyFont="1" applyFill="1" applyBorder="1" applyAlignment="1">
      <alignment horizontal="justify" vertical="center" wrapText="1"/>
    </xf>
    <xf numFmtId="0" fontId="7" fillId="5" borderId="0" xfId="0" applyFont="1" applyFill="1" applyAlignment="1">
      <alignment horizontal="center" vertical="center" wrapText="1"/>
    </xf>
    <xf numFmtId="0" fontId="7" fillId="5" borderId="2"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4" xfId="0" applyFont="1" applyFill="1" applyBorder="1" applyAlignment="1">
      <alignment horizontal="center" vertical="center" wrapText="1"/>
    </xf>
    <xf numFmtId="0" fontId="4" fillId="0" borderId="1" xfId="0" applyFont="1" applyBorder="1" applyAlignment="1">
      <alignment horizontal="center"/>
    </xf>
    <xf numFmtId="0" fontId="5" fillId="7" borderId="1" xfId="0" applyFont="1" applyFill="1" applyBorder="1" applyAlignment="1">
      <alignment horizontal="center" vertical="center"/>
    </xf>
    <xf numFmtId="0" fontId="10" fillId="5" borderId="2" xfId="0" applyFont="1" applyFill="1" applyBorder="1" applyAlignment="1">
      <alignment horizontal="justify" vertical="center" wrapText="1"/>
    </xf>
    <xf numFmtId="0" fontId="10" fillId="5" borderId="3" xfId="0" applyFont="1" applyFill="1" applyBorder="1" applyAlignment="1">
      <alignment horizontal="justify" vertical="center" wrapText="1"/>
    </xf>
    <xf numFmtId="0" fontId="10" fillId="5" borderId="4" xfId="0" applyFont="1" applyFill="1" applyBorder="1" applyAlignment="1">
      <alignment horizontal="justify" vertical="center" wrapText="1"/>
    </xf>
    <xf numFmtId="0" fontId="5" fillId="6" borderId="5" xfId="0" applyFont="1" applyFill="1" applyBorder="1" applyAlignment="1">
      <alignment horizontal="center" vertical="center" wrapText="1"/>
    </xf>
    <xf numFmtId="0" fontId="4" fillId="6" borderId="2" xfId="0" applyFont="1" applyFill="1" applyBorder="1" applyAlignment="1">
      <alignment horizontal="center"/>
    </xf>
    <xf numFmtId="0" fontId="4" fillId="6" borderId="3" xfId="0" applyFont="1" applyFill="1" applyBorder="1" applyAlignment="1">
      <alignment horizontal="center"/>
    </xf>
    <xf numFmtId="0" fontId="4" fillId="6" borderId="4" xfId="0" applyFont="1" applyFill="1" applyBorder="1" applyAlignment="1">
      <alignment horizontal="center"/>
    </xf>
    <xf numFmtId="0" fontId="12" fillId="5" borderId="10" xfId="0" applyFont="1" applyFill="1" applyBorder="1" applyAlignment="1">
      <alignment horizontal="center"/>
    </xf>
    <xf numFmtId="0" fontId="12" fillId="5" borderId="0" xfId="0" applyFont="1" applyFill="1" applyAlignment="1">
      <alignment horizontal="center"/>
    </xf>
    <xf numFmtId="0" fontId="10" fillId="5" borderId="0" xfId="0" applyFont="1" applyFill="1" applyAlignment="1">
      <alignment horizontal="left" vertical="center"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5" fillId="6" borderId="2" xfId="0" applyFont="1" applyFill="1" applyBorder="1" applyAlignment="1">
      <alignment horizontal="center" vertical="center"/>
    </xf>
    <xf numFmtId="0" fontId="5" fillId="6" borderId="3" xfId="0" applyFont="1" applyFill="1" applyBorder="1" applyAlignment="1">
      <alignment horizontal="center" vertical="center"/>
    </xf>
    <xf numFmtId="0" fontId="5" fillId="6" borderId="4" xfId="0" applyFont="1" applyFill="1" applyBorder="1" applyAlignment="1">
      <alignment horizontal="center" vertical="center"/>
    </xf>
    <xf numFmtId="0" fontId="5" fillId="7" borderId="2" xfId="0" applyFont="1" applyFill="1" applyBorder="1" applyAlignment="1">
      <alignment horizontal="center" vertical="center"/>
    </xf>
    <xf numFmtId="0" fontId="5" fillId="7" borderId="3" xfId="0" applyFont="1" applyFill="1" applyBorder="1" applyAlignment="1">
      <alignment horizontal="center" vertical="center"/>
    </xf>
    <xf numFmtId="0" fontId="5" fillId="7" borderId="4" xfId="0" applyFont="1" applyFill="1" applyBorder="1" applyAlignment="1">
      <alignment horizontal="center" vertical="center"/>
    </xf>
    <xf numFmtId="0" fontId="5" fillId="6" borderId="1" xfId="0" applyFont="1" applyFill="1" applyBorder="1" applyAlignment="1">
      <alignment horizontal="center" vertical="center" wrapText="1"/>
    </xf>
    <xf numFmtId="0" fontId="10" fillId="5" borderId="2" xfId="0" applyFont="1" applyFill="1" applyBorder="1" applyAlignment="1">
      <alignment horizontal="justify" vertical="justify" wrapText="1"/>
    </xf>
    <xf numFmtId="0" fontId="10" fillId="5" borderId="3" xfId="0" applyFont="1" applyFill="1" applyBorder="1" applyAlignment="1">
      <alignment horizontal="justify" vertical="justify" wrapText="1"/>
    </xf>
    <xf numFmtId="0" fontId="10" fillId="5" borderId="4" xfId="0" applyFont="1" applyFill="1" applyBorder="1" applyAlignment="1">
      <alignment horizontal="justify" vertical="justify" wrapText="1"/>
    </xf>
    <xf numFmtId="0" fontId="11" fillId="5" borderId="10" xfId="0" applyFont="1" applyFill="1" applyBorder="1" applyAlignment="1">
      <alignment horizontal="center"/>
    </xf>
    <xf numFmtId="0" fontId="11" fillId="5" borderId="0" xfId="0" applyFont="1" applyFill="1" applyAlignment="1">
      <alignment horizontal="center"/>
    </xf>
    <xf numFmtId="0" fontId="14" fillId="5" borderId="1" xfId="0" applyFont="1" applyFill="1" applyBorder="1" applyAlignment="1">
      <alignment horizontal="center" vertical="center"/>
    </xf>
    <xf numFmtId="165" fontId="14" fillId="5" borderId="2" xfId="0" applyNumberFormat="1" applyFont="1" applyFill="1" applyBorder="1" applyAlignment="1">
      <alignment horizontal="center" vertical="center"/>
    </xf>
    <xf numFmtId="165" fontId="14" fillId="5" borderId="3" xfId="0" applyNumberFormat="1" applyFont="1" applyFill="1" applyBorder="1" applyAlignment="1">
      <alignment horizontal="center" vertical="center"/>
    </xf>
    <xf numFmtId="165" fontId="14" fillId="5" borderId="4" xfId="0" applyNumberFormat="1" applyFont="1" applyFill="1" applyBorder="1" applyAlignment="1">
      <alignment horizontal="center" vertical="center"/>
    </xf>
    <xf numFmtId="0" fontId="7" fillId="6" borderId="2" xfId="0" applyFont="1" applyFill="1" applyBorder="1" applyAlignment="1">
      <alignment horizontal="center" vertical="center" wrapText="1"/>
    </xf>
    <xf numFmtId="0" fontId="7" fillId="6" borderId="3" xfId="0" applyFont="1" applyFill="1" applyBorder="1" applyAlignment="1">
      <alignment horizontal="center" vertical="center" wrapText="1"/>
    </xf>
    <xf numFmtId="0" fontId="7" fillId="6" borderId="4" xfId="0" applyFont="1" applyFill="1" applyBorder="1" applyAlignment="1">
      <alignment horizontal="center" vertical="center" wrapText="1"/>
    </xf>
    <xf numFmtId="0" fontId="5" fillId="6" borderId="7" xfId="0" applyFont="1" applyFill="1" applyBorder="1" applyAlignment="1">
      <alignment horizontal="center"/>
    </xf>
    <xf numFmtId="0" fontId="5" fillId="6" borderId="8" xfId="0" applyFont="1" applyFill="1" applyBorder="1" applyAlignment="1">
      <alignment horizontal="center"/>
    </xf>
    <xf numFmtId="0" fontId="5" fillId="6" borderId="9" xfId="0" applyFont="1" applyFill="1" applyBorder="1" applyAlignment="1">
      <alignment horizontal="center"/>
    </xf>
    <xf numFmtId="0" fontId="6" fillId="5" borderId="2" xfId="3" applyFont="1" applyFill="1" applyBorder="1" applyAlignment="1">
      <alignment horizontal="left" vertical="center" wrapText="1"/>
    </xf>
    <xf numFmtId="0" fontId="6" fillId="5" borderId="4" xfId="3" applyFont="1" applyFill="1" applyBorder="1" applyAlignment="1">
      <alignment horizontal="left" vertical="center" wrapText="1"/>
    </xf>
  </cellXfs>
  <cellStyles count="4">
    <cellStyle name="Normal" xfId="0" builtinId="0"/>
    <cellStyle name="Normal 5" xfId="3" xr:uid="{50B33DEF-495E-4FC0-86CB-5F640C9FBC61}"/>
    <cellStyle name="Normal_HERRAMIENTAS PARA TRANSPORTE" xfId="2" xr:uid="{DD0249C0-33BF-41F8-817D-8F1A5DC6B7AF}"/>
    <cellStyle name="Porcentaje" xfId="1" builtinId="5"/>
  </cellStyles>
  <dxfs count="4">
    <dxf>
      <font>
        <color rgb="FF00B050"/>
      </font>
    </dxf>
    <dxf>
      <font>
        <color rgb="FFFF0000"/>
      </font>
    </dxf>
    <dxf>
      <font>
        <color rgb="FF00B05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4.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5.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200024</xdr:colOff>
      <xdr:row>1</xdr:row>
      <xdr:rowOff>266700</xdr:rowOff>
    </xdr:from>
    <xdr:ext cx="2066925" cy="485775"/>
    <xdr:pic>
      <xdr:nvPicPr>
        <xdr:cNvPr id="3" name="image1.png">
          <a:extLst>
            <a:ext uri="{FF2B5EF4-FFF2-40B4-BE49-F238E27FC236}">
              <a16:creationId xmlns:a16="http://schemas.microsoft.com/office/drawing/2014/main" id="{BC7EAE87-AA9B-4DB5-8D90-F91DC0E2F536}"/>
            </a:ext>
          </a:extLst>
        </xdr:cNvPr>
        <xdr:cNvPicPr preferRelativeResize="0"/>
      </xdr:nvPicPr>
      <xdr:blipFill>
        <a:blip xmlns:r="http://schemas.openxmlformats.org/officeDocument/2006/relationships" r:embed="rId1" cstate="print"/>
        <a:stretch>
          <a:fillRect/>
        </a:stretch>
      </xdr:blipFill>
      <xdr:spPr>
        <a:xfrm>
          <a:off x="438149" y="476250"/>
          <a:ext cx="2066925" cy="485775"/>
        </a:xfrm>
        <a:prstGeom prst="rect">
          <a:avLst/>
        </a:prstGeom>
        <a:noFill/>
      </xdr:spPr>
    </xdr:pic>
    <xdr:clientData fLocksWithSheet="0"/>
  </xdr:oneCellAnchor>
  <xdr:twoCellAnchor editAs="oneCell">
    <xdr:from>
      <xdr:col>3</xdr:col>
      <xdr:colOff>374921</xdr:colOff>
      <xdr:row>15</xdr:row>
      <xdr:rowOff>42638</xdr:rowOff>
    </xdr:from>
    <xdr:to>
      <xdr:col>3</xdr:col>
      <xdr:colOff>674555</xdr:colOff>
      <xdr:row>15</xdr:row>
      <xdr:rowOff>438499</xdr:rowOff>
    </xdr:to>
    <xdr:pic>
      <xdr:nvPicPr>
        <xdr:cNvPr id="5" name="Imagen 4" descr="Dibujo en blanco y negroDescripción generada automáticamente con confianza baja">
          <a:extLst>
            <a:ext uri="{FF2B5EF4-FFF2-40B4-BE49-F238E27FC236}">
              <a16:creationId xmlns:a16="http://schemas.microsoft.com/office/drawing/2014/main" id="{E6B71D10-C0BC-B1A5-AFD2-96D144B2C79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a:xfrm rot="364517">
          <a:off x="3251471" y="6443438"/>
          <a:ext cx="299634" cy="395861"/>
        </a:xfrm>
        <a:prstGeom prst="rect">
          <a:avLst/>
        </a:prstGeom>
        <a:noFill/>
        <a:ln>
          <a:noFill/>
        </a:ln>
      </xdr:spPr>
    </xdr:pic>
    <xdr:clientData/>
  </xdr:twoCellAnchor>
  <xdr:twoCellAnchor editAs="oneCell">
    <xdr:from>
      <xdr:col>3</xdr:col>
      <xdr:colOff>152400</xdr:colOff>
      <xdr:row>16</xdr:row>
      <xdr:rowOff>66675</xdr:rowOff>
    </xdr:from>
    <xdr:to>
      <xdr:col>3</xdr:col>
      <xdr:colOff>742950</xdr:colOff>
      <xdr:row>16</xdr:row>
      <xdr:rowOff>399415</xdr:rowOff>
    </xdr:to>
    <xdr:pic>
      <xdr:nvPicPr>
        <xdr:cNvPr id="8" name="Imagen 7">
          <a:extLst>
            <a:ext uri="{FF2B5EF4-FFF2-40B4-BE49-F238E27FC236}">
              <a16:creationId xmlns:a16="http://schemas.microsoft.com/office/drawing/2014/main" id="{37353E9E-CE3E-46AB-9B67-BEB80C720826}"/>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a:xfrm>
          <a:off x="3028950" y="6315075"/>
          <a:ext cx="590550" cy="33274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428625</xdr:colOff>
      <xdr:row>1</xdr:row>
      <xdr:rowOff>342900</xdr:rowOff>
    </xdr:from>
    <xdr:ext cx="2066925" cy="485775"/>
    <xdr:pic>
      <xdr:nvPicPr>
        <xdr:cNvPr id="2" name="image1.png">
          <a:extLst>
            <a:ext uri="{FF2B5EF4-FFF2-40B4-BE49-F238E27FC236}">
              <a16:creationId xmlns:a16="http://schemas.microsoft.com/office/drawing/2014/main" id="{BF2926CD-15EC-4D5A-ABA3-48AA63960255}"/>
            </a:ext>
          </a:extLst>
        </xdr:cNvPr>
        <xdr:cNvPicPr preferRelativeResize="0"/>
      </xdr:nvPicPr>
      <xdr:blipFill>
        <a:blip xmlns:r="http://schemas.openxmlformats.org/officeDocument/2006/relationships" r:embed="rId1" cstate="print"/>
        <a:stretch>
          <a:fillRect/>
        </a:stretch>
      </xdr:blipFill>
      <xdr:spPr>
        <a:xfrm>
          <a:off x="666750" y="504825"/>
          <a:ext cx="2066925" cy="485775"/>
        </a:xfrm>
        <a:prstGeom prst="rect">
          <a:avLst/>
        </a:prstGeom>
        <a:noFill/>
      </xdr:spPr>
    </xdr:pic>
    <xdr:clientData fLocksWithSheet="0"/>
  </xdr:oneCellAnchor>
  <xdr:twoCellAnchor editAs="oneCell">
    <xdr:from>
      <xdr:col>3</xdr:col>
      <xdr:colOff>304733</xdr:colOff>
      <xdr:row>13</xdr:row>
      <xdr:rowOff>44753</xdr:rowOff>
    </xdr:from>
    <xdr:to>
      <xdr:col>3</xdr:col>
      <xdr:colOff>509117</xdr:colOff>
      <xdr:row>13</xdr:row>
      <xdr:rowOff>421199</xdr:rowOff>
    </xdr:to>
    <xdr:pic>
      <xdr:nvPicPr>
        <xdr:cNvPr id="5" name="Imagen 4" descr="Dibujo en blanco y negroDescripción generada automáticamente con confianza baja">
          <a:extLst>
            <a:ext uri="{FF2B5EF4-FFF2-40B4-BE49-F238E27FC236}">
              <a16:creationId xmlns:a16="http://schemas.microsoft.com/office/drawing/2014/main" id="{FEDF0C4B-510D-63CA-183F-2034D7F58D4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a:xfrm rot="364517">
          <a:off x="3505133" y="9188753"/>
          <a:ext cx="204384" cy="376446"/>
        </a:xfrm>
        <a:prstGeom prst="rect">
          <a:avLst/>
        </a:prstGeom>
        <a:noFill/>
        <a:ln>
          <a:noFill/>
        </a:ln>
      </xdr:spPr>
    </xdr:pic>
    <xdr:clientData/>
  </xdr:twoCellAnchor>
  <xdr:twoCellAnchor editAs="oneCell">
    <xdr:from>
      <xdr:col>3</xdr:col>
      <xdr:colOff>38100</xdr:colOff>
      <xdr:row>14</xdr:row>
      <xdr:rowOff>133350</xdr:rowOff>
    </xdr:from>
    <xdr:to>
      <xdr:col>3</xdr:col>
      <xdr:colOff>730841</xdr:colOff>
      <xdr:row>14</xdr:row>
      <xdr:rowOff>427990</xdr:rowOff>
    </xdr:to>
    <xdr:pic>
      <xdr:nvPicPr>
        <xdr:cNvPr id="8" name="Imagen 7">
          <a:extLst>
            <a:ext uri="{FF2B5EF4-FFF2-40B4-BE49-F238E27FC236}">
              <a16:creationId xmlns:a16="http://schemas.microsoft.com/office/drawing/2014/main" id="{EB9E2431-74B6-470F-89B0-348A74B6D0E6}"/>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a:xfrm>
          <a:off x="3095625" y="6638925"/>
          <a:ext cx="692741" cy="29464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352425</xdr:colOff>
      <xdr:row>1</xdr:row>
      <xdr:rowOff>257175</xdr:rowOff>
    </xdr:from>
    <xdr:ext cx="2066925" cy="485775"/>
    <xdr:pic>
      <xdr:nvPicPr>
        <xdr:cNvPr id="2" name="image1.png">
          <a:extLst>
            <a:ext uri="{FF2B5EF4-FFF2-40B4-BE49-F238E27FC236}">
              <a16:creationId xmlns:a16="http://schemas.microsoft.com/office/drawing/2014/main" id="{A8B273F0-B6CB-45B9-BE0D-38E3854DDFAA}"/>
            </a:ext>
          </a:extLst>
        </xdr:cNvPr>
        <xdr:cNvPicPr preferRelativeResize="0"/>
      </xdr:nvPicPr>
      <xdr:blipFill>
        <a:blip xmlns:r="http://schemas.openxmlformats.org/officeDocument/2006/relationships" r:embed="rId1" cstate="print"/>
        <a:stretch>
          <a:fillRect/>
        </a:stretch>
      </xdr:blipFill>
      <xdr:spPr>
        <a:xfrm>
          <a:off x="523875" y="466725"/>
          <a:ext cx="2066925" cy="485775"/>
        </a:xfrm>
        <a:prstGeom prst="rect">
          <a:avLst/>
        </a:prstGeom>
        <a:noFill/>
      </xdr:spPr>
    </xdr:pic>
    <xdr:clientData fLocksWithSheet="0"/>
  </xdr:oneCellAnchor>
  <xdr:twoCellAnchor editAs="oneCell">
    <xdr:from>
      <xdr:col>3</xdr:col>
      <xdr:colOff>192916</xdr:colOff>
      <xdr:row>15</xdr:row>
      <xdr:rowOff>59919</xdr:rowOff>
    </xdr:from>
    <xdr:to>
      <xdr:col>3</xdr:col>
      <xdr:colOff>472598</xdr:colOff>
      <xdr:row>15</xdr:row>
      <xdr:rowOff>455055</xdr:rowOff>
    </xdr:to>
    <xdr:pic>
      <xdr:nvPicPr>
        <xdr:cNvPr id="5" name="Imagen 4" descr="Dibujo en blanco y negroDescripción generada automáticamente con confianza baja">
          <a:extLst>
            <a:ext uri="{FF2B5EF4-FFF2-40B4-BE49-F238E27FC236}">
              <a16:creationId xmlns:a16="http://schemas.microsoft.com/office/drawing/2014/main" id="{126890E0-C372-7781-257A-0091ADE2E87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a:xfrm rot="364517">
          <a:off x="3240916" y="9127719"/>
          <a:ext cx="279682" cy="395136"/>
        </a:xfrm>
        <a:prstGeom prst="rect">
          <a:avLst/>
        </a:prstGeom>
        <a:noFill/>
        <a:ln>
          <a:noFill/>
        </a:ln>
      </xdr:spPr>
    </xdr:pic>
    <xdr:clientData/>
  </xdr:twoCellAnchor>
  <xdr:twoCellAnchor editAs="oneCell">
    <xdr:from>
      <xdr:col>3</xdr:col>
      <xdr:colOff>38100</xdr:colOff>
      <xdr:row>16</xdr:row>
      <xdr:rowOff>133350</xdr:rowOff>
    </xdr:from>
    <xdr:to>
      <xdr:col>3</xdr:col>
      <xdr:colOff>730841</xdr:colOff>
      <xdr:row>16</xdr:row>
      <xdr:rowOff>427990</xdr:rowOff>
    </xdr:to>
    <xdr:pic>
      <xdr:nvPicPr>
        <xdr:cNvPr id="6" name="Imagen 5">
          <a:extLst>
            <a:ext uri="{FF2B5EF4-FFF2-40B4-BE49-F238E27FC236}">
              <a16:creationId xmlns:a16="http://schemas.microsoft.com/office/drawing/2014/main" id="{25ACAB58-DB8A-4F09-9BBD-A79DAE957561}"/>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a:xfrm>
          <a:off x="3095625" y="6638925"/>
          <a:ext cx="692741" cy="294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83AB22-C042-4D3C-B900-8EFF28F005FD}">
  <dimension ref="A2:X21"/>
  <sheetViews>
    <sheetView showGridLines="0" tabSelected="1" zoomScaleNormal="100" workbookViewId="0">
      <selection activeCell="B12" sqref="B12:L12"/>
    </sheetView>
  </sheetViews>
  <sheetFormatPr baseColWidth="10" defaultRowHeight="12.75" outlineLevelCol="1" x14ac:dyDescent="0.2"/>
  <cols>
    <col min="1" max="1" width="3.5703125" style="1" customWidth="1"/>
    <col min="2" max="2" width="7.5703125" style="1" customWidth="1"/>
    <col min="3" max="3" width="32" style="1" customWidth="1"/>
    <col min="4" max="4" width="12.5703125" style="1" customWidth="1"/>
    <col min="5" max="5" width="10.140625" style="1" customWidth="1"/>
    <col min="6" max="6" width="1.28515625" style="1" customWidth="1"/>
    <col min="7" max="7" width="15.42578125" style="1" customWidth="1"/>
    <col min="8" max="8" width="1.28515625" style="1" customWidth="1"/>
    <col min="9" max="9" width="15.42578125" style="1" customWidth="1"/>
    <col min="10" max="10" width="1.28515625" style="1" customWidth="1"/>
    <col min="11" max="11" width="15.42578125" style="1" customWidth="1"/>
    <col min="12" max="12" width="1.28515625" style="1" customWidth="1"/>
    <col min="13" max="14" width="15.5703125" style="1" customWidth="1" outlineLevel="1"/>
    <col min="15" max="15" width="14.28515625" style="1" customWidth="1" outlineLevel="1"/>
    <col min="16" max="16" width="15" style="1" customWidth="1" outlineLevel="1"/>
    <col min="17" max="17" width="15.5703125" style="1" customWidth="1" outlineLevel="1"/>
    <col min="18" max="18" width="2.7109375" style="1" customWidth="1" outlineLevel="1"/>
    <col min="19" max="22" width="15.5703125" style="1" customWidth="1"/>
    <col min="23" max="23" width="11.42578125" style="1"/>
    <col min="24" max="24" width="15.7109375" style="1" customWidth="1"/>
    <col min="25" max="16384" width="11.42578125" style="1"/>
  </cols>
  <sheetData>
    <row r="2" spans="1:24" ht="30.75" customHeight="1" x14ac:dyDescent="0.2">
      <c r="B2" s="55"/>
      <c r="C2" s="55"/>
      <c r="D2" s="56" t="s">
        <v>13</v>
      </c>
      <c r="E2" s="56"/>
      <c r="F2" s="56"/>
      <c r="G2" s="56"/>
      <c r="H2" s="56"/>
      <c r="I2" s="56"/>
      <c r="J2" s="56"/>
      <c r="K2" s="56"/>
      <c r="L2" s="56"/>
      <c r="M2" s="56"/>
      <c r="N2" s="56"/>
      <c r="O2" s="56"/>
      <c r="P2" s="56"/>
      <c r="Q2" s="56"/>
      <c r="R2" s="56"/>
      <c r="S2" s="56"/>
      <c r="T2" s="56"/>
      <c r="U2" s="56"/>
      <c r="V2" s="56"/>
    </row>
    <row r="3" spans="1:24" ht="48.75" customHeight="1" x14ac:dyDescent="0.2">
      <c r="B3" s="55"/>
      <c r="C3" s="55"/>
      <c r="D3" s="52" t="s">
        <v>31</v>
      </c>
      <c r="E3" s="53"/>
      <c r="F3" s="53"/>
      <c r="G3" s="53"/>
      <c r="H3" s="53"/>
      <c r="I3" s="53"/>
      <c r="J3" s="53"/>
      <c r="K3" s="53"/>
      <c r="L3" s="53"/>
      <c r="M3" s="53"/>
      <c r="N3" s="53"/>
      <c r="O3" s="53"/>
      <c r="P3" s="53"/>
      <c r="Q3" s="53"/>
      <c r="R3" s="53"/>
      <c r="S3" s="53"/>
      <c r="T3" s="53"/>
      <c r="U3" s="53"/>
      <c r="V3" s="54"/>
    </row>
    <row r="4" spans="1:24" ht="72" customHeight="1" x14ac:dyDescent="0.2">
      <c r="B4" s="67" t="s">
        <v>20</v>
      </c>
      <c r="C4" s="68"/>
      <c r="D4" s="68"/>
      <c r="E4" s="69"/>
      <c r="G4" s="4" t="s">
        <v>38</v>
      </c>
      <c r="H4" s="51"/>
      <c r="I4" s="4" t="s">
        <v>34</v>
      </c>
      <c r="J4" s="51"/>
      <c r="K4" s="4" t="s">
        <v>37</v>
      </c>
      <c r="L4" s="24"/>
      <c r="M4" s="5" t="s">
        <v>21</v>
      </c>
      <c r="N4" s="5" t="s">
        <v>3</v>
      </c>
      <c r="O4" s="5" t="s">
        <v>22</v>
      </c>
      <c r="P4" s="5" t="s">
        <v>8</v>
      </c>
      <c r="Q4" s="6" t="s">
        <v>24</v>
      </c>
      <c r="S4" s="70" t="s">
        <v>15</v>
      </c>
      <c r="T4" s="71"/>
      <c r="U4" s="71"/>
      <c r="V4" s="72"/>
    </row>
    <row r="5" spans="1:24" ht="38.25" customHeight="1" x14ac:dyDescent="0.2">
      <c r="B5" s="2" t="s">
        <v>0</v>
      </c>
      <c r="C5" s="2" t="s">
        <v>12</v>
      </c>
      <c r="D5" s="2" t="s">
        <v>1</v>
      </c>
      <c r="E5" s="2" t="s">
        <v>2</v>
      </c>
      <c r="G5" s="4" t="s">
        <v>11</v>
      </c>
      <c r="H5" s="51"/>
      <c r="I5" s="4" t="s">
        <v>11</v>
      </c>
      <c r="J5" s="51"/>
      <c r="K5" s="4" t="s">
        <v>11</v>
      </c>
      <c r="M5" s="7" t="s">
        <v>5</v>
      </c>
      <c r="N5" s="7" t="s">
        <v>5</v>
      </c>
      <c r="O5" s="7" t="s">
        <v>5</v>
      </c>
      <c r="P5" s="8" t="s">
        <v>9</v>
      </c>
      <c r="Q5" s="7" t="s">
        <v>5</v>
      </c>
      <c r="S5" s="4" t="s">
        <v>11</v>
      </c>
      <c r="T5" s="4" t="s">
        <v>26</v>
      </c>
      <c r="U5" s="4" t="s">
        <v>27</v>
      </c>
      <c r="V5" s="4" t="s">
        <v>28</v>
      </c>
    </row>
    <row r="6" spans="1:24" ht="42" customHeight="1" x14ac:dyDescent="0.2">
      <c r="B6" s="43">
        <v>1</v>
      </c>
      <c r="C6" s="46" t="s">
        <v>32</v>
      </c>
      <c r="D6" s="47" t="s">
        <v>29</v>
      </c>
      <c r="E6" s="47">
        <v>2</v>
      </c>
      <c r="G6" s="38">
        <v>280368000</v>
      </c>
      <c r="H6" s="48"/>
      <c r="I6" s="38">
        <v>247899159.66</v>
      </c>
      <c r="J6" s="48"/>
      <c r="K6" s="38">
        <v>215126050</v>
      </c>
      <c r="L6" s="39"/>
      <c r="M6" s="10">
        <f>ROUND(MIN(G6,I6,K6),2)</f>
        <v>215126050</v>
      </c>
      <c r="N6" s="49">
        <f>ROUND(AVERAGE(G6,I6,K6),2)</f>
        <v>247797736.55000001</v>
      </c>
      <c r="O6" s="10">
        <f>+MAX(,I6,K6,G6,)</f>
        <v>280368000</v>
      </c>
      <c r="P6" s="11">
        <f>+(N6/M6)-1</f>
        <v>0.15187229324389118</v>
      </c>
      <c r="Q6" s="10">
        <f>+ROUND(AVERAGE(M6,N6),2)</f>
        <v>231461893.28</v>
      </c>
      <c r="R6" s="24"/>
      <c r="S6" s="19">
        <f>N6</f>
        <v>247797736.55000001</v>
      </c>
      <c r="T6" s="19">
        <f>ROUND((+S6*19/100),2)</f>
        <v>47081569.939999998</v>
      </c>
      <c r="U6" s="19">
        <f>+S6+T6</f>
        <v>294879306.49000001</v>
      </c>
      <c r="V6" s="10">
        <f>+U6*$E6</f>
        <v>589758612.98000002</v>
      </c>
      <c r="X6" s="9"/>
    </row>
    <row r="7" spans="1:24" ht="33" customHeight="1" x14ac:dyDescent="0.2">
      <c r="B7" s="60" t="s">
        <v>10</v>
      </c>
      <c r="C7" s="60"/>
      <c r="D7" s="60"/>
      <c r="E7" s="60"/>
      <c r="G7" s="14"/>
      <c r="H7" s="24"/>
      <c r="I7" s="14"/>
      <c r="J7" s="24"/>
      <c r="K7" s="14"/>
      <c r="M7" s="61"/>
      <c r="N7" s="62"/>
      <c r="O7" s="62"/>
      <c r="P7" s="62"/>
      <c r="Q7" s="63"/>
      <c r="S7" s="73" t="s">
        <v>10</v>
      </c>
      <c r="T7" s="74"/>
      <c r="U7" s="75"/>
      <c r="V7" s="15">
        <f>SUM(V6:V6)</f>
        <v>589758612.98000002</v>
      </c>
    </row>
    <row r="8" spans="1:24" x14ac:dyDescent="0.2">
      <c r="H8" s="24"/>
      <c r="J8" s="24"/>
    </row>
    <row r="9" spans="1:24" x14ac:dyDescent="0.2">
      <c r="B9" s="16" t="s">
        <v>4</v>
      </c>
      <c r="C9" s="16"/>
      <c r="D9" s="17"/>
      <c r="E9" s="17"/>
      <c r="F9" s="17"/>
      <c r="H9" s="24"/>
    </row>
    <row r="10" spans="1:24" ht="27" customHeight="1" x14ac:dyDescent="0.2">
      <c r="A10" s="24"/>
      <c r="B10" s="57" t="s">
        <v>33</v>
      </c>
      <c r="C10" s="58"/>
      <c r="D10" s="58"/>
      <c r="E10" s="58"/>
      <c r="F10" s="58"/>
      <c r="G10" s="58"/>
      <c r="H10" s="58"/>
      <c r="I10" s="58"/>
      <c r="J10" s="58"/>
      <c r="K10" s="58"/>
      <c r="L10" s="59"/>
      <c r="M10" s="24"/>
      <c r="N10" s="9"/>
    </row>
    <row r="11" spans="1:24" ht="27" customHeight="1" x14ac:dyDescent="0.2">
      <c r="A11" s="24"/>
      <c r="B11" s="57" t="s">
        <v>40</v>
      </c>
      <c r="C11" s="58"/>
      <c r="D11" s="58"/>
      <c r="E11" s="58"/>
      <c r="F11" s="58"/>
      <c r="G11" s="58"/>
      <c r="H11" s="58"/>
      <c r="I11" s="58"/>
      <c r="J11" s="58"/>
      <c r="K11" s="58"/>
      <c r="L11" s="50"/>
      <c r="M11" s="24"/>
      <c r="N11" s="9"/>
    </row>
    <row r="12" spans="1:24" ht="55.5" customHeight="1" x14ac:dyDescent="0.2">
      <c r="A12" s="24"/>
      <c r="B12" s="57" t="s">
        <v>41</v>
      </c>
      <c r="C12" s="58"/>
      <c r="D12" s="58"/>
      <c r="E12" s="58"/>
      <c r="F12" s="58"/>
      <c r="G12" s="58"/>
      <c r="H12" s="58"/>
      <c r="I12" s="58"/>
      <c r="J12" s="58"/>
      <c r="K12" s="58"/>
      <c r="L12" s="59"/>
    </row>
    <row r="13" spans="1:24" x14ac:dyDescent="0.2">
      <c r="A13" s="24"/>
      <c r="B13" s="36"/>
      <c r="C13" s="36"/>
      <c r="D13" s="36"/>
      <c r="E13" s="36"/>
      <c r="F13" s="36"/>
      <c r="G13" s="24"/>
      <c r="H13" s="24"/>
      <c r="I13" s="24"/>
      <c r="J13" s="24"/>
      <c r="K13" s="24"/>
      <c r="L13" s="24"/>
    </row>
    <row r="14" spans="1:24" ht="15.75" customHeight="1" x14ac:dyDescent="0.2">
      <c r="A14" s="24"/>
      <c r="B14" s="95" t="s">
        <v>39</v>
      </c>
      <c r="C14" s="96"/>
      <c r="D14" s="30"/>
      <c r="E14" s="30"/>
      <c r="F14" s="30"/>
      <c r="G14" s="24"/>
      <c r="H14" s="24"/>
      <c r="I14" s="24"/>
      <c r="J14" s="24"/>
      <c r="K14" s="24"/>
      <c r="L14" s="30"/>
    </row>
    <row r="15" spans="1:24" x14ac:dyDescent="0.2">
      <c r="A15" s="24"/>
      <c r="B15" s="24"/>
      <c r="C15" s="66"/>
      <c r="D15" s="66"/>
      <c r="E15" s="66"/>
      <c r="F15" s="66"/>
      <c r="G15" s="66"/>
      <c r="H15" s="66"/>
      <c r="I15" s="66"/>
      <c r="J15" s="66"/>
      <c r="K15" s="66"/>
      <c r="L15" s="66"/>
    </row>
    <row r="16" spans="1:24" s="18" customFormat="1" ht="38.25" x14ac:dyDescent="0.25">
      <c r="A16" s="35"/>
      <c r="B16" s="31" t="s">
        <v>16</v>
      </c>
      <c r="C16" s="31" t="s">
        <v>18</v>
      </c>
      <c r="D16" s="34"/>
      <c r="E16" s="64"/>
      <c r="F16" s="65"/>
      <c r="G16" s="35"/>
      <c r="H16" s="35"/>
      <c r="I16" s="35"/>
      <c r="J16" s="35"/>
      <c r="K16" s="35"/>
      <c r="L16" s="35"/>
    </row>
    <row r="17" spans="1:12" s="18" customFormat="1" ht="38.25" x14ac:dyDescent="0.25">
      <c r="A17" s="35"/>
      <c r="B17" s="31" t="s">
        <v>17</v>
      </c>
      <c r="C17" s="31" t="s">
        <v>30</v>
      </c>
      <c r="D17" s="44"/>
      <c r="E17" s="64"/>
      <c r="F17" s="65"/>
      <c r="G17" s="35"/>
      <c r="H17" s="35"/>
      <c r="I17" s="35"/>
      <c r="J17" s="35"/>
      <c r="K17" s="35"/>
      <c r="L17" s="35"/>
    </row>
    <row r="18" spans="1:12" x14ac:dyDescent="0.2">
      <c r="A18" s="24"/>
      <c r="B18" s="24"/>
      <c r="C18" s="24"/>
      <c r="D18" s="24"/>
      <c r="E18" s="24"/>
      <c r="F18" s="24"/>
      <c r="G18" s="24"/>
      <c r="H18" s="24"/>
      <c r="I18" s="24"/>
      <c r="J18" s="24"/>
      <c r="K18" s="24"/>
      <c r="L18" s="24"/>
    </row>
    <row r="19" spans="1:12" x14ac:dyDescent="0.2">
      <c r="A19" s="24"/>
      <c r="B19" s="24"/>
      <c r="C19" s="24"/>
      <c r="D19" s="24"/>
      <c r="E19" s="24"/>
      <c r="F19" s="24"/>
      <c r="G19" s="24"/>
      <c r="H19" s="24"/>
      <c r="I19" s="24"/>
      <c r="J19" s="24"/>
      <c r="K19" s="24"/>
      <c r="L19" s="24"/>
    </row>
    <row r="20" spans="1:12" x14ac:dyDescent="0.2">
      <c r="A20" s="24"/>
      <c r="B20" s="24"/>
      <c r="C20" s="24"/>
      <c r="D20" s="24"/>
      <c r="E20" s="24"/>
      <c r="F20" s="24"/>
      <c r="G20" s="24"/>
      <c r="H20" s="24"/>
      <c r="I20" s="24"/>
      <c r="J20" s="24"/>
      <c r="K20" s="24"/>
      <c r="L20" s="24"/>
    </row>
    <row r="21" spans="1:12" x14ac:dyDescent="0.2">
      <c r="A21" s="24"/>
      <c r="B21" s="24"/>
      <c r="C21" s="24"/>
      <c r="D21" s="24"/>
      <c r="E21" s="24"/>
      <c r="F21" s="24"/>
      <c r="G21" s="24"/>
      <c r="H21" s="24"/>
      <c r="I21" s="24"/>
      <c r="J21" s="24"/>
      <c r="K21" s="24"/>
      <c r="L21" s="24"/>
    </row>
  </sheetData>
  <mergeCells count="15">
    <mergeCell ref="E16:F16"/>
    <mergeCell ref="E17:F17"/>
    <mergeCell ref="C15:L15"/>
    <mergeCell ref="B4:E4"/>
    <mergeCell ref="S4:V4"/>
    <mergeCell ref="S7:U7"/>
    <mergeCell ref="D3:V3"/>
    <mergeCell ref="B14:C14"/>
    <mergeCell ref="B2:C3"/>
    <mergeCell ref="D2:V2"/>
    <mergeCell ref="B10:L10"/>
    <mergeCell ref="B12:L12"/>
    <mergeCell ref="B7:E7"/>
    <mergeCell ref="M7:Q7"/>
    <mergeCell ref="B11:K11"/>
  </mergeCells>
  <phoneticPr fontId="2" type="noConversion"/>
  <conditionalFormatting sqref="P6">
    <cfRule type="expression" dxfId="3" priority="1">
      <formula>$P6&gt;25%</formula>
    </cfRule>
    <cfRule type="expression" dxfId="2" priority="2">
      <formula>$P6&lt;24.99%</formula>
    </cfRule>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C1675-C758-4377-81BC-855B44FFC4F1}">
  <dimension ref="A2:P16"/>
  <sheetViews>
    <sheetView showGridLines="0" zoomScaleNormal="100" workbookViewId="0">
      <selection activeCell="E14" sqref="E14:F14"/>
    </sheetView>
  </sheetViews>
  <sheetFormatPr baseColWidth="10" defaultRowHeight="12.75" x14ac:dyDescent="0.2"/>
  <cols>
    <col min="1" max="1" width="3.5703125" style="1" customWidth="1"/>
    <col min="2" max="2" width="7.5703125" style="1" customWidth="1"/>
    <col min="3" max="3" width="36.85546875" style="1" customWidth="1"/>
    <col min="4" max="5" width="11.42578125" style="1"/>
    <col min="6" max="6" width="2.7109375" style="1" customWidth="1"/>
    <col min="7" max="7" width="17.140625" style="1" customWidth="1"/>
    <col min="8" max="8" width="2.7109375" style="1" customWidth="1"/>
    <col min="9" max="12" width="17.140625" style="1" customWidth="1"/>
    <col min="13" max="13" width="11.42578125" style="1"/>
    <col min="14" max="14" width="11.85546875" style="1" bestFit="1" customWidth="1"/>
    <col min="15" max="16384" width="11.42578125" style="1"/>
  </cols>
  <sheetData>
    <row r="2" spans="1:16" ht="30.75" customHeight="1" x14ac:dyDescent="0.2">
      <c r="B2" s="55"/>
      <c r="C2" s="55"/>
      <c r="D2" s="76" t="s">
        <v>36</v>
      </c>
      <c r="E2" s="77"/>
      <c r="F2" s="77"/>
      <c r="G2" s="77"/>
      <c r="H2" s="77"/>
      <c r="I2" s="77"/>
      <c r="J2" s="77"/>
      <c r="K2" s="77"/>
      <c r="L2" s="78"/>
    </row>
    <row r="3" spans="1:16" ht="65.25" customHeight="1" x14ac:dyDescent="0.2">
      <c r="B3" s="55"/>
      <c r="C3" s="55"/>
      <c r="D3" s="52" t="str">
        <f>+'ANEXO 1 ANÁLISIS DE COTIZACIÓN'!D3</f>
        <v>ADQUISICION DE ESPECTROMETROS PORTATILES DE RAYOS-X PARA LA DIRECCIÓN DEL CUERPO TÉCNICO DE INVESTIGACIÓN - CTI DE LA FISCALÍA GENERAL DE LA NACIÓN</v>
      </c>
      <c r="E3" s="53"/>
      <c r="F3" s="53"/>
      <c r="G3" s="53"/>
      <c r="H3" s="53"/>
      <c r="I3" s="53"/>
      <c r="J3" s="53"/>
      <c r="K3" s="53"/>
      <c r="L3" s="54"/>
    </row>
    <row r="4" spans="1:16" ht="61.5" customHeight="1" x14ac:dyDescent="0.2">
      <c r="B4" s="67" t="s">
        <v>20</v>
      </c>
      <c r="C4" s="68"/>
      <c r="D4" s="68"/>
      <c r="E4" s="69"/>
      <c r="G4" s="4" t="s">
        <v>23</v>
      </c>
      <c r="H4" s="27"/>
      <c r="I4" s="70" t="s">
        <v>25</v>
      </c>
      <c r="J4" s="71"/>
      <c r="K4" s="71"/>
      <c r="L4" s="72"/>
      <c r="P4" s="22"/>
    </row>
    <row r="5" spans="1:16" ht="33" customHeight="1" x14ac:dyDescent="0.2">
      <c r="B5" s="4" t="s">
        <v>0</v>
      </c>
      <c r="C5" s="4" t="s">
        <v>12</v>
      </c>
      <c r="D5" s="4" t="s">
        <v>1</v>
      </c>
      <c r="E5" s="4" t="s">
        <v>2</v>
      </c>
      <c r="G5" s="4" t="s">
        <v>5</v>
      </c>
      <c r="H5" s="27"/>
      <c r="I5" s="4" t="s">
        <v>11</v>
      </c>
      <c r="J5" s="4" t="s">
        <v>26</v>
      </c>
      <c r="K5" s="4" t="s">
        <v>27</v>
      </c>
      <c r="L5" s="4" t="s">
        <v>28</v>
      </c>
    </row>
    <row r="6" spans="1:16" ht="42" customHeight="1" x14ac:dyDescent="0.2">
      <c r="B6" s="43">
        <v>1</v>
      </c>
      <c r="C6" s="46" t="s">
        <v>32</v>
      </c>
      <c r="D6" s="47" t="s">
        <v>29</v>
      </c>
      <c r="E6" s="47">
        <v>2</v>
      </c>
      <c r="G6" s="38">
        <f>'ANEXO 1 ANÁLISIS DE COTIZACIÓN'!S6</f>
        <v>247797736.55000001</v>
      </c>
      <c r="I6" s="45">
        <f>G6</f>
        <v>247797736.55000001</v>
      </c>
      <c r="J6" s="13">
        <f>+ROUND((I6*19/100),2)</f>
        <v>47081569.939999998</v>
      </c>
      <c r="K6" s="13">
        <f>+I6+J6</f>
        <v>294879306.49000001</v>
      </c>
      <c r="L6" s="13">
        <f>+K6*$E6</f>
        <v>589758612.98000002</v>
      </c>
      <c r="N6" s="3"/>
      <c r="O6" s="9"/>
    </row>
    <row r="7" spans="1:16" ht="30" customHeight="1" x14ac:dyDescent="0.2">
      <c r="B7" s="79"/>
      <c r="C7" s="79"/>
      <c r="D7" s="79"/>
      <c r="E7" s="79"/>
      <c r="G7" s="14"/>
      <c r="I7" s="73" t="s">
        <v>10</v>
      </c>
      <c r="J7" s="74"/>
      <c r="K7" s="75"/>
      <c r="L7" s="15">
        <f>SUM(L6:L6)</f>
        <v>589758612.98000002</v>
      </c>
    </row>
    <row r="9" spans="1:16" x14ac:dyDescent="0.2">
      <c r="B9" s="16" t="s">
        <v>4</v>
      </c>
      <c r="C9" s="16"/>
      <c r="D9" s="17"/>
      <c r="E9" s="17"/>
      <c r="F9" s="17"/>
    </row>
    <row r="10" spans="1:16" ht="52.5" customHeight="1" x14ac:dyDescent="0.2">
      <c r="A10" s="24"/>
      <c r="B10" s="80" t="s">
        <v>19</v>
      </c>
      <c r="C10" s="81"/>
      <c r="D10" s="81"/>
      <c r="E10" s="81"/>
      <c r="F10" s="81"/>
      <c r="G10" s="82"/>
      <c r="H10" s="41"/>
      <c r="I10" s="42"/>
      <c r="J10" s="41"/>
      <c r="K10" s="41"/>
    </row>
    <row r="11" spans="1:16" ht="18.75" customHeight="1" x14ac:dyDescent="0.2">
      <c r="A11" s="24"/>
      <c r="B11" s="32"/>
      <c r="C11" s="32"/>
      <c r="D11" s="32"/>
      <c r="E11" s="32"/>
      <c r="F11" s="32"/>
      <c r="G11" s="33"/>
      <c r="H11" s="41"/>
      <c r="I11" s="21"/>
      <c r="J11" s="21"/>
      <c r="K11" s="21"/>
    </row>
    <row r="12" spans="1:16" ht="16.5" customHeight="1" x14ac:dyDescent="0.2">
      <c r="A12" s="24"/>
      <c r="B12" s="95" t="s">
        <v>39</v>
      </c>
      <c r="C12" s="96"/>
      <c r="D12" s="30"/>
      <c r="E12" s="30"/>
      <c r="F12" s="30"/>
      <c r="G12" s="24"/>
      <c r="H12" s="41"/>
    </row>
    <row r="13" spans="1:16" s="24" customFormat="1" ht="16.5" customHeight="1" x14ac:dyDescent="0.2">
      <c r="B13" s="40"/>
      <c r="C13" s="40"/>
      <c r="D13" s="30"/>
      <c r="E13" s="30"/>
      <c r="F13" s="30"/>
      <c r="H13" s="41"/>
    </row>
    <row r="14" spans="1:16" ht="38.25" x14ac:dyDescent="0.25">
      <c r="A14" s="24"/>
      <c r="B14" s="31" t="s">
        <v>16</v>
      </c>
      <c r="C14" s="31" t="s">
        <v>18</v>
      </c>
      <c r="D14" s="34"/>
      <c r="E14" s="64"/>
      <c r="F14" s="65"/>
      <c r="G14" s="24"/>
    </row>
    <row r="15" spans="1:16" ht="38.25" x14ac:dyDescent="0.25">
      <c r="A15" s="24"/>
      <c r="B15" s="31" t="s">
        <v>17</v>
      </c>
      <c r="C15" s="31" t="s">
        <v>30</v>
      </c>
      <c r="D15" s="44"/>
      <c r="E15" s="64"/>
      <c r="F15" s="65"/>
      <c r="G15" s="24"/>
    </row>
    <row r="16" spans="1:16" x14ac:dyDescent="0.2">
      <c r="A16" s="24"/>
      <c r="B16" s="24"/>
      <c r="C16" s="24"/>
      <c r="D16" s="24"/>
      <c r="E16" s="24"/>
      <c r="F16" s="24"/>
      <c r="G16" s="24"/>
    </row>
  </sheetData>
  <mergeCells count="11">
    <mergeCell ref="E15:F15"/>
    <mergeCell ref="B2:C3"/>
    <mergeCell ref="D2:L2"/>
    <mergeCell ref="D3:L3"/>
    <mergeCell ref="B4:E4"/>
    <mergeCell ref="I4:L4"/>
    <mergeCell ref="B7:E7"/>
    <mergeCell ref="B10:G10"/>
    <mergeCell ref="B12:C12"/>
    <mergeCell ref="E14:F14"/>
    <mergeCell ref="I7:K7"/>
  </mergeCells>
  <conditionalFormatting sqref="P4">
    <cfRule type="expression" dxfId="1" priority="5">
      <formula>#REF!&gt;25%</formula>
    </cfRule>
    <cfRule type="expression" dxfId="0" priority="6">
      <formula>#REF!&lt;24.99%</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40741C-7A91-4676-88E0-03D578319681}">
  <dimension ref="A2:J18"/>
  <sheetViews>
    <sheetView showGridLines="0" zoomScaleNormal="100" workbookViewId="0">
      <selection activeCell="E16" sqref="E16:F16"/>
    </sheetView>
  </sheetViews>
  <sheetFormatPr baseColWidth="10" defaultRowHeight="12.75" x14ac:dyDescent="0.2"/>
  <cols>
    <col min="1" max="1" width="2.5703125" style="1" customWidth="1"/>
    <col min="2" max="2" width="7.5703125" style="1" customWidth="1"/>
    <col min="3" max="3" width="35.5703125" style="1" customWidth="1"/>
    <col min="4" max="4" width="13.5703125" style="1" customWidth="1"/>
    <col min="5" max="5" width="9.140625" style="1" customWidth="1"/>
    <col min="6" max="6" width="2.7109375" style="1" customWidth="1"/>
    <col min="7" max="10" width="15.140625" style="1" customWidth="1"/>
    <col min="11" max="16384" width="11.42578125" style="1"/>
  </cols>
  <sheetData>
    <row r="2" spans="1:10" ht="30.75" customHeight="1" x14ac:dyDescent="0.2">
      <c r="B2" s="55"/>
      <c r="C2" s="55"/>
      <c r="D2" s="76" t="s">
        <v>35</v>
      </c>
      <c r="E2" s="77"/>
      <c r="F2" s="77"/>
      <c r="G2" s="77"/>
      <c r="H2" s="77"/>
      <c r="I2" s="77"/>
      <c r="J2" s="78"/>
    </row>
    <row r="3" spans="1:10" ht="69" customHeight="1" x14ac:dyDescent="0.2">
      <c r="B3" s="55"/>
      <c r="C3" s="55"/>
      <c r="D3" s="52" t="str">
        <f>+'ANEXO 1 ANÁLISIS DE COTIZACIÓN'!D3</f>
        <v>ADQUISICION DE ESPECTROMETROS PORTATILES DE RAYOS-X PARA LA DIRECCIÓN DEL CUERPO TÉCNICO DE INVESTIGACIÓN - CTI DE LA FISCALÍA GENERAL DE LA NACIÓN</v>
      </c>
      <c r="E3" s="53"/>
      <c r="F3" s="53"/>
      <c r="G3" s="53"/>
      <c r="H3" s="53"/>
      <c r="I3" s="53"/>
      <c r="J3" s="54"/>
    </row>
    <row r="4" spans="1:10" ht="31.5" customHeight="1" x14ac:dyDescent="0.2">
      <c r="B4" s="67" t="s">
        <v>20</v>
      </c>
      <c r="C4" s="68"/>
      <c r="D4" s="68"/>
      <c r="E4" s="69"/>
      <c r="G4" s="89" t="s">
        <v>7</v>
      </c>
      <c r="H4" s="90"/>
      <c r="I4" s="90"/>
      <c r="J4" s="91"/>
    </row>
    <row r="5" spans="1:10" ht="33" customHeight="1" x14ac:dyDescent="0.2">
      <c r="B5" s="4" t="s">
        <v>0</v>
      </c>
      <c r="C5" s="4" t="s">
        <v>12</v>
      </c>
      <c r="D5" s="4" t="s">
        <v>1</v>
      </c>
      <c r="E5" s="4" t="s">
        <v>2</v>
      </c>
      <c r="G5" s="4" t="s">
        <v>11</v>
      </c>
      <c r="H5" s="4" t="s">
        <v>26</v>
      </c>
      <c r="I5" s="4" t="s">
        <v>27</v>
      </c>
      <c r="J5" s="4" t="s">
        <v>6</v>
      </c>
    </row>
    <row r="6" spans="1:10" ht="42" customHeight="1" x14ac:dyDescent="0.2">
      <c r="B6" s="43">
        <v>1</v>
      </c>
      <c r="C6" s="46" t="s">
        <v>32</v>
      </c>
      <c r="D6" s="47" t="s">
        <v>29</v>
      </c>
      <c r="E6" s="47">
        <v>2</v>
      </c>
      <c r="G6" s="13">
        <f>'ANEXO 2 RESULTADO COTIZACIONES'!I6</f>
        <v>247797736.55000001</v>
      </c>
      <c r="H6" s="13">
        <f>+ROUND((G6*19/100),2)</f>
        <v>47081569.939999998</v>
      </c>
      <c r="I6" s="13">
        <f>+G6+H6</f>
        <v>294879306.49000001</v>
      </c>
      <c r="J6" s="12">
        <f>+I6*E6</f>
        <v>589758612.98000002</v>
      </c>
    </row>
    <row r="7" spans="1:10" ht="16.5" customHeight="1" x14ac:dyDescent="0.2">
      <c r="B7" s="92"/>
      <c r="C7" s="93"/>
      <c r="D7" s="93"/>
      <c r="E7" s="94"/>
      <c r="G7" s="73" t="s">
        <v>10</v>
      </c>
      <c r="H7" s="74"/>
      <c r="I7" s="75"/>
      <c r="J7" s="15">
        <f>SUM(J6:J6)</f>
        <v>589758612.98000002</v>
      </c>
    </row>
    <row r="8" spans="1:10" ht="16.5" customHeight="1" x14ac:dyDescent="0.2">
      <c r="B8" s="23"/>
      <c r="C8" s="23"/>
      <c r="D8" s="23"/>
      <c r="E8" s="23"/>
      <c r="F8" s="24"/>
      <c r="G8" s="24"/>
      <c r="H8" s="24"/>
      <c r="I8" s="24"/>
      <c r="J8" s="25"/>
    </row>
    <row r="9" spans="1:10" ht="42" customHeight="1" x14ac:dyDescent="0.2">
      <c r="B9" s="85" t="s">
        <v>14</v>
      </c>
      <c r="C9" s="85"/>
      <c r="D9" s="85"/>
      <c r="E9" s="85"/>
      <c r="F9" s="86">
        <f>J7</f>
        <v>589758612.98000002</v>
      </c>
      <c r="G9" s="87"/>
      <c r="H9" s="87"/>
      <c r="I9" s="87"/>
      <c r="J9" s="88"/>
    </row>
    <row r="10" spans="1:10" ht="16.5" customHeight="1" x14ac:dyDescent="0.2">
      <c r="A10" s="24"/>
      <c r="B10" s="23"/>
      <c r="C10" s="23"/>
      <c r="D10" s="23"/>
      <c r="E10" s="23"/>
      <c r="F10" s="24"/>
      <c r="G10" s="24"/>
      <c r="H10" s="24"/>
      <c r="I10" s="24"/>
      <c r="J10" s="25"/>
    </row>
    <row r="11" spans="1:10" x14ac:dyDescent="0.2">
      <c r="A11" s="24"/>
      <c r="B11" s="28" t="s">
        <v>4</v>
      </c>
      <c r="C11" s="28"/>
      <c r="D11" s="29"/>
      <c r="E11" s="29"/>
      <c r="F11" s="29"/>
      <c r="G11" s="24"/>
      <c r="H11" s="24"/>
      <c r="I11" s="24"/>
      <c r="J11" s="24"/>
    </row>
    <row r="12" spans="1:10" ht="39" customHeight="1" x14ac:dyDescent="0.2">
      <c r="A12" s="24"/>
      <c r="B12" s="80" t="s">
        <v>19</v>
      </c>
      <c r="C12" s="81"/>
      <c r="D12" s="81"/>
      <c r="E12" s="81"/>
      <c r="F12" s="81"/>
      <c r="G12" s="81"/>
      <c r="H12" s="81"/>
      <c r="I12" s="81"/>
      <c r="J12" s="82"/>
    </row>
    <row r="13" spans="1:10" x14ac:dyDescent="0.2">
      <c r="A13" s="24"/>
      <c r="B13" s="26"/>
      <c r="C13" s="26"/>
      <c r="D13" s="26"/>
      <c r="E13" s="26"/>
      <c r="F13" s="26"/>
      <c r="G13" s="26"/>
      <c r="H13" s="26"/>
      <c r="I13" s="26"/>
      <c r="J13" s="26"/>
    </row>
    <row r="14" spans="1:10" ht="12.75" customHeight="1" x14ac:dyDescent="0.2">
      <c r="A14" s="24"/>
      <c r="B14" s="95" t="s">
        <v>39</v>
      </c>
      <c r="C14" s="96"/>
      <c r="D14" s="30"/>
      <c r="E14" s="30"/>
      <c r="F14" s="30"/>
      <c r="G14" s="24"/>
      <c r="H14" s="24"/>
      <c r="I14" s="24"/>
      <c r="J14" s="24"/>
    </row>
    <row r="15" spans="1:10" s="24" customFormat="1" x14ac:dyDescent="0.2">
      <c r="B15" s="20"/>
      <c r="C15" s="20"/>
      <c r="D15" s="20"/>
      <c r="E15" s="20"/>
      <c r="F15" s="20"/>
    </row>
    <row r="16" spans="1:10" ht="38.25" x14ac:dyDescent="0.25">
      <c r="A16" s="24"/>
      <c r="B16" s="31" t="s">
        <v>16</v>
      </c>
      <c r="C16" s="31" t="s">
        <v>18</v>
      </c>
      <c r="D16" s="37"/>
      <c r="E16" s="83"/>
      <c r="F16" s="84"/>
      <c r="G16" s="24"/>
      <c r="H16" s="24"/>
      <c r="I16" s="24"/>
      <c r="J16" s="24"/>
    </row>
    <row r="17" spans="1:10" ht="38.25" x14ac:dyDescent="0.25">
      <c r="A17" s="24"/>
      <c r="B17" s="31" t="s">
        <v>17</v>
      </c>
      <c r="C17" s="31" t="s">
        <v>30</v>
      </c>
      <c r="D17" s="44"/>
      <c r="E17" s="83"/>
      <c r="F17" s="84"/>
      <c r="G17" s="24"/>
      <c r="H17" s="24"/>
      <c r="I17" s="24"/>
      <c r="J17" s="24"/>
    </row>
    <row r="18" spans="1:10" x14ac:dyDescent="0.2">
      <c r="A18" s="24"/>
      <c r="B18" s="24"/>
      <c r="C18" s="24"/>
      <c r="D18" s="24"/>
      <c r="E18" s="24"/>
      <c r="F18" s="24"/>
      <c r="G18" s="24"/>
      <c r="H18" s="24"/>
      <c r="I18" s="24"/>
      <c r="J18" s="24"/>
    </row>
  </sheetData>
  <mergeCells count="13">
    <mergeCell ref="D3:J3"/>
    <mergeCell ref="D2:J2"/>
    <mergeCell ref="B2:C3"/>
    <mergeCell ref="E17:F17"/>
    <mergeCell ref="B9:E9"/>
    <mergeCell ref="B12:J12"/>
    <mergeCell ref="F9:J9"/>
    <mergeCell ref="E16:F16"/>
    <mergeCell ref="B14:C14"/>
    <mergeCell ref="B4:E4"/>
    <mergeCell ref="G4:J4"/>
    <mergeCell ref="B7:E7"/>
    <mergeCell ref="G7:I7"/>
  </mergeCells>
  <pageMargins left="0.7" right="0.7" top="0.75" bottom="0.75" header="0.3" footer="0.3"/>
  <pageSetup paperSize="9" scale="6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ANEXO 1 ANÁLISIS DE COTIZACIÓN</vt:lpstr>
      <vt:lpstr>ANEXO 2 RESULTADO COTIZACIONES</vt:lpstr>
      <vt:lpstr>ANEXO 3 - ESTUDIO DEL SECTOR </vt:lpstr>
      <vt:lpstr>'ANEXO 3 - ESTUDIO DEL SECTOR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Wendy Catherine Herrera Muñoz</cp:lastModifiedBy>
  <cp:lastPrinted>2025-09-09T21:10:13Z</cp:lastPrinted>
  <dcterms:created xsi:type="dcterms:W3CDTF">2025-08-26T14:43:13Z</dcterms:created>
  <dcterms:modified xsi:type="dcterms:W3CDTF">2026-07-21T20:29:34Z</dcterms:modified>
</cp:coreProperties>
</file>