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\Desktop\AGOSTO\"/>
    </mc:Choice>
  </mc:AlternateContent>
  <xr:revisionPtr revIDLastSave="0" documentId="8_{93B75D3B-0114-44D6-B74B-8C7F508F89EF}" xr6:coauthVersionLast="47" xr6:coauthVersionMax="47" xr10:uidLastSave="{00000000-0000-0000-0000-000000000000}"/>
  <bookViews>
    <workbookView xWindow="-108" yWindow="-108" windowWidth="23256" windowHeight="12456" xr2:uid="{54125CD3-3A25-4923-AE3C-DD8AF41510B8}"/>
  </bookViews>
  <sheets>
    <sheet name="COMPARATIVO" sheetId="1" r:id="rId1"/>
  </sheets>
  <definedNames>
    <definedName name="_xlnm.Print_Titles" localSheetId="0">COMPARATIVO!$1:$2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K4" i="1"/>
  <c r="K3" i="1"/>
  <c r="K6" i="1"/>
  <c r="K7" i="1"/>
  <c r="K9" i="1"/>
  <c r="K8" i="1"/>
  <c r="K10" i="1"/>
  <c r="K11" i="1"/>
  <c r="K12" i="1"/>
  <c r="K13" i="1"/>
  <c r="K14" i="1"/>
  <c r="K15" i="1"/>
  <c r="K16" i="1"/>
  <c r="K17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F16" i="1"/>
  <c r="G16" i="1" s="1"/>
  <c r="G5" i="1"/>
  <c r="F5" i="1"/>
  <c r="F4" i="1"/>
  <c r="G4" i="1" s="1"/>
  <c r="F3" i="1"/>
  <c r="G3" i="1" s="1"/>
  <c r="I18" i="1"/>
  <c r="E16" i="1"/>
  <c r="E14" i="1"/>
  <c r="E7" i="1"/>
  <c r="E9" i="1"/>
  <c r="E5" i="1"/>
  <c r="E4" i="1"/>
  <c r="K18" i="1" l="1"/>
  <c r="G18" i="1"/>
  <c r="E18" i="1"/>
</calcChain>
</file>

<file path=xl/sharedStrings.xml><?xml version="1.0" encoding="utf-8"?>
<sst xmlns="http://schemas.openxmlformats.org/spreadsheetml/2006/main" count="80" uniqueCount="39">
  <si>
    <t>SOLICITUDES</t>
  </si>
  <si>
    <t>PRECIO UNITARIO</t>
  </si>
  <si>
    <t>FRECUENCIA</t>
  </si>
  <si>
    <t>Mensual</t>
  </si>
  <si>
    <t>PRECIO TOTAL</t>
  </si>
  <si>
    <t>Tráfico saliente para devolución de llamadas, seguimiento a usuarios y contactos operativos, con trazabilidad de fecha, hora, duración, estado de llamada, resultado y profesional/agente asociado.</t>
  </si>
  <si>
    <t>IVR informativo básico con mensaje institucional de bienvenida, alcance del servicio, tratamiento de datos personales, aviso/autorización de grabación y opciones básicas de enrutamiento, editable según lineamientos SCRD.</t>
  </si>
  <si>
    <t>ACD y cola de llamadas con reglas de enrutamiento, distribución por disponibilidad, control de llamadas atendidas/no atendidas/abandonadas, tiempos de espera y estados del profesional: disponible, en atención, pausa, gestión posterior o no disponible.</t>
  </si>
  <si>
    <t>Funcionalidad de callback para devolución manual, automática o programada de llamadas no atendidas, abandonadas o que requieran seguimiento, con trazabilidad del intento de contacto, resultado y fecha/hora.</t>
  </si>
  <si>
    <t>CRM o sistema de captura misional con campos parametrizables por SCRD: identificación mínima, motivo de contacto, tipo de atención, riesgo, orientación brindada, rutas sugeridas, cierre, seguimiento y observaciones; con histórico, permisos y exportación a Excel/CSV.</t>
  </si>
  <si>
    <t>Integración llamada-registro para asociar fecha, hora, duración, número entrante/saliente, estado de la llamada, profesional/agente, código de atención y resultado operativo, evitando registros desarticulados entre telefonía y gestión misional.</t>
  </si>
  <si>
    <t>Grabación integrada de llamadas atendidas y salientes cuando aplique; nivel ideal igual o superior al 99% de llamadas gestionadas y mínimo aceptable 95%; grabaciones recuperables, protegidas, asociadas al registro y almacenadas según lineamientos SCRD.</t>
  </si>
  <si>
    <t>Reportes operativos y/o tablero con llamadas recibidas, atendidas, perdidas, abandonadas, salientes, devueltas, tiempos de espera, duración promedio, estados de agente, disponibilidad, productividad por profesional, franjas de mayor demanda y descarga periódica de información.</t>
  </si>
  <si>
    <t>Seguridad de la información: acceso por roles, usuarios individualizados, control de permisos, trazabilidad de acciones, cifrado o protección equivalente, respaldo, control de descargas, restricciones de acceso a grabaciones y medidas acordes con datos personales sensibles.</t>
  </si>
  <si>
    <t>Soporte técnico y continuidad operativa: mesa de soporte durante horario de operación, gestión de incidentes, mantenimiento preventivo/correctivo, reporte de fallas, tiempos de respuesta, escalamiento y contingencia ante fallas de telefonía, captura, grabación, consola o reportes.</t>
  </si>
  <si>
    <t>Administración y parametrización del servicio: usuarios, perfiles, campos de captura, mensajes IVR, reglas de enrutamiento, horarios de operación, estados de agente, reportes básicos y permisos, según necesidades definidas por SCRD.</t>
  </si>
  <si>
    <t>Trazabilidad integral llamada-grabación-registro-reporte para reconstruir ingreso o salida de llamada, profesional que atiende, duración, grabación asociada, registro misional, clasificación, cierre, seguimiento si aplica y reporte institucional.</t>
  </si>
  <si>
    <t>Habilitación de mínimo 12 canales concurrentes para llamadas entrantes y salientes.</t>
  </si>
  <si>
    <t>Línea fija local PBX con capacidad de recepción de llamadas entrantes de acuerdo con los canales concurrentes solicitados</t>
  </si>
  <si>
    <t>Softphone o consola de
atención web/escritorio
para recibir y realizar
llamadas, cambiar
estados, pausar,
transferir si aplica,
consultar historial
mínimo y registrar
gestión asociada, con
usuarios individualizados
y permisos
diferenciados.</t>
  </si>
  <si>
    <t>CANTIDAD</t>
  </si>
  <si>
    <t>12 canales concurrentes</t>
  </si>
  <si>
    <t>IVR para 12 canales concurrentes</t>
  </si>
  <si>
    <t>ACD para 12 canales concurrentes</t>
  </si>
  <si>
    <t>Callback para 12 canales concurrentes</t>
  </si>
  <si>
    <t>Softphone para 8 usuarios</t>
  </si>
  <si>
    <t>Licencias CRM para 8 usuarios</t>
  </si>
  <si>
    <t>N/A</t>
  </si>
  <si>
    <t>Grabación de llamadas para 8 usuarios</t>
  </si>
  <si>
    <t>Soporte técnico para 8 usuarios</t>
  </si>
  <si>
    <t>Administración para 8 usuarios</t>
  </si>
  <si>
    <t>Tráfico para 12 canales concurrentes</t>
  </si>
  <si>
    <t>BPM CONSULTING</t>
  </si>
  <si>
    <t>Incluido</t>
  </si>
  <si>
    <t>NETCOM WIRELESS</t>
  </si>
  <si>
    <t>incluido con el Plan Enterprise</t>
  </si>
  <si>
    <t>Incluye reportes, se puede implementar un CRM a traves de un API</t>
  </si>
  <si>
    <t>personalización incluido en el Plan enterprise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</si>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</sst>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3" fillId="2" borderId="1" xfId="0" applyNumberFormat="1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CAF07DD9-A629-426F-9C8D-5F3BB13FB6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5EB1-5AA9-4320-AD65-E0D3F5D44602}">
  <dimension ref="A1:K20"/>
  <sheetViews>
    <sheetView showGridLines="0" tabSelected="1" view="pageBreakPreview" topLeftCell="A16" zoomScaleNormal="100" zoomScaleSheetLayoutView="100" workbookViewId="0">
      <selection activeCell="J19" sqref="J19"/>
    </sheetView>
  </sheetViews>
  <sheetFormatPr baseColWidth="10" defaultRowHeight="14.4" x14ac:dyDescent="0.3"/>
  <cols>
    <col min="1" max="1" width="38" style="2" bestFit="1" customWidth="1"/>
    <col min="2" max="2" width="15.5546875" style="2" customWidth="1"/>
    <col min="3" max="3" width="19" style="1" customWidth="1"/>
    <col min="4" max="4" width="16.88671875" style="2" customWidth="1"/>
    <col min="5" max="5" width="17.109375" style="3" customWidth="1"/>
    <col min="6" max="6" width="16.88671875" style="2" customWidth="1"/>
    <col min="7" max="7" width="17.109375" style="3" customWidth="1"/>
    <col min="8" max="8" width="16.88671875" style="2" customWidth="1"/>
    <col min="9" max="9" width="17.109375" style="3" customWidth="1"/>
    <col min="10" max="10" width="16.88671875" style="2" customWidth="1"/>
    <col min="11" max="11" width="17.109375" style="3" customWidth="1"/>
  </cols>
  <sheetData>
    <row r="1" spans="1:11" ht="30" customHeight="1" x14ac:dyDescent="0.3">
      <c r="A1" s="20" t="s">
        <v>0</v>
      </c>
      <c r="B1" s="21" t="s">
        <v>20</v>
      </c>
      <c r="C1" s="21" t="s">
        <v>2</v>
      </c>
      <c r="D1" s="17" t="s">
        <v>34</v>
      </c>
      <c r="E1" s="18"/>
      <c r="F1" s="17" t="s">
        <v>34</v>
      </c>
      <c r="G1" s="18"/>
      <c r="H1" s="17" t="s">
        <v>32</v>
      </c>
      <c r="I1" s="18"/>
      <c r="J1" s="17" t="s">
        <v>38</v>
      </c>
      <c r="K1" s="18"/>
    </row>
    <row r="2" spans="1:11" x14ac:dyDescent="0.3">
      <c r="A2" s="20"/>
      <c r="B2" s="22"/>
      <c r="C2" s="22"/>
      <c r="D2" s="10" t="s">
        <v>1</v>
      </c>
      <c r="E2" s="10" t="s">
        <v>4</v>
      </c>
      <c r="F2" s="10" t="s">
        <v>1</v>
      </c>
      <c r="G2" s="10" t="s">
        <v>4</v>
      </c>
      <c r="H2" s="10" t="s">
        <v>1</v>
      </c>
      <c r="I2" s="10" t="s">
        <v>4</v>
      </c>
      <c r="J2" s="10" t="s">
        <v>1</v>
      </c>
      <c r="K2" s="10" t="s">
        <v>4</v>
      </c>
    </row>
    <row r="3" spans="1:11" ht="43.2" x14ac:dyDescent="0.3">
      <c r="A3" s="8" t="s">
        <v>18</v>
      </c>
      <c r="B3" s="8" t="s">
        <v>21</v>
      </c>
      <c r="C3" s="9" t="s">
        <v>3</v>
      </c>
      <c r="D3" s="5" t="s">
        <v>33</v>
      </c>
      <c r="E3" s="6">
        <v>0</v>
      </c>
      <c r="F3" s="13">
        <f>114000*3.2</f>
        <v>364800</v>
      </c>
      <c r="G3" s="14">
        <f>+F3*12</f>
        <v>4377600</v>
      </c>
      <c r="H3" s="5">
        <v>50000</v>
      </c>
      <c r="I3" s="6">
        <v>600000</v>
      </c>
      <c r="J3" s="16">
        <f t="shared" ref="J3:J17" si="0">AVERAGE(F3,H3,D3)</f>
        <v>207400</v>
      </c>
      <c r="K3" s="16">
        <f t="shared" ref="K3:K17" si="1">AVERAGE(G3,I3,E3)</f>
        <v>1659200</v>
      </c>
    </row>
    <row r="4" spans="1:11" ht="72" x14ac:dyDescent="0.3">
      <c r="A4" s="8" t="s">
        <v>5</v>
      </c>
      <c r="B4" s="8" t="s">
        <v>31</v>
      </c>
      <c r="C4" s="9" t="s">
        <v>3</v>
      </c>
      <c r="D4" s="7">
        <v>44626</v>
      </c>
      <c r="E4" s="6">
        <f>+D4*12</f>
        <v>535512</v>
      </c>
      <c r="F4" s="15">
        <f>28000*3.2</f>
        <v>89600</v>
      </c>
      <c r="G4" s="14">
        <f>+F4*12</f>
        <v>1075200</v>
      </c>
      <c r="H4" s="7">
        <v>50000</v>
      </c>
      <c r="I4" s="6">
        <v>600000</v>
      </c>
      <c r="J4" s="16">
        <f t="shared" si="0"/>
        <v>61408.666666666664</v>
      </c>
      <c r="K4" s="16">
        <f t="shared" si="1"/>
        <v>736904</v>
      </c>
    </row>
    <row r="5" spans="1:11" ht="43.2" x14ac:dyDescent="0.3">
      <c r="A5" s="8" t="s">
        <v>17</v>
      </c>
      <c r="B5" s="8" t="s">
        <v>21</v>
      </c>
      <c r="C5" s="9" t="s">
        <v>3</v>
      </c>
      <c r="D5" s="5">
        <v>130900</v>
      </c>
      <c r="E5" s="6">
        <f>+D5*12</f>
        <v>1570800</v>
      </c>
      <c r="F5" s="13">
        <f>51000*3.2</f>
        <v>163200</v>
      </c>
      <c r="G5" s="14">
        <f>+F5*12</f>
        <v>1958400</v>
      </c>
      <c r="H5" s="5">
        <v>48500</v>
      </c>
      <c r="I5" s="6">
        <v>582000</v>
      </c>
      <c r="J5" s="16">
        <f t="shared" si="0"/>
        <v>114200</v>
      </c>
      <c r="K5" s="16">
        <f t="shared" si="1"/>
        <v>1370400</v>
      </c>
    </row>
    <row r="6" spans="1:11" ht="86.4" x14ac:dyDescent="0.3">
      <c r="A6" s="8" t="s">
        <v>6</v>
      </c>
      <c r="B6" s="8" t="s">
        <v>22</v>
      </c>
      <c r="C6" s="9" t="s">
        <v>3</v>
      </c>
      <c r="D6" s="5" t="s">
        <v>33</v>
      </c>
      <c r="E6" s="6">
        <v>0</v>
      </c>
      <c r="F6" s="13" t="s">
        <v>35</v>
      </c>
      <c r="G6" s="14">
        <v>0</v>
      </c>
      <c r="H6" s="5">
        <v>112000</v>
      </c>
      <c r="I6" s="6">
        <v>1344000</v>
      </c>
      <c r="J6" s="16">
        <f t="shared" si="0"/>
        <v>112000</v>
      </c>
      <c r="K6" s="16">
        <f t="shared" si="1"/>
        <v>448000</v>
      </c>
    </row>
    <row r="7" spans="1:11" ht="100.8" x14ac:dyDescent="0.3">
      <c r="A7" s="8" t="s">
        <v>7</v>
      </c>
      <c r="B7" s="8" t="s">
        <v>23</v>
      </c>
      <c r="C7" s="9" t="s">
        <v>3</v>
      </c>
      <c r="D7" s="5">
        <v>107100</v>
      </c>
      <c r="E7" s="6">
        <f>+D7*12</f>
        <v>1285200</v>
      </c>
      <c r="F7" s="13" t="s">
        <v>35</v>
      </c>
      <c r="G7" s="14">
        <v>0</v>
      </c>
      <c r="H7" s="5">
        <v>76500</v>
      </c>
      <c r="I7" s="6">
        <v>918000</v>
      </c>
      <c r="J7" s="16">
        <f t="shared" si="0"/>
        <v>91800</v>
      </c>
      <c r="K7" s="16">
        <f t="shared" si="1"/>
        <v>734400</v>
      </c>
    </row>
    <row r="8" spans="1:11" ht="72" x14ac:dyDescent="0.3">
      <c r="A8" s="8" t="s">
        <v>8</v>
      </c>
      <c r="B8" s="8" t="s">
        <v>24</v>
      </c>
      <c r="C8" s="9" t="s">
        <v>3</v>
      </c>
      <c r="D8" s="5" t="s">
        <v>33</v>
      </c>
      <c r="E8" s="6">
        <v>0</v>
      </c>
      <c r="F8" s="13" t="s">
        <v>35</v>
      </c>
      <c r="G8" s="14">
        <v>0</v>
      </c>
      <c r="H8" s="5">
        <v>228000</v>
      </c>
      <c r="I8" s="6">
        <v>228000</v>
      </c>
      <c r="J8" s="16">
        <f t="shared" si="0"/>
        <v>228000</v>
      </c>
      <c r="K8" s="16">
        <f t="shared" si="1"/>
        <v>76000</v>
      </c>
    </row>
    <row r="9" spans="1:11" ht="100.8" x14ac:dyDescent="0.3">
      <c r="A9" s="8" t="s">
        <v>9</v>
      </c>
      <c r="B9" s="8" t="s">
        <v>26</v>
      </c>
      <c r="C9" s="9" t="s">
        <v>3</v>
      </c>
      <c r="D9" s="5">
        <v>333200</v>
      </c>
      <c r="E9" s="6">
        <f>+D9*8</f>
        <v>2665600</v>
      </c>
      <c r="F9" s="13" t="s">
        <v>36</v>
      </c>
      <c r="G9" s="14">
        <v>0</v>
      </c>
      <c r="H9" s="5">
        <v>82500</v>
      </c>
      <c r="I9" s="6">
        <v>660000</v>
      </c>
      <c r="J9" s="16">
        <f t="shared" si="0"/>
        <v>207850</v>
      </c>
      <c r="K9" s="16">
        <f t="shared" si="1"/>
        <v>1108533.3333333333</v>
      </c>
    </row>
    <row r="10" spans="1:11" ht="100.8" x14ac:dyDescent="0.3">
      <c r="A10" s="8" t="s">
        <v>10</v>
      </c>
      <c r="B10" s="8" t="s">
        <v>27</v>
      </c>
      <c r="C10" s="9" t="s">
        <v>3</v>
      </c>
      <c r="D10" s="5" t="s">
        <v>33</v>
      </c>
      <c r="E10" s="6">
        <v>0</v>
      </c>
      <c r="F10" s="13" t="s">
        <v>35</v>
      </c>
      <c r="G10" s="14">
        <v>0</v>
      </c>
      <c r="H10" s="5">
        <v>733000</v>
      </c>
      <c r="I10" s="6">
        <v>733000</v>
      </c>
      <c r="J10" s="16">
        <f t="shared" si="0"/>
        <v>733000</v>
      </c>
      <c r="K10" s="16">
        <f t="shared" si="1"/>
        <v>244333.33333333334</v>
      </c>
    </row>
    <row r="11" spans="1:11" ht="100.8" x14ac:dyDescent="0.3">
      <c r="A11" s="8" t="s">
        <v>11</v>
      </c>
      <c r="B11" s="8" t="s">
        <v>28</v>
      </c>
      <c r="C11" s="9" t="s">
        <v>3</v>
      </c>
      <c r="D11" s="5" t="s">
        <v>33</v>
      </c>
      <c r="E11" s="6">
        <v>0</v>
      </c>
      <c r="F11" s="13" t="s">
        <v>35</v>
      </c>
      <c r="G11" s="14">
        <v>0</v>
      </c>
      <c r="H11" s="5">
        <v>40000</v>
      </c>
      <c r="I11" s="6">
        <v>320000</v>
      </c>
      <c r="J11" s="16">
        <f t="shared" si="0"/>
        <v>40000</v>
      </c>
      <c r="K11" s="16">
        <f t="shared" si="1"/>
        <v>106666.66666666667</v>
      </c>
    </row>
    <row r="12" spans="1:11" ht="100.8" x14ac:dyDescent="0.3">
      <c r="A12" s="8" t="s">
        <v>12</v>
      </c>
      <c r="B12" s="8" t="s">
        <v>27</v>
      </c>
      <c r="C12" s="9" t="s">
        <v>3</v>
      </c>
      <c r="D12" s="5" t="s">
        <v>33</v>
      </c>
      <c r="E12" s="6">
        <v>0</v>
      </c>
      <c r="F12" s="13" t="s">
        <v>35</v>
      </c>
      <c r="G12" s="14">
        <v>0</v>
      </c>
      <c r="H12" s="5">
        <v>186500</v>
      </c>
      <c r="I12" s="6">
        <v>186500</v>
      </c>
      <c r="J12" s="16">
        <f t="shared" si="0"/>
        <v>186500</v>
      </c>
      <c r="K12" s="16">
        <f t="shared" si="1"/>
        <v>62166.666666666664</v>
      </c>
    </row>
    <row r="13" spans="1:11" ht="100.8" x14ac:dyDescent="0.3">
      <c r="A13" s="8" t="s">
        <v>13</v>
      </c>
      <c r="B13" s="8" t="s">
        <v>27</v>
      </c>
      <c r="C13" s="9" t="s">
        <v>3</v>
      </c>
      <c r="D13" s="5" t="s">
        <v>33</v>
      </c>
      <c r="E13" s="6">
        <v>0</v>
      </c>
      <c r="F13" s="13" t="s">
        <v>37</v>
      </c>
      <c r="G13" s="14">
        <v>0</v>
      </c>
      <c r="H13" s="5">
        <v>483000</v>
      </c>
      <c r="I13" s="6">
        <v>483000</v>
      </c>
      <c r="J13" s="16">
        <f t="shared" si="0"/>
        <v>483000</v>
      </c>
      <c r="K13" s="16">
        <f t="shared" si="1"/>
        <v>161000</v>
      </c>
    </row>
    <row r="14" spans="1:11" ht="115.2" x14ac:dyDescent="0.3">
      <c r="A14" s="8" t="s">
        <v>14</v>
      </c>
      <c r="B14" s="8" t="s">
        <v>29</v>
      </c>
      <c r="C14" s="9" t="s">
        <v>3</v>
      </c>
      <c r="D14" s="5">
        <v>223124</v>
      </c>
      <c r="E14" s="6">
        <f>+D14*8</f>
        <v>1784992</v>
      </c>
      <c r="F14" s="13" t="s">
        <v>35</v>
      </c>
      <c r="G14" s="14">
        <v>0</v>
      </c>
      <c r="H14" s="5">
        <v>65000</v>
      </c>
      <c r="I14" s="6">
        <v>520000</v>
      </c>
      <c r="J14" s="16">
        <f t="shared" si="0"/>
        <v>144062</v>
      </c>
      <c r="K14" s="16">
        <f t="shared" si="1"/>
        <v>768330.66666666663</v>
      </c>
    </row>
    <row r="15" spans="1:11" ht="172.8" x14ac:dyDescent="0.3">
      <c r="A15" s="8" t="s">
        <v>19</v>
      </c>
      <c r="B15" s="8" t="s">
        <v>25</v>
      </c>
      <c r="C15" s="9" t="s">
        <v>3</v>
      </c>
      <c r="D15" s="5" t="s">
        <v>33</v>
      </c>
      <c r="E15" s="6">
        <v>0</v>
      </c>
      <c r="F15" s="13" t="s">
        <v>35</v>
      </c>
      <c r="G15" s="14">
        <v>0</v>
      </c>
      <c r="H15" s="5">
        <v>220000</v>
      </c>
      <c r="I15" s="6">
        <v>1760000</v>
      </c>
      <c r="J15" s="16">
        <f t="shared" si="0"/>
        <v>220000</v>
      </c>
      <c r="K15" s="16">
        <f t="shared" si="1"/>
        <v>586666.66666666663</v>
      </c>
    </row>
    <row r="16" spans="1:11" ht="100.8" x14ac:dyDescent="0.3">
      <c r="A16" s="8" t="s">
        <v>15</v>
      </c>
      <c r="B16" s="8" t="s">
        <v>30</v>
      </c>
      <c r="C16" s="9" t="s">
        <v>3</v>
      </c>
      <c r="D16" s="5">
        <v>223124</v>
      </c>
      <c r="E16" s="6">
        <f>+D16*8</f>
        <v>1784992</v>
      </c>
      <c r="F16" s="13">
        <f>92000*3.2</f>
        <v>294400</v>
      </c>
      <c r="G16" s="14">
        <f>+F16*8</f>
        <v>2355200</v>
      </c>
      <c r="H16" s="5">
        <v>766650</v>
      </c>
      <c r="I16" s="6">
        <v>766650</v>
      </c>
      <c r="J16" s="16">
        <f t="shared" si="0"/>
        <v>428058</v>
      </c>
      <c r="K16" s="16">
        <f t="shared" si="1"/>
        <v>1635614</v>
      </c>
    </row>
    <row r="17" spans="1:11" ht="86.4" x14ac:dyDescent="0.3">
      <c r="A17" s="8" t="s">
        <v>16</v>
      </c>
      <c r="B17" s="8" t="s">
        <v>27</v>
      </c>
      <c r="C17" s="9" t="s">
        <v>3</v>
      </c>
      <c r="D17" s="5" t="s">
        <v>33</v>
      </c>
      <c r="E17" s="6">
        <v>0</v>
      </c>
      <c r="F17" s="13" t="s">
        <v>35</v>
      </c>
      <c r="G17" s="14">
        <v>0</v>
      </c>
      <c r="H17" s="5">
        <v>616500</v>
      </c>
      <c r="I17" s="6">
        <v>616500</v>
      </c>
      <c r="J17" s="16">
        <f t="shared" si="0"/>
        <v>616500</v>
      </c>
      <c r="K17" s="16">
        <f t="shared" si="1"/>
        <v>205500</v>
      </c>
    </row>
    <row r="18" spans="1:11" x14ac:dyDescent="0.3">
      <c r="E18" s="12">
        <f>SUM(E3:E17)</f>
        <v>9627096</v>
      </c>
      <c r="G18" s="12">
        <f>SUM(G3:G17)</f>
        <v>9766400</v>
      </c>
      <c r="I18" s="12">
        <f>SUM(I3:I17)</f>
        <v>10317650</v>
      </c>
      <c r="K18" s="12">
        <f>SUM(K3:K17)</f>
        <v>9903715.333333334</v>
      </c>
    </row>
    <row r="19" spans="1:11" ht="43.5" customHeight="1" x14ac:dyDescent="0.3">
      <c r="A19" s="19"/>
      <c r="B19" s="19"/>
      <c r="C19" s="19"/>
      <c r="D19" s="19"/>
      <c r="F19" s="3"/>
      <c r="H19" s="11"/>
      <c r="J19" s="11"/>
    </row>
    <row r="20" spans="1:11" x14ac:dyDescent="0.3">
      <c r="C20" s="4"/>
    </row>
  </sheetData>
  <mergeCells count="8">
    <mergeCell ref="F1:G1"/>
    <mergeCell ref="H1:I1"/>
    <mergeCell ref="J1:K1"/>
    <mergeCell ref="A19:D19"/>
    <mergeCell ref="A1:A2"/>
    <mergeCell ref="C1:C2"/>
    <mergeCell ref="D1:E1"/>
    <mergeCell ref="B1:B2"/>
  </mergeCells>
  <pageMargins left="0.70866141732283472" right="0.70866141732283472" top="0.74803149606299213" bottom="0.7480314960629921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COMPARATIVO</vt:lpstr>
      <vt:lpstr>COMPARATIVO!Títulos_a_imprimir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edwroja</dc:creator>
  <cp:lastModifiedBy>maria victoria murcia jimenez</cp:lastModifiedBy>
  <cp:lastPrinted>2026-08-11T23:54:52Z</cp:lastPrinted>
  <dcterms:created xsi:type="dcterms:W3CDTF">2026-04-21T21:33:35Z</dcterms:created>
  <dcterms:modified xsi:type="dcterms:W3CDTF">2026-08-14T23:08:34Z</dcterms:modified>
</cp:coreProperties>
</file>