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nia-my.sharepoint.com/personal/andrearozo_copnia_gov_co/Documents/CONTRATACION 2026/3. MINIMA CUANTÍA/SM-31-2026 EXTINTORES/2. ESTUDIO PREVIO/"/>
    </mc:Choice>
  </mc:AlternateContent>
  <xr:revisionPtr revIDLastSave="428" documentId="8_{1E3E1E9A-B63C-492F-A2D3-670507189B0A}" xr6:coauthVersionLast="47" xr6:coauthVersionMax="47" xr10:uidLastSave="{89F0A6A5-5C38-4AB3-92F6-BD19CC1C6304}"/>
  <bookViews>
    <workbookView xWindow="11424" yWindow="0" windowWidth="11712" windowHeight="13776" activeTab="1" xr2:uid="{12B80493-4247-4842-8F4D-FDDDA6F7D589}"/>
  </bookViews>
  <sheets>
    <sheet name="PRECIO 2025+ IPC" sheetId="5" r:id="rId1"/>
    <sheet name="ANEXO 3 EST MERCADO" sheetId="2" r:id="rId2"/>
  </sheets>
  <definedNames>
    <definedName name="_xlnm._FilterDatabase" localSheetId="1" hidden="1">'ANEXO 3 EST MERCADO'!$B$2:$U$87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" i="2" l="1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5" i="2"/>
  <c r="S86" i="2"/>
  <c r="S3" i="2"/>
  <c r="J86" i="5"/>
  <c r="J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2" i="5"/>
  <c r="I86" i="5"/>
  <c r="R87" i="2"/>
  <c r="K85" i="5"/>
  <c r="L85" i="5" s="1"/>
  <c r="K84" i="5"/>
  <c r="L84" i="5" s="1"/>
  <c r="K83" i="5"/>
  <c r="L83" i="5" s="1"/>
  <c r="K82" i="5"/>
  <c r="L82" i="5" s="1"/>
  <c r="K81" i="5"/>
  <c r="L81" i="5" s="1"/>
  <c r="K80" i="5"/>
  <c r="L80" i="5" s="1"/>
  <c r="K79" i="5"/>
  <c r="L79" i="5" s="1"/>
  <c r="K78" i="5"/>
  <c r="L78" i="5" s="1"/>
  <c r="K77" i="5"/>
  <c r="L77" i="5" s="1"/>
  <c r="K76" i="5"/>
  <c r="L76" i="5" s="1"/>
  <c r="K75" i="5"/>
  <c r="L75" i="5" s="1"/>
  <c r="K74" i="5"/>
  <c r="L74" i="5" s="1"/>
  <c r="K73" i="5"/>
  <c r="L73" i="5" s="1"/>
  <c r="K72" i="5"/>
  <c r="L72" i="5" s="1"/>
  <c r="K71" i="5"/>
  <c r="L71" i="5" s="1"/>
  <c r="K70" i="5"/>
  <c r="L70" i="5" s="1"/>
  <c r="K69" i="5"/>
  <c r="L69" i="5" s="1"/>
  <c r="K68" i="5"/>
  <c r="L68" i="5" s="1"/>
  <c r="K67" i="5"/>
  <c r="L67" i="5" s="1"/>
  <c r="L66" i="5"/>
  <c r="K66" i="5"/>
  <c r="K65" i="5"/>
  <c r="L65" i="5" s="1"/>
  <c r="K64" i="5"/>
  <c r="L64" i="5" s="1"/>
  <c r="K63" i="5"/>
  <c r="L63" i="5" s="1"/>
  <c r="K62" i="5"/>
  <c r="L62" i="5" s="1"/>
  <c r="L61" i="5"/>
  <c r="K61" i="5"/>
  <c r="K60" i="5"/>
  <c r="L60" i="5" s="1"/>
  <c r="K59" i="5"/>
  <c r="L59" i="5" s="1"/>
  <c r="K58" i="5"/>
  <c r="L58" i="5" s="1"/>
  <c r="K57" i="5"/>
  <c r="L57" i="5" s="1"/>
  <c r="K56" i="5"/>
  <c r="L56" i="5" s="1"/>
  <c r="K55" i="5"/>
  <c r="L55" i="5" s="1"/>
  <c r="K54" i="5"/>
  <c r="L54" i="5" s="1"/>
  <c r="K53" i="5"/>
  <c r="L53" i="5" s="1"/>
  <c r="K52" i="5"/>
  <c r="L52" i="5" s="1"/>
  <c r="K51" i="5"/>
  <c r="L51" i="5" s="1"/>
  <c r="K50" i="5"/>
  <c r="L50" i="5" s="1"/>
  <c r="K49" i="5"/>
  <c r="L49" i="5" s="1"/>
  <c r="K48" i="5"/>
  <c r="L48" i="5" s="1"/>
  <c r="K47" i="5"/>
  <c r="L47" i="5" s="1"/>
  <c r="K46" i="5"/>
  <c r="L46" i="5" s="1"/>
  <c r="K45" i="5"/>
  <c r="L45" i="5" s="1"/>
  <c r="K44" i="5"/>
  <c r="L44" i="5" s="1"/>
  <c r="K43" i="5"/>
  <c r="L43" i="5" s="1"/>
  <c r="K42" i="5"/>
  <c r="L42" i="5" s="1"/>
  <c r="K41" i="5"/>
  <c r="L41" i="5" s="1"/>
  <c r="K40" i="5"/>
  <c r="L40" i="5" s="1"/>
  <c r="K39" i="5"/>
  <c r="L39" i="5" s="1"/>
  <c r="K38" i="5"/>
  <c r="L38" i="5" s="1"/>
  <c r="K37" i="5"/>
  <c r="L37" i="5" s="1"/>
  <c r="K36" i="5"/>
  <c r="L36" i="5" s="1"/>
  <c r="K35" i="5"/>
  <c r="L35" i="5" s="1"/>
  <c r="K34" i="5"/>
  <c r="L34" i="5" s="1"/>
  <c r="L33" i="5"/>
  <c r="K33" i="5"/>
  <c r="K32" i="5"/>
  <c r="L32" i="5" s="1"/>
  <c r="K31" i="5"/>
  <c r="L31" i="5" s="1"/>
  <c r="K30" i="5"/>
  <c r="L30" i="5" s="1"/>
  <c r="K29" i="5"/>
  <c r="L29" i="5" s="1"/>
  <c r="K28" i="5"/>
  <c r="L28" i="5" s="1"/>
  <c r="K27" i="5"/>
  <c r="L27" i="5" s="1"/>
  <c r="K26" i="5"/>
  <c r="L26" i="5" s="1"/>
  <c r="K25" i="5"/>
  <c r="L25" i="5" s="1"/>
  <c r="K24" i="5"/>
  <c r="L24" i="5" s="1"/>
  <c r="K23" i="5"/>
  <c r="L23" i="5" s="1"/>
  <c r="K22" i="5"/>
  <c r="L22" i="5" s="1"/>
  <c r="K21" i="5"/>
  <c r="L21" i="5" s="1"/>
  <c r="K20" i="5"/>
  <c r="L20" i="5" s="1"/>
  <c r="K19" i="5"/>
  <c r="L19" i="5" s="1"/>
  <c r="K18" i="5"/>
  <c r="L18" i="5" s="1"/>
  <c r="K17" i="5"/>
  <c r="L17" i="5" s="1"/>
  <c r="K16" i="5"/>
  <c r="L16" i="5" s="1"/>
  <c r="K15" i="5"/>
  <c r="L15" i="5" s="1"/>
  <c r="K14" i="5"/>
  <c r="L14" i="5" s="1"/>
  <c r="K13" i="5"/>
  <c r="L13" i="5" s="1"/>
  <c r="K12" i="5"/>
  <c r="L12" i="5" s="1"/>
  <c r="K11" i="5"/>
  <c r="L11" i="5" s="1"/>
  <c r="K10" i="5"/>
  <c r="L10" i="5" s="1"/>
  <c r="K9" i="5"/>
  <c r="L9" i="5" s="1"/>
  <c r="K8" i="5"/>
  <c r="L8" i="5" s="1"/>
  <c r="K7" i="5"/>
  <c r="L7" i="5" s="1"/>
  <c r="K6" i="5"/>
  <c r="L6" i="5" s="1"/>
  <c r="K5" i="5"/>
  <c r="L5" i="5" s="1"/>
  <c r="K4" i="5"/>
  <c r="L4" i="5" s="1"/>
  <c r="K3" i="5"/>
  <c r="L3" i="5" s="1"/>
  <c r="K2" i="5"/>
  <c r="L2" i="5" s="1"/>
  <c r="S87" i="2" l="1"/>
  <c r="L86" i="5"/>
  <c r="K86" i="5"/>
  <c r="M64" i="2" l="1"/>
  <c r="Q64" i="2" s="1"/>
  <c r="M63" i="2"/>
  <c r="O63" i="2" s="1"/>
  <c r="M22" i="2"/>
  <c r="O22" i="2" s="1"/>
  <c r="M21" i="2"/>
  <c r="O21" i="2" s="1"/>
  <c r="M86" i="2"/>
  <c r="O86" i="2" s="1"/>
  <c r="M85" i="2"/>
  <c r="Q85" i="2" s="1"/>
  <c r="M84" i="2"/>
  <c r="O84" i="2" s="1"/>
  <c r="M83" i="2"/>
  <c r="M79" i="2"/>
  <c r="M80" i="2"/>
  <c r="Q80" i="2" s="1"/>
  <c r="M81" i="2"/>
  <c r="M82" i="2"/>
  <c r="Q82" i="2" s="1"/>
  <c r="M74" i="2"/>
  <c r="Q74" i="2" s="1"/>
  <c r="M75" i="2"/>
  <c r="M76" i="2"/>
  <c r="Q76" i="2" s="1"/>
  <c r="M77" i="2"/>
  <c r="M78" i="2"/>
  <c r="Q78" i="2" s="1"/>
  <c r="M73" i="2"/>
  <c r="O73" i="2" s="1"/>
  <c r="M72" i="2"/>
  <c r="Q72" i="2" s="1"/>
  <c r="M71" i="2"/>
  <c r="O71" i="2" s="1"/>
  <c r="M65" i="2"/>
  <c r="M66" i="2"/>
  <c r="Q66" i="2" s="1"/>
  <c r="M67" i="2"/>
  <c r="M68" i="2"/>
  <c r="Q68" i="2" s="1"/>
  <c r="M69" i="2"/>
  <c r="O69" i="2" s="1"/>
  <c r="M70" i="2"/>
  <c r="O70" i="2" s="1"/>
  <c r="M62" i="2"/>
  <c r="O62" i="2" s="1"/>
  <c r="M61" i="2"/>
  <c r="O61" i="2" s="1"/>
  <c r="M57" i="2"/>
  <c r="O57" i="2" s="1"/>
  <c r="M58" i="2"/>
  <c r="O58" i="2" s="1"/>
  <c r="M56" i="2"/>
  <c r="Q56" i="2" s="1"/>
  <c r="M55" i="2"/>
  <c r="M53" i="2"/>
  <c r="M54" i="2"/>
  <c r="Q54" i="2" s="1"/>
  <c r="M52" i="2"/>
  <c r="Q52" i="2" s="1"/>
  <c r="M51" i="2"/>
  <c r="O51" i="2" s="1"/>
  <c r="M49" i="2"/>
  <c r="M48" i="2"/>
  <c r="Q48" i="2" s="1"/>
  <c r="M47" i="2"/>
  <c r="M46" i="2"/>
  <c r="Q46" i="2" s="1"/>
  <c r="M45" i="2"/>
  <c r="O45" i="2" s="1"/>
  <c r="M44" i="2"/>
  <c r="Q44" i="2" s="1"/>
  <c r="M43" i="2"/>
  <c r="Q43" i="2" s="1"/>
  <c r="M34" i="2"/>
  <c r="O34" i="2" s="1"/>
  <c r="M35" i="2"/>
  <c r="O35" i="2" s="1"/>
  <c r="M36" i="2"/>
  <c r="O36" i="2" s="1"/>
  <c r="M37" i="2"/>
  <c r="O37" i="2" s="1"/>
  <c r="M38" i="2"/>
  <c r="O38" i="2" s="1"/>
  <c r="M39" i="2"/>
  <c r="O39" i="2" s="1"/>
  <c r="M40" i="2"/>
  <c r="Q40" i="2" s="1"/>
  <c r="M41" i="2"/>
  <c r="Q41" i="2" s="1"/>
  <c r="M42" i="2"/>
  <c r="Q42" i="2" s="1"/>
  <c r="M33" i="2"/>
  <c r="Q33" i="2" s="1"/>
  <c r="M32" i="2"/>
  <c r="Q32" i="2" s="1"/>
  <c r="M31" i="2"/>
  <c r="Q31" i="2" s="1"/>
  <c r="M24" i="2"/>
  <c r="O24" i="2" s="1"/>
  <c r="M25" i="2"/>
  <c r="O25" i="2" s="1"/>
  <c r="M26" i="2"/>
  <c r="O26" i="2" s="1"/>
  <c r="M27" i="2"/>
  <c r="O27" i="2" s="1"/>
  <c r="M28" i="2"/>
  <c r="M29" i="2"/>
  <c r="Q29" i="2" s="1"/>
  <c r="M30" i="2"/>
  <c r="Q30" i="2" s="1"/>
  <c r="M23" i="2"/>
  <c r="O23" i="2" s="1"/>
  <c r="M20" i="2"/>
  <c r="Q20" i="2" s="1"/>
  <c r="M19" i="2"/>
  <c r="Q19" i="2" s="1"/>
  <c r="M15" i="2"/>
  <c r="Q15" i="2" s="1"/>
  <c r="M16" i="2"/>
  <c r="Q16" i="2" s="1"/>
  <c r="M14" i="2"/>
  <c r="Q14" i="2" s="1"/>
  <c r="M13" i="2"/>
  <c r="O13" i="2" s="1"/>
  <c r="M11" i="2"/>
  <c r="Q11" i="2" s="1"/>
  <c r="M12" i="2"/>
  <c r="Q12" i="2" s="1"/>
  <c r="M10" i="2"/>
  <c r="Q10" i="2" s="1"/>
  <c r="M9" i="2"/>
  <c r="Q9" i="2" s="1"/>
  <c r="M6" i="2"/>
  <c r="Q6" i="2" s="1"/>
  <c r="M5" i="2"/>
  <c r="Q5" i="2" s="1"/>
  <c r="M8" i="2"/>
  <c r="Q8" i="2" s="1"/>
  <c r="M17" i="2"/>
  <c r="Q17" i="2" s="1"/>
  <c r="M18" i="2"/>
  <c r="Q18" i="2" s="1"/>
  <c r="M50" i="2"/>
  <c r="Q50" i="2" s="1"/>
  <c r="M59" i="2"/>
  <c r="M60" i="2"/>
  <c r="Q60" i="2" s="1"/>
  <c r="M7" i="2"/>
  <c r="Q7" i="2" s="1"/>
  <c r="M4" i="2"/>
  <c r="Q4" i="2" s="1"/>
  <c r="M3" i="2"/>
  <c r="Q3" i="2" l="1"/>
  <c r="O3" i="2"/>
  <c r="O85" i="2"/>
  <c r="T85" i="2" s="1"/>
  <c r="O48" i="2"/>
  <c r="T48" i="2" s="1"/>
  <c r="Q39" i="2"/>
  <c r="Q38" i="2"/>
  <c r="T39" i="2"/>
  <c r="T38" i="2"/>
  <c r="T51" i="2"/>
  <c r="O15" i="2"/>
  <c r="T15" i="2" s="1"/>
  <c r="Q37" i="2"/>
  <c r="T37" i="2" s="1"/>
  <c r="O47" i="2"/>
  <c r="Q27" i="2"/>
  <c r="O10" i="2"/>
  <c r="O9" i="2"/>
  <c r="O75" i="2"/>
  <c r="O74" i="2"/>
  <c r="T74" i="2" s="1"/>
  <c r="Q70" i="2"/>
  <c r="O12" i="2"/>
  <c r="T12" i="2" s="1"/>
  <c r="O82" i="2"/>
  <c r="O81" i="2"/>
  <c r="Q23" i="2"/>
  <c r="O49" i="2"/>
  <c r="Q62" i="2"/>
  <c r="O50" i="2"/>
  <c r="O14" i="2"/>
  <c r="O46" i="2"/>
  <c r="Q22" i="2"/>
  <c r="Q86" i="2"/>
  <c r="O68" i="2"/>
  <c r="Q13" i="2"/>
  <c r="O60" i="2"/>
  <c r="Q84" i="2"/>
  <c r="Q36" i="2"/>
  <c r="Q24" i="2"/>
  <c r="Q26" i="2"/>
  <c r="O72" i="2"/>
  <c r="O11" i="2"/>
  <c r="Q58" i="2"/>
  <c r="Q25" i="2"/>
  <c r="O33" i="2"/>
  <c r="Q21" i="2"/>
  <c r="O80" i="2"/>
  <c r="O56" i="2"/>
  <c r="O44" i="2"/>
  <c r="O32" i="2"/>
  <c r="O20" i="2"/>
  <c r="O8" i="2"/>
  <c r="O83" i="2"/>
  <c r="Q35" i="2"/>
  <c r="O79" i="2"/>
  <c r="O67" i="2"/>
  <c r="O55" i="2"/>
  <c r="O43" i="2"/>
  <c r="O31" i="2"/>
  <c r="O19" i="2"/>
  <c r="O7" i="2"/>
  <c r="O59" i="2"/>
  <c r="O78" i="2"/>
  <c r="O66" i="2"/>
  <c r="O54" i="2"/>
  <c r="O42" i="2"/>
  <c r="O30" i="2"/>
  <c r="O18" i="2"/>
  <c r="O6" i="2"/>
  <c r="Q34" i="2"/>
  <c r="O77" i="2"/>
  <c r="O65" i="2"/>
  <c r="O53" i="2"/>
  <c r="O41" i="2"/>
  <c r="O29" i="2"/>
  <c r="O17" i="2"/>
  <c r="O5" i="2"/>
  <c r="O76" i="2"/>
  <c r="O64" i="2"/>
  <c r="O52" i="2"/>
  <c r="O40" i="2"/>
  <c r="O28" i="2"/>
  <c r="O16" i="2"/>
  <c r="O4" i="2"/>
  <c r="T3" i="2" l="1"/>
  <c r="O87" i="2"/>
  <c r="Q87" i="2"/>
  <c r="T78" i="2"/>
  <c r="T32" i="2"/>
  <c r="T44" i="2"/>
  <c r="T27" i="2"/>
  <c r="T31" i="2"/>
  <c r="T56" i="2"/>
  <c r="T47" i="2"/>
  <c r="T28" i="2"/>
  <c r="T43" i="2"/>
  <c r="T21" i="2"/>
  <c r="T60" i="2"/>
  <c r="T52" i="2"/>
  <c r="T67" i="2"/>
  <c r="T57" i="2"/>
  <c r="T14" i="2"/>
  <c r="T70" i="2"/>
  <c r="T29" i="2"/>
  <c r="T8" i="2"/>
  <c r="T11" i="2"/>
  <c r="T72" i="2"/>
  <c r="T53" i="2"/>
  <c r="T46" i="2"/>
  <c r="T19" i="2"/>
  <c r="T63" i="2"/>
  <c r="T80" i="2"/>
  <c r="T61" i="2"/>
  <c r="T22" i="2"/>
  <c r="T30" i="2"/>
  <c r="T33" i="2"/>
  <c r="T41" i="2"/>
  <c r="T20" i="2"/>
  <c r="T49" i="2"/>
  <c r="T26" i="2"/>
  <c r="T23" i="2"/>
  <c r="T16" i="2"/>
  <c r="T55" i="2"/>
  <c r="T64" i="2"/>
  <c r="T79" i="2"/>
  <c r="T50" i="2"/>
  <c r="T24" i="2"/>
  <c r="T76" i="2"/>
  <c r="T42" i="2"/>
  <c r="T71" i="2"/>
  <c r="T68" i="2"/>
  <c r="T73" i="2"/>
  <c r="T45" i="2"/>
  <c r="T13" i="2"/>
  <c r="T62" i="2"/>
  <c r="T9" i="2"/>
  <c r="T59" i="2"/>
  <c r="T10" i="2"/>
  <c r="T65" i="2"/>
  <c r="T77" i="2"/>
  <c r="T81" i="2"/>
  <c r="T34" i="2"/>
  <c r="T82" i="2"/>
  <c r="T40" i="2"/>
  <c r="T18" i="2"/>
  <c r="T54" i="2"/>
  <c r="T35" i="2"/>
  <c r="T25" i="2"/>
  <c r="T86" i="2"/>
  <c r="T75" i="2"/>
  <c r="T36" i="2"/>
  <c r="T17" i="2"/>
  <c r="T66" i="2"/>
  <c r="T83" i="2"/>
  <c r="T58" i="2"/>
  <c r="T69" i="2"/>
  <c r="T84" i="2"/>
  <c r="T7" i="2"/>
  <c r="T6" i="2"/>
  <c r="T5" i="2"/>
  <c r="T4" i="2"/>
  <c r="T87" i="2" l="1"/>
</calcChain>
</file>

<file path=xl/sharedStrings.xml><?xml version="1.0" encoding="utf-8"?>
<sst xmlns="http://schemas.openxmlformats.org/spreadsheetml/2006/main" count="1038" uniqueCount="83">
  <si>
    <t>Item</t>
  </si>
  <si>
    <t>Artículo</t>
  </si>
  <si>
    <t>Requiere distribución?</t>
  </si>
  <si>
    <t>Departamento</t>
  </si>
  <si>
    <t>Municipio</t>
  </si>
  <si>
    <t>Dirección de entrega</t>
  </si>
  <si>
    <t>Unidad</t>
  </si>
  <si>
    <t>TOTAL</t>
  </si>
  <si>
    <t>RECARGA DE EXTINTOR POLVO QUÍMICO SECO CLASE ABC PORTÁTIL DE 10 LIBRAS / UNIDAD</t>
  </si>
  <si>
    <t>Si</t>
  </si>
  <si>
    <t>Antioquia</t>
  </si>
  <si>
    <t>Medellin</t>
  </si>
  <si>
    <t xml:space="preserve">Calle 49 B Nº 64B-54, Oficina 205, Edificio San Pablo   </t>
  </si>
  <si>
    <t>Und</t>
  </si>
  <si>
    <t>MANTENIMIENTO PREVENTIVO DE EXTINTORES / UNIDAD</t>
  </si>
  <si>
    <t>Atlantico</t>
  </si>
  <si>
    <t>Barranquilla</t>
  </si>
  <si>
    <t>Carrera 52 Nº 74-56 Oficina 404, Edificio Banco de Occidente</t>
  </si>
  <si>
    <t>Bolivar</t>
  </si>
  <si>
    <t>Cartagena</t>
  </si>
  <si>
    <t>Calle 32 Nº 8ª - 50 OF. 603 , Edificio Concasa, La Matuna</t>
  </si>
  <si>
    <t>Boyaca</t>
  </si>
  <si>
    <t>Tunja</t>
  </si>
  <si>
    <t>Calle 20 Nº. 13-10 oficina 211, Centro Comercial Plaza Real</t>
  </si>
  <si>
    <t>Caldas</t>
  </si>
  <si>
    <t>Manizales</t>
  </si>
  <si>
    <t>Calle 20 Nº 22 -27 Oficina 1001, Edificio Cumanday</t>
  </si>
  <si>
    <t>Cauca</t>
  </si>
  <si>
    <t>Popayan</t>
  </si>
  <si>
    <t>Carrera 7 N° 1N-28 Oficina 608, Edificio Edgar Negret Dueñas</t>
  </si>
  <si>
    <t>Cesar</t>
  </si>
  <si>
    <t>Valledupar</t>
  </si>
  <si>
    <t>Calle 16 Nº 9-30 Oficina 702, Edificio Caja Agraria</t>
  </si>
  <si>
    <t>Cordoba</t>
  </si>
  <si>
    <t>Monteria</t>
  </si>
  <si>
    <t>Carrera 3 Nº 28-38 Oficina 403, Edificio Torre Malena</t>
  </si>
  <si>
    <t>Cundinamarca</t>
  </si>
  <si>
    <t>Bogotá</t>
  </si>
  <si>
    <t>Calle 93 N° 11 A - 28 Oficina 404, Edificio Capital Park</t>
  </si>
  <si>
    <t>La Guajira</t>
  </si>
  <si>
    <t>Riohacha</t>
  </si>
  <si>
    <t>Calle 2 N° 6-43 Oficinas 302 y 304, Edificio Juancho Christoffel</t>
  </si>
  <si>
    <t>Carrera 7 # 64-19</t>
  </si>
  <si>
    <t>RECARGA DE EXTINTOR DE AGUA DE  2 1/2  GALONES / UNIDAD</t>
  </si>
  <si>
    <t>Calle 78 # 9-57</t>
  </si>
  <si>
    <t>Carrera 12 # 71-53 Ed Quinta Camacho</t>
  </si>
  <si>
    <t>Nariño</t>
  </si>
  <si>
    <t>Pasto</t>
  </si>
  <si>
    <t>Calle 18 Nº 28-62 Oficina 503, Edificio Centro Administrativo Cámara de Comercio</t>
  </si>
  <si>
    <t>Norte de Santander</t>
  </si>
  <si>
    <t>Cucuta</t>
  </si>
  <si>
    <t>Avenida Cero Nº 11 - 30 Oficina 606-B, Centro Comercial Gran Bulevar</t>
  </si>
  <si>
    <t>Quindio</t>
  </si>
  <si>
    <t>Armenia</t>
  </si>
  <si>
    <t>Calle 21 Nº. 16 - 46 Oficina 801, Edificio Torre Colseguros</t>
  </si>
  <si>
    <t>Risaralda</t>
  </si>
  <si>
    <t>Pereira</t>
  </si>
  <si>
    <t>Carrera 7 Nº 18 - 80 Oficina 604, Edificio Centro Financiero</t>
  </si>
  <si>
    <t>Santander</t>
  </si>
  <si>
    <t>Bucaramanga</t>
  </si>
  <si>
    <t>Carrera 29 Nº 45 - 94 Oficina 203, Centro Empresarial Seguros Atlas</t>
  </si>
  <si>
    <t>Tolima</t>
  </si>
  <si>
    <t>Ibague</t>
  </si>
  <si>
    <t>Carrera 4 Nº 12 - 47/49 Oficina 507, Edificio América</t>
  </si>
  <si>
    <t>Valle del Cauca</t>
  </si>
  <si>
    <t>Cali</t>
  </si>
  <si>
    <t>Carrera 4 Nº 12 - 41 Oficina 504, Edificio Seguros Bolívar</t>
  </si>
  <si>
    <t>RECARGA DE EXTINTOR DE CO2 DE 5 LIBRAS / UNIDAD</t>
  </si>
  <si>
    <t>TOTAL 2026</t>
  </si>
  <si>
    <t>Requiere distribución</t>
  </si>
  <si>
    <t>IMPLESEG S.A.S.</t>
  </si>
  <si>
    <t>JM GRUPO</t>
  </si>
  <si>
    <t>SERVICIO DISTRIBUCIÓN POR REGIONES</t>
  </si>
  <si>
    <t>COSTO TOTAL ESTIMADO</t>
  </si>
  <si>
    <t>VALOR UNITARIO IMPLESEG + SERVICIO DE DISTRIBUCIÓN</t>
  </si>
  <si>
    <t>VALOR UNITARIO JM GRURPO+ SERVICIO DE DISTRIBUCIÓN</t>
  </si>
  <si>
    <t>VALOR PROMEDIO UNITARIO</t>
  </si>
  <si>
    <t>Cant.</t>
  </si>
  <si>
    <t>Precio Uni. oferta 2025</t>
  </si>
  <si>
    <t xml:space="preserve">Precio Unit. 2025 + IPC </t>
  </si>
  <si>
    <t>Precio Unit. 2025 + IPC</t>
  </si>
  <si>
    <t>TOTAL 2025</t>
  </si>
  <si>
    <t>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</si>
</sst>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#,##0.00"/>
    <numFmt numFmtId="166" formatCode="&quot;$&quot;\ #,##0.0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8"/>
      <color theme="1"/>
      <name val="Verdana"/>
      <family val="2"/>
    </font>
    <font>
      <b/>
      <sz val="10"/>
      <color theme="1"/>
      <name val="Arial Narrow"/>
      <family val="2"/>
    </font>
    <font>
      <b/>
      <sz val="9"/>
      <name val="Verdana"/>
      <family val="2"/>
    </font>
    <font>
      <sz val="9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65" fontId="0" fillId="0" borderId="0" xfId="0" applyNumberFormat="1"/>
    <xf numFmtId="165" fontId="4" fillId="2" borderId="0" xfId="0" applyNumberFormat="1" applyFont="1" applyFill="1"/>
    <xf numFmtId="0" fontId="3" fillId="0" borderId="0" xfId="0" applyFont="1" applyAlignment="1">
      <alignment vertical="center"/>
    </xf>
    <xf numFmtId="166" fontId="6" fillId="0" borderId="0" xfId="3" applyNumberFormat="1" applyFont="1" applyFill="1" applyBorder="1"/>
    <xf numFmtId="0" fontId="3" fillId="0" borderId="0" xfId="0" applyFont="1" applyAlignment="1">
      <alignment horizontal="center" vertical="center"/>
    </xf>
    <xf numFmtId="166" fontId="6" fillId="0" borderId="0" xfId="3" applyNumberFormat="1" applyFont="1" applyFill="1" applyBorder="1" applyAlignment="1">
      <alignment horizontal="center" vertical="center"/>
    </xf>
    <xf numFmtId="0" fontId="5" fillId="0" borderId="0" xfId="0" applyFont="1"/>
    <xf numFmtId="166" fontId="6" fillId="0" borderId="0" xfId="3" applyNumberFormat="1" applyFont="1" applyFill="1" applyBorder="1" applyAlignment="1">
      <alignment vertical="center"/>
    </xf>
    <xf numFmtId="0" fontId="7" fillId="0" borderId="0" xfId="0" applyFont="1"/>
    <xf numFmtId="6" fontId="3" fillId="0" borderId="0" xfId="0" applyNumberFormat="1" applyFont="1"/>
    <xf numFmtId="0" fontId="4" fillId="3" borderId="1" xfId="0" applyFont="1" applyFill="1" applyBorder="1" applyAlignment="1">
      <alignment horizontal="center" vertical="center" wrapText="1"/>
    </xf>
    <xf numFmtId="44" fontId="4" fillId="3" borderId="1" xfId="3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44" fontId="0" fillId="0" borderId="1" xfId="3" applyFont="1" applyBorder="1"/>
    <xf numFmtId="43" fontId="0" fillId="0" borderId="1" xfId="4" applyFont="1" applyBorder="1"/>
    <xf numFmtId="165" fontId="0" fillId="0" borderId="1" xfId="0" applyNumberFormat="1" applyBorder="1"/>
    <xf numFmtId="43" fontId="0" fillId="0" borderId="0" xfId="4" applyFont="1"/>
    <xf numFmtId="44" fontId="4" fillId="2" borderId="1" xfId="3" applyFont="1" applyFill="1" applyBorder="1"/>
    <xf numFmtId="165" fontId="4" fillId="2" borderId="1" xfId="0" applyNumberFormat="1" applyFont="1" applyFill="1" applyBorder="1" applyAlignment="1">
      <alignment horizontal="right"/>
    </xf>
    <xf numFmtId="165" fontId="4" fillId="2" borderId="1" xfId="0" applyNumberFormat="1" applyFont="1" applyFill="1" applyBorder="1"/>
    <xf numFmtId="0" fontId="0" fillId="0" borderId="0" xfId="0" applyAlignment="1">
      <alignment horizontal="center"/>
    </xf>
    <xf numFmtId="44" fontId="0" fillId="0" borderId="0" xfId="3" applyFont="1"/>
    <xf numFmtId="0" fontId="0" fillId="0" borderId="0" xfId="0" applyAlignment="1">
      <alignment horizontal="right"/>
    </xf>
    <xf numFmtId="0" fontId="8" fillId="3" borderId="1" xfId="1" applyFont="1" applyFill="1" applyBorder="1" applyAlignment="1" applyProtection="1">
      <alignment horizontal="center" vertical="center" wrapText="1"/>
      <protection hidden="1"/>
    </xf>
    <xf numFmtId="0" fontId="8" fillId="3" borderId="1" xfId="0" applyFont="1" applyFill="1" applyBorder="1" applyAlignment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  <protection hidden="1"/>
    </xf>
    <xf numFmtId="0" fontId="9" fillId="0" borderId="6" xfId="0" applyFont="1" applyBorder="1" applyAlignment="1" applyProtection="1">
      <alignment horizontal="left" vertical="center" wrapText="1"/>
      <protection hidden="1"/>
    </xf>
    <xf numFmtId="44" fontId="10" fillId="0" borderId="1" xfId="3" applyFont="1" applyFill="1" applyBorder="1" applyAlignment="1">
      <alignment vertical="center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left" vertical="center" wrapText="1"/>
      <protection hidden="1"/>
    </xf>
    <xf numFmtId="0" fontId="9" fillId="0" borderId="11" xfId="0" applyFont="1" applyBorder="1" applyAlignment="1" applyProtection="1">
      <alignment horizontal="center" vertical="center" wrapText="1"/>
      <protection hidden="1"/>
    </xf>
    <xf numFmtId="0" fontId="9" fillId="0" borderId="11" xfId="0" applyFont="1" applyBorder="1" applyAlignment="1" applyProtection="1">
      <alignment horizontal="left" vertical="center" wrapText="1"/>
      <protection hidden="1"/>
    </xf>
    <xf numFmtId="44" fontId="10" fillId="0" borderId="1" xfId="3" applyFont="1" applyFill="1" applyBorder="1"/>
    <xf numFmtId="44" fontId="11" fillId="0" borderId="1" xfId="3" applyFont="1" applyFill="1" applyBorder="1" applyAlignment="1">
      <alignment horizontal="center" vertical="center"/>
    </xf>
    <xf numFmtId="44" fontId="11" fillId="0" borderId="1" xfId="3" applyFont="1" applyFill="1" applyBorder="1"/>
    <xf numFmtId="44" fontId="11" fillId="0" borderId="1" xfId="3" applyFont="1" applyBorder="1"/>
    <xf numFmtId="44" fontId="10" fillId="0" borderId="1" xfId="3" applyFont="1" applyBorder="1" applyAlignment="1">
      <alignment horizontal="right" vertical="center" wrapText="1"/>
    </xf>
    <xf numFmtId="2" fontId="10" fillId="0" borderId="1" xfId="3" applyNumberFormat="1" applyFont="1" applyFill="1" applyBorder="1" applyAlignment="1">
      <alignment horizontal="center" vertical="center"/>
    </xf>
    <xf numFmtId="2" fontId="10" fillId="0" borderId="14" xfId="3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5" xfId="0" applyFont="1" applyBorder="1" applyAlignment="1" applyProtection="1">
      <alignment horizontal="center" vertical="center" wrapText="1"/>
      <protection hidden="1"/>
    </xf>
    <xf numFmtId="0" fontId="8" fillId="3" borderId="1" xfId="1" applyFont="1" applyFill="1" applyBorder="1" applyAlignment="1" applyProtection="1">
      <alignment horizontal="center" vertical="center" wrapText="1"/>
      <protection hidden="1"/>
    </xf>
    <xf numFmtId="0" fontId="9" fillId="0" borderId="7" xfId="0" applyFont="1" applyBorder="1" applyAlignment="1" applyProtection="1">
      <alignment horizontal="center" vertical="center" wrapText="1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9" fillId="0" borderId="12" xfId="0" applyFont="1" applyBorder="1" applyAlignment="1" applyProtection="1">
      <alignment horizontal="center" vertical="center" wrapText="1"/>
      <protection hidden="1"/>
    </xf>
    <xf numFmtId="0" fontId="9" fillId="0" borderId="10" xfId="0" applyFont="1" applyBorder="1" applyAlignment="1" applyProtection="1">
      <alignment horizontal="center" vertical="center" wrapText="1"/>
      <protection hidden="1"/>
    </xf>
    <xf numFmtId="0" fontId="9" fillId="0" borderId="13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>
      <alignment horizontal="center"/>
    </xf>
  </cellXfs>
  <cellStyles count="5">
    <cellStyle name="Millares" xfId="4" builtinId="3"/>
    <cellStyle name="Moneda" xfId="3" builtinId="4"/>
    <cellStyle name="Moneda 4" xfId="2" xr:uid="{A5D03325-FA3A-4512-8B83-B755205C9055}"/>
    <cellStyle name="Normal" xfId="0" builtinId="0"/>
    <cellStyle name="Normal 2" xfId="1" xr:uid="{254081CA-E11B-4CEB-8E08-C63766431E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229B3-879B-45CA-B5D8-45323F7C1627}">
  <dimension ref="A1:N86"/>
  <sheetViews>
    <sheetView zoomScale="87" workbookViewId="0">
      <pane xSplit="1" ySplit="1" topLeftCell="B60" activePane="bottomRight" state="frozen"/>
      <selection pane="topRight" activeCell="B1" sqref="B1"/>
      <selection pane="bottomLeft" activeCell="A2" sqref="A2"/>
      <selection pane="bottomRight" activeCell="J94" sqref="J94"/>
    </sheetView>
  </sheetViews>
  <sheetFormatPr baseColWidth="10" defaultRowHeight="14.4" x14ac:dyDescent="0.3"/>
  <cols>
    <col min="1" max="1" width="6.109375" style="25" bestFit="1" customWidth="1"/>
    <col min="2" max="2" width="79.88671875" customWidth="1"/>
    <col min="3" max="3" width="12.5546875" style="25" customWidth="1"/>
    <col min="4" max="4" width="16.5546875" style="25" bestFit="1" customWidth="1"/>
    <col min="5" max="5" width="12.33203125" style="25" bestFit="1" customWidth="1"/>
    <col min="6" max="6" width="67.33203125" bestFit="1" customWidth="1"/>
    <col min="7" max="7" width="7" style="25" bestFit="1" customWidth="1"/>
    <col min="8" max="8" width="8.6640625" style="25" bestFit="1" customWidth="1"/>
    <col min="9" max="9" width="14.5546875" style="26" bestFit="1" customWidth="1"/>
    <col min="10" max="10" width="14.33203125" style="26" bestFit="1" customWidth="1"/>
    <col min="11" max="11" width="13" style="27" customWidth="1"/>
    <col min="12" max="12" width="13" customWidth="1"/>
  </cols>
  <sheetData>
    <row r="1" spans="1:14" s="15" customFormat="1" ht="30.75" customHeight="1" x14ac:dyDescent="0.3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77</v>
      </c>
      <c r="I1" s="14" t="s">
        <v>78</v>
      </c>
      <c r="J1" s="14" t="s">
        <v>81</v>
      </c>
      <c r="K1" s="13" t="s">
        <v>79</v>
      </c>
      <c r="L1" s="13" t="s">
        <v>68</v>
      </c>
    </row>
    <row r="2" spans="1:14" x14ac:dyDescent="0.3">
      <c r="A2" s="16">
        <v>1</v>
      </c>
      <c r="B2" s="17" t="s">
        <v>8</v>
      </c>
      <c r="C2" s="16" t="s">
        <v>9</v>
      </c>
      <c r="D2" s="16" t="s">
        <v>10</v>
      </c>
      <c r="E2" s="16" t="s">
        <v>11</v>
      </c>
      <c r="F2" s="17" t="s">
        <v>12</v>
      </c>
      <c r="G2" s="16" t="s">
        <v>13</v>
      </c>
      <c r="H2" s="16">
        <v>2</v>
      </c>
      <c r="I2" s="41">
        <v>45000</v>
      </c>
      <c r="J2" s="18">
        <f>I2*H2</f>
        <v>90000</v>
      </c>
      <c r="K2" s="19">
        <f t="shared" ref="K2:K33" si="0">(I2*5.1%)+I2</f>
        <v>47295</v>
      </c>
      <c r="L2" s="20">
        <f>H2*K2</f>
        <v>94590</v>
      </c>
      <c r="N2" s="21"/>
    </row>
    <row r="3" spans="1:14" x14ac:dyDescent="0.3">
      <c r="A3" s="16">
        <v>2</v>
      </c>
      <c r="B3" s="17" t="s">
        <v>14</v>
      </c>
      <c r="C3" s="16" t="s">
        <v>9</v>
      </c>
      <c r="D3" s="16" t="s">
        <v>10</v>
      </c>
      <c r="E3" s="16" t="s">
        <v>11</v>
      </c>
      <c r="F3" s="17" t="s">
        <v>12</v>
      </c>
      <c r="G3" s="16" t="s">
        <v>13</v>
      </c>
      <c r="H3" s="16">
        <v>2</v>
      </c>
      <c r="I3" s="41">
        <v>30000</v>
      </c>
      <c r="J3" s="18">
        <f t="shared" ref="J3:J66" si="1">I3*H3</f>
        <v>60000</v>
      </c>
      <c r="K3" s="19">
        <f t="shared" si="0"/>
        <v>31530</v>
      </c>
      <c r="L3" s="20">
        <f t="shared" ref="L3:L66" si="2">H3*K3</f>
        <v>63060</v>
      </c>
    </row>
    <row r="4" spans="1:14" x14ac:dyDescent="0.3">
      <c r="A4" s="16">
        <v>3</v>
      </c>
      <c r="B4" s="17" t="s">
        <v>8</v>
      </c>
      <c r="C4" s="16" t="s">
        <v>9</v>
      </c>
      <c r="D4" s="16" t="s">
        <v>15</v>
      </c>
      <c r="E4" s="16" t="s">
        <v>16</v>
      </c>
      <c r="F4" s="17" t="s">
        <v>17</v>
      </c>
      <c r="G4" s="16" t="s">
        <v>13</v>
      </c>
      <c r="H4" s="16">
        <v>1</v>
      </c>
      <c r="I4" s="41">
        <v>45000</v>
      </c>
      <c r="J4" s="18">
        <f t="shared" si="1"/>
        <v>45000</v>
      </c>
      <c r="K4" s="19">
        <f t="shared" si="0"/>
        <v>47295</v>
      </c>
      <c r="L4" s="20">
        <f t="shared" si="2"/>
        <v>47295</v>
      </c>
    </row>
    <row r="5" spans="1:14" x14ac:dyDescent="0.3">
      <c r="A5" s="16">
        <v>4</v>
      </c>
      <c r="B5" s="17" t="s">
        <v>14</v>
      </c>
      <c r="C5" s="16" t="s">
        <v>9</v>
      </c>
      <c r="D5" s="16" t="s">
        <v>15</v>
      </c>
      <c r="E5" s="16" t="s">
        <v>16</v>
      </c>
      <c r="F5" s="17" t="s">
        <v>17</v>
      </c>
      <c r="G5" s="16" t="s">
        <v>13</v>
      </c>
      <c r="H5" s="16">
        <v>1</v>
      </c>
      <c r="I5" s="41">
        <v>30000</v>
      </c>
      <c r="J5" s="18">
        <f t="shared" si="1"/>
        <v>30000</v>
      </c>
      <c r="K5" s="19">
        <f t="shared" si="0"/>
        <v>31530</v>
      </c>
      <c r="L5" s="20">
        <f t="shared" si="2"/>
        <v>31530</v>
      </c>
    </row>
    <row r="6" spans="1:14" x14ac:dyDescent="0.3">
      <c r="A6" s="16">
        <v>5</v>
      </c>
      <c r="B6" s="17" t="s">
        <v>8</v>
      </c>
      <c r="C6" s="16" t="s">
        <v>9</v>
      </c>
      <c r="D6" s="16" t="s">
        <v>18</v>
      </c>
      <c r="E6" s="16" t="s">
        <v>19</v>
      </c>
      <c r="F6" s="17" t="s">
        <v>20</v>
      </c>
      <c r="G6" s="16" t="s">
        <v>13</v>
      </c>
      <c r="H6" s="16">
        <v>1</v>
      </c>
      <c r="I6" s="41">
        <v>35000</v>
      </c>
      <c r="J6" s="18">
        <f t="shared" si="1"/>
        <v>35000</v>
      </c>
      <c r="K6" s="19">
        <f t="shared" si="0"/>
        <v>36785</v>
      </c>
      <c r="L6" s="20">
        <f t="shared" si="2"/>
        <v>36785</v>
      </c>
    </row>
    <row r="7" spans="1:14" x14ac:dyDescent="0.3">
      <c r="A7" s="16">
        <v>6</v>
      </c>
      <c r="B7" s="17" t="s">
        <v>14</v>
      </c>
      <c r="C7" s="16" t="s">
        <v>9</v>
      </c>
      <c r="D7" s="16" t="s">
        <v>18</v>
      </c>
      <c r="E7" s="16" t="s">
        <v>19</v>
      </c>
      <c r="F7" s="17" t="s">
        <v>20</v>
      </c>
      <c r="G7" s="16" t="s">
        <v>13</v>
      </c>
      <c r="H7" s="16">
        <v>1</v>
      </c>
      <c r="I7" s="41">
        <v>30000</v>
      </c>
      <c r="J7" s="18">
        <f t="shared" si="1"/>
        <v>30000</v>
      </c>
      <c r="K7" s="19">
        <f t="shared" si="0"/>
        <v>31530</v>
      </c>
      <c r="L7" s="20">
        <f t="shared" si="2"/>
        <v>31530</v>
      </c>
    </row>
    <row r="8" spans="1:14" x14ac:dyDescent="0.3">
      <c r="A8" s="16">
        <v>7</v>
      </c>
      <c r="B8" s="17" t="s">
        <v>8</v>
      </c>
      <c r="C8" s="16" t="s">
        <v>9</v>
      </c>
      <c r="D8" s="16" t="s">
        <v>21</v>
      </c>
      <c r="E8" s="16" t="s">
        <v>22</v>
      </c>
      <c r="F8" s="17" t="s">
        <v>23</v>
      </c>
      <c r="G8" s="16" t="s">
        <v>13</v>
      </c>
      <c r="H8" s="16">
        <v>1</v>
      </c>
      <c r="I8" s="41">
        <v>45000</v>
      </c>
      <c r="J8" s="18">
        <f t="shared" si="1"/>
        <v>45000</v>
      </c>
      <c r="K8" s="19">
        <f t="shared" si="0"/>
        <v>47295</v>
      </c>
      <c r="L8" s="20">
        <f t="shared" si="2"/>
        <v>47295</v>
      </c>
    </row>
    <row r="9" spans="1:14" x14ac:dyDescent="0.3">
      <c r="A9" s="16">
        <v>8</v>
      </c>
      <c r="B9" s="17" t="s">
        <v>14</v>
      </c>
      <c r="C9" s="16" t="s">
        <v>9</v>
      </c>
      <c r="D9" s="16" t="s">
        <v>21</v>
      </c>
      <c r="E9" s="16" t="s">
        <v>22</v>
      </c>
      <c r="F9" s="17" t="s">
        <v>23</v>
      </c>
      <c r="G9" s="16" t="s">
        <v>13</v>
      </c>
      <c r="H9" s="16">
        <v>1</v>
      </c>
      <c r="I9" s="41">
        <v>30000</v>
      </c>
      <c r="J9" s="18">
        <f t="shared" si="1"/>
        <v>30000</v>
      </c>
      <c r="K9" s="19">
        <f t="shared" si="0"/>
        <v>31530</v>
      </c>
      <c r="L9" s="20">
        <f t="shared" si="2"/>
        <v>31530</v>
      </c>
    </row>
    <row r="10" spans="1:14" x14ac:dyDescent="0.3">
      <c r="A10" s="16">
        <v>9</v>
      </c>
      <c r="B10" s="17" t="s">
        <v>8</v>
      </c>
      <c r="C10" s="16" t="s">
        <v>9</v>
      </c>
      <c r="D10" s="16" t="s">
        <v>24</v>
      </c>
      <c r="E10" s="16" t="s">
        <v>25</v>
      </c>
      <c r="F10" s="17" t="s">
        <v>26</v>
      </c>
      <c r="G10" s="16" t="s">
        <v>13</v>
      </c>
      <c r="H10" s="16">
        <v>1</v>
      </c>
      <c r="I10" s="41">
        <v>40000</v>
      </c>
      <c r="J10" s="18">
        <f t="shared" si="1"/>
        <v>40000</v>
      </c>
      <c r="K10" s="19">
        <f t="shared" si="0"/>
        <v>42040</v>
      </c>
      <c r="L10" s="20">
        <f t="shared" si="2"/>
        <v>42040</v>
      </c>
    </row>
    <row r="11" spans="1:14" x14ac:dyDescent="0.3">
      <c r="A11" s="16">
        <v>10</v>
      </c>
      <c r="B11" s="17" t="s">
        <v>14</v>
      </c>
      <c r="C11" s="16" t="s">
        <v>9</v>
      </c>
      <c r="D11" s="16" t="s">
        <v>24</v>
      </c>
      <c r="E11" s="16" t="s">
        <v>25</v>
      </c>
      <c r="F11" s="17" t="s">
        <v>26</v>
      </c>
      <c r="G11" s="16" t="s">
        <v>13</v>
      </c>
      <c r="H11" s="16">
        <v>1</v>
      </c>
      <c r="I11" s="41">
        <v>30000</v>
      </c>
      <c r="J11" s="18">
        <f t="shared" si="1"/>
        <v>30000</v>
      </c>
      <c r="K11" s="19">
        <f t="shared" si="0"/>
        <v>31530</v>
      </c>
      <c r="L11" s="20">
        <f t="shared" si="2"/>
        <v>31530</v>
      </c>
    </row>
    <row r="12" spans="1:14" x14ac:dyDescent="0.3">
      <c r="A12" s="16">
        <v>11</v>
      </c>
      <c r="B12" s="17" t="s">
        <v>8</v>
      </c>
      <c r="C12" s="16" t="s">
        <v>9</v>
      </c>
      <c r="D12" s="16" t="s">
        <v>27</v>
      </c>
      <c r="E12" s="16" t="s">
        <v>28</v>
      </c>
      <c r="F12" s="17" t="s">
        <v>29</v>
      </c>
      <c r="G12" s="16" t="s">
        <v>13</v>
      </c>
      <c r="H12" s="16">
        <v>1</v>
      </c>
      <c r="I12" s="41">
        <v>40000</v>
      </c>
      <c r="J12" s="18">
        <f t="shared" si="1"/>
        <v>40000</v>
      </c>
      <c r="K12" s="19">
        <f t="shared" si="0"/>
        <v>42040</v>
      </c>
      <c r="L12" s="20">
        <f t="shared" si="2"/>
        <v>42040</v>
      </c>
    </row>
    <row r="13" spans="1:14" x14ac:dyDescent="0.3">
      <c r="A13" s="16">
        <v>12</v>
      </c>
      <c r="B13" s="17" t="s">
        <v>14</v>
      </c>
      <c r="C13" s="16" t="s">
        <v>9</v>
      </c>
      <c r="D13" s="16" t="s">
        <v>27</v>
      </c>
      <c r="E13" s="16" t="s">
        <v>28</v>
      </c>
      <c r="F13" s="17" t="s">
        <v>29</v>
      </c>
      <c r="G13" s="16" t="s">
        <v>13</v>
      </c>
      <c r="H13" s="16">
        <v>1</v>
      </c>
      <c r="I13" s="41">
        <v>30000</v>
      </c>
      <c r="J13" s="18">
        <f t="shared" si="1"/>
        <v>30000</v>
      </c>
      <c r="K13" s="19">
        <f t="shared" si="0"/>
        <v>31530</v>
      </c>
      <c r="L13" s="20">
        <f t="shared" si="2"/>
        <v>31530</v>
      </c>
    </row>
    <row r="14" spans="1:14" x14ac:dyDescent="0.3">
      <c r="A14" s="16">
        <v>13</v>
      </c>
      <c r="B14" s="17" t="s">
        <v>8</v>
      </c>
      <c r="C14" s="16" t="s">
        <v>9</v>
      </c>
      <c r="D14" s="16" t="s">
        <v>30</v>
      </c>
      <c r="E14" s="16" t="s">
        <v>31</v>
      </c>
      <c r="F14" s="17" t="s">
        <v>32</v>
      </c>
      <c r="G14" s="16" t="s">
        <v>13</v>
      </c>
      <c r="H14" s="16">
        <v>1</v>
      </c>
      <c r="I14" s="41">
        <v>40000</v>
      </c>
      <c r="J14" s="18">
        <f t="shared" si="1"/>
        <v>40000</v>
      </c>
      <c r="K14" s="19">
        <f t="shared" si="0"/>
        <v>42040</v>
      </c>
      <c r="L14" s="20">
        <f t="shared" si="2"/>
        <v>42040</v>
      </c>
    </row>
    <row r="15" spans="1:14" x14ac:dyDescent="0.3">
      <c r="A15" s="16">
        <v>14</v>
      </c>
      <c r="B15" s="17" t="s">
        <v>14</v>
      </c>
      <c r="C15" s="16" t="s">
        <v>9</v>
      </c>
      <c r="D15" s="16" t="s">
        <v>30</v>
      </c>
      <c r="E15" s="16" t="s">
        <v>31</v>
      </c>
      <c r="F15" s="17" t="s">
        <v>32</v>
      </c>
      <c r="G15" s="16" t="s">
        <v>13</v>
      </c>
      <c r="H15" s="16">
        <v>1</v>
      </c>
      <c r="I15" s="41">
        <v>30000</v>
      </c>
      <c r="J15" s="18">
        <f t="shared" si="1"/>
        <v>30000</v>
      </c>
      <c r="K15" s="19">
        <f t="shared" si="0"/>
        <v>31530</v>
      </c>
      <c r="L15" s="20">
        <f t="shared" si="2"/>
        <v>31530</v>
      </c>
    </row>
    <row r="16" spans="1:14" x14ac:dyDescent="0.3">
      <c r="A16" s="16">
        <v>15</v>
      </c>
      <c r="B16" s="17" t="s">
        <v>8</v>
      </c>
      <c r="C16" s="16" t="s">
        <v>9</v>
      </c>
      <c r="D16" s="16" t="s">
        <v>33</v>
      </c>
      <c r="E16" s="16" t="s">
        <v>34</v>
      </c>
      <c r="F16" s="17" t="s">
        <v>35</v>
      </c>
      <c r="G16" s="16" t="s">
        <v>13</v>
      </c>
      <c r="H16" s="16">
        <v>1</v>
      </c>
      <c r="I16" s="41">
        <v>45000</v>
      </c>
      <c r="J16" s="18">
        <f t="shared" si="1"/>
        <v>45000</v>
      </c>
      <c r="K16" s="19">
        <f t="shared" si="0"/>
        <v>47295</v>
      </c>
      <c r="L16" s="20">
        <f t="shared" si="2"/>
        <v>47295</v>
      </c>
    </row>
    <row r="17" spans="1:12" x14ac:dyDescent="0.3">
      <c r="A17" s="16">
        <v>16</v>
      </c>
      <c r="B17" s="17" t="s">
        <v>14</v>
      </c>
      <c r="C17" s="16" t="s">
        <v>9</v>
      </c>
      <c r="D17" s="16" t="s">
        <v>33</v>
      </c>
      <c r="E17" s="16" t="s">
        <v>34</v>
      </c>
      <c r="F17" s="17" t="s">
        <v>35</v>
      </c>
      <c r="G17" s="16" t="s">
        <v>13</v>
      </c>
      <c r="H17" s="16">
        <v>1</v>
      </c>
      <c r="I17" s="41">
        <v>30000</v>
      </c>
      <c r="J17" s="18">
        <f t="shared" si="1"/>
        <v>30000</v>
      </c>
      <c r="K17" s="19">
        <f t="shared" si="0"/>
        <v>31530</v>
      </c>
      <c r="L17" s="20">
        <f t="shared" si="2"/>
        <v>31530</v>
      </c>
    </row>
    <row r="18" spans="1:12" x14ac:dyDescent="0.3">
      <c r="A18" s="16">
        <v>17</v>
      </c>
      <c r="B18" s="17" t="s">
        <v>8</v>
      </c>
      <c r="C18" s="16" t="s">
        <v>9</v>
      </c>
      <c r="D18" s="16" t="s">
        <v>36</v>
      </c>
      <c r="E18" s="16" t="s">
        <v>37</v>
      </c>
      <c r="F18" s="17" t="s">
        <v>38</v>
      </c>
      <c r="G18" s="16" t="s">
        <v>13</v>
      </c>
      <c r="H18" s="16">
        <v>3</v>
      </c>
      <c r="I18" s="41">
        <v>25000</v>
      </c>
      <c r="J18" s="18">
        <f t="shared" si="1"/>
        <v>75000</v>
      </c>
      <c r="K18" s="19">
        <f t="shared" si="0"/>
        <v>26275</v>
      </c>
      <c r="L18" s="20">
        <f t="shared" si="2"/>
        <v>78825</v>
      </c>
    </row>
    <row r="19" spans="1:12" x14ac:dyDescent="0.3">
      <c r="A19" s="16">
        <v>18</v>
      </c>
      <c r="B19" s="17" t="s">
        <v>14</v>
      </c>
      <c r="C19" s="16" t="s">
        <v>9</v>
      </c>
      <c r="D19" s="16" t="s">
        <v>36</v>
      </c>
      <c r="E19" s="16" t="s">
        <v>37</v>
      </c>
      <c r="F19" s="17" t="s">
        <v>38</v>
      </c>
      <c r="G19" s="16" t="s">
        <v>13</v>
      </c>
      <c r="H19" s="16">
        <v>3</v>
      </c>
      <c r="I19" s="41">
        <v>15000</v>
      </c>
      <c r="J19" s="18">
        <f t="shared" si="1"/>
        <v>45000</v>
      </c>
      <c r="K19" s="19">
        <f t="shared" si="0"/>
        <v>15765</v>
      </c>
      <c r="L19" s="20">
        <f t="shared" si="2"/>
        <v>47295</v>
      </c>
    </row>
    <row r="20" spans="1:12" x14ac:dyDescent="0.3">
      <c r="A20" s="16">
        <v>19</v>
      </c>
      <c r="B20" s="17" t="s">
        <v>8</v>
      </c>
      <c r="C20" s="16" t="s">
        <v>9</v>
      </c>
      <c r="D20" s="16" t="s">
        <v>39</v>
      </c>
      <c r="E20" s="16" t="s">
        <v>40</v>
      </c>
      <c r="F20" s="17" t="s">
        <v>41</v>
      </c>
      <c r="G20" s="16" t="s">
        <v>13</v>
      </c>
      <c r="H20" s="16">
        <v>1</v>
      </c>
      <c r="I20" s="41">
        <v>50000</v>
      </c>
      <c r="J20" s="18">
        <f t="shared" si="1"/>
        <v>50000</v>
      </c>
      <c r="K20" s="19">
        <f t="shared" si="0"/>
        <v>52550</v>
      </c>
      <c r="L20" s="20">
        <f t="shared" si="2"/>
        <v>52550</v>
      </c>
    </row>
    <row r="21" spans="1:12" x14ac:dyDescent="0.3">
      <c r="A21" s="16">
        <v>20</v>
      </c>
      <c r="B21" s="17" t="s">
        <v>14</v>
      </c>
      <c r="C21" s="16" t="s">
        <v>9</v>
      </c>
      <c r="D21" s="16" t="s">
        <v>39</v>
      </c>
      <c r="E21" s="16" t="s">
        <v>40</v>
      </c>
      <c r="F21" s="17" t="s">
        <v>41</v>
      </c>
      <c r="G21" s="16" t="s">
        <v>13</v>
      </c>
      <c r="H21" s="16">
        <v>1</v>
      </c>
      <c r="I21" s="41">
        <v>30000</v>
      </c>
      <c r="J21" s="18">
        <f t="shared" si="1"/>
        <v>30000</v>
      </c>
      <c r="K21" s="19">
        <f t="shared" si="0"/>
        <v>31530</v>
      </c>
      <c r="L21" s="20">
        <f t="shared" si="2"/>
        <v>31530</v>
      </c>
    </row>
    <row r="22" spans="1:12" x14ac:dyDescent="0.3">
      <c r="A22" s="16">
        <v>21</v>
      </c>
      <c r="B22" s="17" t="s">
        <v>8</v>
      </c>
      <c r="C22" s="16" t="s">
        <v>9</v>
      </c>
      <c r="D22" s="16" t="s">
        <v>36</v>
      </c>
      <c r="E22" s="16" t="s">
        <v>37</v>
      </c>
      <c r="F22" s="17" t="s">
        <v>42</v>
      </c>
      <c r="G22" s="16" t="s">
        <v>13</v>
      </c>
      <c r="H22" s="16">
        <v>2</v>
      </c>
      <c r="I22" s="41">
        <v>25000</v>
      </c>
      <c r="J22" s="18">
        <f t="shared" si="1"/>
        <v>50000</v>
      </c>
      <c r="K22" s="19">
        <f t="shared" si="0"/>
        <v>26275</v>
      </c>
      <c r="L22" s="20">
        <f t="shared" si="2"/>
        <v>52550</v>
      </c>
    </row>
    <row r="23" spans="1:12" x14ac:dyDescent="0.3">
      <c r="A23" s="16">
        <v>22</v>
      </c>
      <c r="B23" s="17" t="s">
        <v>14</v>
      </c>
      <c r="C23" s="16" t="s">
        <v>9</v>
      </c>
      <c r="D23" s="16" t="s">
        <v>36</v>
      </c>
      <c r="E23" s="16" t="s">
        <v>37</v>
      </c>
      <c r="F23" s="17" t="s">
        <v>42</v>
      </c>
      <c r="G23" s="16" t="s">
        <v>13</v>
      </c>
      <c r="H23" s="16">
        <v>2</v>
      </c>
      <c r="I23" s="41">
        <v>15000</v>
      </c>
      <c r="J23" s="18">
        <f t="shared" si="1"/>
        <v>30000</v>
      </c>
      <c r="K23" s="19">
        <f t="shared" si="0"/>
        <v>15765</v>
      </c>
      <c r="L23" s="20">
        <f t="shared" si="2"/>
        <v>31530</v>
      </c>
    </row>
    <row r="24" spans="1:12" x14ac:dyDescent="0.3">
      <c r="A24" s="16">
        <v>23</v>
      </c>
      <c r="B24" s="17" t="s">
        <v>43</v>
      </c>
      <c r="C24" s="16" t="s">
        <v>9</v>
      </c>
      <c r="D24" s="16" t="s">
        <v>36</v>
      </c>
      <c r="E24" s="16" t="s">
        <v>37</v>
      </c>
      <c r="F24" s="17" t="s">
        <v>44</v>
      </c>
      <c r="G24" s="16" t="s">
        <v>13</v>
      </c>
      <c r="H24" s="16">
        <v>1</v>
      </c>
      <c r="I24" s="41">
        <v>20000</v>
      </c>
      <c r="J24" s="18">
        <f t="shared" si="1"/>
        <v>20000</v>
      </c>
      <c r="K24" s="19">
        <f t="shared" si="0"/>
        <v>21020</v>
      </c>
      <c r="L24" s="20">
        <f t="shared" si="2"/>
        <v>21020</v>
      </c>
    </row>
    <row r="25" spans="1:12" x14ac:dyDescent="0.3">
      <c r="A25" s="16">
        <v>24</v>
      </c>
      <c r="B25" s="17" t="s">
        <v>14</v>
      </c>
      <c r="C25" s="16" t="s">
        <v>9</v>
      </c>
      <c r="D25" s="16" t="s">
        <v>36</v>
      </c>
      <c r="E25" s="16" t="s">
        <v>37</v>
      </c>
      <c r="F25" s="17" t="s">
        <v>44</v>
      </c>
      <c r="G25" s="16" t="s">
        <v>13</v>
      </c>
      <c r="H25" s="16">
        <v>1</v>
      </c>
      <c r="I25" s="41">
        <v>20000</v>
      </c>
      <c r="J25" s="18">
        <f t="shared" si="1"/>
        <v>20000</v>
      </c>
      <c r="K25" s="19">
        <f t="shared" si="0"/>
        <v>21020</v>
      </c>
      <c r="L25" s="20">
        <f t="shared" si="2"/>
        <v>21020</v>
      </c>
    </row>
    <row r="26" spans="1:12" x14ac:dyDescent="0.3">
      <c r="A26" s="16">
        <v>25</v>
      </c>
      <c r="B26" s="17" t="s">
        <v>14</v>
      </c>
      <c r="C26" s="16" t="s">
        <v>9</v>
      </c>
      <c r="D26" s="16" t="s">
        <v>36</v>
      </c>
      <c r="E26" s="16" t="s">
        <v>37</v>
      </c>
      <c r="F26" s="17" t="s">
        <v>45</v>
      </c>
      <c r="G26" s="16" t="s">
        <v>13</v>
      </c>
      <c r="H26" s="16">
        <v>1</v>
      </c>
      <c r="I26" s="41">
        <v>20000</v>
      </c>
      <c r="J26" s="18">
        <f t="shared" si="1"/>
        <v>20000</v>
      </c>
      <c r="K26" s="19">
        <f t="shared" si="0"/>
        <v>21020</v>
      </c>
      <c r="L26" s="20">
        <f t="shared" si="2"/>
        <v>21020</v>
      </c>
    </row>
    <row r="27" spans="1:12" x14ac:dyDescent="0.3">
      <c r="A27" s="16">
        <v>26</v>
      </c>
      <c r="B27" s="17" t="s">
        <v>43</v>
      </c>
      <c r="C27" s="16" t="s">
        <v>9</v>
      </c>
      <c r="D27" s="16" t="s">
        <v>36</v>
      </c>
      <c r="E27" s="16" t="s">
        <v>37</v>
      </c>
      <c r="F27" s="17" t="s">
        <v>45</v>
      </c>
      <c r="G27" s="16" t="s">
        <v>13</v>
      </c>
      <c r="H27" s="16">
        <v>1</v>
      </c>
      <c r="I27" s="41">
        <v>20000</v>
      </c>
      <c r="J27" s="18">
        <f t="shared" si="1"/>
        <v>20000</v>
      </c>
      <c r="K27" s="19">
        <f t="shared" si="0"/>
        <v>21020</v>
      </c>
      <c r="L27" s="20">
        <f t="shared" si="2"/>
        <v>21020</v>
      </c>
    </row>
    <row r="28" spans="1:12" x14ac:dyDescent="0.3">
      <c r="A28" s="16">
        <v>27</v>
      </c>
      <c r="B28" s="17" t="s">
        <v>8</v>
      </c>
      <c r="C28" s="16" t="s">
        <v>9</v>
      </c>
      <c r="D28" s="16" t="s">
        <v>36</v>
      </c>
      <c r="E28" s="16" t="s">
        <v>37</v>
      </c>
      <c r="F28" s="17" t="s">
        <v>44</v>
      </c>
      <c r="G28" s="16" t="s">
        <v>13</v>
      </c>
      <c r="H28" s="16">
        <v>12</v>
      </c>
      <c r="I28" s="41">
        <v>25000</v>
      </c>
      <c r="J28" s="18">
        <f t="shared" si="1"/>
        <v>300000</v>
      </c>
      <c r="K28" s="19">
        <f t="shared" si="0"/>
        <v>26275</v>
      </c>
      <c r="L28" s="20">
        <f t="shared" si="2"/>
        <v>315300</v>
      </c>
    </row>
    <row r="29" spans="1:12" x14ac:dyDescent="0.3">
      <c r="A29" s="16">
        <v>28</v>
      </c>
      <c r="B29" s="17" t="s">
        <v>14</v>
      </c>
      <c r="C29" s="16" t="s">
        <v>9</v>
      </c>
      <c r="D29" s="16" t="s">
        <v>36</v>
      </c>
      <c r="E29" s="16" t="s">
        <v>37</v>
      </c>
      <c r="F29" s="17" t="s">
        <v>44</v>
      </c>
      <c r="G29" s="16" t="s">
        <v>13</v>
      </c>
      <c r="H29" s="16">
        <v>12</v>
      </c>
      <c r="I29" s="41">
        <v>15000</v>
      </c>
      <c r="J29" s="18">
        <f t="shared" si="1"/>
        <v>180000</v>
      </c>
      <c r="K29" s="19">
        <f t="shared" si="0"/>
        <v>15765</v>
      </c>
      <c r="L29" s="20">
        <f t="shared" si="2"/>
        <v>189180</v>
      </c>
    </row>
    <row r="30" spans="1:12" x14ac:dyDescent="0.3">
      <c r="A30" s="16">
        <v>29</v>
      </c>
      <c r="B30" s="17" t="s">
        <v>8</v>
      </c>
      <c r="C30" s="16" t="s">
        <v>9</v>
      </c>
      <c r="D30" s="16" t="s">
        <v>46</v>
      </c>
      <c r="E30" s="16" t="s">
        <v>47</v>
      </c>
      <c r="F30" s="17" t="s">
        <v>48</v>
      </c>
      <c r="G30" s="16" t="s">
        <v>13</v>
      </c>
      <c r="H30" s="16">
        <v>2</v>
      </c>
      <c r="I30" s="41">
        <v>50000</v>
      </c>
      <c r="J30" s="18">
        <f t="shared" si="1"/>
        <v>100000</v>
      </c>
      <c r="K30" s="19">
        <f t="shared" si="0"/>
        <v>52550</v>
      </c>
      <c r="L30" s="20">
        <f t="shared" si="2"/>
        <v>105100</v>
      </c>
    </row>
    <row r="31" spans="1:12" x14ac:dyDescent="0.3">
      <c r="A31" s="16">
        <v>30</v>
      </c>
      <c r="B31" s="17" t="s">
        <v>14</v>
      </c>
      <c r="C31" s="16" t="s">
        <v>9</v>
      </c>
      <c r="D31" s="16" t="s">
        <v>46</v>
      </c>
      <c r="E31" s="16" t="s">
        <v>47</v>
      </c>
      <c r="F31" s="17" t="s">
        <v>48</v>
      </c>
      <c r="G31" s="16" t="s">
        <v>13</v>
      </c>
      <c r="H31" s="16">
        <v>2</v>
      </c>
      <c r="I31" s="41">
        <v>30000</v>
      </c>
      <c r="J31" s="18">
        <f t="shared" si="1"/>
        <v>60000</v>
      </c>
      <c r="K31" s="19">
        <f t="shared" si="0"/>
        <v>31530</v>
      </c>
      <c r="L31" s="20">
        <f t="shared" si="2"/>
        <v>63060</v>
      </c>
    </row>
    <row r="32" spans="1:12" x14ac:dyDescent="0.3">
      <c r="A32" s="16">
        <v>31</v>
      </c>
      <c r="B32" s="17" t="s">
        <v>8</v>
      </c>
      <c r="C32" s="16" t="s">
        <v>9</v>
      </c>
      <c r="D32" s="16" t="s">
        <v>49</v>
      </c>
      <c r="E32" s="16" t="s">
        <v>50</v>
      </c>
      <c r="F32" s="17" t="s">
        <v>51</v>
      </c>
      <c r="G32" s="16" t="s">
        <v>13</v>
      </c>
      <c r="H32" s="16">
        <v>1</v>
      </c>
      <c r="I32" s="41">
        <v>45000</v>
      </c>
      <c r="J32" s="18">
        <f t="shared" si="1"/>
        <v>45000</v>
      </c>
      <c r="K32" s="19">
        <f t="shared" si="0"/>
        <v>47295</v>
      </c>
      <c r="L32" s="20">
        <f t="shared" si="2"/>
        <v>47295</v>
      </c>
    </row>
    <row r="33" spans="1:12" x14ac:dyDescent="0.3">
      <c r="A33" s="16">
        <v>32</v>
      </c>
      <c r="B33" s="17" t="s">
        <v>14</v>
      </c>
      <c r="C33" s="16" t="s">
        <v>9</v>
      </c>
      <c r="D33" s="16" t="s">
        <v>49</v>
      </c>
      <c r="E33" s="16" t="s">
        <v>50</v>
      </c>
      <c r="F33" s="17" t="s">
        <v>51</v>
      </c>
      <c r="G33" s="16" t="s">
        <v>13</v>
      </c>
      <c r="H33" s="16">
        <v>1</v>
      </c>
      <c r="I33" s="41">
        <v>30000</v>
      </c>
      <c r="J33" s="18">
        <f t="shared" si="1"/>
        <v>30000</v>
      </c>
      <c r="K33" s="19">
        <f t="shared" si="0"/>
        <v>31530</v>
      </c>
      <c r="L33" s="20">
        <f t="shared" si="2"/>
        <v>31530</v>
      </c>
    </row>
    <row r="34" spans="1:12" x14ac:dyDescent="0.3">
      <c r="A34" s="16">
        <v>33</v>
      </c>
      <c r="B34" s="17" t="s">
        <v>8</v>
      </c>
      <c r="C34" s="16" t="s">
        <v>9</v>
      </c>
      <c r="D34" s="16" t="s">
        <v>52</v>
      </c>
      <c r="E34" s="16" t="s">
        <v>53</v>
      </c>
      <c r="F34" s="17" t="s">
        <v>54</v>
      </c>
      <c r="G34" s="16" t="s">
        <v>13</v>
      </c>
      <c r="H34" s="16">
        <v>1</v>
      </c>
      <c r="I34" s="41">
        <v>40000</v>
      </c>
      <c r="J34" s="18">
        <f t="shared" si="1"/>
        <v>40000</v>
      </c>
      <c r="K34" s="19">
        <f t="shared" ref="K34:K65" si="3">(I34*5.1%)+I34</f>
        <v>42040</v>
      </c>
      <c r="L34" s="20">
        <f t="shared" si="2"/>
        <v>42040</v>
      </c>
    </row>
    <row r="35" spans="1:12" x14ac:dyDescent="0.3">
      <c r="A35" s="16">
        <v>34</v>
      </c>
      <c r="B35" s="17" t="s">
        <v>14</v>
      </c>
      <c r="C35" s="16" t="s">
        <v>9</v>
      </c>
      <c r="D35" s="16" t="s">
        <v>52</v>
      </c>
      <c r="E35" s="16" t="s">
        <v>53</v>
      </c>
      <c r="F35" s="17" t="s">
        <v>54</v>
      </c>
      <c r="G35" s="16" t="s">
        <v>13</v>
      </c>
      <c r="H35" s="16">
        <v>1</v>
      </c>
      <c r="I35" s="41">
        <v>30000</v>
      </c>
      <c r="J35" s="18">
        <f t="shared" si="1"/>
        <v>30000</v>
      </c>
      <c r="K35" s="19">
        <f t="shared" si="3"/>
        <v>31530</v>
      </c>
      <c r="L35" s="20">
        <f t="shared" si="2"/>
        <v>31530</v>
      </c>
    </row>
    <row r="36" spans="1:12" x14ac:dyDescent="0.3">
      <c r="A36" s="16">
        <v>35</v>
      </c>
      <c r="B36" s="17" t="s">
        <v>8</v>
      </c>
      <c r="C36" s="16" t="s">
        <v>9</v>
      </c>
      <c r="D36" s="16" t="s">
        <v>55</v>
      </c>
      <c r="E36" s="16" t="s">
        <v>56</v>
      </c>
      <c r="F36" s="17" t="s">
        <v>57</v>
      </c>
      <c r="G36" s="16" t="s">
        <v>13</v>
      </c>
      <c r="H36" s="16">
        <v>1</v>
      </c>
      <c r="I36" s="41">
        <v>40000</v>
      </c>
      <c r="J36" s="18">
        <f t="shared" si="1"/>
        <v>40000</v>
      </c>
      <c r="K36" s="19">
        <f t="shared" si="3"/>
        <v>42040</v>
      </c>
      <c r="L36" s="20">
        <f t="shared" si="2"/>
        <v>42040</v>
      </c>
    </row>
    <row r="37" spans="1:12" x14ac:dyDescent="0.3">
      <c r="A37" s="16">
        <v>36</v>
      </c>
      <c r="B37" s="17" t="s">
        <v>14</v>
      </c>
      <c r="C37" s="16" t="s">
        <v>9</v>
      </c>
      <c r="D37" s="16" t="s">
        <v>55</v>
      </c>
      <c r="E37" s="16" t="s">
        <v>56</v>
      </c>
      <c r="F37" s="17" t="s">
        <v>57</v>
      </c>
      <c r="G37" s="16" t="s">
        <v>13</v>
      </c>
      <c r="H37" s="16">
        <v>1</v>
      </c>
      <c r="I37" s="41">
        <v>30000</v>
      </c>
      <c r="J37" s="18">
        <f t="shared" si="1"/>
        <v>30000</v>
      </c>
      <c r="K37" s="19">
        <f t="shared" si="3"/>
        <v>31530</v>
      </c>
      <c r="L37" s="20">
        <f t="shared" si="2"/>
        <v>31530</v>
      </c>
    </row>
    <row r="38" spans="1:12" x14ac:dyDescent="0.3">
      <c r="A38" s="16">
        <v>37</v>
      </c>
      <c r="B38" s="17" t="s">
        <v>8</v>
      </c>
      <c r="C38" s="16" t="s">
        <v>9</v>
      </c>
      <c r="D38" s="16" t="s">
        <v>58</v>
      </c>
      <c r="E38" s="16" t="s">
        <v>59</v>
      </c>
      <c r="F38" s="17" t="s">
        <v>60</v>
      </c>
      <c r="G38" s="16" t="s">
        <v>13</v>
      </c>
      <c r="H38" s="16">
        <v>1</v>
      </c>
      <c r="I38" s="41">
        <v>30000</v>
      </c>
      <c r="J38" s="18">
        <f t="shared" si="1"/>
        <v>30000</v>
      </c>
      <c r="K38" s="19">
        <f t="shared" si="3"/>
        <v>31530</v>
      </c>
      <c r="L38" s="20">
        <f t="shared" si="2"/>
        <v>31530</v>
      </c>
    </row>
    <row r="39" spans="1:12" x14ac:dyDescent="0.3">
      <c r="A39" s="16">
        <v>38</v>
      </c>
      <c r="B39" s="17" t="s">
        <v>14</v>
      </c>
      <c r="C39" s="16" t="s">
        <v>9</v>
      </c>
      <c r="D39" s="16" t="s">
        <v>58</v>
      </c>
      <c r="E39" s="16" t="s">
        <v>59</v>
      </c>
      <c r="F39" s="17" t="s">
        <v>60</v>
      </c>
      <c r="G39" s="16" t="s">
        <v>13</v>
      </c>
      <c r="H39" s="16">
        <v>1</v>
      </c>
      <c r="I39" s="41">
        <v>20000</v>
      </c>
      <c r="J39" s="18">
        <f t="shared" si="1"/>
        <v>20000</v>
      </c>
      <c r="K39" s="19">
        <f t="shared" si="3"/>
        <v>21020</v>
      </c>
      <c r="L39" s="20">
        <f t="shared" si="2"/>
        <v>21020</v>
      </c>
    </row>
    <row r="40" spans="1:12" x14ac:dyDescent="0.3">
      <c r="A40" s="16">
        <v>39</v>
      </c>
      <c r="B40" s="17" t="s">
        <v>8</v>
      </c>
      <c r="C40" s="16" t="s">
        <v>9</v>
      </c>
      <c r="D40" s="16" t="s">
        <v>61</v>
      </c>
      <c r="E40" s="16" t="s">
        <v>62</v>
      </c>
      <c r="F40" s="17" t="s">
        <v>63</v>
      </c>
      <c r="G40" s="16" t="s">
        <v>13</v>
      </c>
      <c r="H40" s="16">
        <v>3</v>
      </c>
      <c r="I40" s="41">
        <v>30000</v>
      </c>
      <c r="J40" s="18">
        <f t="shared" si="1"/>
        <v>90000</v>
      </c>
      <c r="K40" s="19">
        <f t="shared" si="3"/>
        <v>31530</v>
      </c>
      <c r="L40" s="20">
        <f t="shared" si="2"/>
        <v>94590</v>
      </c>
    </row>
    <row r="41" spans="1:12" x14ac:dyDescent="0.3">
      <c r="A41" s="16">
        <v>40</v>
      </c>
      <c r="B41" s="17" t="s">
        <v>14</v>
      </c>
      <c r="C41" s="16" t="s">
        <v>9</v>
      </c>
      <c r="D41" s="16" t="s">
        <v>61</v>
      </c>
      <c r="E41" s="16" t="s">
        <v>62</v>
      </c>
      <c r="F41" s="17" t="s">
        <v>63</v>
      </c>
      <c r="G41" s="16" t="s">
        <v>13</v>
      </c>
      <c r="H41" s="16">
        <v>3</v>
      </c>
      <c r="I41" s="41">
        <v>25000</v>
      </c>
      <c r="J41" s="18">
        <f t="shared" si="1"/>
        <v>75000</v>
      </c>
      <c r="K41" s="19">
        <f t="shared" si="3"/>
        <v>26275</v>
      </c>
      <c r="L41" s="20">
        <f t="shared" si="2"/>
        <v>78825</v>
      </c>
    </row>
    <row r="42" spans="1:12" x14ac:dyDescent="0.3">
      <c r="A42" s="16">
        <v>41</v>
      </c>
      <c r="B42" s="17" t="s">
        <v>8</v>
      </c>
      <c r="C42" s="16" t="s">
        <v>9</v>
      </c>
      <c r="D42" s="16" t="s">
        <v>64</v>
      </c>
      <c r="E42" s="16" t="s">
        <v>65</v>
      </c>
      <c r="F42" s="17" t="s">
        <v>66</v>
      </c>
      <c r="G42" s="16" t="s">
        <v>13</v>
      </c>
      <c r="H42" s="16">
        <v>1</v>
      </c>
      <c r="I42" s="41">
        <v>30000</v>
      </c>
      <c r="J42" s="18">
        <f t="shared" si="1"/>
        <v>30000</v>
      </c>
      <c r="K42" s="19">
        <f t="shared" si="3"/>
        <v>31530</v>
      </c>
      <c r="L42" s="20">
        <f t="shared" si="2"/>
        <v>31530</v>
      </c>
    </row>
    <row r="43" spans="1:12" x14ac:dyDescent="0.3">
      <c r="A43" s="16">
        <v>42</v>
      </c>
      <c r="B43" s="17" t="s">
        <v>14</v>
      </c>
      <c r="C43" s="16" t="s">
        <v>9</v>
      </c>
      <c r="D43" s="16" t="s">
        <v>64</v>
      </c>
      <c r="E43" s="16" t="s">
        <v>65</v>
      </c>
      <c r="F43" s="17" t="s">
        <v>66</v>
      </c>
      <c r="G43" s="16" t="s">
        <v>13</v>
      </c>
      <c r="H43" s="16">
        <v>1</v>
      </c>
      <c r="I43" s="41">
        <v>45000</v>
      </c>
      <c r="J43" s="18">
        <f t="shared" si="1"/>
        <v>45000</v>
      </c>
      <c r="K43" s="19">
        <f t="shared" si="3"/>
        <v>47295</v>
      </c>
      <c r="L43" s="20">
        <f t="shared" si="2"/>
        <v>47295</v>
      </c>
    </row>
    <row r="44" spans="1:12" x14ac:dyDescent="0.3">
      <c r="A44" s="16">
        <v>43</v>
      </c>
      <c r="B44" s="17" t="s">
        <v>67</v>
      </c>
      <c r="C44" s="16" t="s">
        <v>9</v>
      </c>
      <c r="D44" s="16" t="s">
        <v>10</v>
      </c>
      <c r="E44" s="16" t="s">
        <v>11</v>
      </c>
      <c r="F44" s="17" t="s">
        <v>12</v>
      </c>
      <c r="G44" s="16" t="s">
        <v>13</v>
      </c>
      <c r="H44" s="16">
        <v>2</v>
      </c>
      <c r="I44" s="41">
        <v>30000</v>
      </c>
      <c r="J44" s="18">
        <f t="shared" si="1"/>
        <v>60000</v>
      </c>
      <c r="K44" s="19">
        <f t="shared" si="3"/>
        <v>31530</v>
      </c>
      <c r="L44" s="20">
        <f t="shared" si="2"/>
        <v>63060</v>
      </c>
    </row>
    <row r="45" spans="1:12" x14ac:dyDescent="0.3">
      <c r="A45" s="16">
        <v>44</v>
      </c>
      <c r="B45" s="17" t="s">
        <v>14</v>
      </c>
      <c r="C45" s="16" t="s">
        <v>9</v>
      </c>
      <c r="D45" s="16" t="s">
        <v>10</v>
      </c>
      <c r="E45" s="16" t="s">
        <v>11</v>
      </c>
      <c r="F45" s="17" t="s">
        <v>12</v>
      </c>
      <c r="G45" s="16" t="s">
        <v>13</v>
      </c>
      <c r="H45" s="16">
        <v>2</v>
      </c>
      <c r="I45" s="41">
        <v>30000</v>
      </c>
      <c r="J45" s="18">
        <f t="shared" si="1"/>
        <v>60000</v>
      </c>
      <c r="K45" s="19">
        <f t="shared" si="3"/>
        <v>31530</v>
      </c>
      <c r="L45" s="20">
        <f t="shared" si="2"/>
        <v>63060</v>
      </c>
    </row>
    <row r="46" spans="1:12" x14ac:dyDescent="0.3">
      <c r="A46" s="16">
        <v>45</v>
      </c>
      <c r="B46" s="17" t="s">
        <v>67</v>
      </c>
      <c r="C46" s="16" t="s">
        <v>9</v>
      </c>
      <c r="D46" s="16" t="s">
        <v>15</v>
      </c>
      <c r="E46" s="16" t="s">
        <v>16</v>
      </c>
      <c r="F46" s="17" t="s">
        <v>17</v>
      </c>
      <c r="G46" s="16" t="s">
        <v>13</v>
      </c>
      <c r="H46" s="16">
        <v>1</v>
      </c>
      <c r="I46" s="41">
        <v>30000</v>
      </c>
      <c r="J46" s="18">
        <f t="shared" si="1"/>
        <v>30000</v>
      </c>
      <c r="K46" s="19">
        <f t="shared" si="3"/>
        <v>31530</v>
      </c>
      <c r="L46" s="20">
        <f t="shared" si="2"/>
        <v>31530</v>
      </c>
    </row>
    <row r="47" spans="1:12" x14ac:dyDescent="0.3">
      <c r="A47" s="16">
        <v>46</v>
      </c>
      <c r="B47" s="17" t="s">
        <v>14</v>
      </c>
      <c r="C47" s="16" t="s">
        <v>9</v>
      </c>
      <c r="D47" s="16" t="s">
        <v>15</v>
      </c>
      <c r="E47" s="16" t="s">
        <v>16</v>
      </c>
      <c r="F47" s="17" t="s">
        <v>17</v>
      </c>
      <c r="G47" s="16" t="s">
        <v>13</v>
      </c>
      <c r="H47" s="16">
        <v>1</v>
      </c>
      <c r="I47" s="41">
        <v>30000</v>
      </c>
      <c r="J47" s="18">
        <f t="shared" si="1"/>
        <v>30000</v>
      </c>
      <c r="K47" s="19">
        <f t="shared" si="3"/>
        <v>31530</v>
      </c>
      <c r="L47" s="20">
        <f t="shared" si="2"/>
        <v>31530</v>
      </c>
    </row>
    <row r="48" spans="1:12" x14ac:dyDescent="0.3">
      <c r="A48" s="16">
        <v>47</v>
      </c>
      <c r="B48" s="17" t="s">
        <v>67</v>
      </c>
      <c r="C48" s="16" t="s">
        <v>9</v>
      </c>
      <c r="D48" s="16" t="s">
        <v>18</v>
      </c>
      <c r="E48" s="16" t="s">
        <v>19</v>
      </c>
      <c r="F48" s="17" t="s">
        <v>20</v>
      </c>
      <c r="G48" s="16" t="s">
        <v>13</v>
      </c>
      <c r="H48" s="16">
        <v>1</v>
      </c>
      <c r="I48" s="41">
        <v>40000</v>
      </c>
      <c r="J48" s="18">
        <f t="shared" si="1"/>
        <v>40000</v>
      </c>
      <c r="K48" s="19">
        <f t="shared" si="3"/>
        <v>42040</v>
      </c>
      <c r="L48" s="20">
        <f t="shared" si="2"/>
        <v>42040</v>
      </c>
    </row>
    <row r="49" spans="1:12" x14ac:dyDescent="0.3">
      <c r="A49" s="16">
        <v>48</v>
      </c>
      <c r="B49" s="17" t="s">
        <v>14</v>
      </c>
      <c r="C49" s="16" t="s">
        <v>9</v>
      </c>
      <c r="D49" s="16" t="s">
        <v>18</v>
      </c>
      <c r="E49" s="16" t="s">
        <v>19</v>
      </c>
      <c r="F49" s="17" t="s">
        <v>20</v>
      </c>
      <c r="G49" s="16" t="s">
        <v>13</v>
      </c>
      <c r="H49" s="16">
        <v>1</v>
      </c>
      <c r="I49" s="41">
        <v>30000</v>
      </c>
      <c r="J49" s="18">
        <f t="shared" si="1"/>
        <v>30000</v>
      </c>
      <c r="K49" s="19">
        <f t="shared" si="3"/>
        <v>31530</v>
      </c>
      <c r="L49" s="20">
        <f t="shared" si="2"/>
        <v>31530</v>
      </c>
    </row>
    <row r="50" spans="1:12" x14ac:dyDescent="0.3">
      <c r="A50" s="16">
        <v>49</v>
      </c>
      <c r="B50" s="17" t="s">
        <v>67</v>
      </c>
      <c r="C50" s="16" t="s">
        <v>9</v>
      </c>
      <c r="D50" s="16" t="s">
        <v>21</v>
      </c>
      <c r="E50" s="16" t="s">
        <v>22</v>
      </c>
      <c r="F50" s="17" t="s">
        <v>23</v>
      </c>
      <c r="G50" s="16" t="s">
        <v>13</v>
      </c>
      <c r="H50" s="16">
        <v>1</v>
      </c>
      <c r="I50" s="41">
        <v>35000</v>
      </c>
      <c r="J50" s="18">
        <f t="shared" si="1"/>
        <v>35000</v>
      </c>
      <c r="K50" s="19">
        <f t="shared" si="3"/>
        <v>36785</v>
      </c>
      <c r="L50" s="20">
        <f t="shared" si="2"/>
        <v>36785</v>
      </c>
    </row>
    <row r="51" spans="1:12" x14ac:dyDescent="0.3">
      <c r="A51" s="16">
        <v>50</v>
      </c>
      <c r="B51" s="17" t="s">
        <v>14</v>
      </c>
      <c r="C51" s="16" t="s">
        <v>9</v>
      </c>
      <c r="D51" s="16" t="s">
        <v>21</v>
      </c>
      <c r="E51" s="16" t="s">
        <v>22</v>
      </c>
      <c r="F51" s="17" t="s">
        <v>23</v>
      </c>
      <c r="G51" s="16" t="s">
        <v>13</v>
      </c>
      <c r="H51" s="16">
        <v>1</v>
      </c>
      <c r="I51" s="41">
        <v>20000</v>
      </c>
      <c r="J51" s="18">
        <f t="shared" si="1"/>
        <v>20000</v>
      </c>
      <c r="K51" s="19">
        <f t="shared" si="3"/>
        <v>21020</v>
      </c>
      <c r="L51" s="20">
        <f t="shared" si="2"/>
        <v>21020</v>
      </c>
    </row>
    <row r="52" spans="1:12" x14ac:dyDescent="0.3">
      <c r="A52" s="16">
        <v>51</v>
      </c>
      <c r="B52" s="17" t="s">
        <v>67</v>
      </c>
      <c r="C52" s="16" t="s">
        <v>9</v>
      </c>
      <c r="D52" s="16" t="s">
        <v>24</v>
      </c>
      <c r="E52" s="16" t="s">
        <v>25</v>
      </c>
      <c r="F52" s="17" t="s">
        <v>26</v>
      </c>
      <c r="G52" s="16" t="s">
        <v>13</v>
      </c>
      <c r="H52" s="16">
        <v>1</v>
      </c>
      <c r="I52" s="41">
        <v>40000</v>
      </c>
      <c r="J52" s="18">
        <f t="shared" si="1"/>
        <v>40000</v>
      </c>
      <c r="K52" s="19">
        <f t="shared" si="3"/>
        <v>42040</v>
      </c>
      <c r="L52" s="20">
        <f t="shared" si="2"/>
        <v>42040</v>
      </c>
    </row>
    <row r="53" spans="1:12" x14ac:dyDescent="0.3">
      <c r="A53" s="16">
        <v>52</v>
      </c>
      <c r="B53" s="17" t="s">
        <v>14</v>
      </c>
      <c r="C53" s="16" t="s">
        <v>9</v>
      </c>
      <c r="D53" s="16" t="s">
        <v>24</v>
      </c>
      <c r="E53" s="16" t="s">
        <v>25</v>
      </c>
      <c r="F53" s="17" t="s">
        <v>26</v>
      </c>
      <c r="G53" s="16" t="s">
        <v>13</v>
      </c>
      <c r="H53" s="16">
        <v>1</v>
      </c>
      <c r="I53" s="41">
        <v>20000</v>
      </c>
      <c r="J53" s="18">
        <f t="shared" si="1"/>
        <v>20000</v>
      </c>
      <c r="K53" s="19">
        <f t="shared" si="3"/>
        <v>21020</v>
      </c>
      <c r="L53" s="20">
        <f t="shared" si="2"/>
        <v>21020</v>
      </c>
    </row>
    <row r="54" spans="1:12" x14ac:dyDescent="0.3">
      <c r="A54" s="16">
        <v>53</v>
      </c>
      <c r="B54" s="17" t="s">
        <v>67</v>
      </c>
      <c r="C54" s="16" t="s">
        <v>9</v>
      </c>
      <c r="D54" s="16" t="s">
        <v>27</v>
      </c>
      <c r="E54" s="16" t="s">
        <v>28</v>
      </c>
      <c r="F54" s="17" t="s">
        <v>29</v>
      </c>
      <c r="G54" s="16" t="s">
        <v>13</v>
      </c>
      <c r="H54" s="16">
        <v>1</v>
      </c>
      <c r="I54" s="41">
        <v>40000</v>
      </c>
      <c r="J54" s="18">
        <f t="shared" si="1"/>
        <v>40000</v>
      </c>
      <c r="K54" s="19">
        <f t="shared" si="3"/>
        <v>42040</v>
      </c>
      <c r="L54" s="20">
        <f t="shared" si="2"/>
        <v>42040</v>
      </c>
    </row>
    <row r="55" spans="1:12" x14ac:dyDescent="0.3">
      <c r="A55" s="16">
        <v>54</v>
      </c>
      <c r="B55" s="17" t="s">
        <v>14</v>
      </c>
      <c r="C55" s="16" t="s">
        <v>9</v>
      </c>
      <c r="D55" s="16" t="s">
        <v>27</v>
      </c>
      <c r="E55" s="16" t="s">
        <v>28</v>
      </c>
      <c r="F55" s="17" t="s">
        <v>29</v>
      </c>
      <c r="G55" s="16" t="s">
        <v>13</v>
      </c>
      <c r="H55" s="16">
        <v>1</v>
      </c>
      <c r="I55" s="41">
        <v>30000</v>
      </c>
      <c r="J55" s="18">
        <f t="shared" si="1"/>
        <v>30000</v>
      </c>
      <c r="K55" s="19">
        <f t="shared" si="3"/>
        <v>31530</v>
      </c>
      <c r="L55" s="20">
        <f t="shared" si="2"/>
        <v>31530</v>
      </c>
    </row>
    <row r="56" spans="1:12" x14ac:dyDescent="0.3">
      <c r="A56" s="16">
        <v>55</v>
      </c>
      <c r="B56" s="17" t="s">
        <v>67</v>
      </c>
      <c r="C56" s="16" t="s">
        <v>9</v>
      </c>
      <c r="D56" s="16" t="s">
        <v>30</v>
      </c>
      <c r="E56" s="16" t="s">
        <v>31</v>
      </c>
      <c r="F56" s="17" t="s">
        <v>32</v>
      </c>
      <c r="G56" s="16" t="s">
        <v>13</v>
      </c>
      <c r="H56" s="16">
        <v>1</v>
      </c>
      <c r="I56" s="41">
        <v>20000</v>
      </c>
      <c r="J56" s="18">
        <f t="shared" si="1"/>
        <v>20000</v>
      </c>
      <c r="K56" s="19">
        <f t="shared" si="3"/>
        <v>21020</v>
      </c>
      <c r="L56" s="20">
        <f t="shared" si="2"/>
        <v>21020</v>
      </c>
    </row>
    <row r="57" spans="1:12" x14ac:dyDescent="0.3">
      <c r="A57" s="16">
        <v>56</v>
      </c>
      <c r="B57" s="17" t="s">
        <v>14</v>
      </c>
      <c r="C57" s="16" t="s">
        <v>9</v>
      </c>
      <c r="D57" s="16" t="s">
        <v>30</v>
      </c>
      <c r="E57" s="16" t="s">
        <v>31</v>
      </c>
      <c r="F57" s="17" t="s">
        <v>32</v>
      </c>
      <c r="G57" s="16" t="s">
        <v>13</v>
      </c>
      <c r="H57" s="16">
        <v>1</v>
      </c>
      <c r="I57" s="41">
        <v>30000</v>
      </c>
      <c r="J57" s="18">
        <f t="shared" si="1"/>
        <v>30000</v>
      </c>
      <c r="K57" s="19">
        <f t="shared" si="3"/>
        <v>31530</v>
      </c>
      <c r="L57" s="20">
        <f t="shared" si="2"/>
        <v>31530</v>
      </c>
    </row>
    <row r="58" spans="1:12" x14ac:dyDescent="0.3">
      <c r="A58" s="16">
        <v>57</v>
      </c>
      <c r="B58" s="17" t="s">
        <v>67</v>
      </c>
      <c r="C58" s="16" t="s">
        <v>9</v>
      </c>
      <c r="D58" s="16" t="s">
        <v>33</v>
      </c>
      <c r="E58" s="16" t="s">
        <v>34</v>
      </c>
      <c r="F58" s="17" t="s">
        <v>35</v>
      </c>
      <c r="G58" s="16" t="s">
        <v>13</v>
      </c>
      <c r="H58" s="16">
        <v>1</v>
      </c>
      <c r="I58" s="41">
        <v>35000</v>
      </c>
      <c r="J58" s="18">
        <f t="shared" si="1"/>
        <v>35000</v>
      </c>
      <c r="K58" s="19">
        <f t="shared" si="3"/>
        <v>36785</v>
      </c>
      <c r="L58" s="20">
        <f t="shared" si="2"/>
        <v>36785</v>
      </c>
    </row>
    <row r="59" spans="1:12" x14ac:dyDescent="0.3">
      <c r="A59" s="16">
        <v>58</v>
      </c>
      <c r="B59" s="17" t="s">
        <v>14</v>
      </c>
      <c r="C59" s="16" t="s">
        <v>9</v>
      </c>
      <c r="D59" s="16" t="s">
        <v>33</v>
      </c>
      <c r="E59" s="16" t="s">
        <v>34</v>
      </c>
      <c r="F59" s="17" t="s">
        <v>35</v>
      </c>
      <c r="G59" s="16" t="s">
        <v>13</v>
      </c>
      <c r="H59" s="16">
        <v>1</v>
      </c>
      <c r="I59" s="41">
        <v>20000</v>
      </c>
      <c r="J59" s="18">
        <f t="shared" si="1"/>
        <v>20000</v>
      </c>
      <c r="K59" s="19">
        <f t="shared" si="3"/>
        <v>21020</v>
      </c>
      <c r="L59" s="20">
        <f t="shared" si="2"/>
        <v>21020</v>
      </c>
    </row>
    <row r="60" spans="1:12" x14ac:dyDescent="0.3">
      <c r="A60" s="16">
        <v>59</v>
      </c>
      <c r="B60" s="17" t="s">
        <v>67</v>
      </c>
      <c r="C60" s="16" t="s">
        <v>9</v>
      </c>
      <c r="D60" s="16" t="s">
        <v>36</v>
      </c>
      <c r="E60" s="16" t="s">
        <v>37</v>
      </c>
      <c r="F60" s="17" t="s">
        <v>38</v>
      </c>
      <c r="G60" s="16" t="s">
        <v>13</v>
      </c>
      <c r="H60" s="16">
        <v>1</v>
      </c>
      <c r="I60" s="41">
        <v>30000</v>
      </c>
      <c r="J60" s="18">
        <f t="shared" si="1"/>
        <v>30000</v>
      </c>
      <c r="K60" s="19">
        <f t="shared" si="3"/>
        <v>31530</v>
      </c>
      <c r="L60" s="20">
        <f t="shared" si="2"/>
        <v>31530</v>
      </c>
    </row>
    <row r="61" spans="1:12" x14ac:dyDescent="0.3">
      <c r="A61" s="16">
        <v>60</v>
      </c>
      <c r="B61" s="17" t="s">
        <v>14</v>
      </c>
      <c r="C61" s="16" t="s">
        <v>9</v>
      </c>
      <c r="D61" s="16" t="s">
        <v>36</v>
      </c>
      <c r="E61" s="16" t="s">
        <v>37</v>
      </c>
      <c r="F61" s="17" t="s">
        <v>38</v>
      </c>
      <c r="G61" s="16" t="s">
        <v>13</v>
      </c>
      <c r="H61" s="16">
        <v>1</v>
      </c>
      <c r="I61" s="41">
        <v>15000</v>
      </c>
      <c r="J61" s="18">
        <f t="shared" si="1"/>
        <v>15000</v>
      </c>
      <c r="K61" s="19">
        <f t="shared" si="3"/>
        <v>15765</v>
      </c>
      <c r="L61" s="20">
        <f t="shared" si="2"/>
        <v>15765</v>
      </c>
    </row>
    <row r="62" spans="1:12" x14ac:dyDescent="0.3">
      <c r="A62" s="16">
        <v>61</v>
      </c>
      <c r="B62" s="17" t="s">
        <v>67</v>
      </c>
      <c r="C62" s="16" t="s">
        <v>9</v>
      </c>
      <c r="D62" s="16" t="s">
        <v>39</v>
      </c>
      <c r="E62" s="16" t="s">
        <v>40</v>
      </c>
      <c r="F62" s="17" t="s">
        <v>41</v>
      </c>
      <c r="G62" s="16" t="s">
        <v>13</v>
      </c>
      <c r="H62" s="16">
        <v>1</v>
      </c>
      <c r="I62" s="41">
        <v>40000</v>
      </c>
      <c r="J62" s="18">
        <f t="shared" si="1"/>
        <v>40000</v>
      </c>
      <c r="K62" s="19">
        <f t="shared" si="3"/>
        <v>42040</v>
      </c>
      <c r="L62" s="20">
        <f t="shared" si="2"/>
        <v>42040</v>
      </c>
    </row>
    <row r="63" spans="1:12" x14ac:dyDescent="0.3">
      <c r="A63" s="16">
        <v>62</v>
      </c>
      <c r="B63" s="17" t="s">
        <v>14</v>
      </c>
      <c r="C63" s="16" t="s">
        <v>9</v>
      </c>
      <c r="D63" s="16" t="s">
        <v>39</v>
      </c>
      <c r="E63" s="16" t="s">
        <v>40</v>
      </c>
      <c r="F63" s="17" t="s">
        <v>41</v>
      </c>
      <c r="G63" s="16" t="s">
        <v>13</v>
      </c>
      <c r="H63" s="16">
        <v>1</v>
      </c>
      <c r="I63" s="41">
        <v>20000</v>
      </c>
      <c r="J63" s="18">
        <f t="shared" si="1"/>
        <v>20000</v>
      </c>
      <c r="K63" s="19">
        <f t="shared" si="3"/>
        <v>21020</v>
      </c>
      <c r="L63" s="20">
        <f t="shared" si="2"/>
        <v>21020</v>
      </c>
    </row>
    <row r="64" spans="1:12" x14ac:dyDescent="0.3">
      <c r="A64" s="16">
        <v>63</v>
      </c>
      <c r="B64" s="17" t="s">
        <v>67</v>
      </c>
      <c r="C64" s="16" t="s">
        <v>9</v>
      </c>
      <c r="D64" s="16" t="s">
        <v>36</v>
      </c>
      <c r="E64" s="16" t="s">
        <v>37</v>
      </c>
      <c r="F64" s="17" t="s">
        <v>42</v>
      </c>
      <c r="G64" s="16" t="s">
        <v>13</v>
      </c>
      <c r="H64" s="16">
        <v>1</v>
      </c>
      <c r="I64" s="41">
        <v>30000</v>
      </c>
      <c r="J64" s="18">
        <f t="shared" si="1"/>
        <v>30000</v>
      </c>
      <c r="K64" s="19">
        <f t="shared" si="3"/>
        <v>31530</v>
      </c>
      <c r="L64" s="20">
        <f t="shared" si="2"/>
        <v>31530</v>
      </c>
    </row>
    <row r="65" spans="1:12" x14ac:dyDescent="0.3">
      <c r="A65" s="16">
        <v>64</v>
      </c>
      <c r="B65" s="17" t="s">
        <v>14</v>
      </c>
      <c r="C65" s="16" t="s">
        <v>9</v>
      </c>
      <c r="D65" s="16" t="s">
        <v>36</v>
      </c>
      <c r="E65" s="16" t="s">
        <v>37</v>
      </c>
      <c r="F65" s="17" t="s">
        <v>42</v>
      </c>
      <c r="G65" s="16" t="s">
        <v>13</v>
      </c>
      <c r="H65" s="16">
        <v>1</v>
      </c>
      <c r="I65" s="41">
        <v>15000</v>
      </c>
      <c r="J65" s="18">
        <f t="shared" si="1"/>
        <v>15000</v>
      </c>
      <c r="K65" s="19">
        <f t="shared" si="3"/>
        <v>15765</v>
      </c>
      <c r="L65" s="20">
        <f t="shared" si="2"/>
        <v>15765</v>
      </c>
    </row>
    <row r="66" spans="1:12" x14ac:dyDescent="0.3">
      <c r="A66" s="16">
        <v>65</v>
      </c>
      <c r="B66" s="17" t="s">
        <v>67</v>
      </c>
      <c r="C66" s="16" t="s">
        <v>9</v>
      </c>
      <c r="D66" s="16" t="s">
        <v>36</v>
      </c>
      <c r="E66" s="16" t="s">
        <v>37</v>
      </c>
      <c r="F66" s="17" t="s">
        <v>45</v>
      </c>
      <c r="G66" s="16" t="s">
        <v>13</v>
      </c>
      <c r="H66" s="16">
        <v>1</v>
      </c>
      <c r="I66" s="41">
        <v>30000</v>
      </c>
      <c r="J66" s="18">
        <f t="shared" si="1"/>
        <v>30000</v>
      </c>
      <c r="K66" s="19">
        <f t="shared" ref="K66:K85" si="4">(I66*5.1%)+I66</f>
        <v>31530</v>
      </c>
      <c r="L66" s="20">
        <f t="shared" si="2"/>
        <v>31530</v>
      </c>
    </row>
    <row r="67" spans="1:12" x14ac:dyDescent="0.3">
      <c r="A67" s="16">
        <v>66</v>
      </c>
      <c r="B67" s="17" t="s">
        <v>14</v>
      </c>
      <c r="C67" s="16" t="s">
        <v>9</v>
      </c>
      <c r="D67" s="16" t="s">
        <v>36</v>
      </c>
      <c r="E67" s="16" t="s">
        <v>37</v>
      </c>
      <c r="F67" s="17" t="s">
        <v>45</v>
      </c>
      <c r="G67" s="16" t="s">
        <v>13</v>
      </c>
      <c r="H67" s="16">
        <v>1</v>
      </c>
      <c r="I67" s="41">
        <v>15000</v>
      </c>
      <c r="J67" s="18">
        <f t="shared" ref="J67:J85" si="5">I67*H67</f>
        <v>15000</v>
      </c>
      <c r="K67" s="19">
        <f t="shared" si="4"/>
        <v>15765</v>
      </c>
      <c r="L67" s="20">
        <f t="shared" ref="L67:L85" si="6">H67*K67</f>
        <v>15765</v>
      </c>
    </row>
    <row r="68" spans="1:12" x14ac:dyDescent="0.3">
      <c r="A68" s="16">
        <v>67</v>
      </c>
      <c r="B68" s="17" t="s">
        <v>67</v>
      </c>
      <c r="C68" s="16" t="s">
        <v>9</v>
      </c>
      <c r="D68" s="16" t="s">
        <v>36</v>
      </c>
      <c r="E68" s="16" t="s">
        <v>37</v>
      </c>
      <c r="F68" s="17" t="s">
        <v>44</v>
      </c>
      <c r="G68" s="16" t="s">
        <v>13</v>
      </c>
      <c r="H68" s="16">
        <v>8</v>
      </c>
      <c r="I68" s="41">
        <v>30000</v>
      </c>
      <c r="J68" s="18">
        <f t="shared" si="5"/>
        <v>240000</v>
      </c>
      <c r="K68" s="19">
        <f t="shared" si="4"/>
        <v>31530</v>
      </c>
      <c r="L68" s="20">
        <f t="shared" si="6"/>
        <v>252240</v>
      </c>
    </row>
    <row r="69" spans="1:12" x14ac:dyDescent="0.3">
      <c r="A69" s="16">
        <v>68</v>
      </c>
      <c r="B69" s="17" t="s">
        <v>14</v>
      </c>
      <c r="C69" s="16" t="s">
        <v>9</v>
      </c>
      <c r="D69" s="16" t="s">
        <v>36</v>
      </c>
      <c r="E69" s="16" t="s">
        <v>37</v>
      </c>
      <c r="F69" s="17" t="s">
        <v>44</v>
      </c>
      <c r="G69" s="16" t="s">
        <v>13</v>
      </c>
      <c r="H69" s="16">
        <v>8</v>
      </c>
      <c r="I69" s="41">
        <v>25000</v>
      </c>
      <c r="J69" s="18">
        <f t="shared" si="5"/>
        <v>200000</v>
      </c>
      <c r="K69" s="19">
        <f t="shared" si="4"/>
        <v>26275</v>
      </c>
      <c r="L69" s="20">
        <f t="shared" si="6"/>
        <v>210200</v>
      </c>
    </row>
    <row r="70" spans="1:12" x14ac:dyDescent="0.3">
      <c r="A70" s="16">
        <v>69</v>
      </c>
      <c r="B70" s="17" t="s">
        <v>67</v>
      </c>
      <c r="C70" s="16" t="s">
        <v>9</v>
      </c>
      <c r="D70" s="16" t="s">
        <v>46</v>
      </c>
      <c r="E70" s="16" t="s">
        <v>47</v>
      </c>
      <c r="F70" s="17" t="s">
        <v>48</v>
      </c>
      <c r="G70" s="16" t="s">
        <v>13</v>
      </c>
      <c r="H70" s="16">
        <v>1</v>
      </c>
      <c r="I70" s="41">
        <v>30000</v>
      </c>
      <c r="J70" s="18">
        <f t="shared" si="5"/>
        <v>30000</v>
      </c>
      <c r="K70" s="19">
        <f t="shared" si="4"/>
        <v>31530</v>
      </c>
      <c r="L70" s="20">
        <f t="shared" si="6"/>
        <v>31530</v>
      </c>
    </row>
    <row r="71" spans="1:12" x14ac:dyDescent="0.3">
      <c r="A71" s="16">
        <v>70</v>
      </c>
      <c r="B71" s="17" t="s">
        <v>14</v>
      </c>
      <c r="C71" s="16" t="s">
        <v>9</v>
      </c>
      <c r="D71" s="16" t="s">
        <v>46</v>
      </c>
      <c r="E71" s="16" t="s">
        <v>47</v>
      </c>
      <c r="F71" s="17" t="s">
        <v>48</v>
      </c>
      <c r="G71" s="16" t="s">
        <v>13</v>
      </c>
      <c r="H71" s="16">
        <v>1</v>
      </c>
      <c r="I71" s="41">
        <v>20000</v>
      </c>
      <c r="J71" s="18">
        <f t="shared" si="5"/>
        <v>20000</v>
      </c>
      <c r="K71" s="19">
        <f t="shared" si="4"/>
        <v>21020</v>
      </c>
      <c r="L71" s="20">
        <f t="shared" si="6"/>
        <v>21020</v>
      </c>
    </row>
    <row r="72" spans="1:12" x14ac:dyDescent="0.3">
      <c r="A72" s="16">
        <v>71</v>
      </c>
      <c r="B72" s="17" t="s">
        <v>67</v>
      </c>
      <c r="C72" s="16" t="s">
        <v>9</v>
      </c>
      <c r="D72" s="16" t="s">
        <v>49</v>
      </c>
      <c r="E72" s="16" t="s">
        <v>50</v>
      </c>
      <c r="F72" s="17" t="s">
        <v>51</v>
      </c>
      <c r="G72" s="16" t="s">
        <v>13</v>
      </c>
      <c r="H72" s="16">
        <v>1</v>
      </c>
      <c r="I72" s="41">
        <v>35000</v>
      </c>
      <c r="J72" s="18">
        <f t="shared" si="5"/>
        <v>35000</v>
      </c>
      <c r="K72" s="19">
        <f t="shared" si="4"/>
        <v>36785</v>
      </c>
      <c r="L72" s="20">
        <f t="shared" si="6"/>
        <v>36785</v>
      </c>
    </row>
    <row r="73" spans="1:12" x14ac:dyDescent="0.3">
      <c r="A73" s="16">
        <v>72</v>
      </c>
      <c r="B73" s="17" t="s">
        <v>14</v>
      </c>
      <c r="C73" s="16" t="s">
        <v>9</v>
      </c>
      <c r="D73" s="16" t="s">
        <v>49</v>
      </c>
      <c r="E73" s="16" t="s">
        <v>50</v>
      </c>
      <c r="F73" s="17" t="s">
        <v>51</v>
      </c>
      <c r="G73" s="16" t="s">
        <v>13</v>
      </c>
      <c r="H73" s="16">
        <v>1</v>
      </c>
      <c r="I73" s="41">
        <v>20000</v>
      </c>
      <c r="J73" s="18">
        <f t="shared" si="5"/>
        <v>20000</v>
      </c>
      <c r="K73" s="19">
        <f t="shared" si="4"/>
        <v>21020</v>
      </c>
      <c r="L73" s="20">
        <f t="shared" si="6"/>
        <v>21020</v>
      </c>
    </row>
    <row r="74" spans="1:12" x14ac:dyDescent="0.3">
      <c r="A74" s="16">
        <v>73</v>
      </c>
      <c r="B74" s="17" t="s">
        <v>67</v>
      </c>
      <c r="C74" s="16" t="s">
        <v>9</v>
      </c>
      <c r="D74" s="16" t="s">
        <v>52</v>
      </c>
      <c r="E74" s="16" t="s">
        <v>53</v>
      </c>
      <c r="F74" s="17" t="s">
        <v>54</v>
      </c>
      <c r="G74" s="16" t="s">
        <v>13</v>
      </c>
      <c r="H74" s="16">
        <v>1</v>
      </c>
      <c r="I74" s="41">
        <v>35000</v>
      </c>
      <c r="J74" s="18">
        <f t="shared" si="5"/>
        <v>35000</v>
      </c>
      <c r="K74" s="19">
        <f t="shared" si="4"/>
        <v>36785</v>
      </c>
      <c r="L74" s="20">
        <f t="shared" si="6"/>
        <v>36785</v>
      </c>
    </row>
    <row r="75" spans="1:12" x14ac:dyDescent="0.3">
      <c r="A75" s="16">
        <v>74</v>
      </c>
      <c r="B75" s="17" t="s">
        <v>14</v>
      </c>
      <c r="C75" s="16" t="s">
        <v>9</v>
      </c>
      <c r="D75" s="16" t="s">
        <v>52</v>
      </c>
      <c r="E75" s="16" t="s">
        <v>53</v>
      </c>
      <c r="F75" s="17" t="s">
        <v>54</v>
      </c>
      <c r="G75" s="16" t="s">
        <v>13</v>
      </c>
      <c r="H75" s="16">
        <v>1</v>
      </c>
      <c r="I75" s="41">
        <v>20000</v>
      </c>
      <c r="J75" s="18">
        <f t="shared" si="5"/>
        <v>20000</v>
      </c>
      <c r="K75" s="19">
        <f t="shared" si="4"/>
        <v>21020</v>
      </c>
      <c r="L75" s="20">
        <f t="shared" si="6"/>
        <v>21020</v>
      </c>
    </row>
    <row r="76" spans="1:12" x14ac:dyDescent="0.3">
      <c r="A76" s="16">
        <v>75</v>
      </c>
      <c r="B76" s="17" t="s">
        <v>67</v>
      </c>
      <c r="C76" s="16" t="s">
        <v>9</v>
      </c>
      <c r="D76" s="16" t="s">
        <v>55</v>
      </c>
      <c r="E76" s="16" t="s">
        <v>56</v>
      </c>
      <c r="F76" s="17" t="s">
        <v>57</v>
      </c>
      <c r="G76" s="16" t="s">
        <v>13</v>
      </c>
      <c r="H76" s="16">
        <v>1</v>
      </c>
      <c r="I76" s="41">
        <v>30000</v>
      </c>
      <c r="J76" s="18">
        <f t="shared" si="5"/>
        <v>30000</v>
      </c>
      <c r="K76" s="19">
        <f t="shared" si="4"/>
        <v>31530</v>
      </c>
      <c r="L76" s="20">
        <f t="shared" si="6"/>
        <v>31530</v>
      </c>
    </row>
    <row r="77" spans="1:12" x14ac:dyDescent="0.3">
      <c r="A77" s="16">
        <v>76</v>
      </c>
      <c r="B77" s="17" t="s">
        <v>14</v>
      </c>
      <c r="C77" s="16" t="s">
        <v>9</v>
      </c>
      <c r="D77" s="16" t="s">
        <v>55</v>
      </c>
      <c r="E77" s="16" t="s">
        <v>56</v>
      </c>
      <c r="F77" s="17" t="s">
        <v>57</v>
      </c>
      <c r="G77" s="16" t="s">
        <v>13</v>
      </c>
      <c r="H77" s="16">
        <v>1</v>
      </c>
      <c r="I77" s="41">
        <v>20000</v>
      </c>
      <c r="J77" s="18">
        <f t="shared" si="5"/>
        <v>20000</v>
      </c>
      <c r="K77" s="19">
        <f t="shared" si="4"/>
        <v>21020</v>
      </c>
      <c r="L77" s="20">
        <f t="shared" si="6"/>
        <v>21020</v>
      </c>
    </row>
    <row r="78" spans="1:12" x14ac:dyDescent="0.3">
      <c r="A78" s="16">
        <v>77</v>
      </c>
      <c r="B78" s="17" t="s">
        <v>67</v>
      </c>
      <c r="C78" s="16" t="s">
        <v>9</v>
      </c>
      <c r="D78" s="16" t="s">
        <v>58</v>
      </c>
      <c r="E78" s="16" t="s">
        <v>59</v>
      </c>
      <c r="F78" s="17" t="s">
        <v>60</v>
      </c>
      <c r="G78" s="16" t="s">
        <v>13</v>
      </c>
      <c r="H78" s="16">
        <v>1</v>
      </c>
      <c r="I78" s="41">
        <v>35000</v>
      </c>
      <c r="J78" s="18">
        <f t="shared" si="5"/>
        <v>35000</v>
      </c>
      <c r="K78" s="19">
        <f t="shared" si="4"/>
        <v>36785</v>
      </c>
      <c r="L78" s="20">
        <f t="shared" si="6"/>
        <v>36785</v>
      </c>
    </row>
    <row r="79" spans="1:12" x14ac:dyDescent="0.3">
      <c r="A79" s="16">
        <v>78</v>
      </c>
      <c r="B79" s="17" t="s">
        <v>14</v>
      </c>
      <c r="C79" s="16" t="s">
        <v>9</v>
      </c>
      <c r="D79" s="16" t="s">
        <v>58</v>
      </c>
      <c r="E79" s="16" t="s">
        <v>59</v>
      </c>
      <c r="F79" s="17" t="s">
        <v>60</v>
      </c>
      <c r="G79" s="16" t="s">
        <v>13</v>
      </c>
      <c r="H79" s="16">
        <v>1</v>
      </c>
      <c r="I79" s="41">
        <v>20000</v>
      </c>
      <c r="J79" s="18">
        <f t="shared" si="5"/>
        <v>20000</v>
      </c>
      <c r="K79" s="19">
        <f t="shared" si="4"/>
        <v>21020</v>
      </c>
      <c r="L79" s="20">
        <f t="shared" si="6"/>
        <v>21020</v>
      </c>
    </row>
    <row r="80" spans="1:12" x14ac:dyDescent="0.3">
      <c r="A80" s="16">
        <v>79</v>
      </c>
      <c r="B80" s="17" t="s">
        <v>67</v>
      </c>
      <c r="C80" s="16" t="s">
        <v>9</v>
      </c>
      <c r="D80" s="16" t="s">
        <v>61</v>
      </c>
      <c r="E80" s="16" t="s">
        <v>62</v>
      </c>
      <c r="F80" s="17" t="s">
        <v>63</v>
      </c>
      <c r="G80" s="16" t="s">
        <v>13</v>
      </c>
      <c r="H80" s="16">
        <v>3</v>
      </c>
      <c r="I80" s="41">
        <v>35000</v>
      </c>
      <c r="J80" s="18">
        <f t="shared" si="5"/>
        <v>105000</v>
      </c>
      <c r="K80" s="19">
        <f t="shared" si="4"/>
        <v>36785</v>
      </c>
      <c r="L80" s="20">
        <f t="shared" si="6"/>
        <v>110355</v>
      </c>
    </row>
    <row r="81" spans="1:12" x14ac:dyDescent="0.3">
      <c r="A81" s="16">
        <v>80</v>
      </c>
      <c r="B81" s="17" t="s">
        <v>14</v>
      </c>
      <c r="C81" s="16" t="s">
        <v>9</v>
      </c>
      <c r="D81" s="16" t="s">
        <v>61</v>
      </c>
      <c r="E81" s="16" t="s">
        <v>62</v>
      </c>
      <c r="F81" s="17" t="s">
        <v>63</v>
      </c>
      <c r="G81" s="16" t="s">
        <v>13</v>
      </c>
      <c r="H81" s="16">
        <v>3</v>
      </c>
      <c r="I81" s="41">
        <v>20000</v>
      </c>
      <c r="J81" s="18">
        <f t="shared" si="5"/>
        <v>60000</v>
      </c>
      <c r="K81" s="19">
        <f t="shared" si="4"/>
        <v>21020</v>
      </c>
      <c r="L81" s="20">
        <f t="shared" si="6"/>
        <v>63060</v>
      </c>
    </row>
    <row r="82" spans="1:12" x14ac:dyDescent="0.3">
      <c r="A82" s="16">
        <v>81</v>
      </c>
      <c r="B82" s="17" t="s">
        <v>67</v>
      </c>
      <c r="C82" s="16" t="s">
        <v>9</v>
      </c>
      <c r="D82" s="16" t="s">
        <v>64</v>
      </c>
      <c r="E82" s="16" t="s">
        <v>65</v>
      </c>
      <c r="F82" s="17" t="s">
        <v>66</v>
      </c>
      <c r="G82" s="16" t="s">
        <v>13</v>
      </c>
      <c r="H82" s="16">
        <v>1</v>
      </c>
      <c r="I82" s="41">
        <v>35000</v>
      </c>
      <c r="J82" s="18">
        <f t="shared" si="5"/>
        <v>35000</v>
      </c>
      <c r="K82" s="19">
        <f t="shared" si="4"/>
        <v>36785</v>
      </c>
      <c r="L82" s="20">
        <f t="shared" si="6"/>
        <v>36785</v>
      </c>
    </row>
    <row r="83" spans="1:12" x14ac:dyDescent="0.3">
      <c r="A83" s="16">
        <v>82</v>
      </c>
      <c r="B83" s="17" t="s">
        <v>14</v>
      </c>
      <c r="C83" s="16" t="s">
        <v>9</v>
      </c>
      <c r="D83" s="16" t="s">
        <v>64</v>
      </c>
      <c r="E83" s="16" t="s">
        <v>65</v>
      </c>
      <c r="F83" s="17" t="s">
        <v>66</v>
      </c>
      <c r="G83" s="16" t="s">
        <v>13</v>
      </c>
      <c r="H83" s="16">
        <v>1</v>
      </c>
      <c r="I83" s="41">
        <v>20000</v>
      </c>
      <c r="J83" s="18">
        <f t="shared" si="5"/>
        <v>20000</v>
      </c>
      <c r="K83" s="19">
        <f t="shared" si="4"/>
        <v>21020</v>
      </c>
      <c r="L83" s="20">
        <f t="shared" si="6"/>
        <v>21020</v>
      </c>
    </row>
    <row r="84" spans="1:12" x14ac:dyDescent="0.3">
      <c r="A84" s="16">
        <v>83</v>
      </c>
      <c r="B84" s="17" t="s">
        <v>8</v>
      </c>
      <c r="C84" s="16" t="s">
        <v>9</v>
      </c>
      <c r="D84" s="16" t="s">
        <v>36</v>
      </c>
      <c r="E84" s="16" t="s">
        <v>37</v>
      </c>
      <c r="F84" s="17" t="s">
        <v>45</v>
      </c>
      <c r="G84" s="16" t="s">
        <v>13</v>
      </c>
      <c r="H84" s="16">
        <v>2</v>
      </c>
      <c r="I84" s="41">
        <v>25000</v>
      </c>
      <c r="J84" s="18">
        <f t="shared" si="5"/>
        <v>50000</v>
      </c>
      <c r="K84" s="19">
        <f t="shared" si="4"/>
        <v>26275</v>
      </c>
      <c r="L84" s="20">
        <f t="shared" si="6"/>
        <v>52550</v>
      </c>
    </row>
    <row r="85" spans="1:12" x14ac:dyDescent="0.3">
      <c r="A85" s="16">
        <v>84</v>
      </c>
      <c r="B85" s="17" t="s">
        <v>14</v>
      </c>
      <c r="C85" s="16" t="s">
        <v>9</v>
      </c>
      <c r="D85" s="16" t="s">
        <v>36</v>
      </c>
      <c r="E85" s="16" t="s">
        <v>37</v>
      </c>
      <c r="F85" s="17" t="s">
        <v>45</v>
      </c>
      <c r="G85" s="16" t="s">
        <v>13</v>
      </c>
      <c r="H85" s="16">
        <v>2</v>
      </c>
      <c r="I85" s="41">
        <v>15000</v>
      </c>
      <c r="J85" s="18">
        <f t="shared" si="5"/>
        <v>30000</v>
      </c>
      <c r="K85" s="19">
        <f t="shared" si="4"/>
        <v>15765</v>
      </c>
      <c r="L85" s="20">
        <f t="shared" si="6"/>
        <v>31530</v>
      </c>
    </row>
    <row r="86" spans="1:12" x14ac:dyDescent="0.3">
      <c r="A86" s="44" t="s">
        <v>7</v>
      </c>
      <c r="B86" s="44"/>
      <c r="C86" s="44"/>
      <c r="D86" s="44"/>
      <c r="E86" s="44"/>
      <c r="F86" s="44"/>
      <c r="G86" s="44"/>
      <c r="H86" s="44"/>
      <c r="I86" s="22">
        <f>SUM(I2:I85)</f>
        <v>2475000</v>
      </c>
      <c r="J86" s="22">
        <f>SUM(J2:J85)</f>
        <v>3895000</v>
      </c>
      <c r="K86" s="23">
        <f>SUM(K2:K85)</f>
        <v>2601225</v>
      </c>
      <c r="L86" s="24">
        <f>SUM(L2:L85)</f>
        <v>4093645</v>
      </c>
    </row>
  </sheetData>
  <mergeCells count="1">
    <mergeCell ref="A86:H8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A94D4-4A7E-4370-B625-69C35A62CA85}">
  <dimension ref="B2:U123"/>
  <sheetViews>
    <sheetView tabSelected="1" topLeftCell="G71" zoomScale="70" zoomScaleNormal="70" workbookViewId="0">
      <selection activeCell="W85" sqref="W85"/>
    </sheetView>
  </sheetViews>
  <sheetFormatPr baseColWidth="10" defaultColWidth="11.44140625" defaultRowHeight="13.8" x14ac:dyDescent="0.3"/>
  <cols>
    <col min="1" max="1" width="7.33203125" style="1" customWidth="1"/>
    <col min="2" max="2" width="7" style="1" customWidth="1"/>
    <col min="3" max="5" width="11.44140625" style="1"/>
    <col min="6" max="6" width="5.6640625" style="1" customWidth="1"/>
    <col min="7" max="7" width="11.88671875" style="1" customWidth="1"/>
    <col min="8" max="8" width="14" style="1" customWidth="1"/>
    <col min="9" max="9" width="12.33203125" style="1" customWidth="1"/>
    <col min="10" max="10" width="26.33203125" style="1" customWidth="1"/>
    <col min="11" max="11" width="7.88671875" style="1" customWidth="1"/>
    <col min="12" max="12" width="6.33203125" style="2" customWidth="1"/>
    <col min="13" max="13" width="14.88671875" style="7" hidden="1" customWidth="1"/>
    <col min="14" max="14" width="16.33203125" style="2" hidden="1" customWidth="1"/>
    <col min="15" max="15" width="20.33203125" style="2" hidden="1" customWidth="1"/>
    <col min="16" max="16" width="14.109375" style="2" hidden="1" customWidth="1"/>
    <col min="17" max="17" width="17.88671875" style="2" hidden="1" customWidth="1"/>
    <col min="18" max="18" width="17.109375" style="7" hidden="1" customWidth="1"/>
    <col min="19" max="19" width="18.44140625" style="1" customWidth="1"/>
    <col min="20" max="20" width="18.44140625" style="1" bestFit="1" customWidth="1"/>
    <col min="21" max="21" width="15" style="1" bestFit="1" customWidth="1"/>
    <col min="22" max="16384" width="11.44140625" style="1"/>
  </cols>
  <sheetData>
    <row r="2" spans="2:21" ht="70.95" customHeight="1" x14ac:dyDescent="0.3">
      <c r="B2" s="28" t="s">
        <v>0</v>
      </c>
      <c r="C2" s="48" t="s">
        <v>1</v>
      </c>
      <c r="D2" s="48"/>
      <c r="E2" s="48"/>
      <c r="F2" s="48"/>
      <c r="G2" s="28" t="s">
        <v>69</v>
      </c>
      <c r="H2" s="28" t="s">
        <v>3</v>
      </c>
      <c r="I2" s="28" t="s">
        <v>4</v>
      </c>
      <c r="J2" s="28" t="s">
        <v>5</v>
      </c>
      <c r="K2" s="28" t="s">
        <v>6</v>
      </c>
      <c r="L2" s="28" t="s">
        <v>82</v>
      </c>
      <c r="M2" s="29" t="s">
        <v>72</v>
      </c>
      <c r="N2" s="29" t="s">
        <v>70</v>
      </c>
      <c r="O2" s="29" t="s">
        <v>74</v>
      </c>
      <c r="P2" s="29" t="s">
        <v>71</v>
      </c>
      <c r="Q2" s="29" t="s">
        <v>75</v>
      </c>
      <c r="R2" s="29" t="s">
        <v>80</v>
      </c>
      <c r="S2" s="29" t="s">
        <v>76</v>
      </c>
      <c r="T2" s="29" t="s">
        <v>73</v>
      </c>
      <c r="U2" s="9"/>
    </row>
    <row r="3" spans="2:21" ht="22.8" x14ac:dyDescent="0.3">
      <c r="B3" s="30">
        <v>1</v>
      </c>
      <c r="C3" s="49" t="s">
        <v>8</v>
      </c>
      <c r="D3" s="50"/>
      <c r="E3" s="50"/>
      <c r="F3" s="51"/>
      <c r="G3" s="30" t="s">
        <v>9</v>
      </c>
      <c r="H3" s="31" t="s">
        <v>10</v>
      </c>
      <c r="I3" s="31" t="s">
        <v>11</v>
      </c>
      <c r="J3" s="31" t="s">
        <v>12</v>
      </c>
      <c r="K3" s="30" t="s">
        <v>13</v>
      </c>
      <c r="L3" s="30">
        <v>2</v>
      </c>
      <c r="M3" s="42">
        <f>20%</f>
        <v>0.2</v>
      </c>
      <c r="N3" s="32">
        <v>25951.07</v>
      </c>
      <c r="O3" s="32">
        <f t="shared" ref="O3:O34" si="0">(N3*M3)+N3</f>
        <v>31141.284</v>
      </c>
      <c r="P3" s="32">
        <v>114755.37</v>
      </c>
      <c r="Q3" s="32">
        <f t="shared" ref="Q3:Q27" si="1">(P3*M3)+P3</f>
        <v>137706.44399999999</v>
      </c>
      <c r="R3" s="32">
        <v>47295</v>
      </c>
      <c r="S3" s="32">
        <f>ROUND(AVERAGE(O3,Q3,R3),0)</f>
        <v>72048</v>
      </c>
      <c r="T3" s="32">
        <f t="shared" ref="T3:T34" si="2">S3*L3</f>
        <v>144096</v>
      </c>
      <c r="U3" s="3"/>
    </row>
    <row r="4" spans="2:21" ht="22.8" x14ac:dyDescent="0.3">
      <c r="B4" s="33">
        <v>2</v>
      </c>
      <c r="C4" s="45" t="s">
        <v>14</v>
      </c>
      <c r="D4" s="46"/>
      <c r="E4" s="46"/>
      <c r="F4" s="47"/>
      <c r="G4" s="33" t="s">
        <v>9</v>
      </c>
      <c r="H4" s="34" t="s">
        <v>10</v>
      </c>
      <c r="I4" s="34" t="s">
        <v>11</v>
      </c>
      <c r="J4" s="34" t="s">
        <v>12</v>
      </c>
      <c r="K4" s="33" t="s">
        <v>13</v>
      </c>
      <c r="L4" s="33">
        <v>2</v>
      </c>
      <c r="M4" s="42">
        <f>20%</f>
        <v>0.2</v>
      </c>
      <c r="N4" s="32">
        <v>35861.050000000003</v>
      </c>
      <c r="O4" s="32">
        <f t="shared" si="0"/>
        <v>43033.26</v>
      </c>
      <c r="P4" s="32">
        <v>84632.09</v>
      </c>
      <c r="Q4" s="32">
        <f t="shared" si="1"/>
        <v>101558.508</v>
      </c>
      <c r="R4" s="32">
        <v>31530</v>
      </c>
      <c r="S4" s="32">
        <f t="shared" ref="S4:S67" si="3">ROUND(AVERAGE(O4,Q4,R4),0)</f>
        <v>58707</v>
      </c>
      <c r="T4" s="32">
        <f t="shared" si="2"/>
        <v>117414</v>
      </c>
      <c r="U4" s="3"/>
    </row>
    <row r="5" spans="2:21" ht="34.200000000000003" x14ac:dyDescent="0.3">
      <c r="B5" s="33">
        <v>3</v>
      </c>
      <c r="C5" s="45" t="s">
        <v>8</v>
      </c>
      <c r="D5" s="46"/>
      <c r="E5" s="46"/>
      <c r="F5" s="47"/>
      <c r="G5" s="33" t="s">
        <v>9</v>
      </c>
      <c r="H5" s="34" t="s">
        <v>15</v>
      </c>
      <c r="I5" s="34" t="s">
        <v>16</v>
      </c>
      <c r="J5" s="34" t="s">
        <v>17</v>
      </c>
      <c r="K5" s="33" t="s">
        <v>13</v>
      </c>
      <c r="L5" s="33">
        <v>1</v>
      </c>
      <c r="M5" s="42">
        <f>16%</f>
        <v>0.16</v>
      </c>
      <c r="N5" s="32">
        <v>25951.07</v>
      </c>
      <c r="O5" s="32">
        <f t="shared" si="0"/>
        <v>30103.2412</v>
      </c>
      <c r="P5" s="32">
        <v>114755.37</v>
      </c>
      <c r="Q5" s="32">
        <f t="shared" si="1"/>
        <v>133116.2292</v>
      </c>
      <c r="R5" s="32">
        <v>47295</v>
      </c>
      <c r="S5" s="32">
        <f t="shared" si="3"/>
        <v>70171</v>
      </c>
      <c r="T5" s="32">
        <f t="shared" si="2"/>
        <v>70171</v>
      </c>
      <c r="U5" s="3"/>
    </row>
    <row r="6" spans="2:21" ht="34.200000000000003" x14ac:dyDescent="0.3">
      <c r="B6" s="33">
        <v>4</v>
      </c>
      <c r="C6" s="45" t="s">
        <v>14</v>
      </c>
      <c r="D6" s="46"/>
      <c r="E6" s="46"/>
      <c r="F6" s="47"/>
      <c r="G6" s="33" t="s">
        <v>9</v>
      </c>
      <c r="H6" s="34" t="s">
        <v>15</v>
      </c>
      <c r="I6" s="34" t="s">
        <v>16</v>
      </c>
      <c r="J6" s="34" t="s">
        <v>17</v>
      </c>
      <c r="K6" s="33" t="s">
        <v>13</v>
      </c>
      <c r="L6" s="33">
        <v>1</v>
      </c>
      <c r="M6" s="42">
        <f>16%</f>
        <v>0.16</v>
      </c>
      <c r="N6" s="32">
        <v>35861.050000000003</v>
      </c>
      <c r="O6" s="32">
        <f t="shared" si="0"/>
        <v>41598.818000000007</v>
      </c>
      <c r="P6" s="32">
        <v>84632.09</v>
      </c>
      <c r="Q6" s="32">
        <f t="shared" si="1"/>
        <v>98173.224399999992</v>
      </c>
      <c r="R6" s="32">
        <v>31530</v>
      </c>
      <c r="S6" s="32">
        <f t="shared" si="3"/>
        <v>57101</v>
      </c>
      <c r="T6" s="32">
        <f t="shared" si="2"/>
        <v>57101</v>
      </c>
      <c r="U6" s="3"/>
    </row>
    <row r="7" spans="2:21" ht="22.8" x14ac:dyDescent="0.3">
      <c r="B7" s="33">
        <v>5</v>
      </c>
      <c r="C7" s="45" t="s">
        <v>8</v>
      </c>
      <c r="D7" s="46"/>
      <c r="E7" s="46"/>
      <c r="F7" s="47"/>
      <c r="G7" s="33" t="s">
        <v>9</v>
      </c>
      <c r="H7" s="34" t="s">
        <v>18</v>
      </c>
      <c r="I7" s="34" t="s">
        <v>19</v>
      </c>
      <c r="J7" s="34" t="s">
        <v>20</v>
      </c>
      <c r="K7" s="33" t="s">
        <v>13</v>
      </c>
      <c r="L7" s="33">
        <v>1</v>
      </c>
      <c r="M7" s="42">
        <f>27%</f>
        <v>0.27</v>
      </c>
      <c r="N7" s="32">
        <v>25951.07</v>
      </c>
      <c r="O7" s="32">
        <f t="shared" si="0"/>
        <v>32957.858899999999</v>
      </c>
      <c r="P7" s="32">
        <v>114755.37</v>
      </c>
      <c r="Q7" s="32">
        <f t="shared" si="1"/>
        <v>145739.3199</v>
      </c>
      <c r="R7" s="32">
        <v>36785</v>
      </c>
      <c r="S7" s="32">
        <f t="shared" si="3"/>
        <v>71827</v>
      </c>
      <c r="T7" s="32">
        <f t="shared" si="2"/>
        <v>71827</v>
      </c>
      <c r="U7" s="3"/>
    </row>
    <row r="8" spans="2:21" ht="22.8" x14ac:dyDescent="0.3">
      <c r="B8" s="33">
        <v>6</v>
      </c>
      <c r="C8" s="45" t="s">
        <v>14</v>
      </c>
      <c r="D8" s="46"/>
      <c r="E8" s="46"/>
      <c r="F8" s="47"/>
      <c r="G8" s="33" t="s">
        <v>9</v>
      </c>
      <c r="H8" s="34" t="s">
        <v>18</v>
      </c>
      <c r="I8" s="34" t="s">
        <v>19</v>
      </c>
      <c r="J8" s="34" t="s">
        <v>20</v>
      </c>
      <c r="K8" s="33" t="s">
        <v>13</v>
      </c>
      <c r="L8" s="33">
        <v>1</v>
      </c>
      <c r="M8" s="42">
        <f>27%</f>
        <v>0.27</v>
      </c>
      <c r="N8" s="32">
        <v>35861.050000000003</v>
      </c>
      <c r="O8" s="32">
        <f t="shared" si="0"/>
        <v>45543.533500000005</v>
      </c>
      <c r="P8" s="32">
        <v>84632.09</v>
      </c>
      <c r="Q8" s="32">
        <f t="shared" si="1"/>
        <v>107482.7543</v>
      </c>
      <c r="R8" s="32">
        <v>31530</v>
      </c>
      <c r="S8" s="32">
        <f t="shared" si="3"/>
        <v>61519</v>
      </c>
      <c r="T8" s="32">
        <f t="shared" si="2"/>
        <v>61519</v>
      </c>
      <c r="U8" s="3"/>
    </row>
    <row r="9" spans="2:21" ht="34.200000000000003" x14ac:dyDescent="0.3">
      <c r="B9" s="33">
        <v>7</v>
      </c>
      <c r="C9" s="45" t="s">
        <v>8</v>
      </c>
      <c r="D9" s="46"/>
      <c r="E9" s="46"/>
      <c r="F9" s="47"/>
      <c r="G9" s="33" t="s">
        <v>9</v>
      </c>
      <c r="H9" s="34" t="s">
        <v>21</v>
      </c>
      <c r="I9" s="34" t="s">
        <v>22</v>
      </c>
      <c r="J9" s="34" t="s">
        <v>23</v>
      </c>
      <c r="K9" s="33" t="s">
        <v>13</v>
      </c>
      <c r="L9" s="33">
        <v>1</v>
      </c>
      <c r="M9" s="42">
        <f>17%</f>
        <v>0.17</v>
      </c>
      <c r="N9" s="32">
        <v>25951.07</v>
      </c>
      <c r="O9" s="32">
        <f t="shared" si="0"/>
        <v>30362.751899999999</v>
      </c>
      <c r="P9" s="32">
        <v>114755.37</v>
      </c>
      <c r="Q9" s="32">
        <f t="shared" si="1"/>
        <v>134263.78289999999</v>
      </c>
      <c r="R9" s="32">
        <v>47295</v>
      </c>
      <c r="S9" s="32">
        <f t="shared" si="3"/>
        <v>70641</v>
      </c>
      <c r="T9" s="32">
        <f t="shared" si="2"/>
        <v>70641</v>
      </c>
      <c r="U9" s="3"/>
    </row>
    <row r="10" spans="2:21" s="5" customFormat="1" ht="34.200000000000003" x14ac:dyDescent="0.3">
      <c r="B10" s="33">
        <v>8</v>
      </c>
      <c r="C10" s="45" t="s">
        <v>14</v>
      </c>
      <c r="D10" s="46"/>
      <c r="E10" s="46"/>
      <c r="F10" s="47"/>
      <c r="G10" s="33" t="s">
        <v>9</v>
      </c>
      <c r="H10" s="34" t="s">
        <v>21</v>
      </c>
      <c r="I10" s="34" t="s">
        <v>22</v>
      </c>
      <c r="J10" s="34" t="s">
        <v>23</v>
      </c>
      <c r="K10" s="33" t="s">
        <v>13</v>
      </c>
      <c r="L10" s="33">
        <v>1</v>
      </c>
      <c r="M10" s="42">
        <f>17%</f>
        <v>0.17</v>
      </c>
      <c r="N10" s="32">
        <v>35861.050000000003</v>
      </c>
      <c r="O10" s="32">
        <f t="shared" si="0"/>
        <v>41957.428500000002</v>
      </c>
      <c r="P10" s="32">
        <v>84632.09</v>
      </c>
      <c r="Q10" s="32">
        <f t="shared" si="1"/>
        <v>99019.545299999998</v>
      </c>
      <c r="R10" s="32">
        <v>31530</v>
      </c>
      <c r="S10" s="32">
        <f t="shared" si="3"/>
        <v>57502</v>
      </c>
      <c r="T10" s="32">
        <f t="shared" si="2"/>
        <v>57502</v>
      </c>
      <c r="U10" s="3"/>
    </row>
    <row r="11" spans="2:21" ht="22.8" x14ac:dyDescent="0.3">
      <c r="B11" s="33">
        <v>9</v>
      </c>
      <c r="C11" s="45" t="s">
        <v>8</v>
      </c>
      <c r="D11" s="46"/>
      <c r="E11" s="46"/>
      <c r="F11" s="47"/>
      <c r="G11" s="33" t="s">
        <v>9</v>
      </c>
      <c r="H11" s="34" t="s">
        <v>24</v>
      </c>
      <c r="I11" s="34" t="s">
        <v>25</v>
      </c>
      <c r="J11" s="34" t="s">
        <v>26</v>
      </c>
      <c r="K11" s="33" t="s">
        <v>13</v>
      </c>
      <c r="L11" s="33">
        <v>1</v>
      </c>
      <c r="M11" s="42">
        <f>17%</f>
        <v>0.17</v>
      </c>
      <c r="N11" s="32">
        <v>25951.07</v>
      </c>
      <c r="O11" s="32">
        <f t="shared" si="0"/>
        <v>30362.751899999999</v>
      </c>
      <c r="P11" s="32">
        <v>114755.37</v>
      </c>
      <c r="Q11" s="32">
        <f t="shared" si="1"/>
        <v>134263.78289999999</v>
      </c>
      <c r="R11" s="32">
        <v>42040</v>
      </c>
      <c r="S11" s="32">
        <f t="shared" si="3"/>
        <v>68889</v>
      </c>
      <c r="T11" s="32">
        <f t="shared" si="2"/>
        <v>68889</v>
      </c>
      <c r="U11" s="3"/>
    </row>
    <row r="12" spans="2:21" ht="22.8" x14ac:dyDescent="0.3">
      <c r="B12" s="33">
        <v>10</v>
      </c>
      <c r="C12" s="45" t="s">
        <v>14</v>
      </c>
      <c r="D12" s="46"/>
      <c r="E12" s="46"/>
      <c r="F12" s="47"/>
      <c r="G12" s="33" t="s">
        <v>9</v>
      </c>
      <c r="H12" s="34" t="s">
        <v>24</v>
      </c>
      <c r="I12" s="34" t="s">
        <v>25</v>
      </c>
      <c r="J12" s="34" t="s">
        <v>26</v>
      </c>
      <c r="K12" s="33" t="s">
        <v>13</v>
      </c>
      <c r="L12" s="33">
        <v>1</v>
      </c>
      <c r="M12" s="42">
        <f>17%</f>
        <v>0.17</v>
      </c>
      <c r="N12" s="32">
        <v>35861.050000000003</v>
      </c>
      <c r="O12" s="32">
        <f t="shared" si="0"/>
        <v>41957.428500000002</v>
      </c>
      <c r="P12" s="32">
        <v>84632.09</v>
      </c>
      <c r="Q12" s="32">
        <f t="shared" si="1"/>
        <v>99019.545299999998</v>
      </c>
      <c r="R12" s="32">
        <v>31530</v>
      </c>
      <c r="S12" s="32">
        <f t="shared" si="3"/>
        <v>57502</v>
      </c>
      <c r="T12" s="32">
        <f t="shared" si="2"/>
        <v>57502</v>
      </c>
      <c r="U12" s="3"/>
    </row>
    <row r="13" spans="2:21" ht="34.200000000000003" x14ac:dyDescent="0.3">
      <c r="B13" s="33">
        <v>11</v>
      </c>
      <c r="C13" s="45" t="s">
        <v>8</v>
      </c>
      <c r="D13" s="46"/>
      <c r="E13" s="46"/>
      <c r="F13" s="47"/>
      <c r="G13" s="33" t="s">
        <v>9</v>
      </c>
      <c r="H13" s="34" t="s">
        <v>27</v>
      </c>
      <c r="I13" s="34" t="s">
        <v>28</v>
      </c>
      <c r="J13" s="34" t="s">
        <v>29</v>
      </c>
      <c r="K13" s="33" t="s">
        <v>13</v>
      </c>
      <c r="L13" s="33">
        <v>1</v>
      </c>
      <c r="M13" s="42">
        <f>16%</f>
        <v>0.16</v>
      </c>
      <c r="N13" s="32">
        <v>25951.07</v>
      </c>
      <c r="O13" s="32">
        <f t="shared" si="0"/>
        <v>30103.2412</v>
      </c>
      <c r="P13" s="32">
        <v>114755.37</v>
      </c>
      <c r="Q13" s="32">
        <f t="shared" si="1"/>
        <v>133116.2292</v>
      </c>
      <c r="R13" s="32">
        <v>42040</v>
      </c>
      <c r="S13" s="32">
        <f t="shared" si="3"/>
        <v>68420</v>
      </c>
      <c r="T13" s="32">
        <f t="shared" si="2"/>
        <v>68420</v>
      </c>
      <c r="U13" s="3"/>
    </row>
    <row r="14" spans="2:21" ht="34.200000000000003" x14ac:dyDescent="0.3">
      <c r="B14" s="33">
        <v>12</v>
      </c>
      <c r="C14" s="45" t="s">
        <v>14</v>
      </c>
      <c r="D14" s="46"/>
      <c r="E14" s="46"/>
      <c r="F14" s="47"/>
      <c r="G14" s="33" t="s">
        <v>9</v>
      </c>
      <c r="H14" s="34" t="s">
        <v>27</v>
      </c>
      <c r="I14" s="34" t="s">
        <v>28</v>
      </c>
      <c r="J14" s="34" t="s">
        <v>29</v>
      </c>
      <c r="K14" s="33" t="s">
        <v>13</v>
      </c>
      <c r="L14" s="33">
        <v>1</v>
      </c>
      <c r="M14" s="42">
        <f>16%</f>
        <v>0.16</v>
      </c>
      <c r="N14" s="32">
        <v>35861.050000000003</v>
      </c>
      <c r="O14" s="32">
        <f t="shared" si="0"/>
        <v>41598.818000000007</v>
      </c>
      <c r="P14" s="32">
        <v>84632.09</v>
      </c>
      <c r="Q14" s="32">
        <f t="shared" si="1"/>
        <v>98173.224399999992</v>
      </c>
      <c r="R14" s="32">
        <v>31530</v>
      </c>
      <c r="S14" s="32">
        <f t="shared" si="3"/>
        <v>57101</v>
      </c>
      <c r="T14" s="32">
        <f t="shared" si="2"/>
        <v>57101</v>
      </c>
      <c r="U14" s="3"/>
    </row>
    <row r="15" spans="2:21" ht="22.8" x14ac:dyDescent="0.3">
      <c r="B15" s="33">
        <v>13</v>
      </c>
      <c r="C15" s="45" t="s">
        <v>8</v>
      </c>
      <c r="D15" s="46"/>
      <c r="E15" s="46"/>
      <c r="F15" s="47"/>
      <c r="G15" s="33" t="s">
        <v>9</v>
      </c>
      <c r="H15" s="34" t="s">
        <v>30</v>
      </c>
      <c r="I15" s="34" t="s">
        <v>31</v>
      </c>
      <c r="J15" s="34" t="s">
        <v>32</v>
      </c>
      <c r="K15" s="33" t="s">
        <v>13</v>
      </c>
      <c r="L15" s="33">
        <v>1</v>
      </c>
      <c r="M15" s="42">
        <f>16%</f>
        <v>0.16</v>
      </c>
      <c r="N15" s="32">
        <v>25951.07</v>
      </c>
      <c r="O15" s="32">
        <f t="shared" si="0"/>
        <v>30103.2412</v>
      </c>
      <c r="P15" s="32">
        <v>114755.37</v>
      </c>
      <c r="Q15" s="32">
        <f t="shared" si="1"/>
        <v>133116.2292</v>
      </c>
      <c r="R15" s="32">
        <v>42040</v>
      </c>
      <c r="S15" s="32">
        <f t="shared" si="3"/>
        <v>68420</v>
      </c>
      <c r="T15" s="32">
        <f t="shared" si="2"/>
        <v>68420</v>
      </c>
      <c r="U15" s="3"/>
    </row>
    <row r="16" spans="2:21" ht="22.8" x14ac:dyDescent="0.3">
      <c r="B16" s="33">
        <v>14</v>
      </c>
      <c r="C16" s="45" t="s">
        <v>14</v>
      </c>
      <c r="D16" s="46"/>
      <c r="E16" s="46"/>
      <c r="F16" s="47"/>
      <c r="G16" s="33" t="s">
        <v>9</v>
      </c>
      <c r="H16" s="34" t="s">
        <v>30</v>
      </c>
      <c r="I16" s="34" t="s">
        <v>31</v>
      </c>
      <c r="J16" s="34" t="s">
        <v>32</v>
      </c>
      <c r="K16" s="33" t="s">
        <v>13</v>
      </c>
      <c r="L16" s="33">
        <v>1</v>
      </c>
      <c r="M16" s="42">
        <f>16%</f>
        <v>0.16</v>
      </c>
      <c r="N16" s="32">
        <v>35861.050000000003</v>
      </c>
      <c r="O16" s="32">
        <f t="shared" si="0"/>
        <v>41598.818000000007</v>
      </c>
      <c r="P16" s="32">
        <v>84632.09</v>
      </c>
      <c r="Q16" s="32">
        <f t="shared" si="1"/>
        <v>98173.224399999992</v>
      </c>
      <c r="R16" s="32">
        <v>31530</v>
      </c>
      <c r="S16" s="32">
        <f t="shared" si="3"/>
        <v>57101</v>
      </c>
      <c r="T16" s="32">
        <f t="shared" si="2"/>
        <v>57101</v>
      </c>
      <c r="U16" s="3"/>
    </row>
    <row r="17" spans="2:21" ht="22.8" x14ac:dyDescent="0.3">
      <c r="B17" s="33">
        <v>15</v>
      </c>
      <c r="C17" s="45" t="s">
        <v>8</v>
      </c>
      <c r="D17" s="46"/>
      <c r="E17" s="46"/>
      <c r="F17" s="47"/>
      <c r="G17" s="33" t="s">
        <v>9</v>
      </c>
      <c r="H17" s="34" t="s">
        <v>33</v>
      </c>
      <c r="I17" s="34" t="s">
        <v>34</v>
      </c>
      <c r="J17" s="34" t="s">
        <v>35</v>
      </c>
      <c r="K17" s="33" t="s">
        <v>13</v>
      </c>
      <c r="L17" s="33">
        <v>1</v>
      </c>
      <c r="M17" s="42">
        <f>27%</f>
        <v>0.27</v>
      </c>
      <c r="N17" s="32">
        <v>25951.07</v>
      </c>
      <c r="O17" s="32">
        <f t="shared" si="0"/>
        <v>32957.858899999999</v>
      </c>
      <c r="P17" s="32">
        <v>114755.37</v>
      </c>
      <c r="Q17" s="32">
        <f t="shared" si="1"/>
        <v>145739.3199</v>
      </c>
      <c r="R17" s="32">
        <v>47295</v>
      </c>
      <c r="S17" s="32">
        <f t="shared" si="3"/>
        <v>75331</v>
      </c>
      <c r="T17" s="32">
        <f t="shared" si="2"/>
        <v>75331</v>
      </c>
      <c r="U17" s="3"/>
    </row>
    <row r="18" spans="2:21" ht="22.8" x14ac:dyDescent="0.3">
      <c r="B18" s="33">
        <v>16</v>
      </c>
      <c r="C18" s="45" t="s">
        <v>14</v>
      </c>
      <c r="D18" s="46"/>
      <c r="E18" s="46"/>
      <c r="F18" s="47"/>
      <c r="G18" s="33" t="s">
        <v>9</v>
      </c>
      <c r="H18" s="34" t="s">
        <v>33</v>
      </c>
      <c r="I18" s="34" t="s">
        <v>34</v>
      </c>
      <c r="J18" s="34" t="s">
        <v>35</v>
      </c>
      <c r="K18" s="33" t="s">
        <v>13</v>
      </c>
      <c r="L18" s="33">
        <v>1</v>
      </c>
      <c r="M18" s="42">
        <f>27%</f>
        <v>0.27</v>
      </c>
      <c r="N18" s="32">
        <v>35861.050000000003</v>
      </c>
      <c r="O18" s="32">
        <f t="shared" si="0"/>
        <v>45543.533500000005</v>
      </c>
      <c r="P18" s="32">
        <v>84632.09</v>
      </c>
      <c r="Q18" s="32">
        <f t="shared" si="1"/>
        <v>107482.7543</v>
      </c>
      <c r="R18" s="32">
        <v>31530</v>
      </c>
      <c r="S18" s="32">
        <f t="shared" si="3"/>
        <v>61519</v>
      </c>
      <c r="T18" s="32">
        <f t="shared" si="2"/>
        <v>61519</v>
      </c>
      <c r="U18" s="3"/>
    </row>
    <row r="19" spans="2:21" ht="22.8" x14ac:dyDescent="0.3">
      <c r="B19" s="33">
        <v>17</v>
      </c>
      <c r="C19" s="45" t="s">
        <v>8</v>
      </c>
      <c r="D19" s="46"/>
      <c r="E19" s="46"/>
      <c r="F19" s="47"/>
      <c r="G19" s="33" t="s">
        <v>9</v>
      </c>
      <c r="H19" s="34" t="s">
        <v>36</v>
      </c>
      <c r="I19" s="34" t="s">
        <v>37</v>
      </c>
      <c r="J19" s="34" t="s">
        <v>38</v>
      </c>
      <c r="K19" s="33" t="s">
        <v>13</v>
      </c>
      <c r="L19" s="33">
        <v>3</v>
      </c>
      <c r="M19" s="42">
        <f>17%</f>
        <v>0.17</v>
      </c>
      <c r="N19" s="32">
        <v>25951.07</v>
      </c>
      <c r="O19" s="32">
        <f t="shared" si="0"/>
        <v>30362.751899999999</v>
      </c>
      <c r="P19" s="32">
        <v>114755.37</v>
      </c>
      <c r="Q19" s="32">
        <f t="shared" si="1"/>
        <v>134263.78289999999</v>
      </c>
      <c r="R19" s="32">
        <v>26275</v>
      </c>
      <c r="S19" s="32">
        <f t="shared" si="3"/>
        <v>63634</v>
      </c>
      <c r="T19" s="32">
        <f t="shared" si="2"/>
        <v>190902</v>
      </c>
      <c r="U19" s="3"/>
    </row>
    <row r="20" spans="2:21" ht="22.8" x14ac:dyDescent="0.3">
      <c r="B20" s="33">
        <v>18</v>
      </c>
      <c r="C20" s="45" t="s">
        <v>14</v>
      </c>
      <c r="D20" s="46"/>
      <c r="E20" s="46"/>
      <c r="F20" s="47"/>
      <c r="G20" s="33" t="s">
        <v>9</v>
      </c>
      <c r="H20" s="34" t="s">
        <v>36</v>
      </c>
      <c r="I20" s="34" t="s">
        <v>37</v>
      </c>
      <c r="J20" s="34" t="s">
        <v>38</v>
      </c>
      <c r="K20" s="33" t="s">
        <v>13</v>
      </c>
      <c r="L20" s="33">
        <v>3</v>
      </c>
      <c r="M20" s="42">
        <f>17%</f>
        <v>0.17</v>
      </c>
      <c r="N20" s="32">
        <v>35861.050000000003</v>
      </c>
      <c r="O20" s="32">
        <f t="shared" si="0"/>
        <v>41957.428500000002</v>
      </c>
      <c r="P20" s="32">
        <v>84632.09</v>
      </c>
      <c r="Q20" s="32">
        <f t="shared" si="1"/>
        <v>99019.545299999998</v>
      </c>
      <c r="R20" s="32">
        <v>15765</v>
      </c>
      <c r="S20" s="32">
        <f t="shared" si="3"/>
        <v>52247</v>
      </c>
      <c r="T20" s="32">
        <f t="shared" si="2"/>
        <v>156741</v>
      </c>
      <c r="U20" s="3"/>
    </row>
    <row r="21" spans="2:21" ht="34.200000000000003" x14ac:dyDescent="0.3">
      <c r="B21" s="33">
        <v>19</v>
      </c>
      <c r="C21" s="45" t="s">
        <v>8</v>
      </c>
      <c r="D21" s="46"/>
      <c r="E21" s="46"/>
      <c r="F21" s="47"/>
      <c r="G21" s="33" t="s">
        <v>9</v>
      </c>
      <c r="H21" s="34" t="s">
        <v>39</v>
      </c>
      <c r="I21" s="34" t="s">
        <v>40</v>
      </c>
      <c r="J21" s="34" t="s">
        <v>41</v>
      </c>
      <c r="K21" s="33" t="s">
        <v>13</v>
      </c>
      <c r="L21" s="33">
        <v>1</v>
      </c>
      <c r="M21" s="42">
        <f>16%</f>
        <v>0.16</v>
      </c>
      <c r="N21" s="32">
        <v>25951.07</v>
      </c>
      <c r="O21" s="32">
        <f t="shared" si="0"/>
        <v>30103.2412</v>
      </c>
      <c r="P21" s="32">
        <v>114755.37</v>
      </c>
      <c r="Q21" s="32">
        <f t="shared" si="1"/>
        <v>133116.2292</v>
      </c>
      <c r="R21" s="32">
        <v>52550</v>
      </c>
      <c r="S21" s="32">
        <f t="shared" si="3"/>
        <v>71923</v>
      </c>
      <c r="T21" s="32">
        <f t="shared" si="2"/>
        <v>71923</v>
      </c>
      <c r="U21" s="3"/>
    </row>
    <row r="22" spans="2:21" ht="34.200000000000003" x14ac:dyDescent="0.3">
      <c r="B22" s="33">
        <v>20</v>
      </c>
      <c r="C22" s="45" t="s">
        <v>14</v>
      </c>
      <c r="D22" s="46"/>
      <c r="E22" s="46"/>
      <c r="F22" s="47"/>
      <c r="G22" s="33" t="s">
        <v>9</v>
      </c>
      <c r="H22" s="34" t="s">
        <v>39</v>
      </c>
      <c r="I22" s="34" t="s">
        <v>40</v>
      </c>
      <c r="J22" s="34" t="s">
        <v>41</v>
      </c>
      <c r="K22" s="33" t="s">
        <v>13</v>
      </c>
      <c r="L22" s="33">
        <v>1</v>
      </c>
      <c r="M22" s="42">
        <f>16%</f>
        <v>0.16</v>
      </c>
      <c r="N22" s="32">
        <v>35861.050000000003</v>
      </c>
      <c r="O22" s="32">
        <f t="shared" si="0"/>
        <v>41598.818000000007</v>
      </c>
      <c r="P22" s="32">
        <v>84632.09</v>
      </c>
      <c r="Q22" s="32">
        <f t="shared" si="1"/>
        <v>98173.224399999992</v>
      </c>
      <c r="R22" s="32">
        <v>31530</v>
      </c>
      <c r="S22" s="32">
        <f t="shared" si="3"/>
        <v>57101</v>
      </c>
      <c r="T22" s="32">
        <f t="shared" si="2"/>
        <v>57101</v>
      </c>
      <c r="U22" s="3"/>
    </row>
    <row r="23" spans="2:21" ht="33.6" customHeight="1" x14ac:dyDescent="0.3">
      <c r="B23" s="33">
        <v>21</v>
      </c>
      <c r="C23" s="45" t="s">
        <v>8</v>
      </c>
      <c r="D23" s="46"/>
      <c r="E23" s="46"/>
      <c r="F23" s="47"/>
      <c r="G23" s="33" t="s">
        <v>9</v>
      </c>
      <c r="H23" s="34" t="s">
        <v>36</v>
      </c>
      <c r="I23" s="34" t="s">
        <v>37</v>
      </c>
      <c r="J23" s="34" t="s">
        <v>42</v>
      </c>
      <c r="K23" s="33" t="s">
        <v>13</v>
      </c>
      <c r="L23" s="33">
        <v>2</v>
      </c>
      <c r="M23" s="42">
        <f>17%</f>
        <v>0.17</v>
      </c>
      <c r="N23" s="32">
        <v>25951.07</v>
      </c>
      <c r="O23" s="32">
        <f t="shared" si="0"/>
        <v>30362.751899999999</v>
      </c>
      <c r="P23" s="32">
        <v>114755.37</v>
      </c>
      <c r="Q23" s="32">
        <f t="shared" si="1"/>
        <v>134263.78289999999</v>
      </c>
      <c r="R23" s="32">
        <v>26275</v>
      </c>
      <c r="S23" s="32">
        <f t="shared" si="3"/>
        <v>63634</v>
      </c>
      <c r="T23" s="32">
        <f t="shared" si="2"/>
        <v>127268</v>
      </c>
      <c r="U23" s="3"/>
    </row>
    <row r="24" spans="2:21" ht="31.8" customHeight="1" x14ac:dyDescent="0.3">
      <c r="B24" s="33">
        <v>22</v>
      </c>
      <c r="C24" s="45" t="s">
        <v>14</v>
      </c>
      <c r="D24" s="46"/>
      <c r="E24" s="46"/>
      <c r="F24" s="47"/>
      <c r="G24" s="33" t="s">
        <v>9</v>
      </c>
      <c r="H24" s="34" t="s">
        <v>36</v>
      </c>
      <c r="I24" s="34" t="s">
        <v>37</v>
      </c>
      <c r="J24" s="34" t="s">
        <v>42</v>
      </c>
      <c r="K24" s="33" t="s">
        <v>13</v>
      </c>
      <c r="L24" s="33">
        <v>2</v>
      </c>
      <c r="M24" s="42">
        <f>17%</f>
        <v>0.17</v>
      </c>
      <c r="N24" s="32">
        <v>35861.050000000003</v>
      </c>
      <c r="O24" s="32">
        <f t="shared" si="0"/>
        <v>41957.428500000002</v>
      </c>
      <c r="P24" s="32">
        <v>84632.09</v>
      </c>
      <c r="Q24" s="32">
        <f t="shared" si="1"/>
        <v>99019.545299999998</v>
      </c>
      <c r="R24" s="32">
        <v>15765</v>
      </c>
      <c r="S24" s="32">
        <f t="shared" si="3"/>
        <v>52247</v>
      </c>
      <c r="T24" s="32">
        <f t="shared" si="2"/>
        <v>104494</v>
      </c>
      <c r="U24" s="3"/>
    </row>
    <row r="25" spans="2:21" ht="27" customHeight="1" x14ac:dyDescent="0.3">
      <c r="B25" s="33">
        <v>23</v>
      </c>
      <c r="C25" s="45" t="s">
        <v>43</v>
      </c>
      <c r="D25" s="46"/>
      <c r="E25" s="46"/>
      <c r="F25" s="47"/>
      <c r="G25" s="33" t="s">
        <v>9</v>
      </c>
      <c r="H25" s="34" t="s">
        <v>36</v>
      </c>
      <c r="I25" s="34" t="s">
        <v>37</v>
      </c>
      <c r="J25" s="34" t="s">
        <v>44</v>
      </c>
      <c r="K25" s="33" t="s">
        <v>13</v>
      </c>
      <c r="L25" s="33">
        <v>1</v>
      </c>
      <c r="M25" s="42">
        <f>17%</f>
        <v>0.17</v>
      </c>
      <c r="N25" s="37">
        <v>25819.96</v>
      </c>
      <c r="O25" s="32">
        <f t="shared" si="0"/>
        <v>30209.353199999998</v>
      </c>
      <c r="P25" s="37">
        <v>159223.07999999999</v>
      </c>
      <c r="Q25" s="32">
        <f t="shared" si="1"/>
        <v>186291.0036</v>
      </c>
      <c r="R25" s="32">
        <v>21020</v>
      </c>
      <c r="S25" s="32">
        <f t="shared" si="3"/>
        <v>79173</v>
      </c>
      <c r="T25" s="32">
        <f t="shared" si="2"/>
        <v>79173</v>
      </c>
      <c r="U25" s="3"/>
    </row>
    <row r="26" spans="2:21" ht="24" customHeight="1" x14ac:dyDescent="0.3">
      <c r="B26" s="33">
        <v>24</v>
      </c>
      <c r="C26" s="45" t="s">
        <v>14</v>
      </c>
      <c r="D26" s="46"/>
      <c r="E26" s="46"/>
      <c r="F26" s="47"/>
      <c r="G26" s="33" t="s">
        <v>9</v>
      </c>
      <c r="H26" s="34" t="s">
        <v>36</v>
      </c>
      <c r="I26" s="34" t="s">
        <v>37</v>
      </c>
      <c r="J26" s="34" t="s">
        <v>44</v>
      </c>
      <c r="K26" s="33" t="s">
        <v>13</v>
      </c>
      <c r="L26" s="33">
        <v>1</v>
      </c>
      <c r="M26" s="42">
        <f>17%</f>
        <v>0.17</v>
      </c>
      <c r="N26" s="32">
        <v>35861.050000000003</v>
      </c>
      <c r="O26" s="32">
        <f t="shared" si="0"/>
        <v>41957.428500000002</v>
      </c>
      <c r="P26" s="32">
        <v>84632.09</v>
      </c>
      <c r="Q26" s="32">
        <f t="shared" si="1"/>
        <v>99019.545299999998</v>
      </c>
      <c r="R26" s="32">
        <v>21020</v>
      </c>
      <c r="S26" s="32">
        <f t="shared" si="3"/>
        <v>53999</v>
      </c>
      <c r="T26" s="32">
        <f t="shared" si="2"/>
        <v>53999</v>
      </c>
      <c r="U26" s="3"/>
    </row>
    <row r="27" spans="2:21" ht="22.8" x14ac:dyDescent="0.3">
      <c r="B27" s="33">
        <v>25</v>
      </c>
      <c r="C27" s="45" t="s">
        <v>14</v>
      </c>
      <c r="D27" s="46"/>
      <c r="E27" s="46"/>
      <c r="F27" s="47"/>
      <c r="G27" s="33" t="s">
        <v>9</v>
      </c>
      <c r="H27" s="34" t="s">
        <v>36</v>
      </c>
      <c r="I27" s="34" t="s">
        <v>37</v>
      </c>
      <c r="J27" s="34" t="s">
        <v>45</v>
      </c>
      <c r="K27" s="33" t="s">
        <v>13</v>
      </c>
      <c r="L27" s="33">
        <v>1</v>
      </c>
      <c r="M27" s="42">
        <f>17%</f>
        <v>0.17</v>
      </c>
      <c r="N27" s="32">
        <v>35861.050000000003</v>
      </c>
      <c r="O27" s="32">
        <f t="shared" si="0"/>
        <v>41957.428500000002</v>
      </c>
      <c r="P27" s="32">
        <v>84632.09</v>
      </c>
      <c r="Q27" s="32">
        <f t="shared" si="1"/>
        <v>99019.545299999998</v>
      </c>
      <c r="R27" s="32">
        <v>21020</v>
      </c>
      <c r="S27" s="32">
        <f t="shared" si="3"/>
        <v>53999</v>
      </c>
      <c r="T27" s="32">
        <f t="shared" si="2"/>
        <v>53999</v>
      </c>
      <c r="U27" s="3"/>
    </row>
    <row r="28" spans="2:21" ht="22.8" x14ac:dyDescent="0.3">
      <c r="B28" s="33">
        <v>26</v>
      </c>
      <c r="C28" s="45" t="s">
        <v>43</v>
      </c>
      <c r="D28" s="46"/>
      <c r="E28" s="46"/>
      <c r="F28" s="47"/>
      <c r="G28" s="33" t="s">
        <v>9</v>
      </c>
      <c r="H28" s="34" t="s">
        <v>36</v>
      </c>
      <c r="I28" s="34" t="s">
        <v>37</v>
      </c>
      <c r="J28" s="34" t="s">
        <v>45</v>
      </c>
      <c r="K28" s="33" t="s">
        <v>13</v>
      </c>
      <c r="L28" s="33">
        <v>1</v>
      </c>
      <c r="M28" s="42">
        <f>17%</f>
        <v>0.17</v>
      </c>
      <c r="N28" s="37">
        <v>25819.96</v>
      </c>
      <c r="O28" s="32">
        <f t="shared" si="0"/>
        <v>30209.353199999998</v>
      </c>
      <c r="P28" s="37">
        <v>159223.07999999999</v>
      </c>
      <c r="Q28" s="32"/>
      <c r="R28" s="32">
        <v>21020</v>
      </c>
      <c r="S28" s="32">
        <f t="shared" si="3"/>
        <v>25615</v>
      </c>
      <c r="T28" s="32">
        <f t="shared" si="2"/>
        <v>25615</v>
      </c>
      <c r="U28" s="3"/>
    </row>
    <row r="29" spans="2:21" ht="35.4" customHeight="1" x14ac:dyDescent="0.3">
      <c r="B29" s="33">
        <v>27</v>
      </c>
      <c r="C29" s="45" t="s">
        <v>8</v>
      </c>
      <c r="D29" s="46"/>
      <c r="E29" s="46"/>
      <c r="F29" s="47"/>
      <c r="G29" s="33" t="s">
        <v>9</v>
      </c>
      <c r="H29" s="34" t="s">
        <v>36</v>
      </c>
      <c r="I29" s="34" t="s">
        <v>37</v>
      </c>
      <c r="J29" s="34" t="s">
        <v>44</v>
      </c>
      <c r="K29" s="33" t="s">
        <v>13</v>
      </c>
      <c r="L29" s="33">
        <v>12</v>
      </c>
      <c r="M29" s="42">
        <f>17%</f>
        <v>0.17</v>
      </c>
      <c r="N29" s="32">
        <v>25951.07</v>
      </c>
      <c r="O29" s="32">
        <f t="shared" si="0"/>
        <v>30362.751899999999</v>
      </c>
      <c r="P29" s="32">
        <v>114755.37</v>
      </c>
      <c r="Q29" s="32">
        <f t="shared" ref="Q29:Q44" si="4">(P29*M29)+P29</f>
        <v>134263.78289999999</v>
      </c>
      <c r="R29" s="32">
        <v>26275</v>
      </c>
      <c r="S29" s="32">
        <f t="shared" si="3"/>
        <v>63634</v>
      </c>
      <c r="T29" s="32">
        <f t="shared" si="2"/>
        <v>763608</v>
      </c>
      <c r="U29" s="3"/>
    </row>
    <row r="30" spans="2:21" ht="14.4" x14ac:dyDescent="0.3">
      <c r="B30" s="33">
        <v>28</v>
      </c>
      <c r="C30" s="45" t="s">
        <v>14</v>
      </c>
      <c r="D30" s="46"/>
      <c r="E30" s="46"/>
      <c r="F30" s="47"/>
      <c r="G30" s="33" t="s">
        <v>9</v>
      </c>
      <c r="H30" s="34" t="s">
        <v>36</v>
      </c>
      <c r="I30" s="34" t="s">
        <v>37</v>
      </c>
      <c r="J30" s="34" t="s">
        <v>44</v>
      </c>
      <c r="K30" s="33" t="s">
        <v>13</v>
      </c>
      <c r="L30" s="33">
        <v>12</v>
      </c>
      <c r="M30" s="42">
        <f>17%</f>
        <v>0.17</v>
      </c>
      <c r="N30" s="32">
        <v>35861.050000000003</v>
      </c>
      <c r="O30" s="32">
        <f t="shared" si="0"/>
        <v>41957.428500000002</v>
      </c>
      <c r="P30" s="32">
        <v>84632.09</v>
      </c>
      <c r="Q30" s="32">
        <f t="shared" si="4"/>
        <v>99019.545299999998</v>
      </c>
      <c r="R30" s="32">
        <v>15765</v>
      </c>
      <c r="S30" s="32">
        <f t="shared" si="3"/>
        <v>52247</v>
      </c>
      <c r="T30" s="32">
        <f t="shared" si="2"/>
        <v>626964</v>
      </c>
      <c r="U30" s="3"/>
    </row>
    <row r="31" spans="2:21" ht="45.6" x14ac:dyDescent="0.3">
      <c r="B31" s="33">
        <v>29</v>
      </c>
      <c r="C31" s="45" t="s">
        <v>8</v>
      </c>
      <c r="D31" s="46"/>
      <c r="E31" s="46"/>
      <c r="F31" s="47"/>
      <c r="G31" s="33" t="s">
        <v>9</v>
      </c>
      <c r="H31" s="34" t="s">
        <v>46</v>
      </c>
      <c r="I31" s="34" t="s">
        <v>47</v>
      </c>
      <c r="J31" s="34" t="s">
        <v>48</v>
      </c>
      <c r="K31" s="33" t="s">
        <v>13</v>
      </c>
      <c r="L31" s="33">
        <v>2</v>
      </c>
      <c r="M31" s="42">
        <f>16%</f>
        <v>0.16</v>
      </c>
      <c r="N31" s="32">
        <v>25951.07</v>
      </c>
      <c r="O31" s="32">
        <f t="shared" si="0"/>
        <v>30103.2412</v>
      </c>
      <c r="P31" s="32">
        <v>114755.37</v>
      </c>
      <c r="Q31" s="32">
        <f t="shared" si="4"/>
        <v>133116.2292</v>
      </c>
      <c r="R31" s="32">
        <v>52550</v>
      </c>
      <c r="S31" s="32">
        <f t="shared" si="3"/>
        <v>71923</v>
      </c>
      <c r="T31" s="32">
        <f t="shared" si="2"/>
        <v>143846</v>
      </c>
      <c r="U31" s="3"/>
    </row>
    <row r="32" spans="2:21" ht="45.6" x14ac:dyDescent="0.3">
      <c r="B32" s="33">
        <v>30</v>
      </c>
      <c r="C32" s="45" t="s">
        <v>14</v>
      </c>
      <c r="D32" s="46"/>
      <c r="E32" s="46"/>
      <c r="F32" s="47"/>
      <c r="G32" s="33" t="s">
        <v>9</v>
      </c>
      <c r="H32" s="34" t="s">
        <v>46</v>
      </c>
      <c r="I32" s="34" t="s">
        <v>47</v>
      </c>
      <c r="J32" s="34" t="s">
        <v>48</v>
      </c>
      <c r="K32" s="33" t="s">
        <v>13</v>
      </c>
      <c r="L32" s="33">
        <v>2</v>
      </c>
      <c r="M32" s="42">
        <f>16%</f>
        <v>0.16</v>
      </c>
      <c r="N32" s="32">
        <v>35861.050000000003</v>
      </c>
      <c r="O32" s="32">
        <f t="shared" si="0"/>
        <v>41598.818000000007</v>
      </c>
      <c r="P32" s="32">
        <v>84632.09</v>
      </c>
      <c r="Q32" s="32">
        <f t="shared" si="4"/>
        <v>98173.224399999992</v>
      </c>
      <c r="R32" s="32">
        <v>31530</v>
      </c>
      <c r="S32" s="32">
        <f t="shared" si="3"/>
        <v>57101</v>
      </c>
      <c r="T32" s="32">
        <f t="shared" si="2"/>
        <v>114202</v>
      </c>
      <c r="U32" s="3"/>
    </row>
    <row r="33" spans="2:21" ht="34.200000000000003" x14ac:dyDescent="0.3">
      <c r="B33" s="33">
        <v>31</v>
      </c>
      <c r="C33" s="45" t="s">
        <v>8</v>
      </c>
      <c r="D33" s="46"/>
      <c r="E33" s="46"/>
      <c r="F33" s="47"/>
      <c r="G33" s="33" t="s">
        <v>9</v>
      </c>
      <c r="H33" s="34" t="s">
        <v>49</v>
      </c>
      <c r="I33" s="34" t="s">
        <v>50</v>
      </c>
      <c r="J33" s="34" t="s">
        <v>51</v>
      </c>
      <c r="K33" s="33" t="s">
        <v>13</v>
      </c>
      <c r="L33" s="33">
        <v>1</v>
      </c>
      <c r="M33" s="42">
        <f>17%</f>
        <v>0.17</v>
      </c>
      <c r="N33" s="32">
        <v>25951.07</v>
      </c>
      <c r="O33" s="32">
        <f t="shared" si="0"/>
        <v>30362.751899999999</v>
      </c>
      <c r="P33" s="32">
        <v>114755.37</v>
      </c>
      <c r="Q33" s="32">
        <f t="shared" si="4"/>
        <v>134263.78289999999</v>
      </c>
      <c r="R33" s="32">
        <v>47295</v>
      </c>
      <c r="S33" s="32">
        <f t="shared" si="3"/>
        <v>70641</v>
      </c>
      <c r="T33" s="32">
        <f t="shared" si="2"/>
        <v>70641</v>
      </c>
      <c r="U33" s="3"/>
    </row>
    <row r="34" spans="2:21" ht="34.200000000000003" x14ac:dyDescent="0.3">
      <c r="B34" s="33">
        <v>32</v>
      </c>
      <c r="C34" s="45" t="s">
        <v>14</v>
      </c>
      <c r="D34" s="46"/>
      <c r="E34" s="46"/>
      <c r="F34" s="47"/>
      <c r="G34" s="33" t="s">
        <v>9</v>
      </c>
      <c r="H34" s="34" t="s">
        <v>49</v>
      </c>
      <c r="I34" s="34" t="s">
        <v>50</v>
      </c>
      <c r="J34" s="34" t="s">
        <v>51</v>
      </c>
      <c r="K34" s="33" t="s">
        <v>13</v>
      </c>
      <c r="L34" s="33">
        <v>1</v>
      </c>
      <c r="M34" s="42">
        <f>17%</f>
        <v>0.17</v>
      </c>
      <c r="N34" s="32">
        <v>35861.050000000003</v>
      </c>
      <c r="O34" s="32">
        <f t="shared" si="0"/>
        <v>41957.428500000002</v>
      </c>
      <c r="P34" s="32">
        <v>84632.09</v>
      </c>
      <c r="Q34" s="32">
        <f t="shared" si="4"/>
        <v>99019.545299999998</v>
      </c>
      <c r="R34" s="32">
        <v>31530</v>
      </c>
      <c r="S34" s="32">
        <f t="shared" si="3"/>
        <v>57502</v>
      </c>
      <c r="T34" s="32">
        <f t="shared" si="2"/>
        <v>57502</v>
      </c>
      <c r="U34" s="3"/>
    </row>
    <row r="35" spans="2:21" ht="22.8" x14ac:dyDescent="0.3">
      <c r="B35" s="33">
        <v>33</v>
      </c>
      <c r="C35" s="45" t="s">
        <v>8</v>
      </c>
      <c r="D35" s="46"/>
      <c r="E35" s="46"/>
      <c r="F35" s="47"/>
      <c r="G35" s="33" t="s">
        <v>9</v>
      </c>
      <c r="H35" s="34" t="s">
        <v>52</v>
      </c>
      <c r="I35" s="34" t="s">
        <v>53</v>
      </c>
      <c r="J35" s="34" t="s">
        <v>54</v>
      </c>
      <c r="K35" s="33" t="s">
        <v>13</v>
      </c>
      <c r="L35" s="33">
        <v>1</v>
      </c>
      <c r="M35" s="42">
        <f>17%</f>
        <v>0.17</v>
      </c>
      <c r="N35" s="32">
        <v>25951.07</v>
      </c>
      <c r="O35" s="32">
        <f t="shared" ref="O35:O66" si="5">(N35*M35)+N35</f>
        <v>30362.751899999999</v>
      </c>
      <c r="P35" s="32">
        <v>114755.37</v>
      </c>
      <c r="Q35" s="32">
        <f t="shared" si="4"/>
        <v>134263.78289999999</v>
      </c>
      <c r="R35" s="32">
        <v>42040</v>
      </c>
      <c r="S35" s="32">
        <f t="shared" si="3"/>
        <v>68889</v>
      </c>
      <c r="T35" s="32">
        <f t="shared" ref="T35:T66" si="6">S35*L35</f>
        <v>68889</v>
      </c>
      <c r="U35" s="3"/>
    </row>
    <row r="36" spans="2:21" ht="22.8" x14ac:dyDescent="0.3">
      <c r="B36" s="33">
        <v>34</v>
      </c>
      <c r="C36" s="45" t="s">
        <v>14</v>
      </c>
      <c r="D36" s="46"/>
      <c r="E36" s="46"/>
      <c r="F36" s="47"/>
      <c r="G36" s="33" t="s">
        <v>9</v>
      </c>
      <c r="H36" s="34" t="s">
        <v>52</v>
      </c>
      <c r="I36" s="34" t="s">
        <v>53</v>
      </c>
      <c r="J36" s="34" t="s">
        <v>54</v>
      </c>
      <c r="K36" s="33" t="s">
        <v>13</v>
      </c>
      <c r="L36" s="33">
        <v>1</v>
      </c>
      <c r="M36" s="42">
        <f>17%</f>
        <v>0.17</v>
      </c>
      <c r="N36" s="32">
        <v>35861.050000000003</v>
      </c>
      <c r="O36" s="32">
        <f t="shared" si="5"/>
        <v>41957.428500000002</v>
      </c>
      <c r="P36" s="32">
        <v>84632.09</v>
      </c>
      <c r="Q36" s="32">
        <f t="shared" si="4"/>
        <v>99019.545299999998</v>
      </c>
      <c r="R36" s="32">
        <v>31530</v>
      </c>
      <c r="S36" s="32">
        <f t="shared" si="3"/>
        <v>57502</v>
      </c>
      <c r="T36" s="32">
        <f t="shared" si="6"/>
        <v>57502</v>
      </c>
      <c r="U36" s="3"/>
    </row>
    <row r="37" spans="2:21" ht="34.200000000000003" x14ac:dyDescent="0.3">
      <c r="B37" s="33">
        <v>35</v>
      </c>
      <c r="C37" s="45" t="s">
        <v>8</v>
      </c>
      <c r="D37" s="46"/>
      <c r="E37" s="46"/>
      <c r="F37" s="47"/>
      <c r="G37" s="33" t="s">
        <v>9</v>
      </c>
      <c r="H37" s="34" t="s">
        <v>55</v>
      </c>
      <c r="I37" s="34" t="s">
        <v>56</v>
      </c>
      <c r="J37" s="34" t="s">
        <v>57</v>
      </c>
      <c r="K37" s="33" t="s">
        <v>13</v>
      </c>
      <c r="L37" s="33">
        <v>1</v>
      </c>
      <c r="M37" s="42">
        <f>17%</f>
        <v>0.17</v>
      </c>
      <c r="N37" s="32">
        <v>25951.07</v>
      </c>
      <c r="O37" s="32">
        <f t="shared" si="5"/>
        <v>30362.751899999999</v>
      </c>
      <c r="P37" s="32">
        <v>114755.37</v>
      </c>
      <c r="Q37" s="32">
        <f t="shared" si="4"/>
        <v>134263.78289999999</v>
      </c>
      <c r="R37" s="32">
        <v>42040</v>
      </c>
      <c r="S37" s="32">
        <f t="shared" si="3"/>
        <v>68889</v>
      </c>
      <c r="T37" s="32">
        <f t="shared" si="6"/>
        <v>68889</v>
      </c>
      <c r="U37" s="3"/>
    </row>
    <row r="38" spans="2:21" ht="34.200000000000003" x14ac:dyDescent="0.3">
      <c r="B38" s="33">
        <v>36</v>
      </c>
      <c r="C38" s="45" t="s">
        <v>14</v>
      </c>
      <c r="D38" s="46"/>
      <c r="E38" s="46"/>
      <c r="F38" s="47"/>
      <c r="G38" s="33" t="s">
        <v>9</v>
      </c>
      <c r="H38" s="34" t="s">
        <v>55</v>
      </c>
      <c r="I38" s="34" t="s">
        <v>56</v>
      </c>
      <c r="J38" s="34" t="s">
        <v>57</v>
      </c>
      <c r="K38" s="33" t="s">
        <v>13</v>
      </c>
      <c r="L38" s="33">
        <v>1</v>
      </c>
      <c r="M38" s="42">
        <f>17%</f>
        <v>0.17</v>
      </c>
      <c r="N38" s="32">
        <v>35861.050000000003</v>
      </c>
      <c r="O38" s="32">
        <f t="shared" si="5"/>
        <v>41957.428500000002</v>
      </c>
      <c r="P38" s="32">
        <v>84632.09</v>
      </c>
      <c r="Q38" s="32">
        <f t="shared" si="4"/>
        <v>99019.545299999998</v>
      </c>
      <c r="R38" s="32">
        <v>31530</v>
      </c>
      <c r="S38" s="32">
        <f t="shared" si="3"/>
        <v>57502</v>
      </c>
      <c r="T38" s="32">
        <f t="shared" si="6"/>
        <v>57502</v>
      </c>
      <c r="U38" s="3"/>
    </row>
    <row r="39" spans="2:21" ht="34.200000000000003" x14ac:dyDescent="0.3">
      <c r="B39" s="33">
        <v>37</v>
      </c>
      <c r="C39" s="45" t="s">
        <v>8</v>
      </c>
      <c r="D39" s="46"/>
      <c r="E39" s="46"/>
      <c r="F39" s="47"/>
      <c r="G39" s="33" t="s">
        <v>9</v>
      </c>
      <c r="H39" s="34" t="s">
        <v>58</v>
      </c>
      <c r="I39" s="34" t="s">
        <v>59</v>
      </c>
      <c r="J39" s="34" t="s">
        <v>60</v>
      </c>
      <c r="K39" s="33" t="s">
        <v>13</v>
      </c>
      <c r="L39" s="33">
        <v>1</v>
      </c>
      <c r="M39" s="42">
        <f>17%</f>
        <v>0.17</v>
      </c>
      <c r="N39" s="32">
        <v>25951.07</v>
      </c>
      <c r="O39" s="32">
        <f t="shared" si="5"/>
        <v>30362.751899999999</v>
      </c>
      <c r="P39" s="32">
        <v>114755.37</v>
      </c>
      <c r="Q39" s="32">
        <f t="shared" si="4"/>
        <v>134263.78289999999</v>
      </c>
      <c r="R39" s="32">
        <v>31530</v>
      </c>
      <c r="S39" s="32">
        <f t="shared" si="3"/>
        <v>65386</v>
      </c>
      <c r="T39" s="32">
        <f t="shared" si="6"/>
        <v>65386</v>
      </c>
      <c r="U39" s="3"/>
    </row>
    <row r="40" spans="2:21" ht="34.200000000000003" x14ac:dyDescent="0.3">
      <c r="B40" s="33">
        <v>38</v>
      </c>
      <c r="C40" s="45" t="s">
        <v>14</v>
      </c>
      <c r="D40" s="46"/>
      <c r="E40" s="46"/>
      <c r="F40" s="47"/>
      <c r="G40" s="33" t="s">
        <v>9</v>
      </c>
      <c r="H40" s="34" t="s">
        <v>58</v>
      </c>
      <c r="I40" s="34" t="s">
        <v>59</v>
      </c>
      <c r="J40" s="34" t="s">
        <v>60</v>
      </c>
      <c r="K40" s="33" t="s">
        <v>13</v>
      </c>
      <c r="L40" s="33">
        <v>1</v>
      </c>
      <c r="M40" s="42">
        <f>17%</f>
        <v>0.17</v>
      </c>
      <c r="N40" s="32">
        <v>35861.050000000003</v>
      </c>
      <c r="O40" s="32">
        <f t="shared" si="5"/>
        <v>41957.428500000002</v>
      </c>
      <c r="P40" s="32">
        <v>84632.09</v>
      </c>
      <c r="Q40" s="32">
        <f t="shared" si="4"/>
        <v>99019.545299999998</v>
      </c>
      <c r="R40" s="32">
        <v>21020</v>
      </c>
      <c r="S40" s="32">
        <f t="shared" si="3"/>
        <v>53999</v>
      </c>
      <c r="T40" s="32">
        <f t="shared" si="6"/>
        <v>53999</v>
      </c>
      <c r="U40" s="3"/>
    </row>
    <row r="41" spans="2:21" ht="22.8" x14ac:dyDescent="0.3">
      <c r="B41" s="33">
        <v>39</v>
      </c>
      <c r="C41" s="45" t="s">
        <v>8</v>
      </c>
      <c r="D41" s="46"/>
      <c r="E41" s="46"/>
      <c r="F41" s="47"/>
      <c r="G41" s="33" t="s">
        <v>9</v>
      </c>
      <c r="H41" s="34" t="s">
        <v>61</v>
      </c>
      <c r="I41" s="34" t="s">
        <v>62</v>
      </c>
      <c r="J41" s="34" t="s">
        <v>63</v>
      </c>
      <c r="K41" s="33" t="s">
        <v>13</v>
      </c>
      <c r="L41" s="33">
        <v>3</v>
      </c>
      <c r="M41" s="42">
        <f>17%</f>
        <v>0.17</v>
      </c>
      <c r="N41" s="32">
        <v>25951.07</v>
      </c>
      <c r="O41" s="32">
        <f t="shared" si="5"/>
        <v>30362.751899999999</v>
      </c>
      <c r="P41" s="32">
        <v>114755.37</v>
      </c>
      <c r="Q41" s="32">
        <f t="shared" si="4"/>
        <v>134263.78289999999</v>
      </c>
      <c r="R41" s="32">
        <v>31530</v>
      </c>
      <c r="S41" s="32">
        <f t="shared" si="3"/>
        <v>65386</v>
      </c>
      <c r="T41" s="32">
        <f t="shared" si="6"/>
        <v>196158</v>
      </c>
      <c r="U41" s="3"/>
    </row>
    <row r="42" spans="2:21" ht="22.8" x14ac:dyDescent="0.3">
      <c r="B42" s="33">
        <v>40</v>
      </c>
      <c r="C42" s="45" t="s">
        <v>14</v>
      </c>
      <c r="D42" s="46"/>
      <c r="E42" s="46"/>
      <c r="F42" s="47"/>
      <c r="G42" s="33" t="s">
        <v>9</v>
      </c>
      <c r="H42" s="34" t="s">
        <v>61</v>
      </c>
      <c r="I42" s="34" t="s">
        <v>62</v>
      </c>
      <c r="J42" s="34" t="s">
        <v>63</v>
      </c>
      <c r="K42" s="33" t="s">
        <v>13</v>
      </c>
      <c r="L42" s="33">
        <v>3</v>
      </c>
      <c r="M42" s="42">
        <f>17%</f>
        <v>0.17</v>
      </c>
      <c r="N42" s="32">
        <v>35861.050000000003</v>
      </c>
      <c r="O42" s="32">
        <f t="shared" si="5"/>
        <v>41957.428500000002</v>
      </c>
      <c r="P42" s="32">
        <v>84632.09</v>
      </c>
      <c r="Q42" s="32">
        <f t="shared" si="4"/>
        <v>99019.545299999998</v>
      </c>
      <c r="R42" s="32">
        <v>26275</v>
      </c>
      <c r="S42" s="32">
        <f t="shared" si="3"/>
        <v>55751</v>
      </c>
      <c r="T42" s="32">
        <f t="shared" si="6"/>
        <v>167253</v>
      </c>
      <c r="U42" s="3"/>
    </row>
    <row r="43" spans="2:21" ht="22.8" x14ac:dyDescent="0.3">
      <c r="B43" s="33">
        <v>41</v>
      </c>
      <c r="C43" s="45" t="s">
        <v>8</v>
      </c>
      <c r="D43" s="46"/>
      <c r="E43" s="46"/>
      <c r="F43" s="47"/>
      <c r="G43" s="33" t="s">
        <v>9</v>
      </c>
      <c r="H43" s="34" t="s">
        <v>64</v>
      </c>
      <c r="I43" s="34" t="s">
        <v>65</v>
      </c>
      <c r="J43" s="34" t="s">
        <v>66</v>
      </c>
      <c r="K43" s="33" t="s">
        <v>13</v>
      </c>
      <c r="L43" s="33">
        <v>1</v>
      </c>
      <c r="M43" s="42">
        <f>20%</f>
        <v>0.2</v>
      </c>
      <c r="N43" s="32">
        <v>25951.07</v>
      </c>
      <c r="O43" s="32">
        <f t="shared" si="5"/>
        <v>31141.284</v>
      </c>
      <c r="P43" s="32">
        <v>114755.37</v>
      </c>
      <c r="Q43" s="32">
        <f t="shared" si="4"/>
        <v>137706.44399999999</v>
      </c>
      <c r="R43" s="32">
        <v>31530</v>
      </c>
      <c r="S43" s="32">
        <f t="shared" si="3"/>
        <v>66793</v>
      </c>
      <c r="T43" s="32">
        <f t="shared" si="6"/>
        <v>66793</v>
      </c>
      <c r="U43" s="3"/>
    </row>
    <row r="44" spans="2:21" ht="22.8" x14ac:dyDescent="0.3">
      <c r="B44" s="33">
        <v>42</v>
      </c>
      <c r="C44" s="45" t="s">
        <v>14</v>
      </c>
      <c r="D44" s="46"/>
      <c r="E44" s="46"/>
      <c r="F44" s="47"/>
      <c r="G44" s="33" t="s">
        <v>9</v>
      </c>
      <c r="H44" s="34" t="s">
        <v>64</v>
      </c>
      <c r="I44" s="34" t="s">
        <v>65</v>
      </c>
      <c r="J44" s="34" t="s">
        <v>66</v>
      </c>
      <c r="K44" s="33" t="s">
        <v>13</v>
      </c>
      <c r="L44" s="33">
        <v>1</v>
      </c>
      <c r="M44" s="42">
        <f>20%</f>
        <v>0.2</v>
      </c>
      <c r="N44" s="32">
        <v>35861.050000000003</v>
      </c>
      <c r="O44" s="32">
        <f t="shared" si="5"/>
        <v>43033.26</v>
      </c>
      <c r="P44" s="32">
        <v>84632.09</v>
      </c>
      <c r="Q44" s="32">
        <f t="shared" si="4"/>
        <v>101558.508</v>
      </c>
      <c r="R44" s="32">
        <v>47295</v>
      </c>
      <c r="S44" s="32">
        <f t="shared" si="3"/>
        <v>63962</v>
      </c>
      <c r="T44" s="32">
        <f t="shared" si="6"/>
        <v>63962</v>
      </c>
      <c r="U44" s="3"/>
    </row>
    <row r="45" spans="2:21" ht="22.8" x14ac:dyDescent="0.3">
      <c r="B45" s="33">
        <v>43</v>
      </c>
      <c r="C45" s="45" t="s">
        <v>67</v>
      </c>
      <c r="D45" s="46"/>
      <c r="E45" s="46"/>
      <c r="F45" s="47"/>
      <c r="G45" s="33" t="s">
        <v>9</v>
      </c>
      <c r="H45" s="34" t="s">
        <v>10</v>
      </c>
      <c r="I45" s="34" t="s">
        <v>11</v>
      </c>
      <c r="J45" s="34" t="s">
        <v>12</v>
      </c>
      <c r="K45" s="33" t="s">
        <v>13</v>
      </c>
      <c r="L45" s="33">
        <v>2</v>
      </c>
      <c r="M45" s="42">
        <f>17%</f>
        <v>0.17</v>
      </c>
      <c r="N45" s="32">
        <v>41598.82</v>
      </c>
      <c r="O45" s="32">
        <f t="shared" si="5"/>
        <v>48670.619400000003</v>
      </c>
      <c r="P45" s="32"/>
      <c r="Q45" s="32"/>
      <c r="R45" s="32">
        <v>31530</v>
      </c>
      <c r="S45" s="32">
        <f t="shared" si="3"/>
        <v>40100</v>
      </c>
      <c r="T45" s="32">
        <f t="shared" si="6"/>
        <v>80200</v>
      </c>
      <c r="U45" s="3"/>
    </row>
    <row r="46" spans="2:21" ht="22.8" x14ac:dyDescent="0.3">
      <c r="B46" s="33">
        <v>44</v>
      </c>
      <c r="C46" s="45" t="s">
        <v>14</v>
      </c>
      <c r="D46" s="46"/>
      <c r="E46" s="46"/>
      <c r="F46" s="47"/>
      <c r="G46" s="33" t="s">
        <v>9</v>
      </c>
      <c r="H46" s="34" t="s">
        <v>10</v>
      </c>
      <c r="I46" s="34" t="s">
        <v>11</v>
      </c>
      <c r="J46" s="34" t="s">
        <v>12</v>
      </c>
      <c r="K46" s="33" t="s">
        <v>13</v>
      </c>
      <c r="L46" s="33">
        <v>2</v>
      </c>
      <c r="M46" s="42">
        <f>17%</f>
        <v>0.17</v>
      </c>
      <c r="N46" s="32">
        <v>35861.050000000003</v>
      </c>
      <c r="O46" s="32">
        <f t="shared" si="5"/>
        <v>41957.428500000002</v>
      </c>
      <c r="P46" s="32">
        <v>84632.09</v>
      </c>
      <c r="Q46" s="32">
        <f>(P46*M46)+P46</f>
        <v>99019.545299999998</v>
      </c>
      <c r="R46" s="32">
        <v>31530</v>
      </c>
      <c r="S46" s="32">
        <f t="shared" si="3"/>
        <v>57502</v>
      </c>
      <c r="T46" s="32">
        <f t="shared" si="6"/>
        <v>115004</v>
      </c>
      <c r="U46" s="3"/>
    </row>
    <row r="47" spans="2:21" ht="34.200000000000003" x14ac:dyDescent="0.3">
      <c r="B47" s="33">
        <v>45</v>
      </c>
      <c r="C47" s="45" t="s">
        <v>67</v>
      </c>
      <c r="D47" s="46"/>
      <c r="E47" s="46"/>
      <c r="F47" s="47"/>
      <c r="G47" s="33" t="s">
        <v>9</v>
      </c>
      <c r="H47" s="34" t="s">
        <v>15</v>
      </c>
      <c r="I47" s="34" t="s">
        <v>16</v>
      </c>
      <c r="J47" s="34" t="s">
        <v>17</v>
      </c>
      <c r="K47" s="33" t="s">
        <v>13</v>
      </c>
      <c r="L47" s="33">
        <v>1</v>
      </c>
      <c r="M47" s="42">
        <f>21%</f>
        <v>0.21</v>
      </c>
      <c r="N47" s="32">
        <v>41598.82</v>
      </c>
      <c r="O47" s="32">
        <f t="shared" si="5"/>
        <v>50334.572199999995</v>
      </c>
      <c r="P47" s="32"/>
      <c r="Q47" s="32"/>
      <c r="R47" s="32">
        <v>31530</v>
      </c>
      <c r="S47" s="32">
        <f t="shared" si="3"/>
        <v>40932</v>
      </c>
      <c r="T47" s="32">
        <f t="shared" si="6"/>
        <v>40932</v>
      </c>
      <c r="U47" s="3"/>
    </row>
    <row r="48" spans="2:21" ht="34.200000000000003" x14ac:dyDescent="0.3">
      <c r="B48" s="33">
        <v>46</v>
      </c>
      <c r="C48" s="45" t="s">
        <v>14</v>
      </c>
      <c r="D48" s="46"/>
      <c r="E48" s="46"/>
      <c r="F48" s="47"/>
      <c r="G48" s="33" t="s">
        <v>9</v>
      </c>
      <c r="H48" s="34" t="s">
        <v>15</v>
      </c>
      <c r="I48" s="34" t="s">
        <v>16</v>
      </c>
      <c r="J48" s="34" t="s">
        <v>17</v>
      </c>
      <c r="K48" s="33" t="s">
        <v>13</v>
      </c>
      <c r="L48" s="33">
        <v>1</v>
      </c>
      <c r="M48" s="42">
        <f>21%</f>
        <v>0.21</v>
      </c>
      <c r="N48" s="32">
        <v>35861.050000000003</v>
      </c>
      <c r="O48" s="32">
        <f t="shared" si="5"/>
        <v>43391.870500000005</v>
      </c>
      <c r="P48" s="32">
        <v>84632.09</v>
      </c>
      <c r="Q48" s="32">
        <f>(P48*M48)+P48</f>
        <v>102404.82889999999</v>
      </c>
      <c r="R48" s="32">
        <v>31530</v>
      </c>
      <c r="S48" s="32">
        <f t="shared" si="3"/>
        <v>59109</v>
      </c>
      <c r="T48" s="32">
        <f t="shared" si="6"/>
        <v>59109</v>
      </c>
      <c r="U48" s="3"/>
    </row>
    <row r="49" spans="2:21" ht="22.8" x14ac:dyDescent="0.3">
      <c r="B49" s="33">
        <v>47</v>
      </c>
      <c r="C49" s="45" t="s">
        <v>67</v>
      </c>
      <c r="D49" s="46"/>
      <c r="E49" s="46"/>
      <c r="F49" s="47"/>
      <c r="G49" s="33" t="s">
        <v>9</v>
      </c>
      <c r="H49" s="34" t="s">
        <v>18</v>
      </c>
      <c r="I49" s="34" t="s">
        <v>19</v>
      </c>
      <c r="J49" s="34" t="s">
        <v>20</v>
      </c>
      <c r="K49" s="33" t="s">
        <v>13</v>
      </c>
      <c r="L49" s="33">
        <v>1</v>
      </c>
      <c r="M49" s="42">
        <f>27%</f>
        <v>0.27</v>
      </c>
      <c r="N49" s="32">
        <v>41598.82</v>
      </c>
      <c r="O49" s="32">
        <f t="shared" si="5"/>
        <v>52830.501400000001</v>
      </c>
      <c r="P49" s="32"/>
      <c r="Q49" s="32"/>
      <c r="R49" s="32">
        <v>42040</v>
      </c>
      <c r="S49" s="32">
        <f t="shared" si="3"/>
        <v>47435</v>
      </c>
      <c r="T49" s="32">
        <f t="shared" si="6"/>
        <v>47435</v>
      </c>
      <c r="U49" s="3"/>
    </row>
    <row r="50" spans="2:21" ht="22.8" x14ac:dyDescent="0.3">
      <c r="B50" s="33">
        <v>48</v>
      </c>
      <c r="C50" s="45" t="s">
        <v>14</v>
      </c>
      <c r="D50" s="46"/>
      <c r="E50" s="46"/>
      <c r="F50" s="47"/>
      <c r="G50" s="33" t="s">
        <v>9</v>
      </c>
      <c r="H50" s="34" t="s">
        <v>18</v>
      </c>
      <c r="I50" s="34" t="s">
        <v>19</v>
      </c>
      <c r="J50" s="34" t="s">
        <v>20</v>
      </c>
      <c r="K50" s="33" t="s">
        <v>13</v>
      </c>
      <c r="L50" s="33">
        <v>1</v>
      </c>
      <c r="M50" s="42">
        <f>27%</f>
        <v>0.27</v>
      </c>
      <c r="N50" s="32">
        <v>35861.050000000003</v>
      </c>
      <c r="O50" s="32">
        <f t="shared" si="5"/>
        <v>45543.533500000005</v>
      </c>
      <c r="P50" s="32">
        <v>84632.09</v>
      </c>
      <c r="Q50" s="32">
        <f>(P50*M50)+P50</f>
        <v>107482.7543</v>
      </c>
      <c r="R50" s="32">
        <v>31530</v>
      </c>
      <c r="S50" s="32">
        <f t="shared" si="3"/>
        <v>61519</v>
      </c>
      <c r="T50" s="32">
        <f t="shared" si="6"/>
        <v>61519</v>
      </c>
      <c r="U50" s="3"/>
    </row>
    <row r="51" spans="2:21" ht="34.200000000000003" x14ac:dyDescent="0.3">
      <c r="B51" s="33">
        <v>49</v>
      </c>
      <c r="C51" s="45" t="s">
        <v>67</v>
      </c>
      <c r="D51" s="46"/>
      <c r="E51" s="46"/>
      <c r="F51" s="47"/>
      <c r="G51" s="33" t="s">
        <v>9</v>
      </c>
      <c r="H51" s="34" t="s">
        <v>21</v>
      </c>
      <c r="I51" s="34" t="s">
        <v>22</v>
      </c>
      <c r="J51" s="34" t="s">
        <v>23</v>
      </c>
      <c r="K51" s="33" t="s">
        <v>13</v>
      </c>
      <c r="L51" s="33">
        <v>1</v>
      </c>
      <c r="M51" s="42">
        <f>17%</f>
        <v>0.17</v>
      </c>
      <c r="N51" s="32">
        <v>41598.82</v>
      </c>
      <c r="O51" s="32">
        <f t="shared" si="5"/>
        <v>48670.619400000003</v>
      </c>
      <c r="P51" s="32"/>
      <c r="Q51" s="32"/>
      <c r="R51" s="32">
        <v>36785</v>
      </c>
      <c r="S51" s="32">
        <f t="shared" si="3"/>
        <v>42728</v>
      </c>
      <c r="T51" s="32">
        <f t="shared" si="6"/>
        <v>42728</v>
      </c>
      <c r="U51" s="3"/>
    </row>
    <row r="52" spans="2:21" ht="34.200000000000003" x14ac:dyDescent="0.3">
      <c r="B52" s="33">
        <v>50</v>
      </c>
      <c r="C52" s="45" t="s">
        <v>14</v>
      </c>
      <c r="D52" s="46"/>
      <c r="E52" s="46"/>
      <c r="F52" s="47"/>
      <c r="G52" s="33" t="s">
        <v>9</v>
      </c>
      <c r="H52" s="34" t="s">
        <v>21</v>
      </c>
      <c r="I52" s="34" t="s">
        <v>22</v>
      </c>
      <c r="J52" s="34" t="s">
        <v>23</v>
      </c>
      <c r="K52" s="33" t="s">
        <v>13</v>
      </c>
      <c r="L52" s="33">
        <v>1</v>
      </c>
      <c r="M52" s="42">
        <f>17%</f>
        <v>0.17</v>
      </c>
      <c r="N52" s="32">
        <v>35861.050000000003</v>
      </c>
      <c r="O52" s="32">
        <f t="shared" si="5"/>
        <v>41957.428500000002</v>
      </c>
      <c r="P52" s="32">
        <v>84632.09</v>
      </c>
      <c r="Q52" s="32">
        <f>(P52*M52)+P52</f>
        <v>99019.545299999998</v>
      </c>
      <c r="R52" s="32">
        <v>21020</v>
      </c>
      <c r="S52" s="32">
        <f t="shared" si="3"/>
        <v>53999</v>
      </c>
      <c r="T52" s="32">
        <f t="shared" si="6"/>
        <v>53999</v>
      </c>
      <c r="U52" s="3"/>
    </row>
    <row r="53" spans="2:21" ht="22.8" x14ac:dyDescent="0.3">
      <c r="B53" s="33">
        <v>51</v>
      </c>
      <c r="C53" s="45" t="s">
        <v>67</v>
      </c>
      <c r="D53" s="46"/>
      <c r="E53" s="46"/>
      <c r="F53" s="47"/>
      <c r="G53" s="33" t="s">
        <v>9</v>
      </c>
      <c r="H53" s="34" t="s">
        <v>24</v>
      </c>
      <c r="I53" s="34" t="s">
        <v>25</v>
      </c>
      <c r="J53" s="34" t="s">
        <v>26</v>
      </c>
      <c r="K53" s="33" t="s">
        <v>13</v>
      </c>
      <c r="L53" s="33">
        <v>1</v>
      </c>
      <c r="M53" s="42">
        <f>17%</f>
        <v>0.17</v>
      </c>
      <c r="N53" s="32">
        <v>41598.82</v>
      </c>
      <c r="O53" s="32">
        <f t="shared" si="5"/>
        <v>48670.619400000003</v>
      </c>
      <c r="P53" s="32"/>
      <c r="Q53" s="32"/>
      <c r="R53" s="32">
        <v>42040</v>
      </c>
      <c r="S53" s="32">
        <f t="shared" si="3"/>
        <v>45355</v>
      </c>
      <c r="T53" s="32">
        <f t="shared" si="6"/>
        <v>45355</v>
      </c>
      <c r="U53" s="3"/>
    </row>
    <row r="54" spans="2:21" ht="22.8" x14ac:dyDescent="0.3">
      <c r="B54" s="33">
        <v>52</v>
      </c>
      <c r="C54" s="45" t="s">
        <v>14</v>
      </c>
      <c r="D54" s="46"/>
      <c r="E54" s="46"/>
      <c r="F54" s="47"/>
      <c r="G54" s="33" t="s">
        <v>9</v>
      </c>
      <c r="H54" s="34" t="s">
        <v>24</v>
      </c>
      <c r="I54" s="34" t="s">
        <v>25</v>
      </c>
      <c r="J54" s="34" t="s">
        <v>26</v>
      </c>
      <c r="K54" s="33" t="s">
        <v>13</v>
      </c>
      <c r="L54" s="33">
        <v>1</v>
      </c>
      <c r="M54" s="42">
        <f>17%</f>
        <v>0.17</v>
      </c>
      <c r="N54" s="32">
        <v>35861.050000000003</v>
      </c>
      <c r="O54" s="32">
        <f t="shared" si="5"/>
        <v>41957.428500000002</v>
      </c>
      <c r="P54" s="32">
        <v>84632.09</v>
      </c>
      <c r="Q54" s="32">
        <f>(P54*M54)+P54</f>
        <v>99019.545299999998</v>
      </c>
      <c r="R54" s="32">
        <v>21020</v>
      </c>
      <c r="S54" s="32">
        <f t="shared" si="3"/>
        <v>53999</v>
      </c>
      <c r="T54" s="32">
        <f t="shared" si="6"/>
        <v>53999</v>
      </c>
      <c r="U54" s="3"/>
    </row>
    <row r="55" spans="2:21" ht="34.200000000000003" x14ac:dyDescent="0.3">
      <c r="B55" s="33">
        <v>53</v>
      </c>
      <c r="C55" s="45" t="s">
        <v>67</v>
      </c>
      <c r="D55" s="46"/>
      <c r="E55" s="46"/>
      <c r="F55" s="47"/>
      <c r="G55" s="33" t="s">
        <v>9</v>
      </c>
      <c r="H55" s="34" t="s">
        <v>27</v>
      </c>
      <c r="I55" s="34" t="s">
        <v>28</v>
      </c>
      <c r="J55" s="34" t="s">
        <v>29</v>
      </c>
      <c r="K55" s="33" t="s">
        <v>13</v>
      </c>
      <c r="L55" s="33">
        <v>1</v>
      </c>
      <c r="M55" s="42">
        <f>16%</f>
        <v>0.16</v>
      </c>
      <c r="N55" s="32">
        <v>41598.82</v>
      </c>
      <c r="O55" s="32">
        <f t="shared" si="5"/>
        <v>48254.631200000003</v>
      </c>
      <c r="P55" s="32"/>
      <c r="Q55" s="32"/>
      <c r="R55" s="32">
        <v>42040</v>
      </c>
      <c r="S55" s="32">
        <f t="shared" si="3"/>
        <v>45147</v>
      </c>
      <c r="T55" s="32">
        <f t="shared" si="6"/>
        <v>45147</v>
      </c>
      <c r="U55" s="3"/>
    </row>
    <row r="56" spans="2:21" ht="34.200000000000003" x14ac:dyDescent="0.3">
      <c r="B56" s="33">
        <v>54</v>
      </c>
      <c r="C56" s="45" t="s">
        <v>14</v>
      </c>
      <c r="D56" s="46"/>
      <c r="E56" s="46"/>
      <c r="F56" s="47"/>
      <c r="G56" s="33" t="s">
        <v>9</v>
      </c>
      <c r="H56" s="34" t="s">
        <v>27</v>
      </c>
      <c r="I56" s="34" t="s">
        <v>28</v>
      </c>
      <c r="J56" s="34" t="s">
        <v>29</v>
      </c>
      <c r="K56" s="33" t="s">
        <v>13</v>
      </c>
      <c r="L56" s="33">
        <v>1</v>
      </c>
      <c r="M56" s="42">
        <f>16%</f>
        <v>0.16</v>
      </c>
      <c r="N56" s="32">
        <v>35861.050000000003</v>
      </c>
      <c r="O56" s="32">
        <f t="shared" si="5"/>
        <v>41598.818000000007</v>
      </c>
      <c r="P56" s="32">
        <v>84632.09</v>
      </c>
      <c r="Q56" s="32">
        <f>(P56*M56)+P56</f>
        <v>98173.224399999992</v>
      </c>
      <c r="R56" s="32">
        <v>31530</v>
      </c>
      <c r="S56" s="32">
        <f t="shared" si="3"/>
        <v>57101</v>
      </c>
      <c r="T56" s="32">
        <f t="shared" si="6"/>
        <v>57101</v>
      </c>
      <c r="U56" s="3"/>
    </row>
    <row r="57" spans="2:21" ht="22.8" x14ac:dyDescent="0.3">
      <c r="B57" s="33">
        <v>55</v>
      </c>
      <c r="C57" s="45" t="s">
        <v>67</v>
      </c>
      <c r="D57" s="46"/>
      <c r="E57" s="46"/>
      <c r="F57" s="47"/>
      <c r="G57" s="33" t="s">
        <v>9</v>
      </c>
      <c r="H57" s="34" t="s">
        <v>30</v>
      </c>
      <c r="I57" s="34" t="s">
        <v>31</v>
      </c>
      <c r="J57" s="34" t="s">
        <v>32</v>
      </c>
      <c r="K57" s="33" t="s">
        <v>13</v>
      </c>
      <c r="L57" s="33">
        <v>1</v>
      </c>
      <c r="M57" s="42">
        <f>16%</f>
        <v>0.16</v>
      </c>
      <c r="N57" s="32">
        <v>41598.82</v>
      </c>
      <c r="O57" s="32">
        <f t="shared" si="5"/>
        <v>48254.631200000003</v>
      </c>
      <c r="P57" s="32"/>
      <c r="Q57" s="32"/>
      <c r="R57" s="32">
        <v>21020</v>
      </c>
      <c r="S57" s="32">
        <f t="shared" si="3"/>
        <v>34637</v>
      </c>
      <c r="T57" s="32">
        <f t="shared" si="6"/>
        <v>34637</v>
      </c>
      <c r="U57" s="3"/>
    </row>
    <row r="58" spans="2:21" ht="22.8" x14ac:dyDescent="0.3">
      <c r="B58" s="33">
        <v>56</v>
      </c>
      <c r="C58" s="45" t="s">
        <v>14</v>
      </c>
      <c r="D58" s="46"/>
      <c r="E58" s="46"/>
      <c r="F58" s="47"/>
      <c r="G58" s="33" t="s">
        <v>9</v>
      </c>
      <c r="H58" s="34" t="s">
        <v>30</v>
      </c>
      <c r="I58" s="34" t="s">
        <v>31</v>
      </c>
      <c r="J58" s="34" t="s">
        <v>32</v>
      </c>
      <c r="K58" s="33" t="s">
        <v>13</v>
      </c>
      <c r="L58" s="33">
        <v>1</v>
      </c>
      <c r="M58" s="42">
        <f>16%</f>
        <v>0.16</v>
      </c>
      <c r="N58" s="32">
        <v>35861.050000000003</v>
      </c>
      <c r="O58" s="32">
        <f t="shared" si="5"/>
        <v>41598.818000000007</v>
      </c>
      <c r="P58" s="32">
        <v>84632.09</v>
      </c>
      <c r="Q58" s="32">
        <f>(P58*M58)+P58</f>
        <v>98173.224399999992</v>
      </c>
      <c r="R58" s="32">
        <v>31530</v>
      </c>
      <c r="S58" s="32">
        <f t="shared" si="3"/>
        <v>57101</v>
      </c>
      <c r="T58" s="32">
        <f t="shared" si="6"/>
        <v>57101</v>
      </c>
      <c r="U58" s="3"/>
    </row>
    <row r="59" spans="2:21" ht="22.8" x14ac:dyDescent="0.3">
      <c r="B59" s="33">
        <v>57</v>
      </c>
      <c r="C59" s="45" t="s">
        <v>67</v>
      </c>
      <c r="D59" s="46"/>
      <c r="E59" s="46"/>
      <c r="F59" s="47"/>
      <c r="G59" s="33" t="s">
        <v>9</v>
      </c>
      <c r="H59" s="34" t="s">
        <v>33</v>
      </c>
      <c r="I59" s="34" t="s">
        <v>34</v>
      </c>
      <c r="J59" s="34" t="s">
        <v>35</v>
      </c>
      <c r="K59" s="33" t="s">
        <v>13</v>
      </c>
      <c r="L59" s="33">
        <v>1</v>
      </c>
      <c r="M59" s="42">
        <f>27%</f>
        <v>0.27</v>
      </c>
      <c r="N59" s="32">
        <v>41598.82</v>
      </c>
      <c r="O59" s="32">
        <f t="shared" si="5"/>
        <v>52830.501400000001</v>
      </c>
      <c r="P59" s="32"/>
      <c r="Q59" s="32"/>
      <c r="R59" s="32">
        <v>36785</v>
      </c>
      <c r="S59" s="32">
        <f t="shared" si="3"/>
        <v>44808</v>
      </c>
      <c r="T59" s="32">
        <f t="shared" si="6"/>
        <v>44808</v>
      </c>
      <c r="U59" s="3"/>
    </row>
    <row r="60" spans="2:21" ht="22.8" x14ac:dyDescent="0.3">
      <c r="B60" s="33">
        <v>58</v>
      </c>
      <c r="C60" s="45" t="s">
        <v>14</v>
      </c>
      <c r="D60" s="46"/>
      <c r="E60" s="46"/>
      <c r="F60" s="47"/>
      <c r="G60" s="33" t="s">
        <v>9</v>
      </c>
      <c r="H60" s="34" t="s">
        <v>33</v>
      </c>
      <c r="I60" s="34" t="s">
        <v>34</v>
      </c>
      <c r="J60" s="34" t="s">
        <v>35</v>
      </c>
      <c r="K60" s="33" t="s">
        <v>13</v>
      </c>
      <c r="L60" s="33">
        <v>1</v>
      </c>
      <c r="M60" s="42">
        <f>27%</f>
        <v>0.27</v>
      </c>
      <c r="N60" s="32">
        <v>35861.050000000003</v>
      </c>
      <c r="O60" s="32">
        <f t="shared" si="5"/>
        <v>45543.533500000005</v>
      </c>
      <c r="P60" s="32">
        <v>84632.09</v>
      </c>
      <c r="Q60" s="32">
        <f>(P60*M60)+P60</f>
        <v>107482.7543</v>
      </c>
      <c r="R60" s="32">
        <v>21020</v>
      </c>
      <c r="S60" s="32">
        <f t="shared" si="3"/>
        <v>58015</v>
      </c>
      <c r="T60" s="32">
        <f t="shared" si="6"/>
        <v>58015</v>
      </c>
      <c r="U60" s="3"/>
    </row>
    <row r="61" spans="2:21" ht="22.8" x14ac:dyDescent="0.3">
      <c r="B61" s="33">
        <v>59</v>
      </c>
      <c r="C61" s="45" t="s">
        <v>67</v>
      </c>
      <c r="D61" s="46"/>
      <c r="E61" s="46"/>
      <c r="F61" s="47"/>
      <c r="G61" s="33" t="s">
        <v>9</v>
      </c>
      <c r="H61" s="34" t="s">
        <v>36</v>
      </c>
      <c r="I61" s="34" t="s">
        <v>37</v>
      </c>
      <c r="J61" s="34" t="s">
        <v>38</v>
      </c>
      <c r="K61" s="33" t="s">
        <v>13</v>
      </c>
      <c r="L61" s="33">
        <v>1</v>
      </c>
      <c r="M61" s="42">
        <f>17%</f>
        <v>0.17</v>
      </c>
      <c r="N61" s="32">
        <v>41598.82</v>
      </c>
      <c r="O61" s="32">
        <f t="shared" si="5"/>
        <v>48670.619400000003</v>
      </c>
      <c r="P61" s="32"/>
      <c r="Q61" s="32"/>
      <c r="R61" s="32">
        <v>31530</v>
      </c>
      <c r="S61" s="32">
        <f t="shared" si="3"/>
        <v>40100</v>
      </c>
      <c r="T61" s="32">
        <f t="shared" si="6"/>
        <v>40100</v>
      </c>
      <c r="U61" s="3"/>
    </row>
    <row r="62" spans="2:21" ht="22.8" x14ac:dyDescent="0.3">
      <c r="B62" s="33">
        <v>60</v>
      </c>
      <c r="C62" s="45" t="s">
        <v>14</v>
      </c>
      <c r="D62" s="46"/>
      <c r="E62" s="46"/>
      <c r="F62" s="47"/>
      <c r="G62" s="33" t="s">
        <v>9</v>
      </c>
      <c r="H62" s="34" t="s">
        <v>36</v>
      </c>
      <c r="I62" s="34" t="s">
        <v>37</v>
      </c>
      <c r="J62" s="34" t="s">
        <v>38</v>
      </c>
      <c r="K62" s="33" t="s">
        <v>13</v>
      </c>
      <c r="L62" s="33">
        <v>1</v>
      </c>
      <c r="M62" s="42">
        <f>17%</f>
        <v>0.17</v>
      </c>
      <c r="N62" s="32">
        <v>35861.050000000003</v>
      </c>
      <c r="O62" s="32">
        <f t="shared" si="5"/>
        <v>41957.428500000002</v>
      </c>
      <c r="P62" s="32">
        <v>84632.09</v>
      </c>
      <c r="Q62" s="32">
        <f>(P62*M62)+P62</f>
        <v>99019.545299999998</v>
      </c>
      <c r="R62" s="32">
        <v>15765</v>
      </c>
      <c r="S62" s="32">
        <f t="shared" si="3"/>
        <v>52247</v>
      </c>
      <c r="T62" s="32">
        <f t="shared" si="6"/>
        <v>52247</v>
      </c>
      <c r="U62" s="3"/>
    </row>
    <row r="63" spans="2:21" ht="34.200000000000003" x14ac:dyDescent="0.3">
      <c r="B63" s="33">
        <v>61</v>
      </c>
      <c r="C63" s="45" t="s">
        <v>67</v>
      </c>
      <c r="D63" s="46"/>
      <c r="E63" s="46"/>
      <c r="F63" s="47"/>
      <c r="G63" s="33" t="s">
        <v>9</v>
      </c>
      <c r="H63" s="34" t="s">
        <v>39</v>
      </c>
      <c r="I63" s="34" t="s">
        <v>40</v>
      </c>
      <c r="J63" s="34" t="s">
        <v>41</v>
      </c>
      <c r="K63" s="33" t="s">
        <v>13</v>
      </c>
      <c r="L63" s="33">
        <v>1</v>
      </c>
      <c r="M63" s="42">
        <f>16%</f>
        <v>0.16</v>
      </c>
      <c r="N63" s="32">
        <v>41598.82</v>
      </c>
      <c r="O63" s="32">
        <f t="shared" si="5"/>
        <v>48254.631200000003</v>
      </c>
      <c r="P63" s="32"/>
      <c r="Q63" s="32"/>
      <c r="R63" s="32">
        <v>42040</v>
      </c>
      <c r="S63" s="32">
        <f t="shared" si="3"/>
        <v>45147</v>
      </c>
      <c r="T63" s="32">
        <f t="shared" si="6"/>
        <v>45147</v>
      </c>
      <c r="U63" s="3"/>
    </row>
    <row r="64" spans="2:21" ht="34.200000000000003" x14ac:dyDescent="0.3">
      <c r="B64" s="33">
        <v>62</v>
      </c>
      <c r="C64" s="45" t="s">
        <v>14</v>
      </c>
      <c r="D64" s="46"/>
      <c r="E64" s="46"/>
      <c r="F64" s="47"/>
      <c r="G64" s="33" t="s">
        <v>9</v>
      </c>
      <c r="H64" s="34" t="s">
        <v>39</v>
      </c>
      <c r="I64" s="34" t="s">
        <v>40</v>
      </c>
      <c r="J64" s="34" t="s">
        <v>41</v>
      </c>
      <c r="K64" s="33" t="s">
        <v>13</v>
      </c>
      <c r="L64" s="33">
        <v>1</v>
      </c>
      <c r="M64" s="42">
        <f>16%</f>
        <v>0.16</v>
      </c>
      <c r="N64" s="32">
        <v>35861.050000000003</v>
      </c>
      <c r="O64" s="32">
        <f t="shared" si="5"/>
        <v>41598.818000000007</v>
      </c>
      <c r="P64" s="32">
        <v>84632.09</v>
      </c>
      <c r="Q64" s="32">
        <f>(P64*M64)+P64</f>
        <v>98173.224399999992</v>
      </c>
      <c r="R64" s="32">
        <v>21020</v>
      </c>
      <c r="S64" s="32">
        <f t="shared" si="3"/>
        <v>53597</v>
      </c>
      <c r="T64" s="32">
        <f t="shared" si="6"/>
        <v>53597</v>
      </c>
      <c r="U64" s="3"/>
    </row>
    <row r="65" spans="2:21" ht="32.25" customHeight="1" x14ac:dyDescent="0.3">
      <c r="B65" s="33">
        <v>63</v>
      </c>
      <c r="C65" s="45" t="s">
        <v>67</v>
      </c>
      <c r="D65" s="46"/>
      <c r="E65" s="46"/>
      <c r="F65" s="47"/>
      <c r="G65" s="33" t="s">
        <v>9</v>
      </c>
      <c r="H65" s="34" t="s">
        <v>36</v>
      </c>
      <c r="I65" s="34" t="s">
        <v>37</v>
      </c>
      <c r="J65" s="34" t="s">
        <v>42</v>
      </c>
      <c r="K65" s="33" t="s">
        <v>13</v>
      </c>
      <c r="L65" s="33">
        <v>1</v>
      </c>
      <c r="M65" s="42">
        <f>17%</f>
        <v>0.17</v>
      </c>
      <c r="N65" s="32">
        <v>41598.82</v>
      </c>
      <c r="O65" s="32">
        <f t="shared" si="5"/>
        <v>48670.619400000003</v>
      </c>
      <c r="P65" s="32"/>
      <c r="Q65" s="32"/>
      <c r="R65" s="32">
        <v>31530</v>
      </c>
      <c r="S65" s="32">
        <f t="shared" si="3"/>
        <v>40100</v>
      </c>
      <c r="T65" s="32">
        <f t="shared" si="6"/>
        <v>40100</v>
      </c>
      <c r="U65" s="3"/>
    </row>
    <row r="66" spans="2:21" ht="33" customHeight="1" x14ac:dyDescent="0.3">
      <c r="B66" s="33">
        <v>64</v>
      </c>
      <c r="C66" s="45" t="s">
        <v>14</v>
      </c>
      <c r="D66" s="46"/>
      <c r="E66" s="46"/>
      <c r="F66" s="47"/>
      <c r="G66" s="33" t="s">
        <v>9</v>
      </c>
      <c r="H66" s="34" t="s">
        <v>36</v>
      </c>
      <c r="I66" s="34" t="s">
        <v>37</v>
      </c>
      <c r="J66" s="34" t="s">
        <v>42</v>
      </c>
      <c r="K66" s="33" t="s">
        <v>13</v>
      </c>
      <c r="L66" s="33">
        <v>1</v>
      </c>
      <c r="M66" s="42">
        <f>17%</f>
        <v>0.17</v>
      </c>
      <c r="N66" s="32">
        <v>35861.050000000003</v>
      </c>
      <c r="O66" s="32">
        <f t="shared" si="5"/>
        <v>41957.428500000002</v>
      </c>
      <c r="P66" s="32">
        <v>84632.09</v>
      </c>
      <c r="Q66" s="32">
        <f>(P66*M66)+P66</f>
        <v>99019.545299999998</v>
      </c>
      <c r="R66" s="32">
        <v>15765</v>
      </c>
      <c r="S66" s="32">
        <f t="shared" si="3"/>
        <v>52247</v>
      </c>
      <c r="T66" s="32">
        <f t="shared" si="6"/>
        <v>52247</v>
      </c>
      <c r="U66" s="3"/>
    </row>
    <row r="67" spans="2:21" ht="22.8" x14ac:dyDescent="0.3">
      <c r="B67" s="33">
        <v>65</v>
      </c>
      <c r="C67" s="45" t="s">
        <v>67</v>
      </c>
      <c r="D67" s="46"/>
      <c r="E67" s="46"/>
      <c r="F67" s="47"/>
      <c r="G67" s="33" t="s">
        <v>9</v>
      </c>
      <c r="H67" s="34" t="s">
        <v>36</v>
      </c>
      <c r="I67" s="34" t="s">
        <v>37</v>
      </c>
      <c r="J67" s="34" t="s">
        <v>45</v>
      </c>
      <c r="K67" s="33" t="s">
        <v>13</v>
      </c>
      <c r="L67" s="33">
        <v>1</v>
      </c>
      <c r="M67" s="42">
        <f>17%</f>
        <v>0.17</v>
      </c>
      <c r="N67" s="32">
        <v>41598.82</v>
      </c>
      <c r="O67" s="32">
        <f t="shared" ref="O67:O86" si="7">(N67*M67)+N67</f>
        <v>48670.619400000003</v>
      </c>
      <c r="P67" s="32"/>
      <c r="Q67" s="32"/>
      <c r="R67" s="32">
        <v>31530</v>
      </c>
      <c r="S67" s="32">
        <f t="shared" si="3"/>
        <v>40100</v>
      </c>
      <c r="T67" s="32">
        <f t="shared" ref="T67:T86" si="8">S67*L67</f>
        <v>40100</v>
      </c>
      <c r="U67" s="3"/>
    </row>
    <row r="68" spans="2:21" ht="22.8" x14ac:dyDescent="0.3">
      <c r="B68" s="33">
        <v>66</v>
      </c>
      <c r="C68" s="45" t="s">
        <v>14</v>
      </c>
      <c r="D68" s="46"/>
      <c r="E68" s="46"/>
      <c r="F68" s="47"/>
      <c r="G68" s="33" t="s">
        <v>9</v>
      </c>
      <c r="H68" s="34" t="s">
        <v>36</v>
      </c>
      <c r="I68" s="34" t="s">
        <v>37</v>
      </c>
      <c r="J68" s="34" t="s">
        <v>45</v>
      </c>
      <c r="K68" s="33" t="s">
        <v>13</v>
      </c>
      <c r="L68" s="33">
        <v>1</v>
      </c>
      <c r="M68" s="42">
        <f>17%</f>
        <v>0.17</v>
      </c>
      <c r="N68" s="32">
        <v>35861.050000000003</v>
      </c>
      <c r="O68" s="32">
        <f t="shared" si="7"/>
        <v>41957.428500000002</v>
      </c>
      <c r="P68" s="32">
        <v>84632.09</v>
      </c>
      <c r="Q68" s="32">
        <f>(P68*M68)+P68</f>
        <v>99019.545299999998</v>
      </c>
      <c r="R68" s="32">
        <v>15765</v>
      </c>
      <c r="S68" s="32">
        <f t="shared" ref="S68:S86" si="9">ROUND(AVERAGE(O68,Q68,R68),0)</f>
        <v>52247</v>
      </c>
      <c r="T68" s="32">
        <f t="shared" si="8"/>
        <v>52247</v>
      </c>
      <c r="U68" s="3"/>
    </row>
    <row r="69" spans="2:21" ht="29.25" customHeight="1" x14ac:dyDescent="0.3">
      <c r="B69" s="33">
        <v>67</v>
      </c>
      <c r="C69" s="45" t="s">
        <v>67</v>
      </c>
      <c r="D69" s="46"/>
      <c r="E69" s="46"/>
      <c r="F69" s="47"/>
      <c r="G69" s="33" t="s">
        <v>9</v>
      </c>
      <c r="H69" s="34" t="s">
        <v>36</v>
      </c>
      <c r="I69" s="34" t="s">
        <v>37</v>
      </c>
      <c r="J69" s="34" t="s">
        <v>44</v>
      </c>
      <c r="K69" s="33" t="s">
        <v>13</v>
      </c>
      <c r="L69" s="33">
        <v>8</v>
      </c>
      <c r="M69" s="42">
        <f>17%</f>
        <v>0.17</v>
      </c>
      <c r="N69" s="32">
        <v>41598.82</v>
      </c>
      <c r="O69" s="32">
        <f t="shared" si="7"/>
        <v>48670.619400000003</v>
      </c>
      <c r="P69" s="32"/>
      <c r="Q69" s="32"/>
      <c r="R69" s="32">
        <v>31530</v>
      </c>
      <c r="S69" s="32">
        <f t="shared" si="9"/>
        <v>40100</v>
      </c>
      <c r="T69" s="32">
        <f t="shared" si="8"/>
        <v>320800</v>
      </c>
      <c r="U69" s="3"/>
    </row>
    <row r="70" spans="2:21" ht="29.25" customHeight="1" x14ac:dyDescent="0.3">
      <c r="B70" s="33">
        <v>68</v>
      </c>
      <c r="C70" s="45" t="s">
        <v>14</v>
      </c>
      <c r="D70" s="46"/>
      <c r="E70" s="46"/>
      <c r="F70" s="47"/>
      <c r="G70" s="33" t="s">
        <v>9</v>
      </c>
      <c r="H70" s="34" t="s">
        <v>36</v>
      </c>
      <c r="I70" s="34" t="s">
        <v>37</v>
      </c>
      <c r="J70" s="34" t="s">
        <v>44</v>
      </c>
      <c r="K70" s="33" t="s">
        <v>13</v>
      </c>
      <c r="L70" s="33">
        <v>8</v>
      </c>
      <c r="M70" s="42">
        <f>17%</f>
        <v>0.17</v>
      </c>
      <c r="N70" s="32">
        <v>35861.050000000003</v>
      </c>
      <c r="O70" s="32">
        <f t="shared" si="7"/>
        <v>41957.428500000002</v>
      </c>
      <c r="P70" s="32">
        <v>84632.09</v>
      </c>
      <c r="Q70" s="32">
        <f>(P70*M70)+P70</f>
        <v>99019.545299999998</v>
      </c>
      <c r="R70" s="32">
        <v>26275</v>
      </c>
      <c r="S70" s="32">
        <f t="shared" si="9"/>
        <v>55751</v>
      </c>
      <c r="T70" s="32">
        <f t="shared" si="8"/>
        <v>446008</v>
      </c>
      <c r="U70" s="3"/>
    </row>
    <row r="71" spans="2:21" ht="45.6" x14ac:dyDescent="0.3">
      <c r="B71" s="33">
        <v>69</v>
      </c>
      <c r="C71" s="45" t="s">
        <v>67</v>
      </c>
      <c r="D71" s="46"/>
      <c r="E71" s="46"/>
      <c r="F71" s="47"/>
      <c r="G71" s="33" t="s">
        <v>9</v>
      </c>
      <c r="H71" s="34" t="s">
        <v>46</v>
      </c>
      <c r="I71" s="34" t="s">
        <v>47</v>
      </c>
      <c r="J71" s="34" t="s">
        <v>48</v>
      </c>
      <c r="K71" s="33" t="s">
        <v>13</v>
      </c>
      <c r="L71" s="33">
        <v>1</v>
      </c>
      <c r="M71" s="42">
        <f>20%</f>
        <v>0.2</v>
      </c>
      <c r="N71" s="32">
        <v>41598.82</v>
      </c>
      <c r="O71" s="32">
        <f t="shared" si="7"/>
        <v>49918.584000000003</v>
      </c>
      <c r="P71" s="32"/>
      <c r="Q71" s="32"/>
      <c r="R71" s="32">
        <v>31530</v>
      </c>
      <c r="S71" s="32">
        <f t="shared" si="9"/>
        <v>40724</v>
      </c>
      <c r="T71" s="32">
        <f t="shared" si="8"/>
        <v>40724</v>
      </c>
      <c r="U71" s="3"/>
    </row>
    <row r="72" spans="2:21" s="5" customFormat="1" ht="45.6" x14ac:dyDescent="0.3">
      <c r="B72" s="33">
        <v>70</v>
      </c>
      <c r="C72" s="45" t="s">
        <v>14</v>
      </c>
      <c r="D72" s="46"/>
      <c r="E72" s="46"/>
      <c r="F72" s="47"/>
      <c r="G72" s="33" t="s">
        <v>9</v>
      </c>
      <c r="H72" s="34" t="s">
        <v>46</v>
      </c>
      <c r="I72" s="34" t="s">
        <v>47</v>
      </c>
      <c r="J72" s="34" t="s">
        <v>48</v>
      </c>
      <c r="K72" s="33" t="s">
        <v>13</v>
      </c>
      <c r="L72" s="33">
        <v>1</v>
      </c>
      <c r="M72" s="42">
        <f>20%</f>
        <v>0.2</v>
      </c>
      <c r="N72" s="32">
        <v>35861.050000000003</v>
      </c>
      <c r="O72" s="32">
        <f t="shared" si="7"/>
        <v>43033.26</v>
      </c>
      <c r="P72" s="32">
        <v>84632.09</v>
      </c>
      <c r="Q72" s="32">
        <f>(P72*M72)+P72</f>
        <v>101558.508</v>
      </c>
      <c r="R72" s="32">
        <v>21020</v>
      </c>
      <c r="S72" s="32">
        <f t="shared" si="9"/>
        <v>55204</v>
      </c>
      <c r="T72" s="32">
        <f t="shared" si="8"/>
        <v>55204</v>
      </c>
      <c r="U72" s="3"/>
    </row>
    <row r="73" spans="2:21" ht="34.200000000000003" x14ac:dyDescent="0.3">
      <c r="B73" s="33">
        <v>71</v>
      </c>
      <c r="C73" s="45" t="s">
        <v>67</v>
      </c>
      <c r="D73" s="46"/>
      <c r="E73" s="46"/>
      <c r="F73" s="47"/>
      <c r="G73" s="33" t="s">
        <v>9</v>
      </c>
      <c r="H73" s="34" t="s">
        <v>49</v>
      </c>
      <c r="I73" s="34" t="s">
        <v>50</v>
      </c>
      <c r="J73" s="34" t="s">
        <v>51</v>
      </c>
      <c r="K73" s="33" t="s">
        <v>13</v>
      </c>
      <c r="L73" s="33">
        <v>1</v>
      </c>
      <c r="M73" s="42">
        <f>17%</f>
        <v>0.17</v>
      </c>
      <c r="N73" s="32">
        <v>41598.82</v>
      </c>
      <c r="O73" s="32">
        <f t="shared" si="7"/>
        <v>48670.619400000003</v>
      </c>
      <c r="P73" s="32"/>
      <c r="Q73" s="32"/>
      <c r="R73" s="32">
        <v>36785</v>
      </c>
      <c r="S73" s="32">
        <f t="shared" si="9"/>
        <v>42728</v>
      </c>
      <c r="T73" s="32">
        <f t="shared" si="8"/>
        <v>42728</v>
      </c>
      <c r="U73" s="3"/>
    </row>
    <row r="74" spans="2:21" ht="34.200000000000003" x14ac:dyDescent="0.3">
      <c r="B74" s="33">
        <v>72</v>
      </c>
      <c r="C74" s="45" t="s">
        <v>14</v>
      </c>
      <c r="D74" s="46"/>
      <c r="E74" s="46"/>
      <c r="F74" s="47"/>
      <c r="G74" s="33" t="s">
        <v>9</v>
      </c>
      <c r="H74" s="34" t="s">
        <v>49</v>
      </c>
      <c r="I74" s="34" t="s">
        <v>50</v>
      </c>
      <c r="J74" s="34" t="s">
        <v>51</v>
      </c>
      <c r="K74" s="33" t="s">
        <v>13</v>
      </c>
      <c r="L74" s="33">
        <v>1</v>
      </c>
      <c r="M74" s="42">
        <f>17%</f>
        <v>0.17</v>
      </c>
      <c r="N74" s="32">
        <v>35861.050000000003</v>
      </c>
      <c r="O74" s="32">
        <f t="shared" si="7"/>
        <v>41957.428500000002</v>
      </c>
      <c r="P74" s="32">
        <v>84632.09</v>
      </c>
      <c r="Q74" s="32">
        <f>(P74*M74)+P74</f>
        <v>99019.545299999998</v>
      </c>
      <c r="R74" s="32">
        <v>21020</v>
      </c>
      <c r="S74" s="32">
        <f t="shared" si="9"/>
        <v>53999</v>
      </c>
      <c r="T74" s="32">
        <f t="shared" si="8"/>
        <v>53999</v>
      </c>
      <c r="U74" s="3"/>
    </row>
    <row r="75" spans="2:21" ht="22.8" x14ac:dyDescent="0.3">
      <c r="B75" s="33">
        <v>73</v>
      </c>
      <c r="C75" s="45" t="s">
        <v>67</v>
      </c>
      <c r="D75" s="46"/>
      <c r="E75" s="46"/>
      <c r="F75" s="47"/>
      <c r="G75" s="33" t="s">
        <v>9</v>
      </c>
      <c r="H75" s="34" t="s">
        <v>52</v>
      </c>
      <c r="I75" s="34" t="s">
        <v>53</v>
      </c>
      <c r="J75" s="34" t="s">
        <v>54</v>
      </c>
      <c r="K75" s="33" t="s">
        <v>13</v>
      </c>
      <c r="L75" s="33">
        <v>1</v>
      </c>
      <c r="M75" s="42">
        <f>17%</f>
        <v>0.17</v>
      </c>
      <c r="N75" s="32">
        <v>41598.82</v>
      </c>
      <c r="O75" s="32">
        <f t="shared" si="7"/>
        <v>48670.619400000003</v>
      </c>
      <c r="P75" s="32"/>
      <c r="Q75" s="32"/>
      <c r="R75" s="32">
        <v>36785</v>
      </c>
      <c r="S75" s="32">
        <f t="shared" si="9"/>
        <v>42728</v>
      </c>
      <c r="T75" s="32">
        <f t="shared" si="8"/>
        <v>42728</v>
      </c>
      <c r="U75" s="3"/>
    </row>
    <row r="76" spans="2:21" ht="22.8" x14ac:dyDescent="0.3">
      <c r="B76" s="33">
        <v>74</v>
      </c>
      <c r="C76" s="45" t="s">
        <v>14</v>
      </c>
      <c r="D76" s="46"/>
      <c r="E76" s="46"/>
      <c r="F76" s="47"/>
      <c r="G76" s="33" t="s">
        <v>9</v>
      </c>
      <c r="H76" s="34" t="s">
        <v>52</v>
      </c>
      <c r="I76" s="34" t="s">
        <v>53</v>
      </c>
      <c r="J76" s="34" t="s">
        <v>54</v>
      </c>
      <c r="K76" s="33" t="s">
        <v>13</v>
      </c>
      <c r="L76" s="33">
        <v>1</v>
      </c>
      <c r="M76" s="42">
        <f>17%</f>
        <v>0.17</v>
      </c>
      <c r="N76" s="32">
        <v>35861.050000000003</v>
      </c>
      <c r="O76" s="32">
        <f t="shared" si="7"/>
        <v>41957.428500000002</v>
      </c>
      <c r="P76" s="32">
        <v>84632.09</v>
      </c>
      <c r="Q76" s="32">
        <f>(P76*M76)+P76</f>
        <v>99019.545299999998</v>
      </c>
      <c r="R76" s="32">
        <v>21020</v>
      </c>
      <c r="S76" s="32">
        <f t="shared" si="9"/>
        <v>53999</v>
      </c>
      <c r="T76" s="32">
        <f t="shared" si="8"/>
        <v>53999</v>
      </c>
      <c r="U76" s="3"/>
    </row>
    <row r="77" spans="2:21" ht="34.200000000000003" x14ac:dyDescent="0.3">
      <c r="B77" s="33">
        <v>75</v>
      </c>
      <c r="C77" s="45" t="s">
        <v>67</v>
      </c>
      <c r="D77" s="46"/>
      <c r="E77" s="46"/>
      <c r="F77" s="47"/>
      <c r="G77" s="33" t="s">
        <v>9</v>
      </c>
      <c r="H77" s="34" t="s">
        <v>55</v>
      </c>
      <c r="I77" s="34" t="s">
        <v>56</v>
      </c>
      <c r="J77" s="34" t="s">
        <v>57</v>
      </c>
      <c r="K77" s="33" t="s">
        <v>13</v>
      </c>
      <c r="L77" s="33">
        <v>1</v>
      </c>
      <c r="M77" s="42">
        <f>17%</f>
        <v>0.17</v>
      </c>
      <c r="N77" s="32">
        <v>41598.82</v>
      </c>
      <c r="O77" s="32">
        <f t="shared" si="7"/>
        <v>48670.619400000003</v>
      </c>
      <c r="P77" s="32"/>
      <c r="Q77" s="32"/>
      <c r="R77" s="32">
        <v>31530</v>
      </c>
      <c r="S77" s="32">
        <f t="shared" si="9"/>
        <v>40100</v>
      </c>
      <c r="T77" s="32">
        <f t="shared" si="8"/>
        <v>40100</v>
      </c>
      <c r="U77" s="3"/>
    </row>
    <row r="78" spans="2:21" ht="34.200000000000003" x14ac:dyDescent="0.3">
      <c r="B78" s="33">
        <v>76</v>
      </c>
      <c r="C78" s="45" t="s">
        <v>14</v>
      </c>
      <c r="D78" s="46"/>
      <c r="E78" s="46"/>
      <c r="F78" s="47"/>
      <c r="G78" s="33" t="s">
        <v>9</v>
      </c>
      <c r="H78" s="34" t="s">
        <v>55</v>
      </c>
      <c r="I78" s="34" t="s">
        <v>56</v>
      </c>
      <c r="J78" s="34" t="s">
        <v>57</v>
      </c>
      <c r="K78" s="33" t="s">
        <v>13</v>
      </c>
      <c r="L78" s="33">
        <v>1</v>
      </c>
      <c r="M78" s="42">
        <f>17%</f>
        <v>0.17</v>
      </c>
      <c r="N78" s="32">
        <v>35861.050000000003</v>
      </c>
      <c r="O78" s="32">
        <f t="shared" si="7"/>
        <v>41957.428500000002</v>
      </c>
      <c r="P78" s="32">
        <v>84632.09</v>
      </c>
      <c r="Q78" s="32">
        <f>(P78*M78)+P78</f>
        <v>99019.545299999998</v>
      </c>
      <c r="R78" s="32">
        <v>21020</v>
      </c>
      <c r="S78" s="32">
        <f t="shared" si="9"/>
        <v>53999</v>
      </c>
      <c r="T78" s="32">
        <f t="shared" si="8"/>
        <v>53999</v>
      </c>
      <c r="U78" s="3"/>
    </row>
    <row r="79" spans="2:21" ht="34.200000000000003" x14ac:dyDescent="0.3">
      <c r="B79" s="33">
        <v>77</v>
      </c>
      <c r="C79" s="45" t="s">
        <v>67</v>
      </c>
      <c r="D79" s="46"/>
      <c r="E79" s="46"/>
      <c r="F79" s="47"/>
      <c r="G79" s="33" t="s">
        <v>9</v>
      </c>
      <c r="H79" s="34" t="s">
        <v>58</v>
      </c>
      <c r="I79" s="34" t="s">
        <v>59</v>
      </c>
      <c r="J79" s="34" t="s">
        <v>60</v>
      </c>
      <c r="K79" s="33" t="s">
        <v>13</v>
      </c>
      <c r="L79" s="33">
        <v>1</v>
      </c>
      <c r="M79" s="42">
        <f>17%</f>
        <v>0.17</v>
      </c>
      <c r="N79" s="32">
        <v>41598.82</v>
      </c>
      <c r="O79" s="32">
        <f t="shared" si="7"/>
        <v>48670.619400000003</v>
      </c>
      <c r="P79" s="32"/>
      <c r="Q79" s="32"/>
      <c r="R79" s="32">
        <v>36785</v>
      </c>
      <c r="S79" s="32">
        <f t="shared" si="9"/>
        <v>42728</v>
      </c>
      <c r="T79" s="32">
        <f t="shared" si="8"/>
        <v>42728</v>
      </c>
      <c r="U79" s="3"/>
    </row>
    <row r="80" spans="2:21" ht="34.200000000000003" x14ac:dyDescent="0.3">
      <c r="B80" s="33">
        <v>78</v>
      </c>
      <c r="C80" s="45" t="s">
        <v>14</v>
      </c>
      <c r="D80" s="46"/>
      <c r="E80" s="46"/>
      <c r="F80" s="47"/>
      <c r="G80" s="33" t="s">
        <v>9</v>
      </c>
      <c r="H80" s="34" t="s">
        <v>58</v>
      </c>
      <c r="I80" s="34" t="s">
        <v>59</v>
      </c>
      <c r="J80" s="34" t="s">
        <v>60</v>
      </c>
      <c r="K80" s="33" t="s">
        <v>13</v>
      </c>
      <c r="L80" s="33">
        <v>1</v>
      </c>
      <c r="M80" s="42">
        <f>17%</f>
        <v>0.17</v>
      </c>
      <c r="N80" s="32">
        <v>35861.050000000003</v>
      </c>
      <c r="O80" s="32">
        <f t="shared" si="7"/>
        <v>41957.428500000002</v>
      </c>
      <c r="P80" s="32">
        <v>84632.09</v>
      </c>
      <c r="Q80" s="32">
        <f>(P80*M80)+P80</f>
        <v>99019.545299999998</v>
      </c>
      <c r="R80" s="32">
        <v>21020</v>
      </c>
      <c r="S80" s="32">
        <f t="shared" si="9"/>
        <v>53999</v>
      </c>
      <c r="T80" s="32">
        <f t="shared" si="8"/>
        <v>53999</v>
      </c>
      <c r="U80" s="3"/>
    </row>
    <row r="81" spans="2:21" ht="22.8" x14ac:dyDescent="0.3">
      <c r="B81" s="33">
        <v>79</v>
      </c>
      <c r="C81" s="45" t="s">
        <v>67</v>
      </c>
      <c r="D81" s="46"/>
      <c r="E81" s="46"/>
      <c r="F81" s="47"/>
      <c r="G81" s="33" t="s">
        <v>9</v>
      </c>
      <c r="H81" s="34" t="s">
        <v>61</v>
      </c>
      <c r="I81" s="34" t="s">
        <v>62</v>
      </c>
      <c r="J81" s="34" t="s">
        <v>63</v>
      </c>
      <c r="K81" s="33" t="s">
        <v>13</v>
      </c>
      <c r="L81" s="33">
        <v>3</v>
      </c>
      <c r="M81" s="42">
        <f>17%</f>
        <v>0.17</v>
      </c>
      <c r="N81" s="32">
        <v>41598.82</v>
      </c>
      <c r="O81" s="32">
        <f t="shared" si="7"/>
        <v>48670.619400000003</v>
      </c>
      <c r="P81" s="32"/>
      <c r="Q81" s="32"/>
      <c r="R81" s="32">
        <v>36785</v>
      </c>
      <c r="S81" s="32">
        <f t="shared" si="9"/>
        <v>42728</v>
      </c>
      <c r="T81" s="32">
        <f t="shared" si="8"/>
        <v>128184</v>
      </c>
      <c r="U81" s="3"/>
    </row>
    <row r="82" spans="2:21" ht="22.8" x14ac:dyDescent="0.3">
      <c r="B82" s="33">
        <v>80</v>
      </c>
      <c r="C82" s="45" t="s">
        <v>14</v>
      </c>
      <c r="D82" s="46"/>
      <c r="E82" s="46"/>
      <c r="F82" s="47"/>
      <c r="G82" s="33" t="s">
        <v>9</v>
      </c>
      <c r="H82" s="34" t="s">
        <v>61</v>
      </c>
      <c r="I82" s="34" t="s">
        <v>62</v>
      </c>
      <c r="J82" s="34" t="s">
        <v>63</v>
      </c>
      <c r="K82" s="33" t="s">
        <v>13</v>
      </c>
      <c r="L82" s="33">
        <v>3</v>
      </c>
      <c r="M82" s="42">
        <f>17%</f>
        <v>0.17</v>
      </c>
      <c r="N82" s="32">
        <v>35861.050000000003</v>
      </c>
      <c r="O82" s="32">
        <f t="shared" si="7"/>
        <v>41957.428500000002</v>
      </c>
      <c r="P82" s="32">
        <v>84632.09</v>
      </c>
      <c r="Q82" s="32">
        <f>(P82*M82)+P82</f>
        <v>99019.545299999998</v>
      </c>
      <c r="R82" s="32">
        <v>21020</v>
      </c>
      <c r="S82" s="32">
        <f t="shared" si="9"/>
        <v>53999</v>
      </c>
      <c r="T82" s="32">
        <f t="shared" si="8"/>
        <v>161997</v>
      </c>
      <c r="U82" s="3"/>
    </row>
    <row r="83" spans="2:21" ht="22.8" x14ac:dyDescent="0.3">
      <c r="B83" s="33">
        <v>81</v>
      </c>
      <c r="C83" s="45" t="s">
        <v>67</v>
      </c>
      <c r="D83" s="46"/>
      <c r="E83" s="46"/>
      <c r="F83" s="47"/>
      <c r="G83" s="33" t="s">
        <v>9</v>
      </c>
      <c r="H83" s="34" t="s">
        <v>64</v>
      </c>
      <c r="I83" s="34" t="s">
        <v>65</v>
      </c>
      <c r="J83" s="34" t="s">
        <v>66</v>
      </c>
      <c r="K83" s="33" t="s">
        <v>13</v>
      </c>
      <c r="L83" s="33">
        <v>1</v>
      </c>
      <c r="M83" s="42">
        <f>16%</f>
        <v>0.16</v>
      </c>
      <c r="N83" s="32">
        <v>41598.82</v>
      </c>
      <c r="O83" s="32">
        <f t="shared" si="7"/>
        <v>48254.631200000003</v>
      </c>
      <c r="P83" s="32"/>
      <c r="Q83" s="32"/>
      <c r="R83" s="32">
        <v>36785</v>
      </c>
      <c r="S83" s="32">
        <f t="shared" si="9"/>
        <v>42520</v>
      </c>
      <c r="T83" s="32">
        <f t="shared" si="8"/>
        <v>42520</v>
      </c>
      <c r="U83" s="3"/>
    </row>
    <row r="84" spans="2:21" ht="22.8" x14ac:dyDescent="0.3">
      <c r="B84" s="33">
        <v>82</v>
      </c>
      <c r="C84" s="45" t="s">
        <v>14</v>
      </c>
      <c r="D84" s="46"/>
      <c r="E84" s="46"/>
      <c r="F84" s="47"/>
      <c r="G84" s="33" t="s">
        <v>9</v>
      </c>
      <c r="H84" s="34" t="s">
        <v>64</v>
      </c>
      <c r="I84" s="34" t="s">
        <v>65</v>
      </c>
      <c r="J84" s="34" t="s">
        <v>66</v>
      </c>
      <c r="K84" s="33" t="s">
        <v>13</v>
      </c>
      <c r="L84" s="33">
        <v>1</v>
      </c>
      <c r="M84" s="42">
        <f>16%</f>
        <v>0.16</v>
      </c>
      <c r="N84" s="32">
        <v>35861.050000000003</v>
      </c>
      <c r="O84" s="32">
        <f t="shared" si="7"/>
        <v>41598.818000000007</v>
      </c>
      <c r="P84" s="32">
        <v>84632.09</v>
      </c>
      <c r="Q84" s="32">
        <f>(P84*M84)+P84</f>
        <v>98173.224399999992</v>
      </c>
      <c r="R84" s="32">
        <v>21020</v>
      </c>
      <c r="S84" s="32">
        <v>53598.89</v>
      </c>
      <c r="T84" s="32">
        <f t="shared" si="8"/>
        <v>53598.89</v>
      </c>
      <c r="U84" s="3"/>
    </row>
    <row r="85" spans="2:21" ht="22.8" x14ac:dyDescent="0.3">
      <c r="B85" s="33">
        <v>83</v>
      </c>
      <c r="C85" s="45" t="s">
        <v>8</v>
      </c>
      <c r="D85" s="46"/>
      <c r="E85" s="46"/>
      <c r="F85" s="47"/>
      <c r="G85" s="33" t="s">
        <v>9</v>
      </c>
      <c r="H85" s="34" t="s">
        <v>36</v>
      </c>
      <c r="I85" s="34" t="s">
        <v>37</v>
      </c>
      <c r="J85" s="34" t="s">
        <v>45</v>
      </c>
      <c r="K85" s="33" t="s">
        <v>13</v>
      </c>
      <c r="L85" s="33">
        <v>2</v>
      </c>
      <c r="M85" s="42">
        <f>17%</f>
        <v>0.17</v>
      </c>
      <c r="N85" s="32">
        <v>25951.07</v>
      </c>
      <c r="O85" s="32">
        <f t="shared" si="7"/>
        <v>30362.751899999999</v>
      </c>
      <c r="P85" s="32">
        <v>114755.37</v>
      </c>
      <c r="Q85" s="32">
        <f>(P85*M85)+P85</f>
        <v>134263.78289999999</v>
      </c>
      <c r="R85" s="32">
        <v>26275</v>
      </c>
      <c r="S85" s="32">
        <f t="shared" si="9"/>
        <v>63634</v>
      </c>
      <c r="T85" s="32">
        <f t="shared" si="8"/>
        <v>127268</v>
      </c>
      <c r="U85" s="3"/>
    </row>
    <row r="86" spans="2:21" ht="22.8" x14ac:dyDescent="0.3">
      <c r="B86" s="35">
        <v>84</v>
      </c>
      <c r="C86" s="52" t="s">
        <v>14</v>
      </c>
      <c r="D86" s="53"/>
      <c r="E86" s="53"/>
      <c r="F86" s="54"/>
      <c r="G86" s="35" t="s">
        <v>9</v>
      </c>
      <c r="H86" s="36" t="s">
        <v>36</v>
      </c>
      <c r="I86" s="36" t="s">
        <v>37</v>
      </c>
      <c r="J86" s="36" t="s">
        <v>45</v>
      </c>
      <c r="K86" s="35" t="s">
        <v>13</v>
      </c>
      <c r="L86" s="35">
        <v>2</v>
      </c>
      <c r="M86" s="43">
        <f>17%</f>
        <v>0.17</v>
      </c>
      <c r="N86" s="32">
        <v>35861.050000000003</v>
      </c>
      <c r="O86" s="32">
        <f t="shared" si="7"/>
        <v>41957.428500000002</v>
      </c>
      <c r="P86" s="32">
        <v>84632.09</v>
      </c>
      <c r="Q86" s="32">
        <f>(P86*M86)+P86</f>
        <v>99019.545299999998</v>
      </c>
      <c r="R86" s="32">
        <v>15765</v>
      </c>
      <c r="S86" s="32">
        <f t="shared" si="9"/>
        <v>52247</v>
      </c>
      <c r="T86" s="32">
        <f t="shared" si="8"/>
        <v>104494</v>
      </c>
      <c r="U86" s="3"/>
    </row>
    <row r="87" spans="2:21" ht="14.4" x14ac:dyDescent="0.3">
      <c r="B87" s="55" t="s">
        <v>7</v>
      </c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38"/>
      <c r="N87" s="39"/>
      <c r="O87" s="39">
        <f>SUM(O3:O86)</f>
        <v>3434094.4447000003</v>
      </c>
      <c r="P87" s="39"/>
      <c r="Q87" s="39">
        <f>SUM(Q3:Q86)</f>
        <v>7091724.3115000045</v>
      </c>
      <c r="R87" s="39">
        <f>SUM(R3:R86)</f>
        <v>2601225</v>
      </c>
      <c r="S87" s="40">
        <f>SUM(S3:S86)</f>
        <v>4664535.8899999997</v>
      </c>
      <c r="T87" s="40">
        <f>SUM(T3:T86)</f>
        <v>7866816.8899999997</v>
      </c>
      <c r="U87" s="4"/>
    </row>
    <row r="88" spans="2:21" x14ac:dyDescent="0.3">
      <c r="M88" s="8"/>
      <c r="N88" s="6"/>
      <c r="O88" s="6"/>
      <c r="P88" s="6"/>
      <c r="Q88" s="6"/>
      <c r="R88" s="10"/>
      <c r="S88" s="6"/>
    </row>
    <row r="89" spans="2:21" x14ac:dyDescent="0.3">
      <c r="M89" s="8"/>
      <c r="N89" s="6"/>
      <c r="O89" s="6"/>
      <c r="P89" s="6"/>
      <c r="Q89" s="6"/>
      <c r="R89" s="10"/>
      <c r="S89" s="6"/>
    </row>
    <row r="90" spans="2:21" x14ac:dyDescent="0.3">
      <c r="B90" s="11"/>
      <c r="M90" s="8"/>
      <c r="N90" s="6"/>
      <c r="O90" s="6"/>
      <c r="P90" s="6"/>
      <c r="Q90" s="6"/>
      <c r="R90" s="10"/>
      <c r="S90" s="6"/>
    </row>
    <row r="91" spans="2:21" x14ac:dyDescent="0.3">
      <c r="B91" s="11"/>
      <c r="C91" s="12"/>
      <c r="M91" s="8"/>
      <c r="N91" s="6"/>
      <c r="O91" s="6"/>
      <c r="P91" s="6"/>
      <c r="Q91" s="6"/>
      <c r="R91" s="10"/>
      <c r="S91" s="6"/>
    </row>
    <row r="92" spans="2:21" x14ac:dyDescent="0.3">
      <c r="B92" s="11"/>
      <c r="M92" s="8"/>
      <c r="N92" s="6"/>
      <c r="O92" s="6"/>
      <c r="P92" s="6"/>
      <c r="Q92" s="6"/>
      <c r="R92" s="10"/>
      <c r="S92" s="6"/>
    </row>
    <row r="93" spans="2:21" x14ac:dyDescent="0.3">
      <c r="M93" s="8"/>
      <c r="N93" s="6"/>
      <c r="O93" s="6"/>
      <c r="P93" s="6"/>
      <c r="Q93" s="6"/>
      <c r="R93" s="10"/>
      <c r="S93" s="6"/>
    </row>
    <row r="94" spans="2:21" x14ac:dyDescent="0.3">
      <c r="M94" s="8"/>
      <c r="N94" s="6"/>
      <c r="O94" s="6"/>
      <c r="P94" s="6"/>
      <c r="Q94" s="6"/>
      <c r="R94" s="10"/>
      <c r="S94" s="6"/>
    </row>
    <row r="95" spans="2:21" x14ac:dyDescent="0.3">
      <c r="M95" s="8"/>
      <c r="N95" s="6"/>
      <c r="O95" s="6"/>
      <c r="P95" s="6"/>
      <c r="Q95" s="6"/>
      <c r="R95" s="10"/>
      <c r="S95" s="6"/>
    </row>
    <row r="96" spans="2:21" x14ac:dyDescent="0.3">
      <c r="M96" s="8"/>
      <c r="N96" s="6"/>
      <c r="O96" s="6"/>
      <c r="P96" s="6"/>
      <c r="Q96" s="6"/>
      <c r="R96" s="10"/>
      <c r="S96" s="6"/>
    </row>
    <row r="97" spans="13:19" x14ac:dyDescent="0.3">
      <c r="M97" s="8"/>
      <c r="N97" s="6"/>
      <c r="O97" s="6"/>
      <c r="P97" s="6"/>
      <c r="Q97" s="6"/>
      <c r="R97" s="10"/>
      <c r="S97" s="6"/>
    </row>
    <row r="98" spans="13:19" x14ac:dyDescent="0.3">
      <c r="M98" s="8"/>
      <c r="N98" s="6"/>
      <c r="O98" s="6"/>
      <c r="P98" s="6"/>
      <c r="Q98" s="6"/>
      <c r="R98" s="10"/>
      <c r="S98" s="6"/>
    </row>
    <row r="99" spans="13:19" x14ac:dyDescent="0.3">
      <c r="M99" s="8"/>
      <c r="N99" s="6"/>
      <c r="O99" s="6"/>
      <c r="P99" s="6"/>
      <c r="Q99" s="6"/>
      <c r="R99" s="10"/>
      <c r="S99" s="6"/>
    </row>
    <row r="100" spans="13:19" x14ac:dyDescent="0.3">
      <c r="M100" s="8"/>
      <c r="N100" s="6"/>
      <c r="O100" s="6"/>
      <c r="P100" s="6"/>
      <c r="Q100" s="6"/>
      <c r="R100" s="10"/>
      <c r="S100" s="6"/>
    </row>
    <row r="101" spans="13:19" x14ac:dyDescent="0.3">
      <c r="M101" s="8"/>
      <c r="N101" s="6"/>
      <c r="O101" s="6"/>
      <c r="P101" s="6"/>
      <c r="Q101" s="6"/>
      <c r="R101" s="10"/>
      <c r="S101" s="6"/>
    </row>
    <row r="102" spans="13:19" x14ac:dyDescent="0.3">
      <c r="M102" s="8"/>
      <c r="N102" s="6"/>
      <c r="O102" s="6"/>
      <c r="P102" s="6"/>
      <c r="Q102" s="6"/>
      <c r="R102" s="10"/>
      <c r="S102" s="6"/>
    </row>
    <row r="103" spans="13:19" x14ac:dyDescent="0.3">
      <c r="M103" s="8"/>
      <c r="N103" s="6"/>
      <c r="O103" s="6"/>
      <c r="P103" s="6"/>
      <c r="Q103" s="6"/>
      <c r="R103" s="10"/>
      <c r="S103" s="6"/>
    </row>
    <row r="104" spans="13:19" x14ac:dyDescent="0.3">
      <c r="M104" s="8"/>
      <c r="N104" s="6"/>
      <c r="O104" s="6"/>
      <c r="P104" s="6"/>
      <c r="Q104" s="6"/>
      <c r="R104" s="10"/>
      <c r="S104" s="6"/>
    </row>
    <row r="105" spans="13:19" x14ac:dyDescent="0.3">
      <c r="M105" s="8"/>
      <c r="N105" s="6"/>
      <c r="O105" s="6"/>
      <c r="P105" s="6"/>
      <c r="Q105" s="6"/>
      <c r="R105" s="10"/>
      <c r="S105" s="6"/>
    </row>
    <row r="106" spans="13:19" x14ac:dyDescent="0.3">
      <c r="M106" s="8"/>
      <c r="N106" s="6"/>
      <c r="O106" s="6"/>
      <c r="P106" s="6"/>
      <c r="Q106" s="6"/>
      <c r="R106" s="10"/>
      <c r="S106" s="6"/>
    </row>
    <row r="107" spans="13:19" x14ac:dyDescent="0.3">
      <c r="M107" s="8"/>
      <c r="N107" s="6"/>
      <c r="O107" s="6"/>
      <c r="P107" s="6"/>
      <c r="Q107" s="6"/>
      <c r="R107" s="10"/>
      <c r="S107" s="6"/>
    </row>
    <row r="108" spans="13:19" x14ac:dyDescent="0.3">
      <c r="M108" s="8"/>
      <c r="N108" s="6"/>
      <c r="O108" s="6"/>
      <c r="P108" s="6"/>
      <c r="Q108" s="6"/>
      <c r="R108" s="10"/>
      <c r="S108" s="6"/>
    </row>
    <row r="109" spans="13:19" x14ac:dyDescent="0.3">
      <c r="M109" s="8"/>
      <c r="N109" s="6"/>
      <c r="O109" s="6"/>
      <c r="P109" s="6"/>
      <c r="Q109" s="6"/>
      <c r="R109" s="10"/>
      <c r="S109" s="6"/>
    </row>
    <row r="110" spans="13:19" x14ac:dyDescent="0.3">
      <c r="M110" s="8"/>
      <c r="N110" s="6"/>
      <c r="O110" s="6"/>
      <c r="P110" s="6"/>
      <c r="Q110" s="6"/>
      <c r="R110" s="10"/>
      <c r="S110" s="6"/>
    </row>
    <row r="111" spans="13:19" x14ac:dyDescent="0.3">
      <c r="M111" s="8"/>
      <c r="N111" s="6"/>
      <c r="O111" s="6"/>
      <c r="P111" s="6"/>
      <c r="Q111" s="6"/>
      <c r="R111" s="10"/>
      <c r="S111" s="6"/>
    </row>
    <row r="112" spans="13:19" x14ac:dyDescent="0.3">
      <c r="M112" s="8"/>
      <c r="N112" s="6"/>
      <c r="O112" s="6"/>
      <c r="P112" s="6"/>
      <c r="Q112" s="6"/>
      <c r="R112" s="10"/>
      <c r="S112" s="6"/>
    </row>
    <row r="113" spans="13:19" x14ac:dyDescent="0.3">
      <c r="M113" s="8"/>
      <c r="N113" s="6"/>
      <c r="O113" s="6"/>
      <c r="P113" s="6"/>
      <c r="Q113" s="6"/>
      <c r="R113" s="10"/>
      <c r="S113" s="6"/>
    </row>
    <row r="114" spans="13:19" x14ac:dyDescent="0.3">
      <c r="M114" s="8"/>
      <c r="N114" s="6"/>
      <c r="O114" s="6"/>
      <c r="P114" s="6"/>
      <c r="Q114" s="6"/>
      <c r="R114" s="10"/>
      <c r="S114" s="6"/>
    </row>
    <row r="115" spans="13:19" x14ac:dyDescent="0.3">
      <c r="M115" s="8"/>
      <c r="N115" s="6"/>
      <c r="O115" s="6"/>
      <c r="P115" s="6"/>
      <c r="Q115" s="6"/>
      <c r="R115" s="10"/>
      <c r="S115" s="6"/>
    </row>
    <row r="116" spans="13:19" x14ac:dyDescent="0.3">
      <c r="M116" s="8"/>
      <c r="N116" s="6"/>
      <c r="O116" s="6"/>
      <c r="P116" s="6"/>
      <c r="Q116" s="6"/>
      <c r="R116" s="10"/>
      <c r="S116" s="6"/>
    </row>
    <row r="117" spans="13:19" x14ac:dyDescent="0.3">
      <c r="M117" s="8"/>
      <c r="N117" s="6"/>
      <c r="O117" s="6"/>
      <c r="P117" s="6"/>
      <c r="Q117" s="6"/>
      <c r="R117" s="10"/>
      <c r="S117" s="6"/>
    </row>
    <row r="118" spans="13:19" x14ac:dyDescent="0.3">
      <c r="M118" s="8"/>
      <c r="N118" s="6"/>
      <c r="O118" s="6"/>
      <c r="P118" s="6"/>
      <c r="Q118" s="6"/>
      <c r="R118" s="10"/>
      <c r="S118" s="6"/>
    </row>
    <row r="119" spans="13:19" x14ac:dyDescent="0.3">
      <c r="M119" s="8"/>
      <c r="N119" s="6"/>
      <c r="O119" s="6"/>
      <c r="P119" s="6"/>
      <c r="Q119" s="6"/>
      <c r="R119" s="10"/>
      <c r="S119" s="6"/>
    </row>
    <row r="120" spans="13:19" x14ac:dyDescent="0.3">
      <c r="M120" s="8"/>
      <c r="N120" s="6"/>
      <c r="O120" s="6"/>
      <c r="P120" s="6"/>
      <c r="Q120" s="6"/>
      <c r="R120" s="10"/>
      <c r="S120" s="6"/>
    </row>
    <row r="121" spans="13:19" x14ac:dyDescent="0.3">
      <c r="M121" s="8"/>
      <c r="N121" s="6"/>
      <c r="O121" s="6"/>
      <c r="P121" s="6"/>
      <c r="Q121" s="6"/>
      <c r="R121" s="10"/>
      <c r="S121" s="6"/>
    </row>
    <row r="122" spans="13:19" x14ac:dyDescent="0.3">
      <c r="M122" s="8"/>
      <c r="N122" s="6"/>
      <c r="O122" s="6"/>
      <c r="P122" s="6"/>
      <c r="Q122" s="6"/>
      <c r="R122" s="10"/>
      <c r="S122" s="6"/>
    </row>
    <row r="123" spans="13:19" x14ac:dyDescent="0.3">
      <c r="M123" s="8"/>
      <c r="N123" s="6"/>
      <c r="O123" s="6"/>
      <c r="P123" s="6"/>
      <c r="Q123" s="6"/>
      <c r="R123" s="10"/>
      <c r="S123" s="6"/>
    </row>
  </sheetData>
  <autoFilter ref="B2:U87" xr:uid="{1D4A94D4-4A7E-4370-B625-69C35A62CA85}">
    <filterColumn colId="1" showButton="0"/>
    <filterColumn colId="2" showButton="0"/>
    <filterColumn colId="3" showButton="0"/>
  </autoFilter>
  <mergeCells count="86">
    <mergeCell ref="C86:F86"/>
    <mergeCell ref="B87:L87"/>
    <mergeCell ref="C80:F80"/>
    <mergeCell ref="C81:F81"/>
    <mergeCell ref="C82:F82"/>
    <mergeCell ref="C83:F83"/>
    <mergeCell ref="C84:F84"/>
    <mergeCell ref="C85:F85"/>
    <mergeCell ref="C79:F79"/>
    <mergeCell ref="C68:F68"/>
    <mergeCell ref="C69:F69"/>
    <mergeCell ref="C70:F70"/>
    <mergeCell ref="C71:F71"/>
    <mergeCell ref="C72:F72"/>
    <mergeCell ref="C73:F73"/>
    <mergeCell ref="C74:F74"/>
    <mergeCell ref="C75:F75"/>
    <mergeCell ref="C76:F76"/>
    <mergeCell ref="C77:F77"/>
    <mergeCell ref="C78:F78"/>
    <mergeCell ref="C67:F67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55:F55"/>
    <mergeCell ref="C44:F44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43:F43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31:F31"/>
    <mergeCell ref="C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C19:F19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C18:F18"/>
    <mergeCell ref="C7:F7"/>
    <mergeCell ref="C2:F2"/>
    <mergeCell ref="C3:F3"/>
    <mergeCell ref="C4:F4"/>
    <mergeCell ref="C5:F5"/>
    <mergeCell ref="C6:F6"/>
  </mergeCells>
  <dataValidations count="1">
    <dataValidation allowBlank="1" showInputMessage="1" showErrorMessage="1" sqref="K3:R86" xr:uid="{C2F3E2F4-3CEB-458E-817B-727C0230A522}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PRECIO 2025+ IPC</vt:lpstr>
      <vt:lpstr>ANEXO 3 EST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 Sebastian Sanabria Martín</dc:creator>
  <cp:keywords/>
  <dc:description/>
  <cp:lastModifiedBy>Andrea Carolina Rozo Pacheco</cp:lastModifiedBy>
  <cp:revision/>
  <dcterms:created xsi:type="dcterms:W3CDTF">2025-04-07T15:10:55Z</dcterms:created>
  <dcterms:modified xsi:type="dcterms:W3CDTF">2026-08-15T00:30:43Z</dcterms:modified>
  <cp:category/>
  <cp:contentStatus/>
</cp:coreProperties>
</file>