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OD_JEVR\OneDrive - MUNICIPIO DE ENVIGADO\Escritorio\procesos\2026\AGOSTO\ALIMENTACIÓN\"/>
    </mc:Choice>
  </mc:AlternateContent>
  <bookViews>
    <workbookView xWindow="0" yWindow="495" windowWidth="28800" windowHeight="12315" activeTab="1"/>
  </bookViews>
  <sheets>
    <sheet name="Hoja1" sheetId="1" r:id="rId1"/>
    <sheet name="Hoja2" sheetId="2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3" i="1" l="1"/>
  <c r="G23" i="1"/>
  <c r="I23" i="1" s="1"/>
  <c r="L23" i="1"/>
  <c r="K3" i="2"/>
  <c r="G3" i="2"/>
  <c r="H3" i="2" s="1"/>
  <c r="I3" i="2" s="1"/>
  <c r="C3" i="2"/>
  <c r="D3" i="2" s="1"/>
  <c r="E3" i="2" s="1"/>
  <c r="F3" i="2" s="1"/>
  <c r="B3" i="2"/>
  <c r="M23" i="1" l="1"/>
  <c r="L3" i="2"/>
  <c r="C10" i="1" s="1"/>
  <c r="H23" i="1"/>
  <c r="K7" i="1"/>
  <c r="C20" i="1"/>
  <c r="C15" i="1" s="1"/>
  <c r="C16" i="1" s="1"/>
  <c r="D10" i="1" s="1"/>
  <c r="G7" i="1"/>
  <c r="F7" i="1"/>
  <c r="E10" i="1" l="1"/>
  <c r="G10" i="1" s="1"/>
  <c r="H7" i="1"/>
  <c r="L7" i="1" s="1"/>
</calcChain>
</file>

<file path=xl/sharedStrings.xml><?xml version="1.0" encoding="utf-8"?>
<sst xmlns="http://schemas.openxmlformats.org/spreadsheetml/2006/main" count="43" uniqueCount="29">
  <si>
    <t>ESTACIÓN DE COPACABANA</t>
  </si>
  <si>
    <t>RACIÓN 2024</t>
  </si>
  <si>
    <t>IPC 5,2%</t>
  </si>
  <si>
    <t>FECHA INICIO</t>
  </si>
  <si>
    <t>FECHA TERMINACIÓN</t>
  </si>
  <si>
    <t>DÍAS DE ALIMENATACIÓN</t>
  </si>
  <si>
    <t>VALOR DÍA</t>
  </si>
  <si>
    <t>PRECIO UNITARIO</t>
  </si>
  <si>
    <t>RACIÓN</t>
  </si>
  <si>
    <t>CONCEPTO</t>
  </si>
  <si>
    <t>RACIONES PROYECTADAS</t>
  </si>
  <si>
    <t>PPL</t>
  </si>
  <si>
    <t>TOTAL RACIONES DÍA</t>
  </si>
  <si>
    <t>DÍAS DE ATENCIÓN</t>
  </si>
  <si>
    <t>FECHA FINALIZACIÓN</t>
  </si>
  <si>
    <t>TOTAL DÍAS</t>
  </si>
  <si>
    <t>TOTAL RACIONES CONTRATO</t>
  </si>
  <si>
    <t>TOTAL RACIONES</t>
  </si>
  <si>
    <t>TOTAL CONTRATO</t>
  </si>
  <si>
    <t>CDP</t>
  </si>
  <si>
    <t>DIFERNECIA</t>
  </si>
  <si>
    <t>COSTO MENSUAL ALIMENTACIÓN</t>
  </si>
  <si>
    <t>VALOR UNITARIO 2023</t>
  </si>
  <si>
    <t>%VARIACIÓN</t>
  </si>
  <si>
    <t>CONCPETO</t>
  </si>
  <si>
    <t xml:space="preserve">INFORMACIÓN USPEC* </t>
  </si>
  <si>
    <t>2025 
IPC 5,2%</t>
  </si>
  <si>
    <t>2026
IPC 5,1%</t>
  </si>
  <si>
    <t>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</si>
</sst>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2">
    <xf numFmtId="0" fontId="0" fillId="0" borderId="0" xfId="0"/>
    <xf numFmtId="4" fontId="0" fillId="0" borderId="0" xfId="0" applyNumberFormat="1"/>
    <xf numFmtId="16" fontId="0" fillId="0" borderId="0" xfId="0" applyNumberFormat="1"/>
    <xf numFmtId="0" fontId="0" fillId="0" borderId="0" xfId="0" applyAlignment="1">
      <alignment horizontal="center" wrapText="1"/>
    </xf>
    <xf numFmtId="0" fontId="0" fillId="0" borderId="0" xfId="0" applyAlignment="1">
      <alignment vertical="center" wrapText="1"/>
    </xf>
    <xf numFmtId="16" fontId="0" fillId="0" borderId="0" xfId="0" applyNumberFormat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4" fontId="0" fillId="0" borderId="1" xfId="0" applyNumberFormat="1" applyBorder="1" applyAlignment="1">
      <alignment horizontal="center"/>
    </xf>
    <xf numFmtId="10" fontId="0" fillId="0" borderId="1" xfId="1" applyNumberFormat="1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wrapText="1"/>
    </xf>
    <xf numFmtId="4" fontId="0" fillId="0" borderId="1" xfId="0" applyNumberFormat="1" applyBorder="1"/>
    <xf numFmtId="14" fontId="0" fillId="0" borderId="1" xfId="0" applyNumberForma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0" fontId="0" fillId="0" borderId="0" xfId="0" applyNumberFormat="1"/>
    <xf numFmtId="0" fontId="2" fillId="2" borderId="0" xfId="0" applyFont="1" applyFill="1" applyAlignment="1">
      <alignment horizontal="center"/>
    </xf>
    <xf numFmtId="0" fontId="2" fillId="2" borderId="0" xfId="0" applyFont="1" applyFill="1"/>
    <xf numFmtId="4" fontId="2" fillId="0" borderId="0" xfId="0" applyNumberFormat="1" applyFont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M23"/>
  <sheetViews>
    <sheetView showGridLines="0" workbookViewId="0">
      <selection activeCell="C20" sqref="C20"/>
    </sheetView>
  </sheetViews>
  <sheetFormatPr baseColWidth="10" defaultRowHeight="15" x14ac:dyDescent="0.25"/>
  <cols>
    <col min="2" max="2" width="26.7109375" bestFit="1" customWidth="1"/>
    <col min="3" max="3" width="10.7109375" bestFit="1" customWidth="1"/>
    <col min="4" max="4" width="14.140625" bestFit="1" customWidth="1"/>
    <col min="5" max="5" width="13.7109375" bestFit="1" customWidth="1"/>
    <col min="6" max="7" width="15.28515625" bestFit="1" customWidth="1"/>
    <col min="8" max="8" width="13.7109375" bestFit="1" customWidth="1"/>
    <col min="9" max="9" width="12.85546875" bestFit="1" customWidth="1"/>
    <col min="10" max="10" width="20" bestFit="1" customWidth="1"/>
    <col min="11" max="11" width="23.42578125" bestFit="1" customWidth="1"/>
    <col min="12" max="12" width="24.140625" customWidth="1"/>
    <col min="13" max="13" width="12.7109375" bestFit="1" customWidth="1"/>
  </cols>
  <sheetData>
    <row r="4" spans="2:13" x14ac:dyDescent="0.25">
      <c r="B4" s="15" t="s">
        <v>25</v>
      </c>
      <c r="C4" s="16"/>
      <c r="D4" s="16"/>
      <c r="E4" s="16"/>
      <c r="F4" s="16"/>
      <c r="G4" s="16"/>
      <c r="H4" s="16"/>
      <c r="I4" s="16"/>
      <c r="J4" s="16"/>
      <c r="K4" s="16"/>
      <c r="L4" s="17"/>
    </row>
    <row r="6" spans="2:13" ht="30" x14ac:dyDescent="0.25">
      <c r="B6" s="6" t="s">
        <v>24</v>
      </c>
      <c r="C6" s="6" t="s">
        <v>11</v>
      </c>
      <c r="D6" s="6" t="s">
        <v>22</v>
      </c>
      <c r="E6" s="6" t="s">
        <v>1</v>
      </c>
      <c r="F6" s="6" t="s">
        <v>23</v>
      </c>
      <c r="G6" s="6" t="s">
        <v>2</v>
      </c>
      <c r="H6" s="6" t="s">
        <v>6</v>
      </c>
      <c r="I6" s="6" t="s">
        <v>3</v>
      </c>
      <c r="J6" s="6" t="s">
        <v>4</v>
      </c>
      <c r="K6" s="6" t="s">
        <v>5</v>
      </c>
      <c r="L6" s="6" t="s">
        <v>21</v>
      </c>
      <c r="M6" s="4"/>
    </row>
    <row r="7" spans="2:13" x14ac:dyDescent="0.25">
      <c r="B7" s="7" t="s">
        <v>0</v>
      </c>
      <c r="C7" s="8">
        <v>28</v>
      </c>
      <c r="D7" s="9">
        <v>16953</v>
      </c>
      <c r="E7" s="9">
        <v>18428</v>
      </c>
      <c r="F7" s="10">
        <f>+(E7-D7)/D7</f>
        <v>8.7005249808293522E-2</v>
      </c>
      <c r="G7" s="9">
        <f>+E7*(1+5.2%)</f>
        <v>19386.256000000001</v>
      </c>
      <c r="H7" s="9">
        <f>(G7*C7)*(1+1.76%)</f>
        <v>552368.7149568001</v>
      </c>
      <c r="I7" s="11">
        <v>45777</v>
      </c>
      <c r="J7" s="11">
        <v>45838</v>
      </c>
      <c r="K7" s="8">
        <f>_xlfn.DAYS(J7,I7)+1</f>
        <v>62</v>
      </c>
      <c r="L7" s="9">
        <f>+K7*H7</f>
        <v>34246860.327321604</v>
      </c>
    </row>
    <row r="9" spans="2:13" ht="30" x14ac:dyDescent="0.25">
      <c r="B9" s="7" t="s">
        <v>9</v>
      </c>
      <c r="C9" s="6" t="s">
        <v>7</v>
      </c>
      <c r="D9" s="6" t="s">
        <v>17</v>
      </c>
      <c r="E9" s="12" t="s">
        <v>18</v>
      </c>
      <c r="F9" s="6" t="s">
        <v>19</v>
      </c>
      <c r="G9" s="6" t="s">
        <v>20</v>
      </c>
      <c r="H9" s="3"/>
      <c r="I9" s="3"/>
      <c r="J9" s="5"/>
      <c r="K9" s="2"/>
    </row>
    <row r="10" spans="2:13" x14ac:dyDescent="0.25">
      <c r="B10" s="7" t="s">
        <v>8</v>
      </c>
      <c r="C10" s="9">
        <f>+Hoja2!L3</f>
        <v>20276</v>
      </c>
      <c r="D10" s="9">
        <f>+C16</f>
        <v>5880</v>
      </c>
      <c r="E10" s="9">
        <f>+C10*D10</f>
        <v>119222880</v>
      </c>
      <c r="F10" s="13">
        <v>120000000</v>
      </c>
      <c r="G10" s="13">
        <f>+F10-E10</f>
        <v>777120</v>
      </c>
      <c r="H10" s="1"/>
    </row>
    <row r="12" spans="2:13" x14ac:dyDescent="0.25">
      <c r="B12" t="s">
        <v>10</v>
      </c>
    </row>
    <row r="13" spans="2:13" x14ac:dyDescent="0.25">
      <c r="B13" s="7" t="s">
        <v>11</v>
      </c>
      <c r="C13" s="7">
        <v>28</v>
      </c>
    </row>
    <row r="14" spans="2:13" x14ac:dyDescent="0.25">
      <c r="B14" s="7" t="s">
        <v>12</v>
      </c>
      <c r="C14" s="7">
        <v>3</v>
      </c>
      <c r="F14" s="1"/>
      <c r="G14" s="1"/>
      <c r="H14" s="1"/>
    </row>
    <row r="15" spans="2:13" x14ac:dyDescent="0.25">
      <c r="B15" s="7" t="s">
        <v>13</v>
      </c>
      <c r="C15" s="13">
        <f>+C20</f>
        <v>70</v>
      </c>
    </row>
    <row r="16" spans="2:13" x14ac:dyDescent="0.25">
      <c r="B16" s="7" t="s">
        <v>16</v>
      </c>
      <c r="C16" s="13">
        <f>+C13*C14*C15</f>
        <v>5880</v>
      </c>
    </row>
    <row r="18" spans="2:13" x14ac:dyDescent="0.25">
      <c r="B18" s="7" t="s">
        <v>3</v>
      </c>
      <c r="C18" s="14">
        <v>46281</v>
      </c>
    </row>
    <row r="19" spans="2:13" x14ac:dyDescent="0.25">
      <c r="B19" s="7" t="s">
        <v>14</v>
      </c>
      <c r="C19" s="14">
        <v>46350</v>
      </c>
    </row>
    <row r="20" spans="2:13" x14ac:dyDescent="0.25">
      <c r="B20" s="7" t="s">
        <v>15</v>
      </c>
      <c r="C20" s="13">
        <f>_xlfn.DAYS(C19,C18)+1</f>
        <v>70</v>
      </c>
    </row>
    <row r="22" spans="2:13" ht="60" hidden="1" x14ac:dyDescent="0.25">
      <c r="B22" s="6" t="s">
        <v>24</v>
      </c>
      <c r="C22" s="6" t="s">
        <v>11</v>
      </c>
      <c r="D22" s="6" t="s">
        <v>22</v>
      </c>
      <c r="E22" s="6" t="s">
        <v>1</v>
      </c>
      <c r="F22" s="6" t="s">
        <v>23</v>
      </c>
      <c r="G22" s="6" t="s">
        <v>26</v>
      </c>
      <c r="H22" s="6" t="s">
        <v>27</v>
      </c>
      <c r="I22" s="6" t="s">
        <v>6</v>
      </c>
      <c r="J22" s="6" t="s">
        <v>3</v>
      </c>
      <c r="K22" s="6" t="s">
        <v>4</v>
      </c>
      <c r="L22" s="6" t="s">
        <v>5</v>
      </c>
      <c r="M22" s="6" t="s">
        <v>21</v>
      </c>
    </row>
    <row r="23" spans="2:13" hidden="1" x14ac:dyDescent="0.25">
      <c r="B23" s="7" t="s">
        <v>0</v>
      </c>
      <c r="C23" s="8">
        <v>28</v>
      </c>
      <c r="D23" s="9">
        <v>16953</v>
      </c>
      <c r="E23" s="9">
        <v>18428</v>
      </c>
      <c r="F23" s="10">
        <f>+(E23-D23)/D23</f>
        <v>8.7005249808293522E-2</v>
      </c>
      <c r="G23" s="9">
        <f>+E23*(1+5.2%)</f>
        <v>19386.256000000001</v>
      </c>
      <c r="H23" s="9">
        <f>+G23*(1+5.1%)</f>
        <v>20374.955055999999</v>
      </c>
      <c r="I23" s="9">
        <f>(G23*C23)*(1+1.76%)</f>
        <v>552368.7149568001</v>
      </c>
      <c r="J23" s="11">
        <v>45777</v>
      </c>
      <c r="K23" s="11">
        <v>45838</v>
      </c>
      <c r="L23" s="8">
        <f>_xlfn.DAYS(K23,J23)+1</f>
        <v>62</v>
      </c>
      <c r="M23" s="9">
        <f>+L23*I23</f>
        <v>34246860.327321604</v>
      </c>
    </row>
  </sheetData>
  <mergeCells count="1">
    <mergeCell ref="B4:L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showGridLines="0" tabSelected="1" workbookViewId="0">
      <selection activeCell="B1" sqref="B1:L3"/>
    </sheetView>
  </sheetViews>
  <sheetFormatPr baseColWidth="10" defaultRowHeight="15" x14ac:dyDescent="0.25"/>
  <cols>
    <col min="2" max="2" width="30.7109375" customWidth="1"/>
  </cols>
  <sheetData>
    <row r="1" spans="2:12" x14ac:dyDescent="0.25">
      <c r="C1" s="19">
        <v>2023</v>
      </c>
      <c r="D1" s="19"/>
      <c r="E1" s="19"/>
      <c r="F1" s="19"/>
      <c r="G1" s="19">
        <v>2024</v>
      </c>
      <c r="H1" s="19"/>
      <c r="I1" s="19"/>
      <c r="J1" s="19">
        <v>2026</v>
      </c>
      <c r="K1" s="19"/>
      <c r="L1" s="20"/>
    </row>
    <row r="2" spans="2:12" x14ac:dyDescent="0.25">
      <c r="B2" s="20" t="s">
        <v>9</v>
      </c>
      <c r="C2" s="20">
        <v>2023</v>
      </c>
      <c r="D2" s="20">
        <v>2024</v>
      </c>
      <c r="E2" s="20">
        <v>2025</v>
      </c>
      <c r="F2" s="20">
        <v>2026</v>
      </c>
      <c r="G2" s="20">
        <v>2024</v>
      </c>
      <c r="H2" s="20">
        <v>2025</v>
      </c>
      <c r="I2" s="20">
        <v>2026</v>
      </c>
      <c r="J2" s="20">
        <v>2025</v>
      </c>
      <c r="K2" s="20">
        <v>2026</v>
      </c>
      <c r="L2" s="20" t="s">
        <v>28</v>
      </c>
    </row>
    <row r="3" spans="2:12" x14ac:dyDescent="0.25">
      <c r="B3" t="str">
        <f>+Hoja1!B23</f>
        <v>ESTACIÓN DE COPACABANA</v>
      </c>
      <c r="C3" s="1">
        <f>+Hoja1!D23</f>
        <v>16953</v>
      </c>
      <c r="D3" s="1">
        <f>ROUND(C3*(1+C7),0)</f>
        <v>18526</v>
      </c>
      <c r="E3" s="1">
        <f>ROUND(D3*(1+C8),0)</f>
        <v>19489</v>
      </c>
      <c r="F3" s="1">
        <f>ROUND(E3*(1+C9),0)</f>
        <v>20483</v>
      </c>
      <c r="G3" s="1">
        <f>+Hoja1!E23</f>
        <v>18428</v>
      </c>
      <c r="H3" s="1">
        <f>+ROUND(G3*(1+C8),0)</f>
        <v>19386</v>
      </c>
      <c r="I3" s="1">
        <f>+ROUND(H3*(1+C9),0)</f>
        <v>20375</v>
      </c>
      <c r="J3" s="1">
        <v>19000</v>
      </c>
      <c r="K3" s="1">
        <f>+ROUND(J3*(1+C9),0)</f>
        <v>19969</v>
      </c>
      <c r="L3" s="21">
        <f>ROUND(AVERAGE(F3,I3,K3),0)</f>
        <v>20276</v>
      </c>
    </row>
    <row r="7" spans="2:12" x14ac:dyDescent="0.25">
      <c r="B7">
        <v>2024</v>
      </c>
      <c r="C7" s="18">
        <v>9.2799999999999994E-2</v>
      </c>
    </row>
    <row r="8" spans="2:12" x14ac:dyDescent="0.25">
      <c r="B8">
        <v>2025</v>
      </c>
      <c r="C8" s="18">
        <v>5.1999999999999998E-2</v>
      </c>
    </row>
    <row r="9" spans="2:12" x14ac:dyDescent="0.25">
      <c r="B9">
        <v>2026</v>
      </c>
      <c r="C9" s="18">
        <v>5.0999999999999997E-2</v>
      </c>
    </row>
  </sheetData>
  <mergeCells count="3">
    <mergeCell ref="C1:F1"/>
    <mergeCell ref="G1:I1"/>
    <mergeCell ref="J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Esteven Valencia Romero - CT Compras</dc:creator>
  <cp:lastModifiedBy>Johan Esteven Valencia Romero - CT Compras</cp:lastModifiedBy>
  <dcterms:created xsi:type="dcterms:W3CDTF">2025-06-26T13:08:39Z</dcterms:created>
  <dcterms:modified xsi:type="dcterms:W3CDTF">2026-08-03T14:02:38Z</dcterms:modified>
</cp:coreProperties>
</file>