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05"/>
  <workbookPr/>
  <mc:AlternateContent xmlns:mc="http://schemas.openxmlformats.org/markup-compatibility/2006">
    <mc:Choice Requires="x15">
      <x15ac:absPath xmlns:x15ac="http://schemas.microsoft.com/office/spreadsheetml/2010/11/ac" url="/Users/nataliavalencia/Desktop/CONVENIOS 2026-2/PÁCORA/"/>
    </mc:Choice>
  </mc:AlternateContent>
  <xr:revisionPtr revIDLastSave="0" documentId="13_ncr:1_{13B461FF-0A92-F246-9266-95B53E2AF89F}" xr6:coauthVersionLast="47" xr6:coauthVersionMax="47" xr10:uidLastSave="{00000000-0000-0000-0000-000000000000}"/>
  <workbookProtection workbookAlgorithmName="SHA-512" workbookHashValue="zaWO5lFXw5SeVeHb1XI4UCmk8lAK+yO7S51uXaUxPbu3HYF6JylzT1x7hhp4DXALUdDbGKxAq3exZNuRYRsJhA==" workbookSaltValue="hsoIB4CjLxZFv2ycd7krCQ==" workbookSpinCount="100000" lockStructure="1"/>
  <bookViews>
    <workbookView xWindow="0" yWindow="660" windowWidth="30240" windowHeight="17820" xr2:uid="{00000000-000D-0000-FFFF-FFFF00000000}"/>
  </bookViews>
  <sheets>
    <sheet name="Ficha" sheetId="1" r:id="rId1"/>
    <sheet name="Municipios" sheetId="3" state="hidden" r:id="rId2"/>
  </sheets>
  <definedNames>
    <definedName name="a">Ficha!$XEC:$XEC</definedName>
    <definedName name="_xlnm.Print_Area" localSheetId="0">Ficha!$A:$G</definedName>
    <definedName name="Print_Area" localSheetId="0">Ficha!$B$5:$G$731</definedName>
    <definedName name="_xlnm.Print_Titles" localSheetId="0">Ficha!$1:$4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25" i="1" l="1"/>
  <c r="D426" i="1"/>
  <c r="E436" i="1"/>
  <c r="E421" i="1"/>
  <c r="D435" i="1"/>
  <c r="D420" i="1"/>
  <c r="D419" i="1"/>
  <c r="E413" i="1"/>
  <c r="D427" i="1" l="1"/>
  <c r="D439" i="1" l="1"/>
  <c r="D433" i="1"/>
  <c r="D604" i="1"/>
  <c r="D603" i="1"/>
  <c r="D602" i="1"/>
  <c r="D601" i="1"/>
  <c r="D600" i="1"/>
  <c r="D709" i="1"/>
  <c r="D708" i="1"/>
  <c r="D707" i="1"/>
  <c r="F86" i="1"/>
  <c r="F290" i="1"/>
  <c r="F120" i="1"/>
  <c r="E62" i="1"/>
  <c r="F235" i="1"/>
  <c r="F237" i="1"/>
  <c r="F93" i="1" l="1"/>
  <c r="F423" i="1"/>
  <c r="F171" i="1"/>
  <c r="F165" i="1"/>
  <c r="D523" i="1"/>
  <c r="C523" i="1"/>
  <c r="D476" i="1"/>
  <c r="C476" i="1"/>
  <c r="D477" i="1"/>
  <c r="C477" i="1"/>
  <c r="F233" i="1"/>
  <c r="F236" i="1"/>
  <c r="F238" i="1"/>
  <c r="F239" i="1"/>
  <c r="D643" i="1" s="1"/>
  <c r="F331" i="1"/>
  <c r="F529" i="1" s="1"/>
  <c r="F358" i="1"/>
  <c r="F357" i="1"/>
  <c r="F356" i="1"/>
  <c r="F202" i="1"/>
  <c r="F203" i="1"/>
  <c r="F201" i="1"/>
  <c r="F191" i="1"/>
  <c r="F177" i="1"/>
  <c r="F483" i="1" l="1"/>
  <c r="G242" i="1"/>
  <c r="D68" i="1"/>
  <c r="D69" i="1"/>
  <c r="D70" i="1"/>
  <c r="D71" i="1"/>
  <c r="D72" i="1"/>
  <c r="D73" i="1"/>
  <c r="D67" i="1"/>
  <c r="D448" i="1"/>
  <c r="F464" i="1" l="1"/>
  <c r="D608" i="1" s="1"/>
  <c r="D475" i="1"/>
  <c r="C475" i="1"/>
  <c r="E459" i="1" l="1"/>
  <c r="D459" i="1"/>
  <c r="C459" i="1"/>
  <c r="D458" i="1"/>
  <c r="D457" i="1"/>
  <c r="D456" i="1"/>
  <c r="D455" i="1"/>
  <c r="C456" i="1"/>
  <c r="C457" i="1"/>
  <c r="C458" i="1"/>
  <c r="C455" i="1"/>
  <c r="D524" i="1"/>
  <c r="D522" i="1"/>
  <c r="D521" i="1"/>
  <c r="D520" i="1"/>
  <c r="D519" i="1"/>
  <c r="D518" i="1"/>
  <c r="D517" i="1"/>
  <c r="D516" i="1"/>
  <c r="D515" i="1"/>
  <c r="D514" i="1"/>
  <c r="D513" i="1"/>
  <c r="C524" i="1"/>
  <c r="C522" i="1"/>
  <c r="C521" i="1"/>
  <c r="C520" i="1"/>
  <c r="C519" i="1"/>
  <c r="C518" i="1"/>
  <c r="C517" i="1"/>
  <c r="C516" i="1"/>
  <c r="C515" i="1"/>
  <c r="C514" i="1"/>
  <c r="B513" i="1"/>
  <c r="C513" i="1"/>
  <c r="C505" i="1"/>
  <c r="D505" i="1"/>
  <c r="C506" i="1"/>
  <c r="D506" i="1"/>
  <c r="C507" i="1"/>
  <c r="D507" i="1"/>
  <c r="C508" i="1"/>
  <c r="D508" i="1"/>
  <c r="D504" i="1"/>
  <c r="C504" i="1"/>
  <c r="F459" i="1" l="1"/>
  <c r="F260" i="1"/>
  <c r="D472" i="1"/>
  <c r="C472" i="1"/>
  <c r="C469" i="1"/>
  <c r="C468" i="1"/>
  <c r="D469" i="1"/>
  <c r="D468" i="1"/>
  <c r="D464" i="1"/>
  <c r="C465" i="1"/>
  <c r="C464" i="1"/>
  <c r="D465" i="1"/>
  <c r="F431" i="1"/>
  <c r="F417" i="1"/>
  <c r="F328" i="1"/>
  <c r="G396" i="1"/>
  <c r="F393" i="1"/>
  <c r="F538" i="1" s="1"/>
  <c r="F392" i="1"/>
  <c r="F537" i="1" s="1"/>
  <c r="F391" i="1"/>
  <c r="F536" i="1" s="1"/>
  <c r="F390" i="1"/>
  <c r="F535" i="1" s="1"/>
  <c r="F389" i="1"/>
  <c r="F534" i="1" s="1"/>
  <c r="F388" i="1"/>
  <c r="F533" i="1" s="1"/>
  <c r="F387" i="1"/>
  <c r="F532" i="1" s="1"/>
  <c r="F531" i="1"/>
  <c r="F348" i="1"/>
  <c r="F347" i="1"/>
  <c r="F346" i="1"/>
  <c r="F530" i="1" s="1"/>
  <c r="C421" i="1"/>
  <c r="C435" i="1"/>
  <c r="C441" i="1"/>
  <c r="C466" i="1"/>
  <c r="D466" i="1"/>
  <c r="C467" i="1"/>
  <c r="D467" i="1"/>
  <c r="C470" i="1"/>
  <c r="D470" i="1"/>
  <c r="C471" i="1"/>
  <c r="D471" i="1"/>
  <c r="C473" i="1"/>
  <c r="D473" i="1"/>
  <c r="C474" i="1"/>
  <c r="D474" i="1"/>
  <c r="C478" i="1"/>
  <c r="D478" i="1"/>
  <c r="F487" i="1"/>
  <c r="F489" i="1"/>
  <c r="F490" i="1"/>
  <c r="F491" i="1"/>
  <c r="F492" i="1"/>
  <c r="F232" i="1"/>
  <c r="F486" i="1" s="1"/>
  <c r="D633" i="1"/>
  <c r="D632" i="1"/>
  <c r="F485" i="1"/>
  <c r="E284" i="1" l="1"/>
  <c r="E282" i="1"/>
  <c r="E280" i="1"/>
  <c r="F334" i="1"/>
  <c r="F523" i="1"/>
  <c r="E380" i="1"/>
  <c r="F514" i="1"/>
  <c r="D700" i="1" s="1"/>
  <c r="E373" i="1"/>
  <c r="F296" i="1"/>
  <c r="F516" i="1" s="1"/>
  <c r="D702" i="1" s="1"/>
  <c r="E366" i="1"/>
  <c r="F307" i="1"/>
  <c r="F519" i="1" s="1"/>
  <c r="F306" i="1"/>
  <c r="F518" i="1" s="1"/>
  <c r="D705" i="1" s="1"/>
  <c r="F299" i="1"/>
  <c r="F517" i="1" s="1"/>
  <c r="F339" i="1"/>
  <c r="F524" i="1" s="1"/>
  <c r="F293" i="1"/>
  <c r="F515" i="1" s="1"/>
  <c r="D701" i="1" s="1"/>
  <c r="F317" i="1"/>
  <c r="F522" i="1" s="1"/>
  <c r="F316" i="1"/>
  <c r="F521" i="1" s="1"/>
  <c r="F315" i="1"/>
  <c r="F520" i="1" s="1"/>
  <c r="D636" i="1"/>
  <c r="D641" i="1"/>
  <c r="D631" i="1"/>
  <c r="D627" i="1"/>
  <c r="D639" i="1"/>
  <c r="D642" i="1"/>
  <c r="D640" i="1"/>
  <c r="D637" i="1"/>
  <c r="E514" i="1"/>
  <c r="E518" i="1"/>
  <c r="E522" i="1"/>
  <c r="E516" i="1"/>
  <c r="E520" i="1"/>
  <c r="E524" i="1"/>
  <c r="E515" i="1"/>
  <c r="E519" i="1"/>
  <c r="E523" i="1"/>
  <c r="E517" i="1"/>
  <c r="E521" i="1"/>
  <c r="E513" i="1"/>
  <c r="F359" i="1"/>
  <c r="F361" i="1" s="1"/>
  <c r="F394" i="1"/>
  <c r="F399" i="1" s="1"/>
  <c r="F349" i="1"/>
  <c r="F204" i="1"/>
  <c r="F206" i="1" s="1"/>
  <c r="F351" i="1" l="1"/>
  <c r="F318" i="1"/>
  <c r="F162" i="1"/>
  <c r="G31" i="1"/>
  <c r="E68" i="1"/>
  <c r="E69" i="1"/>
  <c r="E70" i="1"/>
  <c r="E71" i="1"/>
  <c r="E72" i="1"/>
  <c r="E73" i="1"/>
  <c r="E67" i="1"/>
  <c r="D62" i="1"/>
  <c r="F61" i="1"/>
  <c r="F60" i="1"/>
  <c r="F59" i="1"/>
  <c r="F58" i="1"/>
  <c r="F57" i="1"/>
  <c r="F56" i="1"/>
  <c r="F55" i="1"/>
  <c r="F44" i="1"/>
  <c r="F45" i="1"/>
  <c r="F46" i="1"/>
  <c r="F47" i="1"/>
  <c r="F48" i="1"/>
  <c r="F49" i="1"/>
  <c r="F43" i="1"/>
  <c r="E50" i="1"/>
  <c r="D50" i="1"/>
  <c r="E105" i="1" l="1"/>
  <c r="E108" i="1"/>
  <c r="E458" i="1" s="1"/>
  <c r="F458" i="1" s="1"/>
  <c r="E107" i="1"/>
  <c r="E457" i="1" s="1"/>
  <c r="F457" i="1" s="1"/>
  <c r="E106" i="1"/>
  <c r="E456" i="1" s="1"/>
  <c r="F456" i="1" s="1"/>
  <c r="F174" i="1"/>
  <c r="F477" i="1" s="1"/>
  <c r="D621" i="1" s="1"/>
  <c r="F168" i="1"/>
  <c r="F476" i="1" s="1"/>
  <c r="E477" i="1"/>
  <c r="E476" i="1"/>
  <c r="F129" i="1"/>
  <c r="F149" i="1"/>
  <c r="F473" i="1" s="1"/>
  <c r="F140" i="1"/>
  <c r="F126" i="1"/>
  <c r="F467" i="1" s="1"/>
  <c r="D611" i="1" s="1"/>
  <c r="F150" i="1"/>
  <c r="F474" i="1" s="1"/>
  <c r="F123" i="1"/>
  <c r="F466" i="1" s="1"/>
  <c r="D610" i="1" s="1"/>
  <c r="F475" i="1"/>
  <c r="F148" i="1"/>
  <c r="F472" i="1" s="1"/>
  <c r="D616" i="1" s="1"/>
  <c r="F139" i="1"/>
  <c r="F470" i="1" s="1"/>
  <c r="D614" i="1" s="1"/>
  <c r="F184" i="1"/>
  <c r="F478" i="1" s="1"/>
  <c r="F132" i="1"/>
  <c r="F268" i="1"/>
  <c r="F284" i="1"/>
  <c r="F508" i="1" s="1"/>
  <c r="E508" i="1"/>
  <c r="E467" i="1"/>
  <c r="E471" i="1"/>
  <c r="F471" i="1" s="1"/>
  <c r="E475" i="1"/>
  <c r="E465" i="1"/>
  <c r="E469" i="1"/>
  <c r="F469" i="1" s="1"/>
  <c r="E474" i="1"/>
  <c r="E466" i="1"/>
  <c r="E470" i="1"/>
  <c r="E472" i="1"/>
  <c r="E468" i="1"/>
  <c r="F468" i="1" s="1"/>
  <c r="E473" i="1"/>
  <c r="E478" i="1"/>
  <c r="E464" i="1"/>
  <c r="E225" i="1"/>
  <c r="F227" i="1" s="1"/>
  <c r="F494" i="1" s="1"/>
  <c r="F368" i="1"/>
  <c r="F267" i="1"/>
  <c r="F375" i="1"/>
  <c r="E504" i="1"/>
  <c r="E218" i="1"/>
  <c r="E211" i="1"/>
  <c r="F69" i="1"/>
  <c r="F72" i="1"/>
  <c r="F70" i="1"/>
  <c r="F68" i="1"/>
  <c r="F71" i="1"/>
  <c r="E74" i="1"/>
  <c r="D74" i="1"/>
  <c r="F50" i="1"/>
  <c r="F73" i="1"/>
  <c r="F62" i="1"/>
  <c r="F67" i="1"/>
  <c r="F543" i="1" l="1"/>
  <c r="D719" i="1" s="1"/>
  <c r="D617" i="1"/>
  <c r="F179" i="1"/>
  <c r="F465" i="1"/>
  <c r="D618" i="1"/>
  <c r="D622" i="1"/>
  <c r="D619" i="1"/>
  <c r="D620" i="1"/>
  <c r="F341" i="1"/>
  <c r="F269" i="1"/>
  <c r="F271" i="1" s="1"/>
  <c r="F513" i="1"/>
  <c r="F213" i="1"/>
  <c r="D634" i="1"/>
  <c r="F186" i="1"/>
  <c r="F105" i="1"/>
  <c r="E455" i="1"/>
  <c r="F455" i="1" s="1"/>
  <c r="D421" i="1" s="1"/>
  <c r="C448" i="1" s="1"/>
  <c r="E448" i="1" s="1"/>
  <c r="F382" i="1"/>
  <c r="F540" i="1"/>
  <c r="F282" i="1"/>
  <c r="F506" i="1" s="1"/>
  <c r="E506" i="1"/>
  <c r="F283" i="1"/>
  <c r="F507" i="1" s="1"/>
  <c r="E507" i="1"/>
  <c r="F281" i="1"/>
  <c r="F505" i="1" s="1"/>
  <c r="E505" i="1"/>
  <c r="F280" i="1"/>
  <c r="F504" i="1" s="1"/>
  <c r="F106" i="1"/>
  <c r="F308" i="1"/>
  <c r="F310" i="1" s="1"/>
  <c r="F107" i="1"/>
  <c r="F108" i="1"/>
  <c r="F320" i="1"/>
  <c r="F94" i="1"/>
  <c r="F96" i="1" s="1"/>
  <c r="F151" i="1"/>
  <c r="F141" i="1"/>
  <c r="F143" i="1" s="1"/>
  <c r="F74" i="1"/>
  <c r="F479" i="1" l="1"/>
  <c r="F496" i="1" s="1"/>
  <c r="D609" i="1"/>
  <c r="F525" i="1"/>
  <c r="F542" i="1" s="1"/>
  <c r="F285" i="1"/>
  <c r="F509" i="1"/>
  <c r="F541" i="1" s="1"/>
  <c r="F109" i="1"/>
  <c r="F460" i="1"/>
  <c r="F495" i="1" s="1"/>
  <c r="F114" i="1"/>
  <c r="F115" i="1" s="1"/>
  <c r="F192" i="1"/>
  <c r="D629" i="1" s="1"/>
  <c r="F193" i="1"/>
  <c r="D630" i="1" s="1"/>
  <c r="F484" i="1"/>
  <c r="F134" i="1" l="1"/>
  <c r="F544" i="1"/>
  <c r="D628" i="1"/>
  <c r="F301" i="1"/>
  <c r="F401" i="1" s="1"/>
  <c r="F539" i="1"/>
  <c r="D440" i="1" s="1"/>
  <c r="F153" i="1"/>
  <c r="F194" i="1"/>
  <c r="D441" i="1" l="1"/>
  <c r="D449" i="1" s="1"/>
  <c r="D450" i="1" s="1"/>
  <c r="F545" i="1"/>
  <c r="F196" i="1"/>
  <c r="D443" i="1" l="1"/>
  <c r="G35" i="1"/>
  <c r="F220" i="1"/>
  <c r="F497" i="1" s="1"/>
  <c r="F498" i="1" l="1"/>
  <c r="F437" i="1" l="1"/>
  <c r="F234" i="1"/>
  <c r="D638" i="1" s="1"/>
  <c r="F240" i="1" l="1"/>
  <c r="F247" i="1" s="1"/>
  <c r="F249" i="1" s="1"/>
  <c r="F488" i="1"/>
  <c r="F493" i="1" s="1"/>
  <c r="C427" i="1" l="1"/>
  <c r="F499" i="1"/>
  <c r="F547" i="1" s="1"/>
  <c r="C449" i="1" l="1"/>
  <c r="D429" i="1"/>
  <c r="C450" i="1" l="1"/>
  <c r="E449" i="1"/>
  <c r="E4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Administrador</author>
  </authors>
  <commentList>
    <comment ref="G31" authorId="0" shapeId="0" xr:uid="{00000000-0006-0000-0000-000001000000}">
      <text>
        <r>
          <rPr>
            <b/>
            <sz val="9"/>
            <color indexed="81"/>
            <rFont val="Tahoma"/>
            <family val="2"/>
          </rPr>
          <t>Administrador:</t>
        </r>
        <r>
          <rPr>
            <sz val="9"/>
            <color indexed="81"/>
            <rFont val="Tahoma"/>
            <family val="2"/>
          </rPr>
          <t xml:space="preserve">
Cantidad caracteres en la descripción</t>
        </r>
      </text>
    </comment>
    <comment ref="G35" authorId="0" shapeId="0" xr:uid="{00000000-0006-0000-0000-000002000000}">
      <text>
        <r>
          <rPr>
            <b/>
            <sz val="9"/>
            <color indexed="81"/>
            <rFont val="Tahoma"/>
            <family val="2"/>
          </rPr>
          <t>Administrador:</t>
        </r>
        <r>
          <rPr>
            <sz val="9"/>
            <color indexed="81"/>
            <rFont val="Tahoma"/>
            <family val="2"/>
          </rPr>
          <t xml:space="preserve">
Cantidad caracteres en la descripción</t>
        </r>
      </text>
    </comment>
    <comment ref="G242" authorId="0" shapeId="0" xr:uid="{00000000-0006-0000-0000-000003000000}">
      <text>
        <r>
          <rPr>
            <b/>
            <sz val="9"/>
            <color indexed="81"/>
            <rFont val="Tahoma"/>
            <family val="2"/>
          </rPr>
          <t>Administrador:</t>
        </r>
        <r>
          <rPr>
            <sz val="9"/>
            <color indexed="81"/>
            <rFont val="Tahoma"/>
            <family val="2"/>
          </rPr>
          <t xml:space="preserve">
Cantidad caracteres en la descripción de la Nota</t>
        </r>
      </text>
    </comment>
    <comment ref="G396" authorId="0" shapeId="0" xr:uid="{00000000-0006-0000-0000-000004000000}">
      <text>
        <r>
          <rPr>
            <b/>
            <sz val="9"/>
            <color indexed="81"/>
            <rFont val="Tahoma"/>
            <family val="2"/>
          </rPr>
          <t>Administrador:</t>
        </r>
        <r>
          <rPr>
            <sz val="9"/>
            <color indexed="81"/>
            <rFont val="Tahoma"/>
            <family val="2"/>
          </rPr>
          <t xml:space="preserve">
Cantidad caracteres en la descripción de la Nota</t>
        </r>
      </text>
    </comment>
  </commentList>
</comments>
</file>

<file path=xl/sharedStrings.xml><?xml version="1.0" encoding="utf-8"?>
<sst xmlns="http://schemas.openxmlformats.org/spreadsheetml/2006/main" count="992" uniqueCount="300">
  <si>
    <t>Total Ficha %</t>
  </si>
  <si>
    <t>PROPUESTA PARA EL DESARROLLO DE LAS ACTIVIDADES 
DE LOS PROGRAMAS DE CENTRO VIDA/DÍA Y 
CENTRO DE PROTECCIÓN SOCIAL A LA PERSONA MAYOR</t>
  </si>
  <si>
    <t>Campo</t>
  </si>
  <si>
    <t>1. INFORMACIÓN GENERAL</t>
  </si>
  <si>
    <t>1.1. Entidad</t>
  </si>
  <si>
    <t>ALCALDÍA DE PÁCORA</t>
  </si>
  <si>
    <t>1.2. NIT</t>
  </si>
  <si>
    <t>890801136-1</t>
  </si>
  <si>
    <t>1.3. Nombre del representante legal</t>
  </si>
  <si>
    <t>ALCALDE -  JUAN CAMILO ISAZA GONZÁLEZ</t>
  </si>
  <si>
    <t>1.4. Cédula de ciudadanía</t>
  </si>
  <si>
    <t>1060267485</t>
  </si>
  <si>
    <t>1.5. Municipio</t>
  </si>
  <si>
    <t>PÁCORA</t>
  </si>
  <si>
    <t>1.6. Teléfono</t>
  </si>
  <si>
    <t>(6) 8670213</t>
  </si>
  <si>
    <t>1.7. Dirección</t>
  </si>
  <si>
    <t>Carrera 4 # 5-76 Palacio Municipal "HUMBERTO GUTIÉRREZ BOTERO"</t>
  </si>
  <si>
    <t>1.8. Web</t>
  </si>
  <si>
    <t>www.pacora-caldas.gov.co</t>
  </si>
  <si>
    <t>1.9. E-mail</t>
  </si>
  <si>
    <t>alcaldia@pacora-caldas.gov.co</t>
  </si>
  <si>
    <t>2. TÍTULO DE LA PROPUESTA</t>
  </si>
  <si>
    <t>ATENCIÓN INTEGRAL A LOS ADULTOS MAYORES, PERTENECIENTES AL SISBEN I Y II DEL ÁREA URBANA, EN EL MARCO DEL PROYECTO DE DESARROLLO DE ESTRATEGIAS PARA EL ENVEJECIMIENTO ACTIVO Y CON CALIDAD DE VIDA A LA POBLACIÓN ADULTA MAYOR DEL CENTRO DÍA Y CENTRO DE PROTECCIÓN DEL MUNICIPIO DE PÁCORA</t>
  </si>
  <si>
    <t>2.1. PROGRAMA DEL PLAN DE DESARROLLO MUNICIPAL AL CUAL SE INSCRIBE ESTA PROPUESTA</t>
  </si>
  <si>
    <t>Atención integral de población en situación permanente de desprotección social y/o familiar</t>
  </si>
  <si>
    <t>2.2. META DEL PLAN DE DESARROLLO AL QUE APORTA LA EJECUCIÓN DE ESTA PROPUESTA</t>
  </si>
  <si>
    <t>Implementar estrategias de apoyo para el fortalecimiento de los
centros vida del adulto mayor</t>
  </si>
  <si>
    <t>2.3. PROPUESTA DE INVERSIÓN TERRITORIAL AL QUE ESTÁ VINCULADA LA PROPUESTA</t>
  </si>
  <si>
    <t>Inclusión social y reconciliación</t>
  </si>
  <si>
    <r>
      <t xml:space="preserve">2.4. PERIODO PLANTEADO PARA LA EJECUCIÓN DE LA PROPUESTA 
</t>
    </r>
    <r>
      <rPr>
        <sz val="12"/>
        <color theme="1"/>
        <rFont val="Arial"/>
        <family val="2"/>
      </rPr>
      <t>(NÚMERO TOTAL DE MESES)</t>
    </r>
  </si>
  <si>
    <t>3. ENTIDAD QUE PRESENTA LA PROPUESTA</t>
  </si>
  <si>
    <t>3.1. RESPONSABLE Y COORDINADOR GENERAL DE LA EJECUCIÓN DE LOS PROGRAMAS</t>
  </si>
  <si>
    <t>DIRECCIÓN LOCAL DE SALUD</t>
  </si>
  <si>
    <t>3.2. Nombre</t>
  </si>
  <si>
    <t>LEIDY YOHAN MURILLO DELGADO</t>
  </si>
  <si>
    <t>3.3.Teléfono</t>
  </si>
  <si>
    <t>3.4. E-mail</t>
  </si>
  <si>
    <t>salud@pacora-caldas.gov.co</t>
  </si>
  <si>
    <t xml:space="preserve">4. SITUACIÓN DE LA VEJEZ EN EL MUNICIPIO </t>
  </si>
  <si>
    <t>Describa brevemente el problema o necesidad que quiere solucionar con la ejecución de los programas de centro vida/día y centro de protección social a la persona mayor en el municipio (no más de 1000 caracteres).</t>
  </si>
  <si>
    <t>Los adultos mayores del municipio Pácora Caldas representan un porcentaje considerable en relación al total de población del municipio,  por lo que  requieren de espacio físico con adecuada dotación para de esta manera poder garantizar el desarrollo de actividades lúdicas, físicas, psicológicas y sociales y así poder orientar el trabajo en prevención a la presencia del fenómeno de abandono y aislamiento de nuestra población adulta, como también mejorar la calidad de vida de nuestros adultos mayores por lo que se requiere de un apoyo interinstitucional para alcanzar este objetivo, teniendo en cuenta que por su edad están siendo excluidos de la sociedad y se le disminuyen sus posibilidades laborales, para esto requieren apoyo de personal capacitado.                                                                                          
Nuestros adultos mayores en el municipio requieren mejorar el programa de centro día y centro de bienestar para garantizar así espacios que brinden conservar tanto la salud física como mental de la población beneficiada, ya que se encuentra en un alto porcentaje por lo que requieren un apoyo en sus necesidades básicas y brindarles una mejor calidad de vida. Para tal fin se requiere un grupo interdisciplinario que cumpla los parámetros en promoción en salud, prevención, atención médica y rehabilitación, con lo que se adelantara un seguimiento a esta población para encaminarnos en cumplir las necesidades del adulto mayor. La estructura poblacional del municipio de Pácora esta en proceso de envejecimiento, teniendo en cuenta que el 47,9% de la población es mayor de 40 años de edad, con un índice de Friz para el año 2024 de 90,29. En el año 2024, se observa que hay un 7,3% de personas entre los 55 a los 59 y 42,2% de personas mayores de los 60 años. Esto indica que la población que se ubica en este rango productivo, continua en el territorio aun teniendo en cuenta las deficiencias económicas, sociales, culturales y la poca oportunidad de acceder a programas para el mejoramiento de la calidad de vida, sin embargo, esta situación lleva a pensar sobre la perspectiva de vida que tiene los individuos del Municipio de Pacora.                                                                                                                                                                                                                                        
En el titulo de este proyecto “Envejecimiento Activo y con Calidad de Vida”, concepto que fue introducido en el Plan de Acción Internacional sobre Envejecimiento 2002, desde la Organización Mundial de la Salud que sostiene que, si se quiere hacer del envejecimiento una experiencia positiva,  debe ir acompañado de oportunidades continuas de autonomía y salud, productividad y protección. Y define al envejecimiento activo como el “proceso por el cual se optimizan las oportunidades de bienestar físico, social y mental durante toda la vida con el objetivo de ampliar la esperanza de vida saludable, la productividad y la calidad de vida en la vejez” (OMS, 2002:79).</t>
  </si>
  <si>
    <t xml:space="preserve">5. JUSTIFICACIÓN </t>
  </si>
  <si>
    <t>Describa brevemente los intereses que persigue el proyecto  (no más de 1000 caracteres).</t>
  </si>
  <si>
    <t xml:space="preserve">En Pácora se pretende atender a los adultos mayores con dignidad y calidad de vida, reconociendo que los cambios que vienen asociados con la vejez, que se evidencian en la perdida progresiva de las capacidades de adaptación y de interacción del ser humano con su medio ambiente y que tienden a acentuarse dependiendo de las características del entorno, afectan a dicha población, estos cambios pueden ser físicos y/o mentales. En lo físico se manifiesta por una creciente disminución de las capacidades sensoriales y motrices y de la fuerza física; las crecientes dificultades circulatorias, ocasionadas por el endurecimiento de las arterias; y en general, el progresivo deterioro del funcionamiento de los diversos órganos internos. En lo mental principalmente esta relacionado con la estructura cognitiva, produciéndose un enlentecimiento del tiempo de procesamiento, por lo que la persona mayor necesita más tiempo para entender y procesar la información; pérdida de memoria, no patológica, simplemente asociada a la edad y pérdida de habilidades mentales que se dejan de utilizar. Se producen además cambios emocionales sintiéndose de forma continua luchando ante desafíos como la soledad, la pérdida de seres queridos y la transición a la jubilación.
Se pretende contribuir al mejoramiento de la atención integral de los adultos mayores, optimizando su nivel de independencia y de autosuficiencia en todo lo relacionado con las actividades de la vida diaria, a través de una atención profesional, humana y personalizada. 
Con el proyecto implementación de las estrategias para el “Envejecimiento Activo y con Calidad de Vida” para la población de personas mayores del municipio de Pácora Caldas, se pretende trabajar en el cumplimiento de los estándares de calidad en los Centros Vida, Día y de Protección Social a los adultos mayores, dados en la Resolución 055 de 2018, Resolución 024 de 2017 y Ley 1850 del 19 de julio de 2017 por medio de la cual se establecen medidas de protección al adulto mayor en Colombia, se modifican las Leyes 1251 de 2008, 1315 de 2009, 599 de 2000 y 1276 de 2009. </t>
  </si>
  <si>
    <t>6. POBLACIÓN</t>
  </si>
  <si>
    <t>6.1. CENTRO VIDA/DÍA</t>
  </si>
  <si>
    <t>RANGO DE EDAD</t>
  </si>
  <si>
    <t>GÉNERO</t>
  </si>
  <si>
    <t>TOTAL</t>
  </si>
  <si>
    <t>HOMBRE</t>
  </si>
  <si>
    <t>MUJER</t>
  </si>
  <si>
    <t>MENOR DE 55 AÑOS</t>
  </si>
  <si>
    <t>ENTRE 55 A 59 AÑOS</t>
  </si>
  <si>
    <t>ENTRE 60 A 65 AÑOS</t>
  </si>
  <si>
    <t>ENTRE 66 A 69 AÑOS</t>
  </si>
  <si>
    <t>ENTRE 70 A 75 AÑOS</t>
  </si>
  <si>
    <t>ENTRE 76 A 79 AÑOS</t>
  </si>
  <si>
    <t>MAYORES DE 80 AÑOS</t>
  </si>
  <si>
    <t>6.2. CENTRO DE PROTECCIÓN</t>
  </si>
  <si>
    <t>6.3. TOTAL DE BENEFICIARIOS</t>
  </si>
  <si>
    <t>7. DESARROLLO DE LA PROPUESTA CENTRO VIDA/DÍA</t>
  </si>
  <si>
    <t xml:space="preserve">7.1.  PERIODO PLANTEADO PARA LA EJECUCIÓN DE LA PROPUESTA </t>
  </si>
  <si>
    <t xml:space="preserve">7.2. FECHA DE INICIO </t>
  </si>
  <si>
    <t xml:space="preserve">7.3. FECHA DE FINALIZACIÓN </t>
  </si>
  <si>
    <r>
      <t xml:space="preserve">7.4. # DIAS DE FIESTA 
</t>
    </r>
    <r>
      <rPr>
        <sz val="12"/>
        <rFont val="Arial"/>
        <family val="2"/>
      </rPr>
      <t>(No laborables)</t>
    </r>
  </si>
  <si>
    <r>
      <t xml:space="preserve">7.5. SEMANAS LABORABLES DE LUNES A VIERNES 
</t>
    </r>
    <r>
      <rPr>
        <sz val="12"/>
        <color theme="1"/>
        <rFont val="Arial"/>
        <family val="2"/>
      </rPr>
      <t>(Indicar con X)</t>
    </r>
  </si>
  <si>
    <t>13</t>
  </si>
  <si>
    <r>
      <t xml:space="preserve">7.6. SEMANAS LABORABLES DE LUNES A SÁBADO  
</t>
    </r>
    <r>
      <rPr>
        <sz val="12"/>
        <color theme="1"/>
        <rFont val="Arial"/>
        <family val="2"/>
      </rPr>
      <t>(Indicar con X)</t>
    </r>
  </si>
  <si>
    <r>
      <t xml:space="preserve">7.7. NÚMERO DE DÍAS HÁBILES EN LOS QUE SE PRESTARÁ EL SERVICIO DE ATENCIÓN INTEGRAL 
</t>
    </r>
    <r>
      <rPr>
        <sz val="12"/>
        <color theme="1"/>
        <rFont val="Arial"/>
        <family val="2"/>
      </rPr>
      <t>(Tener en cuenta para la fórmula los fines de semana)</t>
    </r>
  </si>
  <si>
    <t xml:space="preserve">7.8. NÚMERO DE MESES EN LOS QUE SE PRESTARÁ EL SERVICIO DE ATENCIÓN INTEGRAL </t>
  </si>
  <si>
    <r>
      <t xml:space="preserve">8. COORDINACIÓN: </t>
    </r>
    <r>
      <rPr>
        <sz val="12"/>
        <color theme="1"/>
        <rFont val="Arial"/>
        <family val="2"/>
      </rPr>
      <t>Responsable del cumplimiento de los servicios ofrecidos en los centros, formación tecnológica o profesional en ciencias humanas, ciencias sociales o ciencias de la salud</t>
    </r>
    <r>
      <rPr>
        <b/>
        <sz val="12"/>
        <color theme="1"/>
        <rFont val="Arial"/>
        <family val="2"/>
      </rPr>
      <t>.</t>
    </r>
  </si>
  <si>
    <t>CARGO</t>
  </si>
  <si>
    <t>NIVEL EDUCATIVO</t>
  </si>
  <si>
    <t>CANTIDAD</t>
  </si>
  <si>
    <t>COSTO MENSUAL</t>
  </si>
  <si>
    <t>COSTO TOTAL</t>
  </si>
  <si>
    <t xml:space="preserve">COORDINADOR </t>
  </si>
  <si>
    <t>PROFESIONAL</t>
  </si>
  <si>
    <t>VALOR TOTAL</t>
  </si>
  <si>
    <t>TOTAL COMPONENTE COORDINACIÓN</t>
  </si>
  <si>
    <t xml:space="preserve">SERVICIOS DE LA CANASTA BÁSICA </t>
  </si>
  <si>
    <r>
      <t xml:space="preserve">9.1. ALIMENTACIÓN: </t>
    </r>
    <r>
      <rPr>
        <sz val="12"/>
        <color theme="1"/>
        <rFont val="Arial"/>
        <family val="2"/>
      </rPr>
      <t>Que asegure la ingesta necesaria, a nivel proteico-calórico y de micronutrientes que garanticen buenas condiciones de salud para la persona mayor, de acuerdo con los menús que, de manera especial para los requerimientos de esta población, elaboren los profesionales de la nutrición</t>
    </r>
    <r>
      <rPr>
        <b/>
        <sz val="12"/>
        <color theme="1"/>
        <rFont val="Arial"/>
        <family val="2"/>
      </rPr>
      <t>.</t>
    </r>
  </si>
  <si>
    <r>
      <rPr>
        <b/>
        <sz val="12"/>
        <color theme="1"/>
        <rFont val="Arial"/>
        <family val="2"/>
      </rPr>
      <t>NOTA:</t>
    </r>
    <r>
      <rPr>
        <sz val="12"/>
        <color theme="1"/>
        <rFont val="Arial"/>
        <family val="2"/>
      </rPr>
      <t xml:space="preserve"> En caso de que el municipio decida ejecutar el programa a través de la entrega de ración de alimentos preparados (en caliente), favor diligenciar la información que a continuación se solicita.</t>
    </r>
  </si>
  <si>
    <t>RACIÓN PREPARADA</t>
  </si>
  <si>
    <t>COSTO UNITARIO</t>
  </si>
  <si>
    <t>NÚMERO DE BENEFICIARIOS</t>
  </si>
  <si>
    <t>TOTAL DÍAS DE ALIMENTACIÓN</t>
  </si>
  <si>
    <t>DESAYUNO</t>
  </si>
  <si>
    <t>REFRIGERIO DE LA MAÑANA</t>
  </si>
  <si>
    <t>ALMUERZO</t>
  </si>
  <si>
    <t>REFRIGERIO DE LA TARDE</t>
  </si>
  <si>
    <r>
      <t xml:space="preserve">NOTA: </t>
    </r>
    <r>
      <rPr>
        <sz val="12"/>
        <color theme="1"/>
        <rFont val="Arial"/>
        <family val="2"/>
      </rPr>
      <t>En caso de que el municipio decida ejecutar el programa a través de la entrega de ración de alimento para preparar (mercados), favor diligenciar la información que a continuación se solicita</t>
    </r>
    <r>
      <rPr>
        <b/>
        <sz val="12"/>
        <color theme="1"/>
        <rFont val="Arial"/>
        <family val="2"/>
      </rPr>
      <t>.</t>
    </r>
  </si>
  <si>
    <t>RACIÓN PARA PREPARAR</t>
  </si>
  <si>
    <r>
      <t>RACIÓN ALIMENTARIA COMPLEMENTARIA PARA PERSONAS MAYORES DE LA</t>
    </r>
    <r>
      <rPr>
        <b/>
        <sz val="12"/>
        <color theme="1"/>
        <rFont val="Arial"/>
        <family val="2"/>
      </rPr>
      <t xml:space="preserve"> ZONA RURAL DISPERSA</t>
    </r>
  </si>
  <si>
    <t>9.2. PERSONAL COMPONENTE DE ALIMENTACIÓN:</t>
  </si>
  <si>
    <t xml:space="preserve">CANTIDAD </t>
  </si>
  <si>
    <t>NUTRICIONISTA/INGENIERO DE ALIMENTOS</t>
  </si>
  <si>
    <t>MANIPULADOR DE ALIMENTOS</t>
  </si>
  <si>
    <t>PRIMARIA</t>
  </si>
  <si>
    <t>AUXILIAR DE SERVICIOS GENERALES</t>
  </si>
  <si>
    <t>AUXILIAR DE LOGISTICA</t>
  </si>
  <si>
    <t>TRANSPORTADOR/DOMICILIARIO</t>
  </si>
  <si>
    <t>TOTAL COMPONENTE DE ALIMENTACIÓN</t>
  </si>
  <si>
    <r>
      <t xml:space="preserve">10. ORIENTACIÓN PSICOSOCIAL: </t>
    </r>
    <r>
      <rPr>
        <sz val="12"/>
        <color theme="1"/>
        <rFont val="Arial"/>
        <family val="2"/>
      </rPr>
      <t>Prestada de manera preventiva a toda la población objetivo, la cual persigue mitigar el efecto de las patologías de comportamiento que surgen en la tercera edad y los efectos a las que ellas conducen. Estará a cargo de profesionales en psicología o trabajo social. Cuando sea necesario, las personas mayores serán remitidos a las entidades de la seguridad social para una atención más específica</t>
    </r>
    <r>
      <rPr>
        <b/>
        <sz val="12"/>
        <color theme="1"/>
        <rFont val="Arial"/>
        <family val="2"/>
      </rPr>
      <t>.</t>
    </r>
  </si>
  <si>
    <t>PSICÓLOGO</t>
  </si>
  <si>
    <t>TRABAJADOR SOCIAL</t>
  </si>
  <si>
    <t>TOTAL COMPONENTE ATENCIÓN PSICOSOCIAL</t>
  </si>
  <si>
    <r>
      <t xml:space="preserve">11. ATENCIÓN PRIMARIA EN SALUD:  </t>
    </r>
    <r>
      <rPr>
        <sz val="12"/>
        <color theme="1"/>
        <rFont val="Arial"/>
        <family val="2"/>
      </rPr>
      <t xml:space="preserve">Se realizará la contratación de personal del área de la salud en donde abarcarán la promoción 
de estilos de vida saludable, de acuerdo con las características de las personas mayores, prevención de enfermedades, detección oportuna de patologías y remisión a los servicios de salud cuando ello se requiera. Promoción de estilos de vida saludable, de acuerdo con las características y funcionalidad de la población mayor, partiendo del resultado de la valoración inicial realizada. </t>
    </r>
  </si>
  <si>
    <t>AUXILIAR DE ENFERMERÍA - TÉCNICO EN ATENCIÓN A LA PERSONA MAYOR</t>
  </si>
  <si>
    <t>TECNICO</t>
  </si>
  <si>
    <t>MÉDICO</t>
  </si>
  <si>
    <t>FISIOTERAPEUTA</t>
  </si>
  <si>
    <t>,</t>
  </si>
  <si>
    <t>TOTAL COMPONENTE ATENCIÓN PRIMARIA EN SALUD</t>
  </si>
  <si>
    <r>
      <t xml:space="preserve">12. ASEGURAMIENTO EN SALUD: </t>
    </r>
    <r>
      <rPr>
        <sz val="12"/>
        <color theme="1"/>
        <rFont val="Arial"/>
        <family val="2"/>
      </rPr>
      <t>Será universal en todos los niveles de complejidad, incluyendo a las personas mayores dentro de los grupos prioritarios que define la seguridad social en salud, como beneficiarios del régimen subsidiado.</t>
    </r>
  </si>
  <si>
    <t>TOTAL COMPONENTE ASEGURAMIENTO EN SALUD</t>
  </si>
  <si>
    <r>
      <t xml:space="preserve">13. CAPACITACIÓN EN ACTIVIDADES PRODUCTIVAS: </t>
    </r>
    <r>
      <rPr>
        <sz val="12"/>
        <color theme="1"/>
        <rFont val="Arial"/>
        <family val="2"/>
      </rPr>
      <t>De acuerdo a los talentos, gustos y preferencias de la población beneficiada.</t>
    </r>
  </si>
  <si>
    <t>TALLERISTA EN ARTES</t>
  </si>
  <si>
    <t>MATERIALES DE CAPACITACIÓN</t>
  </si>
  <si>
    <t>CANTIDAD DE ENTREGAS</t>
  </si>
  <si>
    <t>TALLERISTA EN INFORMATICA</t>
  </si>
  <si>
    <t>TALLERISTA EN ALFABETIZACION</t>
  </si>
  <si>
    <t>TOTAL COMPONENTE CAPACITACIÓN EN ACTIVIDADES PRODUCTIVAS</t>
  </si>
  <si>
    <t>14. DEPORTE, CULTURA Y RECREACIÓN:</t>
  </si>
  <si>
    <t>EDUCADOR FÍSICO</t>
  </si>
  <si>
    <t>TECNICO - TECNOLOGO</t>
  </si>
  <si>
    <t>TOTAL COMPONENTE DEPORTE, CULTURA Y RECREACIÓN</t>
  </si>
  <si>
    <t xml:space="preserve">15. ENCUENTROS INTERGENERACIONALES: </t>
  </si>
  <si>
    <t>ITEM</t>
  </si>
  <si>
    <t>COSTO UNITARIO POR ENCUENTRO</t>
  </si>
  <si>
    <t>NÚMERO DE BENEFICIARIOS (ASISTENTES)</t>
  </si>
  <si>
    <t>NÚMERO DE ENCUENTROS</t>
  </si>
  <si>
    <t>MATERIALES</t>
  </si>
  <si>
    <t>TRANSPORTE</t>
  </si>
  <si>
    <t>REFRIGERIOS</t>
  </si>
  <si>
    <t>TOTAL COMPONENTE ENCUENTROS INTERGENERACIONALES</t>
  </si>
  <si>
    <t xml:space="preserve">16. PROMOCIÓN DEL TRABAJO ASOCIATIVO: </t>
  </si>
  <si>
    <t>TOTAL COMPONENTE TRABAJO ASOCIATIVO</t>
  </si>
  <si>
    <t>17. PROMOCIÓN DE LA CONSTITUCIÓN DE REDES PARA EL APOYO DE LAS PERSONAS MAYORES:</t>
  </si>
  <si>
    <t>NUMERO DE BENEFICIARIOS</t>
  </si>
  <si>
    <t>REDES DE APOYO</t>
  </si>
  <si>
    <t>TOTAL COMPONENTE REDES PARA EL APOYO</t>
  </si>
  <si>
    <t>18. USO DEL INTERNET:</t>
  </si>
  <si>
    <t>PAGO DE SERVICIO DE INTERNET</t>
  </si>
  <si>
    <t>TOTAL COMPONENTE USO DE INTERNET</t>
  </si>
  <si>
    <t>19. SEGURO EXEQUIAL:</t>
  </si>
  <si>
    <t>SEGURO EXEQUIAL</t>
  </si>
  <si>
    <t>TOTAL COMPONENTE SEGURO EXEQUIAL</t>
  </si>
  <si>
    <t>20. DOTACIÓN:</t>
  </si>
  <si>
    <t xml:space="preserve">ITEM </t>
  </si>
  <si>
    <t>MOBILIARIO O ENSERES CENTRO</t>
  </si>
  <si>
    <t>ELECTRODOMÉSTICOS CENTRO</t>
  </si>
  <si>
    <t xml:space="preserve">MENAJE DE COCINA </t>
  </si>
  <si>
    <t>KITS DE ASEO BENEFICIARIOS</t>
  </si>
  <si>
    <t>ELEMENTOS DE ASEO CENTRO</t>
  </si>
  <si>
    <t>INSUMOS DE ENFERMERÍA CENTRO</t>
  </si>
  <si>
    <t>MATERIALES DE PAPELERÍA CENTRO</t>
  </si>
  <si>
    <t>SERVICIO DE LÓGISTICA/TRANSPORTE</t>
  </si>
  <si>
    <r>
      <t xml:space="preserve">Nota: </t>
    </r>
    <r>
      <rPr>
        <sz val="12"/>
        <color theme="1"/>
        <rFont val="Arial"/>
        <family val="2"/>
      </rPr>
      <t>Por favor relacionar en este espacio descripción detallada de la dotación proyectada y adjuntar a la propuesta las respectivas cotizaciones.</t>
    </r>
  </si>
  <si>
    <t>DESCRIPCION</t>
  </si>
  <si>
    <t>Servicio de transporte a los corregimientos de Las Coles, San Bartolomé, Buenos Aires y Castilla</t>
  </si>
  <si>
    <t>TOTAL COMPONENTE DOTACIÓN</t>
  </si>
  <si>
    <t>VALOR TOTAL PROYECTO CENTRO DÍA/VIDA 70%</t>
  </si>
  <si>
    <t>21. DESARROLLO DE LA PROPUESTA CENTRO DE PROTECCIÓN</t>
  </si>
  <si>
    <t xml:space="preserve">21.1. PERIODO PLANTEADO PARA LA EJECUCIÓN DE LA PROPUESTA </t>
  </si>
  <si>
    <t xml:space="preserve">21.2. FECHA DE INICIO </t>
  </si>
  <si>
    <t xml:space="preserve">21.3. FECHA DE FINALIZACIÓN </t>
  </si>
  <si>
    <r>
      <t xml:space="preserve">21.4. NÚMERO DE DÍAS EN LOS QUE SE PRESTARÁ EL SERVICIO DE ATENCIÓN INTEGRAL 
</t>
    </r>
    <r>
      <rPr>
        <sz val="12"/>
        <color theme="1"/>
        <rFont val="Arial"/>
        <family val="2"/>
      </rPr>
      <t>(Las semanas son de lunes a domingo, sin días festivos)</t>
    </r>
  </si>
  <si>
    <t xml:space="preserve">21.5. NÚMERO DE MESES EN LOS QUE SE PRESTARÁ EL SERVICIO DE ATENCIÓN INTEGRAL </t>
  </si>
  <si>
    <r>
      <t xml:space="preserve">22. COORDINACIÓN: </t>
    </r>
    <r>
      <rPr>
        <sz val="12"/>
        <color theme="1"/>
        <rFont val="Arial"/>
        <family val="2"/>
      </rPr>
      <t>Responsable del cumplimiento de los servicios ofrecidos en los centros, formación tecnológica o profesional en ciencias humanas, ciencias sociales o ciencias de la salud</t>
    </r>
    <r>
      <rPr>
        <b/>
        <sz val="12"/>
        <color theme="1"/>
        <rFont val="Arial"/>
        <family val="2"/>
      </rPr>
      <t>.</t>
    </r>
  </si>
  <si>
    <t>COORDINADOR RURAL</t>
  </si>
  <si>
    <r>
      <t xml:space="preserve">23.1. ALIMENTACIÓN: </t>
    </r>
    <r>
      <rPr>
        <sz val="12"/>
        <color theme="1"/>
        <rFont val="Arial"/>
        <family val="2"/>
      </rPr>
      <t>Que asegure la ingesta necesaria, a nivel proteico-calórico y de micronutrientes que garanticen buenas condiciones de salud para la persona mayor, de acuerdo con los menús que, de manera especial para los requerimientos de esta población, elaboren los profesionales de la nutrición</t>
    </r>
    <r>
      <rPr>
        <b/>
        <sz val="12"/>
        <color theme="1"/>
        <rFont val="Arial"/>
        <family val="2"/>
      </rPr>
      <t>.</t>
    </r>
  </si>
  <si>
    <t>CENA</t>
  </si>
  <si>
    <t>23.2. PERSONAL COMPONENTE DE ALIMENTACIÓN:</t>
  </si>
  <si>
    <r>
      <t xml:space="preserve">24. ORIENTACIÓN PSICOSOCIAL: </t>
    </r>
    <r>
      <rPr>
        <sz val="12"/>
        <color theme="1"/>
        <rFont val="Arial"/>
        <family val="2"/>
      </rPr>
      <t>Prestada de manera preventiva a toda la población objetivo, la cual persigue mitigar el efecto de las patologías de comportamiento que surgen en la tercera edad y los efectos a las que ellas conducen. Estará a cargo de profesionales en psicología o trabajo social. Cuando sea necesario, las personas mayores serán remitidos a las entidades de la seguridad social para una atención más específica</t>
    </r>
    <r>
      <rPr>
        <b/>
        <sz val="12"/>
        <color theme="1"/>
        <rFont val="Arial"/>
        <family val="2"/>
      </rPr>
      <t>.</t>
    </r>
  </si>
  <si>
    <r>
      <t xml:space="preserve">25. ATENCIÓN PRIMARIA EN SALUD:  </t>
    </r>
    <r>
      <rPr>
        <sz val="12"/>
        <color theme="1"/>
        <rFont val="Arial"/>
        <family val="2"/>
      </rPr>
      <t xml:space="preserve">Se realizará la contratación de personal del área de la salud en donde abarcarán la promoción 
de estilos de vida saludable, de acuerdo con las características de las personas mayores, prevención de enfermedades, detección oportuna de patologías y remisión a los servicios de salud cuando ello se requiera. Promoción de estilos de vida saludable, de acuerdo con las características y funcionalidad de la población mayor, partiendo del resultado de la valoración inicial realizada. </t>
    </r>
  </si>
  <si>
    <t>ENFERMERA</t>
  </si>
  <si>
    <r>
      <t xml:space="preserve">26. ASEGURAMIENTO EN SALUD: </t>
    </r>
    <r>
      <rPr>
        <sz val="12"/>
        <color theme="1"/>
        <rFont val="Arial"/>
        <family val="2"/>
      </rPr>
      <t>Será universal en todos los niveles de complejidad, incluyendo a las personas mayores dentro de los grupos prioritarios que define la seguridad social en salud, como beneficiarios del régimen subsidiado.</t>
    </r>
  </si>
  <si>
    <r>
      <t xml:space="preserve">27. CAPACITACIÓN EN ACTIVIDADES PRODUCTIVAS: </t>
    </r>
    <r>
      <rPr>
        <sz val="12"/>
        <color theme="1"/>
        <rFont val="Arial"/>
        <family val="2"/>
      </rPr>
      <t>De acuerdo a los talentos, gustos y preferencias de la población beneficiada.</t>
    </r>
  </si>
  <si>
    <t>28. DEPORTE, CULTURA Y RECREACIÓN:</t>
  </si>
  <si>
    <t xml:space="preserve">29. ENCUENTROS INTERGENERACIONALES: </t>
  </si>
  <si>
    <t xml:space="preserve">30. PROMOCIÓN DEL TRABAJO ASOCIATIVO: </t>
  </si>
  <si>
    <t>31. PROMOCIÓN DE LA CONSTITUCIÓN DE REDES PARA EL APOYO DE LAS PERSONAS MAYORES:</t>
  </si>
  <si>
    <t>32. USO DEL INTERNET:</t>
  </si>
  <si>
    <t>33. SEGURO EXEQUIAL:</t>
  </si>
  <si>
    <t>34. DOTACIÓN:</t>
  </si>
  <si>
    <t>MENAJE DE COCINA CENTRO</t>
  </si>
  <si>
    <t>VALOR TOTAL PROYECTO CENTRO DE PROTECCIÓN 30%</t>
  </si>
  <si>
    <t>VALOR TOTAL PROYECTO CENTRO VIDA/DÍA Y CENTRO DE PROTECCIÓN 100%</t>
  </si>
  <si>
    <t>35. PRESUPUESTO FINAL</t>
  </si>
  <si>
    <t>APORTES DE LOS ENTES TERRITORIALES AL PROGRAMA DE PERSONA MAYOR</t>
  </si>
  <si>
    <t>APORTE GOBERNACIÓN</t>
  </si>
  <si>
    <t>APORTE ALCALDÍA</t>
  </si>
  <si>
    <t>APORTES GOBERNACIÓN CENTRO VIDA/DÍA 70%</t>
  </si>
  <si>
    <t>COMPONENTE</t>
  </si>
  <si>
    <t xml:space="preserve">% </t>
  </si>
  <si>
    <t>Funcionamiento</t>
  </si>
  <si>
    <t>Dotación</t>
  </si>
  <si>
    <t>APORTES ALCALDÍA CENTRO VIDA/DÍA 70%</t>
  </si>
  <si>
    <t>TOTAL CENTRO VIDA/DÍA 70%</t>
  </si>
  <si>
    <t>APORTES GOBERNACIÓN CENTRO DE PROTECCIÓN 30%</t>
  </si>
  <si>
    <t>APORTES ALCALDÍA CENTRO DE PROTECCIÓN 30%</t>
  </si>
  <si>
    <t>TOTAL CENTRO DE PROTECCIÓN 30%</t>
  </si>
  <si>
    <t>CONSOLIDADO CENTRO VIDA/DÍA Y CENTRO DE PROTECCIÓN 100%</t>
  </si>
  <si>
    <t>DESCRIPCIÓN</t>
  </si>
  <si>
    <t>APORTE CENTRO VIDA/DÍA 
70%</t>
  </si>
  <si>
    <t>APORTE CENTRO DE PROTECCIÓN 
30%</t>
  </si>
  <si>
    <t>VALOR TOTAL 
100%</t>
  </si>
  <si>
    <t>TOTAL APORTE GOBERNACIÓN</t>
  </si>
  <si>
    <t>TOTAL APORTE ALCALDÍA</t>
  </si>
  <si>
    <t>GRAN VALOR DEL PROYECTO</t>
  </si>
  <si>
    <t>ALIMENTACIÓN CENTRO VIDA/DÍA</t>
  </si>
  <si>
    <t xml:space="preserve">ALIMENTACIÓN </t>
  </si>
  <si>
    <t>TOTAL ENTREGAS DE ALIMENTACIÓN</t>
  </si>
  <si>
    <t>REFRIGERIO MAÑANA</t>
  </si>
  <si>
    <t>REFRIGERIO TARDE</t>
  </si>
  <si>
    <t>RACIÓN PARA PREPARAR (COMPLEMENTARIA PARA PERSONAS MAYORES DE LA ZONA RURAL DISPERSA)</t>
  </si>
  <si>
    <t>TOTAL ALIMENTACIÓN CENTRO VIDA/DÍA</t>
  </si>
  <si>
    <t>TALENTO HUMANO CENTRO VIDA/DÍA</t>
  </si>
  <si>
    <t>PERSONAL CENTRO VIDA/DÍA</t>
  </si>
  <si>
    <t>VALOR MENSUAL</t>
  </si>
  <si>
    <t>MESES</t>
  </si>
  <si>
    <t>AUXILIAR DE LOGÍSTICA</t>
  </si>
  <si>
    <t>TALLERISTA EN INFORMÁTICA</t>
  </si>
  <si>
    <t>TALLERISTA EN ALFABETIZACIÓN</t>
  </si>
  <si>
    <t>TOTAL PERSONAL CENTRO VIDA/DÍA</t>
  </si>
  <si>
    <t>CONSOLIDADO CENTRO VIDA/DÍA 70%</t>
  </si>
  <si>
    <t>CRITERIO</t>
  </si>
  <si>
    <t>DOTACIÓN</t>
  </si>
  <si>
    <t>MATERIALES (ENCUENTROS INTERGENERACIONALES)</t>
  </si>
  <si>
    <t>MATERIALES (PROMOCIÓN DEL TRABAJO ASOCIATIVO)</t>
  </si>
  <si>
    <t>TOTAL DOTACIÓN</t>
  </si>
  <si>
    <t>FUNCIONAMIENTO</t>
  </si>
  <si>
    <t>ALIMENTACIÓN</t>
  </si>
  <si>
    <t>PERSONAL</t>
  </si>
  <si>
    <t>LOGISTICA (Aseguramiento en salud, transporte y refrigerios encuentros intergeneracionales y trabajo asociativo, redes de apoyo, transporte)</t>
  </si>
  <si>
    <t>TOTAL FUNCIONAMIENTO</t>
  </si>
  <si>
    <t>GRAN TOTAL PROYECTO CENTRO VIDA/DÍA 70%</t>
  </si>
  <si>
    <t>ALIMENTACIÓN CENTRO DE PROTECCIÓN</t>
  </si>
  <si>
    <t>REFRIGERIOS MAÑANA</t>
  </si>
  <si>
    <t xml:space="preserve">TOTAL ALIMENTACIÓN CENTRO DE PROTECCIÓN </t>
  </si>
  <si>
    <t>TALENTO HUMANO CENTRO DE PROTECCIÓN</t>
  </si>
  <si>
    <t>PERSONAL CENTRO DE PROTECCIÓN</t>
  </si>
  <si>
    <t>TALLERISTA</t>
  </si>
  <si>
    <t>TOTAL PERSONAL CENTRO DE PROTECCIÓN</t>
  </si>
  <si>
    <t>CONSOLIDADO CENTRO DE PROTECCIÓN 30%</t>
  </si>
  <si>
    <t>LOGISTICA (Aseguramiento en salud, transporte y refrigerios encuentros intergeneracionales y trabajo asociativo, redes de apoyo)</t>
  </si>
  <si>
    <t>GRAN TOTAL PROYECTO CENTRO DE PROTECCIÓN 30%</t>
  </si>
  <si>
    <t>POR FAVOR INDIQUE DE LOS SIGUIENTES CRITERIOS CUÁLES SERAN CUBIERTOS CON APORTES DE LA GOBERNACIÓN Y CUÁLES CON APORTES DE LA ALCALDÍA TANTO PARA LOS CENTROS VIDA/DÍA COMO PARA LOS CENTROS DE PROTECCIÓN (VALOR EN PESOS)</t>
  </si>
  <si>
    <t>CRITERIOS CUBIERTOS CON APORTES DE LA GOBERNACIÓN PARA EL CENTRO VIDA/DÍA</t>
  </si>
  <si>
    <t>TALENTO HUMANO CUBIERTO CON APORTES DE LA GOBERNACIÓN PARA EL CENTRO VIDA/DÍA</t>
  </si>
  <si>
    <t>COORDINADOR</t>
  </si>
  <si>
    <t>OTROS CRITERIOS CUBIERTOS CON APORTES DE LA GOBERNACIÓN PARA EL CENTRO VIDA/DÍA</t>
  </si>
  <si>
    <t>ASEGURAMIENTO EN SALUD</t>
  </si>
  <si>
    <t>TRANSPORTE (ENCUENTROS INTERGENERACIONALES)</t>
  </si>
  <si>
    <t>REFRIGERIOS (ENCUENTROS INTERGENERACIONALES)</t>
  </si>
  <si>
    <t>TRANSPORTE (PROMOCIÓN DEL TRABAJO ASOCIATIVO)</t>
  </si>
  <si>
    <t>REFRIGERIOS (PROMOCIÓN DEL TRABAJO ASOCIATIVO)</t>
  </si>
  <si>
    <t>REDES PARA EL APOYO</t>
  </si>
  <si>
    <t>SERVICIO DE TRANSPORTE</t>
  </si>
  <si>
    <t>CRITERIOS CUBIERTOS CON APORTES DE LA ALCALDÍA PARA EL CENTRO VIDA/DÍA</t>
  </si>
  <si>
    <t>TALENTO HUMANO CUBIERTO CON APORTES DE LA ALCALDÍA PARA EL CENTRO VIDA/DÍA</t>
  </si>
  <si>
    <t xml:space="preserve">  </t>
  </si>
  <si>
    <t>OTROS CRITERIOS CUBIERTOS CON APORTES DE LA ALCALDÍA PARA EL CENTRO VIDA/DÍA</t>
  </si>
  <si>
    <t>CRITERIOS CUBIERTOS CON APORTES DE LA GOBERNACIÓN PARA EL CENTRO DE PROTECCIÓN</t>
  </si>
  <si>
    <t>TALENTO HUMANO CUBIERTO CON APORTES DE LA GOBERNACIÓN PARA EL CENTRO DE PROTECCIÓN</t>
  </si>
  <si>
    <t>OTROS CRITERIOS CUBIERTOS CON APORTES DE LA GOBERNACIÓN PARA EL CENTRO DE PROTECCIÓN</t>
  </si>
  <si>
    <t>CRITERIOS CUBIERTOS CON APORTES DE LA ALCALDÍA PARA EL CENTRO DE PROTECCIÓN</t>
  </si>
  <si>
    <t>CANTITAD</t>
  </si>
  <si>
    <t>TALENTO HUMANO CUBIERTO CON APORTES DE LA ALCALDÍA PARA EL CENTRO DE PROTECCIÓN</t>
  </si>
  <si>
    <t>OTROS CRITERIOS CUBIERTOS CON APORTES DE LA ALCALDÍA PARA EL CENTRO DE PROTECCIÓN</t>
  </si>
  <si>
    <t>REPRESENTANTE LEGAL</t>
  </si>
  <si>
    <t>ENTE TERRITORIAL</t>
  </si>
  <si>
    <t>MANIZALES</t>
  </si>
  <si>
    <t>AGUADAS</t>
  </si>
  <si>
    <t>ANSERMA</t>
  </si>
  <si>
    <t>ARANZAZU</t>
  </si>
  <si>
    <t>BELALCÁZAR</t>
  </si>
  <si>
    <t>CHINCHINÁ</t>
  </si>
  <si>
    <t>FILADELFIA</t>
  </si>
  <si>
    <t>LA DORADA</t>
  </si>
  <si>
    <t>LA MERCED</t>
  </si>
  <si>
    <t>MANZANARES</t>
  </si>
  <si>
    <t>MARMATO</t>
  </si>
  <si>
    <t>MARQUETALIA</t>
  </si>
  <si>
    <t>MARULANDA</t>
  </si>
  <si>
    <t>NEIRA</t>
  </si>
  <si>
    <t>NORCASIA</t>
  </si>
  <si>
    <t>PALESTINA</t>
  </si>
  <si>
    <t>PENSILVANIA</t>
  </si>
  <si>
    <t>RIOSUCIO</t>
  </si>
  <si>
    <t>RISARALDA</t>
  </si>
  <si>
    <t>SALAMINA</t>
  </si>
  <si>
    <t>SAMANÁ</t>
  </si>
  <si>
    <t>SAN JOSÉ</t>
  </si>
  <si>
    <t>SUPÍA</t>
  </si>
  <si>
    <t>VICTORIA</t>
  </si>
  <si>
    <t>VILLAMARÍA</t>
  </si>
  <si>
    <t>VITERBO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</si>
</sst>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3" formatCode="_-* #,##0.00_-;\-* #,##0.00_-;_-* &quot;-&quot;??_-;_-@_-"/>
    <numFmt numFmtId="164" formatCode="&quot;$&quot;\ #,##0;[Red]\-&quot;$&quot;\ #,##0"/>
    <numFmt numFmtId="165" formatCode="_-&quot;$&quot;\ * #,##0.00_-;\-&quot;$&quot;\ * #,##0.00_-;_-&quot;$&quot;\ * &quot;-&quot;??_-;_-@_-"/>
    <numFmt numFmtId="166" formatCode="_-&quot;$&quot;\ * #,##0.00_-;\-&quot;$&quot;\ * #,##0.00_-;_-&quot;$&quot;\ * &quot;-&quot;??_-;_-@"/>
    <numFmt numFmtId="167" formatCode="0.0"/>
    <numFmt numFmtId="168" formatCode="#,##0.0"/>
    <numFmt numFmtId="169" formatCode="_-&quot;$&quot;\ * #,##0_-;\-&quot;$&quot;\ * #,##0_-;_-&quot;$&quot;\ * &quot;-&quot;??_-;_-@"/>
    <numFmt numFmtId="170" formatCode="_-&quot;$&quot;\ * #,##0_-;\-&quot;$&quot;\ * #,##0_-;_-&quot;$&quot;\ * &quot;-&quot;??_-;_-@_-"/>
    <numFmt numFmtId="171" formatCode="_-&quot;$&quot;\ * #,##0.000_-;\-&quot;$&quot;\ * #,##0.000_-;_-&quot;$&quot;\ * &quot;-&quot;??_-;_-@"/>
  </numFmts>
  <fonts count="14">
    <font>
      <sz val="11"/>
      <color theme="1"/>
      <name val="Arial"/>
    </font>
    <font>
      <b/>
      <sz val="12"/>
      <name val="Arial"/>
      <family val="2"/>
    </font>
    <font>
      <sz val="9"/>
      <color indexed="81"/>
      <name val="Tahoma"/>
      <family val="2"/>
    </font>
    <font>
      <b/>
      <sz val="9"/>
      <color indexed="81"/>
      <name val="Tahoma"/>
      <family val="2"/>
    </font>
    <font>
      <sz val="11"/>
      <color theme="1"/>
      <name val="Arial"/>
      <family val="2"/>
    </font>
    <font>
      <sz val="12"/>
      <color theme="1"/>
      <name val="Arial"/>
      <family val="2"/>
    </font>
    <font>
      <b/>
      <sz val="12"/>
      <color theme="1"/>
      <name val="Arial"/>
      <family val="2"/>
    </font>
    <font>
      <sz val="12"/>
      <name val="Arial"/>
      <family val="2"/>
    </font>
    <font>
      <u/>
      <sz val="12"/>
      <color theme="10"/>
      <name val="Arial"/>
      <family val="2"/>
    </font>
    <font>
      <sz val="11"/>
      <color theme="1"/>
      <name val="Arial"/>
      <family val="2"/>
    </font>
    <font>
      <sz val="10"/>
      <name val="Arial"/>
      <family val="2"/>
    </font>
    <font>
      <b/>
      <sz val="10"/>
      <name val="Arial"/>
      <family val="2"/>
    </font>
    <font>
      <u/>
      <sz val="11"/>
      <color theme="10"/>
      <name val="Arial"/>
      <family val="2"/>
    </font>
    <font>
      <sz val="12"/>
      <color theme="1"/>
      <name val="Arial Rounded"/>
    </font>
  </fonts>
  <fills count="5">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s>
  <borders count="5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rgb="FF000000"/>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rgb="FF000000"/>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top style="thin">
        <color rgb="FF000000"/>
      </top>
      <bottom style="thin">
        <color indexed="64"/>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rgb="FF000000"/>
      </right>
      <top style="thin">
        <color indexed="64"/>
      </top>
      <bottom/>
      <diagonal/>
    </border>
    <border>
      <left/>
      <right style="thin">
        <color indexed="64"/>
      </right>
      <top style="thin">
        <color rgb="FF000000"/>
      </top>
      <bottom style="thin">
        <color rgb="FF000000"/>
      </bottom>
      <diagonal/>
    </border>
    <border>
      <left/>
      <right style="thin">
        <color rgb="FF000000"/>
      </right>
      <top style="thin">
        <color indexed="64"/>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right/>
      <top/>
      <bottom style="double">
        <color indexed="64"/>
      </bottom>
      <diagonal/>
    </border>
    <border>
      <left style="thin">
        <color rgb="FF000000"/>
      </left>
      <right/>
      <top style="thin">
        <color indexed="64"/>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double">
        <color indexed="64"/>
      </top>
      <bottom/>
      <diagonal/>
    </border>
    <border>
      <left/>
      <right style="thin">
        <color indexed="64"/>
      </right>
      <top style="thin">
        <color indexed="64"/>
      </top>
      <bottom style="thin">
        <color rgb="FF000000"/>
      </bottom>
      <diagonal/>
    </border>
  </borders>
  <cellStyleXfs count="5">
    <xf numFmtId="0" fontId="0" fillId="0" borderId="0"/>
    <xf numFmtId="43" fontId="4" fillId="0" borderId="0" applyFont="0" applyFill="0" applyBorder="0" applyAlignment="0" applyProtection="0"/>
    <xf numFmtId="165" fontId="4" fillId="0" borderId="0" applyFont="0" applyFill="0" applyBorder="0" applyAlignment="0" applyProtection="0"/>
    <xf numFmtId="9" fontId="9" fillId="0" borderId="0" applyFont="0" applyFill="0" applyBorder="0" applyAlignment="0" applyProtection="0"/>
    <xf numFmtId="0" fontId="12" fillId="0" borderId="0" applyNumberFormat="0" applyFill="0" applyBorder="0" applyAlignment="0" applyProtection="0"/>
  </cellStyleXfs>
  <cellXfs count="421">
    <xf numFmtId="0" fontId="0" fillId="0" borderId="0" xfId="0"/>
    <xf numFmtId="0" fontId="0" fillId="0" borderId="1" xfId="0" applyBorder="1" applyAlignment="1">
      <alignment horizontal="center" vertical="center"/>
    </xf>
    <xf numFmtId="0" fontId="5" fillId="0" borderId="0" xfId="0" applyFont="1" applyAlignment="1">
      <alignment vertical="center"/>
    </xf>
    <xf numFmtId="0" fontId="6" fillId="0" borderId="15" xfId="0" applyFont="1" applyBorder="1" applyAlignment="1">
      <alignment horizontal="center" vertical="center"/>
    </xf>
    <xf numFmtId="0" fontId="5" fillId="0" borderId="0" xfId="0" applyFont="1" applyAlignment="1" applyProtection="1">
      <alignment vertical="center"/>
      <protection locked="0"/>
    </xf>
    <xf numFmtId="0" fontId="6" fillId="0" borderId="0" xfId="0" applyFont="1" applyAlignment="1">
      <alignment horizontal="center" vertical="center" wrapText="1"/>
    </xf>
    <xf numFmtId="0" fontId="6" fillId="0" borderId="12" xfId="0" applyFont="1" applyBorder="1" applyAlignment="1">
      <alignment vertical="center"/>
    </xf>
    <xf numFmtId="0" fontId="6" fillId="0" borderId="4" xfId="0" applyFont="1" applyBorder="1" applyAlignment="1">
      <alignment vertical="center"/>
    </xf>
    <xf numFmtId="0" fontId="6" fillId="0" borderId="4" xfId="0" applyFont="1" applyBorder="1" applyAlignment="1">
      <alignment horizontal="left" vertical="center" wrapText="1"/>
    </xf>
    <xf numFmtId="0" fontId="6" fillId="0" borderId="4" xfId="0" applyFont="1" applyBorder="1" applyAlignment="1">
      <alignment vertical="center" wrapText="1"/>
    </xf>
    <xf numFmtId="0" fontId="6" fillId="0" borderId="1" xfId="0" applyFont="1" applyBorder="1" applyAlignment="1" applyProtection="1">
      <alignment horizontal="center" vertical="center" wrapText="1"/>
      <protection hidden="1"/>
    </xf>
    <xf numFmtId="0" fontId="6" fillId="0" borderId="1" xfId="0" applyFont="1" applyBorder="1" applyAlignment="1">
      <alignment horizontal="center" vertical="center"/>
    </xf>
    <xf numFmtId="0" fontId="5" fillId="0" borderId="4" xfId="0" applyFont="1" applyBorder="1" applyAlignment="1">
      <alignment vertical="center"/>
    </xf>
    <xf numFmtId="0" fontId="5" fillId="2" borderId="1" xfId="0" applyFont="1" applyFill="1" applyBorder="1" applyAlignment="1" applyProtection="1">
      <alignment horizontal="center" vertical="center"/>
      <protection locked="0"/>
    </xf>
    <xf numFmtId="0" fontId="6" fillId="0" borderId="1" xfId="0" applyFont="1" applyBorder="1" applyAlignment="1" applyProtection="1">
      <alignment horizontal="center" vertical="center"/>
      <protection hidden="1"/>
    </xf>
    <xf numFmtId="49" fontId="5" fillId="2" borderId="15" xfId="0" applyNumberFormat="1" applyFont="1" applyFill="1" applyBorder="1" applyAlignment="1" applyProtection="1">
      <alignment horizontal="center" vertical="center" wrapText="1"/>
      <protection locked="0"/>
    </xf>
    <xf numFmtId="167" fontId="5" fillId="2" borderId="1" xfId="1" applyNumberFormat="1" applyFont="1" applyFill="1" applyBorder="1" applyAlignment="1" applyProtection="1">
      <alignment horizontal="center" vertical="center"/>
      <protection locked="0"/>
    </xf>
    <xf numFmtId="165" fontId="5" fillId="2" borderId="15" xfId="2" applyFont="1" applyFill="1" applyBorder="1" applyAlignment="1" applyProtection="1">
      <alignment horizontal="center" vertical="center" wrapText="1"/>
      <protection locked="0"/>
    </xf>
    <xf numFmtId="14" fontId="5" fillId="2" borderId="15" xfId="0" applyNumberFormat="1" applyFont="1" applyFill="1" applyBorder="1" applyAlignment="1" applyProtection="1">
      <alignment horizontal="center" vertical="center" wrapText="1"/>
      <protection locked="0"/>
    </xf>
    <xf numFmtId="14" fontId="5" fillId="2" borderId="23" xfId="0" applyNumberFormat="1" applyFont="1" applyFill="1" applyBorder="1" applyAlignment="1" applyProtection="1">
      <alignment horizontal="center" vertical="center" wrapText="1"/>
      <protection locked="0"/>
    </xf>
    <xf numFmtId="0" fontId="6" fillId="0" borderId="17"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165" fontId="5" fillId="2" borderId="1" xfId="2" applyFont="1" applyFill="1" applyBorder="1" applyAlignment="1" applyProtection="1">
      <alignment horizontal="center" vertical="center"/>
      <protection locked="0"/>
    </xf>
    <xf numFmtId="1" fontId="5" fillId="2" borderId="1" xfId="0" applyNumberFormat="1" applyFont="1" applyFill="1" applyBorder="1" applyAlignment="1" applyProtection="1">
      <alignment horizontal="center" vertical="center"/>
      <protection locked="0"/>
    </xf>
    <xf numFmtId="0" fontId="6" fillId="0" borderId="15" xfId="0" applyFont="1" applyBorder="1" applyAlignment="1">
      <alignment horizontal="center" vertical="center" wrapText="1"/>
    </xf>
    <xf numFmtId="0" fontId="6" fillId="0" borderId="0" xfId="0" applyFont="1" applyAlignment="1">
      <alignment horizontal="right" vertical="center"/>
    </xf>
    <xf numFmtId="0" fontId="5" fillId="0" borderId="4" xfId="0" applyFont="1" applyBorder="1" applyAlignment="1">
      <alignment vertical="center" wrapText="1"/>
    </xf>
    <xf numFmtId="165" fontId="5" fillId="2" borderId="1" xfId="2" applyFont="1" applyFill="1" applyBorder="1" applyAlignment="1" applyProtection="1">
      <alignment vertical="center"/>
      <protection locked="0"/>
    </xf>
    <xf numFmtId="0" fontId="6" fillId="0" borderId="12" xfId="0" applyFont="1" applyBorder="1" applyAlignment="1">
      <alignment horizontal="center" vertical="center" wrapText="1"/>
    </xf>
    <xf numFmtId="0" fontId="6" fillId="0" borderId="14" xfId="0" applyFont="1" applyBorder="1" applyAlignment="1">
      <alignment horizontal="center" vertical="center" wrapText="1"/>
    </xf>
    <xf numFmtId="164" fontId="5" fillId="0" borderId="0" xfId="0" applyNumberFormat="1" applyFont="1" applyAlignment="1" applyProtection="1">
      <alignment vertical="center"/>
      <protection locked="0"/>
    </xf>
    <xf numFmtId="0" fontId="5" fillId="0" borderId="6" xfId="0" applyFont="1" applyBorder="1" applyAlignment="1">
      <alignment vertical="center"/>
    </xf>
    <xf numFmtId="0" fontId="5" fillId="0" borderId="22" xfId="0" applyFont="1" applyBorder="1" applyAlignment="1">
      <alignment vertical="center"/>
    </xf>
    <xf numFmtId="0" fontId="5" fillId="0" borderId="11" xfId="0" applyFont="1" applyBorder="1" applyAlignment="1">
      <alignment vertical="center"/>
    </xf>
    <xf numFmtId="0" fontId="6" fillId="0" borderId="0" xfId="0" applyFont="1" applyAlignment="1">
      <alignment horizontal="left" vertical="center" wrapText="1"/>
    </xf>
    <xf numFmtId="166" fontId="6" fillId="0" borderId="1" xfId="0" applyNumberFormat="1" applyFont="1" applyBorder="1" applyAlignment="1" applyProtection="1">
      <alignment vertical="center"/>
      <protection hidden="1"/>
    </xf>
    <xf numFmtId="0" fontId="6" fillId="0" borderId="18" xfId="0" applyFont="1" applyBorder="1" applyAlignment="1" applyProtection="1">
      <alignment horizontal="center" vertical="center" wrapText="1"/>
      <protection hidden="1"/>
    </xf>
    <xf numFmtId="0" fontId="6" fillId="0" borderId="0" xfId="0" applyFont="1" applyAlignment="1">
      <alignment vertical="center"/>
    </xf>
    <xf numFmtId="166" fontId="5" fillId="0" borderId="1" xfId="0" applyNumberFormat="1" applyFont="1" applyBorder="1" applyAlignment="1" applyProtection="1">
      <alignment vertical="center"/>
      <protection hidden="1"/>
    </xf>
    <xf numFmtId="0" fontId="5" fillId="0" borderId="0" xfId="0" applyFont="1" applyAlignment="1" applyProtection="1">
      <alignment vertical="center"/>
      <protection hidden="1"/>
    </xf>
    <xf numFmtId="0" fontId="5" fillId="0" borderId="1" xfId="0" applyFont="1" applyBorder="1" applyAlignment="1" applyProtection="1">
      <alignment vertical="center"/>
      <protection hidden="1"/>
    </xf>
    <xf numFmtId="165" fontId="5" fillId="0" borderId="1" xfId="2" applyFont="1" applyBorder="1" applyAlignment="1" applyProtection="1">
      <alignment vertical="center"/>
      <protection hidden="1"/>
    </xf>
    <xf numFmtId="0" fontId="5" fillId="0" borderId="1" xfId="0" applyFont="1" applyBorder="1" applyAlignment="1" applyProtection="1">
      <alignment horizontal="left" vertical="center"/>
      <protection hidden="1"/>
    </xf>
    <xf numFmtId="166" fontId="5" fillId="0" borderId="1" xfId="0" applyNumberFormat="1" applyFont="1" applyBorder="1" applyAlignment="1" applyProtection="1">
      <alignment horizontal="right" vertical="center"/>
      <protection hidden="1"/>
    </xf>
    <xf numFmtId="0" fontId="5" fillId="0" borderId="13" xfId="0" applyFont="1" applyBorder="1" applyAlignment="1" applyProtection="1">
      <alignment vertical="center"/>
      <protection hidden="1"/>
    </xf>
    <xf numFmtId="166" fontId="5" fillId="0" borderId="13" xfId="0" applyNumberFormat="1" applyFont="1" applyBorder="1" applyAlignment="1" applyProtection="1">
      <alignment horizontal="right" vertical="center"/>
      <protection hidden="1"/>
    </xf>
    <xf numFmtId="0" fontId="6" fillId="0" borderId="27" xfId="0" applyFont="1" applyBorder="1" applyAlignment="1" applyProtection="1">
      <alignment horizontal="center" vertical="center"/>
      <protection hidden="1"/>
    </xf>
    <xf numFmtId="0" fontId="6" fillId="0" borderId="1" xfId="0" applyFont="1" applyBorder="1" applyAlignment="1" applyProtection="1">
      <alignment horizontal="left" vertical="center"/>
      <protection hidden="1"/>
    </xf>
    <xf numFmtId="0" fontId="6" fillId="0" borderId="1" xfId="0" applyFont="1" applyBorder="1" applyAlignment="1" applyProtection="1">
      <alignment vertical="center" wrapText="1"/>
      <protection hidden="1"/>
    </xf>
    <xf numFmtId="0" fontId="6" fillId="0" borderId="4" xfId="0" applyFont="1" applyBorder="1" applyAlignment="1" applyProtection="1">
      <alignment horizontal="center" vertical="center"/>
      <protection hidden="1"/>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protection locked="0"/>
    </xf>
    <xf numFmtId="0" fontId="6" fillId="0" borderId="0" xfId="0" applyFont="1" applyAlignment="1" applyProtection="1">
      <alignment vertical="center"/>
      <protection locked="0"/>
    </xf>
    <xf numFmtId="0" fontId="6" fillId="0" borderId="15" xfId="0" applyFont="1" applyBorder="1" applyAlignment="1">
      <alignment vertical="center"/>
    </xf>
    <xf numFmtId="0" fontId="6" fillId="0" borderId="24" xfId="0" applyFont="1" applyBorder="1" applyAlignment="1">
      <alignment vertical="center"/>
    </xf>
    <xf numFmtId="2" fontId="6" fillId="0" borderId="15" xfId="0" applyNumberFormat="1" applyFont="1" applyBorder="1" applyAlignment="1">
      <alignment vertical="center"/>
    </xf>
    <xf numFmtId="0" fontId="7" fillId="0" borderId="0" xfId="0" applyFont="1" applyAlignment="1">
      <alignment horizontal="right" vertical="center"/>
    </xf>
    <xf numFmtId="0" fontId="7" fillId="0" borderId="0" xfId="0" applyFont="1" applyAlignment="1">
      <alignment vertical="center"/>
    </xf>
    <xf numFmtId="166" fontId="6" fillId="0" borderId="0" xfId="0" applyNumberFormat="1" applyFont="1" applyAlignment="1">
      <alignment horizontal="center" vertical="center"/>
    </xf>
    <xf numFmtId="166" fontId="5" fillId="0" borderId="0" xfId="0" applyNumberFormat="1" applyFont="1" applyAlignment="1">
      <alignment horizontal="center" vertical="center"/>
    </xf>
    <xf numFmtId="0" fontId="5" fillId="0" borderId="0" xfId="0" applyFont="1" applyAlignment="1" applyProtection="1">
      <alignment horizontal="center" vertical="center"/>
      <protection locked="0"/>
    </xf>
    <xf numFmtId="0" fontId="6" fillId="0" borderId="5" xfId="0" applyFont="1" applyBorder="1" applyAlignment="1">
      <alignment horizontal="center" vertical="center"/>
    </xf>
    <xf numFmtId="0" fontId="6" fillId="0" borderId="12" xfId="0" applyFont="1" applyBorder="1" applyAlignment="1" applyProtection="1">
      <alignment horizontal="center" vertical="center"/>
      <protection hidden="1"/>
    </xf>
    <xf numFmtId="0" fontId="7" fillId="2" borderId="7" xfId="0" applyFont="1" applyFill="1" applyBorder="1" applyAlignment="1" applyProtection="1">
      <alignment horizontal="center" vertical="center"/>
      <protection locked="0"/>
    </xf>
    <xf numFmtId="0" fontId="7" fillId="2" borderId="15" xfId="0" applyFont="1" applyFill="1" applyBorder="1" applyAlignment="1" applyProtection="1">
      <alignment horizontal="center" vertical="center"/>
      <protection locked="0"/>
    </xf>
    <xf numFmtId="0" fontId="6" fillId="0" borderId="15" xfId="0" applyFont="1" applyBorder="1" applyAlignment="1" applyProtection="1">
      <alignment horizontal="center" vertical="center"/>
      <protection hidden="1"/>
    </xf>
    <xf numFmtId="0" fontId="7" fillId="0" borderId="7" xfId="0" applyFont="1" applyBorder="1" applyAlignment="1" applyProtection="1">
      <alignment horizontal="center" vertical="center"/>
      <protection locked="0"/>
    </xf>
    <xf numFmtId="0" fontId="7" fillId="0" borderId="0" xfId="0" applyFont="1" applyAlignment="1">
      <alignment horizontal="center" vertical="center"/>
    </xf>
    <xf numFmtId="1" fontId="5" fillId="2" borderId="15" xfId="0" applyNumberFormat="1" applyFont="1" applyFill="1" applyBorder="1" applyAlignment="1" applyProtection="1">
      <alignment horizontal="center" vertical="center" wrapText="1"/>
      <protection locked="0"/>
    </xf>
    <xf numFmtId="1" fontId="6" fillId="0" borderId="0" xfId="1" applyNumberFormat="1" applyFont="1" applyFill="1" applyBorder="1" applyAlignment="1" applyProtection="1">
      <alignment horizontal="center" vertical="center"/>
      <protection locked="0"/>
    </xf>
    <xf numFmtId="1" fontId="1" fillId="0" borderId="0" xfId="1" applyNumberFormat="1" applyFont="1" applyFill="1" applyBorder="1" applyAlignment="1" applyProtection="1">
      <alignment vertical="center"/>
      <protection locked="0"/>
    </xf>
    <xf numFmtId="0" fontId="1" fillId="0" borderId="17" xfId="0" applyFont="1" applyBorder="1" applyAlignment="1">
      <alignment horizontal="left" vertical="center" wrapText="1"/>
    </xf>
    <xf numFmtId="0" fontId="1" fillId="0" borderId="15" xfId="0" applyFont="1" applyBorder="1" applyAlignment="1">
      <alignment horizontal="left" vertical="center" wrapText="1"/>
    </xf>
    <xf numFmtId="0" fontId="6" fillId="0" borderId="0" xfId="0" applyFont="1" applyAlignment="1">
      <alignment horizontal="center" vertical="center"/>
    </xf>
    <xf numFmtId="0" fontId="6" fillId="0" borderId="16" xfId="0" applyFont="1" applyBorder="1" applyAlignment="1">
      <alignment horizontal="left" vertical="center"/>
    </xf>
    <xf numFmtId="0" fontId="5" fillId="0" borderId="15" xfId="0" applyFont="1" applyBorder="1" applyAlignment="1">
      <alignment vertical="center"/>
    </xf>
    <xf numFmtId="166" fontId="6" fillId="0" borderId="0" xfId="0" applyNumberFormat="1" applyFont="1" applyAlignment="1" applyProtection="1">
      <alignment horizontal="center" vertical="center"/>
      <protection hidden="1"/>
    </xf>
    <xf numFmtId="0" fontId="6" fillId="0" borderId="21" xfId="0" applyFont="1" applyBorder="1" applyAlignment="1">
      <alignment vertical="center"/>
    </xf>
    <xf numFmtId="0" fontId="6" fillId="0" borderId="13" xfId="0" applyFont="1" applyBorder="1" applyAlignment="1" applyProtection="1">
      <alignment horizontal="center" vertical="center" wrapText="1"/>
      <protection hidden="1"/>
    </xf>
    <xf numFmtId="0" fontId="1" fillId="0" borderId="18" xfId="0" applyFont="1" applyBorder="1" applyAlignment="1" applyProtection="1">
      <alignment horizontal="center" vertical="center"/>
      <protection hidden="1"/>
    </xf>
    <xf numFmtId="167" fontId="5" fillId="2" borderId="15" xfId="1" applyNumberFormat="1" applyFont="1" applyFill="1" applyBorder="1" applyAlignment="1" applyProtection="1">
      <alignment horizontal="center" vertical="center"/>
      <protection locked="0"/>
    </xf>
    <xf numFmtId="0" fontId="5" fillId="0" borderId="17" xfId="0" applyFont="1" applyBorder="1" applyAlignment="1">
      <alignment horizontal="center" vertical="center" wrapText="1"/>
    </xf>
    <xf numFmtId="1" fontId="5" fillId="2" borderId="1" xfId="0" applyNumberFormat="1" applyFont="1" applyFill="1" applyBorder="1" applyAlignment="1">
      <alignment horizontal="center" vertical="center"/>
    </xf>
    <xf numFmtId="0" fontId="5" fillId="0" borderId="3" xfId="0" applyFont="1" applyBorder="1" applyAlignment="1">
      <alignment vertical="center"/>
    </xf>
    <xf numFmtId="0" fontId="5" fillId="0" borderId="28" xfId="0" applyFont="1" applyBorder="1" applyAlignment="1">
      <alignment vertical="center"/>
    </xf>
    <xf numFmtId="0" fontId="1" fillId="0" borderId="0" xfId="0" applyFont="1" applyAlignment="1" applyProtection="1">
      <alignment vertical="center"/>
      <protection hidden="1"/>
    </xf>
    <xf numFmtId="0" fontId="5" fillId="0" borderId="26" xfId="0" applyFont="1" applyBorder="1" applyAlignment="1">
      <alignment vertical="center"/>
    </xf>
    <xf numFmtId="0" fontId="6" fillId="0" borderId="22" xfId="0" applyFont="1" applyBorder="1" applyAlignment="1">
      <alignment vertical="center" wrapText="1"/>
    </xf>
    <xf numFmtId="0" fontId="6" fillId="0" borderId="11" xfId="0" applyFont="1" applyBorder="1" applyAlignment="1">
      <alignment vertical="center" wrapText="1"/>
    </xf>
    <xf numFmtId="0" fontId="5" fillId="0" borderId="24" xfId="0" applyFont="1" applyBorder="1" applyAlignment="1">
      <alignment vertical="center"/>
    </xf>
    <xf numFmtId="0" fontId="5" fillId="0" borderId="23" xfId="0" applyFont="1" applyBorder="1" applyAlignment="1">
      <alignment vertical="center"/>
    </xf>
    <xf numFmtId="0" fontId="5" fillId="0" borderId="24" xfId="0" applyFont="1" applyBorder="1" applyAlignment="1" applyProtection="1">
      <alignment vertical="center"/>
      <protection locked="0"/>
    </xf>
    <xf numFmtId="0" fontId="5" fillId="0" borderId="4" xfId="0" applyFont="1" applyBorder="1" applyAlignment="1">
      <alignment horizontal="left" vertical="center" wrapText="1"/>
    </xf>
    <xf numFmtId="0" fontId="5" fillId="0" borderId="32" xfId="0" applyFont="1" applyBorder="1" applyAlignment="1">
      <alignment vertical="center"/>
    </xf>
    <xf numFmtId="0" fontId="5" fillId="0" borderId="33" xfId="0" applyFont="1" applyBorder="1" applyAlignment="1">
      <alignment vertical="center"/>
    </xf>
    <xf numFmtId="0" fontId="6" fillId="0" borderId="23" xfId="0" applyFont="1" applyBorder="1" applyAlignment="1">
      <alignment horizontal="center" vertical="center"/>
    </xf>
    <xf numFmtId="0" fontId="6" fillId="0" borderId="26" xfId="0" applyFont="1" applyBorder="1" applyAlignment="1">
      <alignment horizontal="center" vertical="center"/>
    </xf>
    <xf numFmtId="0" fontId="5" fillId="0" borderId="6" xfId="0" applyFont="1" applyBorder="1" applyAlignment="1" applyProtection="1">
      <alignment vertical="center"/>
      <protection locked="0"/>
    </xf>
    <xf numFmtId="0" fontId="6" fillId="0" borderId="0" xfId="0" applyFont="1" applyAlignment="1">
      <alignment horizontal="left" vertical="center"/>
    </xf>
    <xf numFmtId="0" fontId="5" fillId="0" borderId="12" xfId="0" applyFont="1" applyBorder="1" applyAlignment="1">
      <alignment vertical="center"/>
    </xf>
    <xf numFmtId="49" fontId="5" fillId="2" borderId="20" xfId="0" applyNumberFormat="1" applyFont="1" applyFill="1" applyBorder="1" applyAlignment="1" applyProtection="1">
      <alignment horizontal="center" vertical="center" wrapText="1"/>
      <protection locked="0"/>
    </xf>
    <xf numFmtId="167" fontId="5" fillId="2" borderId="14" xfId="1" applyNumberFormat="1" applyFont="1" applyFill="1" applyBorder="1" applyAlignment="1" applyProtection="1">
      <alignment horizontal="center" vertical="center"/>
      <protection locked="0"/>
    </xf>
    <xf numFmtId="165" fontId="5" fillId="2" borderId="20" xfId="2" applyFont="1" applyFill="1" applyBorder="1" applyAlignment="1" applyProtection="1">
      <alignment horizontal="center" vertical="center" wrapText="1"/>
      <protection locked="0"/>
    </xf>
    <xf numFmtId="165" fontId="5" fillId="2" borderId="14" xfId="2" applyFont="1" applyFill="1" applyBorder="1" applyAlignment="1" applyProtection="1">
      <alignment vertical="center"/>
      <protection locked="0"/>
    </xf>
    <xf numFmtId="1" fontId="5" fillId="2" borderId="14" xfId="0" applyNumberFormat="1" applyFont="1" applyFill="1" applyBorder="1" applyAlignment="1" applyProtection="1">
      <alignment horizontal="center" vertical="center"/>
      <protection locked="0"/>
    </xf>
    <xf numFmtId="0" fontId="6" fillId="0" borderId="15" xfId="0" applyFont="1" applyBorder="1" applyAlignment="1">
      <alignment vertical="center" wrapText="1"/>
    </xf>
    <xf numFmtId="165" fontId="5" fillId="2" borderId="15" xfId="2" applyFont="1" applyFill="1" applyBorder="1" applyAlignment="1" applyProtection="1">
      <alignment vertical="center"/>
      <protection locked="0"/>
    </xf>
    <xf numFmtId="1" fontId="5" fillId="2" borderId="15" xfId="0" applyNumberFormat="1" applyFont="1" applyFill="1" applyBorder="1" applyAlignment="1" applyProtection="1">
      <alignment horizontal="center" vertical="center"/>
      <protection locked="0"/>
    </xf>
    <xf numFmtId="166" fontId="6" fillId="0" borderId="15" xfId="0" applyNumberFormat="1" applyFont="1" applyBorder="1" applyAlignment="1" applyProtection="1">
      <alignment vertical="center"/>
      <protection hidden="1"/>
    </xf>
    <xf numFmtId="0" fontId="6" fillId="0" borderId="21" xfId="0" applyFont="1" applyBorder="1" applyAlignment="1">
      <alignment vertical="center" wrapText="1"/>
    </xf>
    <xf numFmtId="0" fontId="6" fillId="0" borderId="0" xfId="0" applyFont="1" applyAlignment="1">
      <alignment vertical="center" wrapText="1"/>
    </xf>
    <xf numFmtId="165" fontId="5" fillId="2" borderId="14" xfId="2" applyFont="1" applyFill="1" applyBorder="1" applyAlignment="1" applyProtection="1">
      <alignment horizontal="center" vertical="center"/>
      <protection locked="0"/>
    </xf>
    <xf numFmtId="165" fontId="5" fillId="2" borderId="15" xfId="2" applyFont="1" applyFill="1" applyBorder="1" applyAlignment="1" applyProtection="1">
      <alignment horizontal="center" vertical="center"/>
      <protection locked="0"/>
    </xf>
    <xf numFmtId="0" fontId="6" fillId="0" borderId="18" xfId="0" applyFont="1" applyBorder="1" applyAlignment="1">
      <alignment vertical="center"/>
    </xf>
    <xf numFmtId="0" fontId="5" fillId="0" borderId="4" xfId="0" applyFont="1" applyBorder="1" applyAlignment="1" applyProtection="1">
      <alignment horizontal="left" vertical="center"/>
      <protection hidden="1"/>
    </xf>
    <xf numFmtId="0" fontId="6" fillId="0" borderId="42" xfId="0" applyFont="1" applyBorder="1" applyAlignment="1">
      <alignment vertical="center"/>
    </xf>
    <xf numFmtId="10" fontId="5" fillId="2" borderId="1" xfId="3" applyNumberFormat="1" applyFont="1" applyFill="1" applyBorder="1" applyAlignment="1" applyProtection="1">
      <alignment horizontal="center" vertical="center"/>
      <protection locked="0"/>
    </xf>
    <xf numFmtId="10" fontId="6" fillId="0" borderId="1" xfId="3" applyNumberFormat="1" applyFont="1" applyBorder="1" applyAlignment="1">
      <alignment horizontal="center" vertical="center"/>
    </xf>
    <xf numFmtId="0" fontId="6" fillId="0" borderId="1" xfId="0" applyFont="1" applyBorder="1" applyAlignment="1" applyProtection="1">
      <alignment vertical="center"/>
      <protection hidden="1"/>
    </xf>
    <xf numFmtId="0" fontId="5" fillId="0" borderId="4" xfId="0" applyFont="1" applyBorder="1" applyAlignment="1" applyProtection="1">
      <alignment vertical="center"/>
      <protection hidden="1"/>
    </xf>
    <xf numFmtId="0" fontId="5" fillId="0" borderId="7" xfId="0" applyFont="1" applyBorder="1" applyAlignment="1" applyProtection="1">
      <alignment vertical="center"/>
      <protection hidden="1"/>
    </xf>
    <xf numFmtId="0" fontId="5" fillId="0" borderId="7" xfId="0" applyFont="1" applyBorder="1" applyAlignment="1" applyProtection="1">
      <alignment vertical="center" wrapText="1"/>
      <protection hidden="1"/>
    </xf>
    <xf numFmtId="0" fontId="6" fillId="0" borderId="25" xfId="0" applyFont="1" applyBorder="1" applyAlignment="1">
      <alignment vertical="center"/>
    </xf>
    <xf numFmtId="168" fontId="5" fillId="0" borderId="1" xfId="0" applyNumberFormat="1" applyFont="1" applyBorder="1" applyAlignment="1" applyProtection="1">
      <alignment horizontal="center" vertical="center"/>
      <protection hidden="1"/>
    </xf>
    <xf numFmtId="0" fontId="5" fillId="0" borderId="4" xfId="0" applyFont="1" applyBorder="1" applyAlignment="1" applyProtection="1">
      <alignment vertical="center" wrapText="1"/>
      <protection hidden="1"/>
    </xf>
    <xf numFmtId="167" fontId="5" fillId="0" borderId="1" xfId="0" applyNumberFormat="1" applyFont="1" applyBorder="1" applyAlignment="1" applyProtection="1">
      <alignment horizontal="center" vertical="center"/>
      <protection hidden="1"/>
    </xf>
    <xf numFmtId="1" fontId="5" fillId="0" borderId="1" xfId="0" applyNumberFormat="1" applyFont="1" applyBorder="1" applyAlignment="1" applyProtection="1">
      <alignment horizontal="center" vertical="center"/>
      <protection hidden="1"/>
    </xf>
    <xf numFmtId="1" fontId="5" fillId="0" borderId="1" xfId="1" applyNumberFormat="1" applyFont="1" applyBorder="1" applyAlignment="1" applyProtection="1">
      <alignment horizontal="center" vertical="center"/>
      <protection hidden="1"/>
    </xf>
    <xf numFmtId="165" fontId="5" fillId="0" borderId="1" xfId="2" applyFont="1" applyBorder="1" applyAlignment="1" applyProtection="1">
      <alignment horizontal="center" vertical="center"/>
      <protection hidden="1"/>
    </xf>
    <xf numFmtId="3" fontId="5" fillId="0" borderId="1" xfId="0" applyNumberFormat="1" applyFont="1" applyBorder="1" applyAlignment="1" applyProtection="1">
      <alignment horizontal="center" vertical="center"/>
      <protection hidden="1"/>
    </xf>
    <xf numFmtId="0" fontId="10" fillId="0" borderId="0" xfId="0" applyFont="1" applyAlignment="1">
      <alignment vertical="center"/>
    </xf>
    <xf numFmtId="165" fontId="6" fillId="0" borderId="0" xfId="0" applyNumberFormat="1" applyFont="1" applyAlignment="1">
      <alignment horizontal="left" vertical="center" wrapText="1"/>
    </xf>
    <xf numFmtId="165" fontId="5" fillId="0" borderId="0" xfId="0" applyNumberFormat="1" applyFont="1" applyAlignment="1">
      <alignment vertical="center"/>
    </xf>
    <xf numFmtId="0" fontId="5" fillId="4" borderId="0" xfId="0" applyFont="1" applyFill="1" applyAlignment="1" applyProtection="1">
      <alignment vertical="center"/>
      <protection locked="0"/>
    </xf>
    <xf numFmtId="165" fontId="5" fillId="4" borderId="21" xfId="2" applyFont="1" applyFill="1" applyBorder="1" applyAlignment="1" applyProtection="1">
      <alignment horizontal="center" vertical="center" wrapText="1"/>
      <protection locked="0"/>
    </xf>
    <xf numFmtId="165" fontId="5" fillId="0" borderId="0" xfId="0" applyNumberFormat="1" applyFont="1" applyAlignment="1" applyProtection="1">
      <alignment vertical="center"/>
      <protection locked="0"/>
    </xf>
    <xf numFmtId="170" fontId="5" fillId="0" borderId="0" xfId="0" applyNumberFormat="1" applyFont="1" applyAlignment="1" applyProtection="1">
      <alignment vertical="center"/>
      <protection locked="0"/>
    </xf>
    <xf numFmtId="166" fontId="6" fillId="0" borderId="8" xfId="0" applyNumberFormat="1" applyFont="1" applyBorder="1" applyAlignment="1" applyProtection="1">
      <alignment vertical="center"/>
      <protection hidden="1"/>
    </xf>
    <xf numFmtId="0" fontId="13" fillId="2" borderId="1" xfId="0" applyFont="1" applyFill="1" applyBorder="1" applyAlignment="1" applyProtection="1">
      <alignment horizontal="center" vertical="center"/>
      <protection locked="0"/>
    </xf>
    <xf numFmtId="0" fontId="6" fillId="2" borderId="16" xfId="0" applyFont="1" applyFill="1" applyBorder="1" applyAlignment="1">
      <alignment horizontal="center" vertical="center"/>
    </xf>
    <xf numFmtId="0" fontId="6" fillId="2" borderId="48" xfId="0" applyFont="1" applyFill="1" applyBorder="1" applyAlignment="1">
      <alignment vertical="center"/>
    </xf>
    <xf numFmtId="0" fontId="6" fillId="2" borderId="24" xfId="0" applyFont="1" applyFill="1" applyBorder="1" applyAlignment="1">
      <alignment vertical="center"/>
    </xf>
    <xf numFmtId="0" fontId="6" fillId="2" borderId="49" xfId="0" applyFont="1" applyFill="1" applyBorder="1" applyAlignment="1">
      <alignment vertical="center"/>
    </xf>
    <xf numFmtId="0" fontId="5" fillId="2" borderId="0" xfId="0" applyFont="1" applyFill="1" applyAlignment="1">
      <alignment horizontal="center" vertical="center"/>
    </xf>
    <xf numFmtId="0" fontId="5" fillId="0" borderId="0" xfId="0" applyFont="1" applyAlignment="1">
      <alignment horizontal="center" vertical="center"/>
    </xf>
    <xf numFmtId="169" fontId="5" fillId="0" borderId="0" xfId="0" applyNumberFormat="1" applyFont="1" applyAlignment="1">
      <alignment vertical="center"/>
    </xf>
    <xf numFmtId="169" fontId="6" fillId="2" borderId="15" xfId="0" applyNumberFormat="1" applyFont="1" applyFill="1" applyBorder="1" applyAlignment="1" applyProtection="1">
      <alignment horizontal="center" vertical="center" wrapText="1"/>
      <protection locked="0"/>
    </xf>
    <xf numFmtId="169" fontId="6" fillId="0" borderId="0" xfId="0" applyNumberFormat="1" applyFont="1" applyAlignment="1">
      <alignment horizontal="left" vertical="center" wrapText="1"/>
    </xf>
    <xf numFmtId="169" fontId="6" fillId="0" borderId="1" xfId="0" applyNumberFormat="1" applyFont="1" applyBorder="1" applyAlignment="1" applyProtection="1">
      <alignment vertical="center"/>
      <protection hidden="1"/>
    </xf>
    <xf numFmtId="169" fontId="5" fillId="0" borderId="1" xfId="0" applyNumberFormat="1" applyFont="1" applyBorder="1" applyAlignment="1" applyProtection="1">
      <alignment vertical="center"/>
      <protection hidden="1"/>
    </xf>
    <xf numFmtId="171" fontId="6" fillId="0" borderId="1" xfId="0" applyNumberFormat="1" applyFont="1" applyBorder="1" applyAlignment="1" applyProtection="1">
      <alignment vertical="center"/>
      <protection hidden="1"/>
    </xf>
    <xf numFmtId="170" fontId="5" fillId="2" borderId="1" xfId="2" applyNumberFormat="1" applyFont="1" applyFill="1" applyBorder="1" applyAlignment="1" applyProtection="1">
      <alignment horizontal="center" vertical="center"/>
      <protection locked="0"/>
    </xf>
    <xf numFmtId="170" fontId="5" fillId="2" borderId="15" xfId="2" applyNumberFormat="1" applyFont="1" applyFill="1" applyBorder="1" applyAlignment="1" applyProtection="1">
      <alignment horizontal="center" vertical="center" wrapText="1"/>
      <protection locked="0"/>
    </xf>
    <xf numFmtId="169" fontId="5" fillId="0" borderId="11" xfId="0" applyNumberFormat="1" applyFont="1" applyBorder="1" applyAlignment="1">
      <alignment vertical="center"/>
    </xf>
    <xf numFmtId="169" fontId="5" fillId="0" borderId="3" xfId="0" applyNumberFormat="1" applyFont="1" applyBorder="1" applyAlignment="1">
      <alignment vertical="center"/>
    </xf>
    <xf numFmtId="169" fontId="5" fillId="0" borderId="6" xfId="0" applyNumberFormat="1" applyFont="1" applyBorder="1" applyAlignment="1">
      <alignment vertical="center"/>
    </xf>
    <xf numFmtId="170" fontId="5" fillId="2" borderId="20" xfId="2" applyNumberFormat="1" applyFont="1" applyFill="1" applyBorder="1" applyAlignment="1" applyProtection="1">
      <alignment horizontal="center" vertical="center" wrapText="1"/>
      <protection locked="0"/>
    </xf>
    <xf numFmtId="170" fontId="5" fillId="2" borderId="1" xfId="2" applyNumberFormat="1" applyFont="1" applyFill="1" applyBorder="1" applyAlignment="1" applyProtection="1">
      <alignment vertical="center"/>
      <protection locked="0"/>
    </xf>
    <xf numFmtId="170" fontId="5" fillId="0" borderId="15" xfId="2" applyNumberFormat="1" applyFont="1" applyFill="1" applyBorder="1" applyAlignment="1" applyProtection="1">
      <alignment horizontal="center" vertical="center"/>
      <protection locked="0"/>
    </xf>
    <xf numFmtId="170" fontId="5" fillId="0" borderId="14" xfId="2" applyNumberFormat="1" applyFont="1" applyFill="1" applyBorder="1" applyAlignment="1" applyProtection="1">
      <alignment horizontal="center" vertical="center"/>
      <protection locked="0"/>
    </xf>
    <xf numFmtId="170" fontId="5" fillId="0" borderId="1" xfId="2" applyNumberFormat="1" applyFont="1" applyFill="1" applyBorder="1" applyAlignment="1" applyProtection="1">
      <alignment horizontal="center" vertical="center"/>
      <protection locked="0"/>
    </xf>
    <xf numFmtId="169" fontId="6" fillId="0" borderId="11" xfId="0" applyNumberFormat="1" applyFont="1" applyBorder="1" applyAlignment="1">
      <alignment vertical="center" wrapText="1"/>
    </xf>
    <xf numFmtId="170" fontId="5" fillId="0" borderId="1" xfId="2" applyNumberFormat="1" applyFont="1" applyBorder="1" applyAlignment="1" applyProtection="1">
      <alignment vertical="center"/>
      <protection hidden="1"/>
    </xf>
    <xf numFmtId="170" fontId="6" fillId="0" borderId="1" xfId="2" applyNumberFormat="1" applyFont="1" applyBorder="1" applyAlignment="1" applyProtection="1">
      <alignment vertical="center"/>
      <protection hidden="1"/>
    </xf>
    <xf numFmtId="0" fontId="10" fillId="3" borderId="25" xfId="0" applyFont="1" applyFill="1" applyBorder="1" applyAlignment="1">
      <alignment horizontal="center" vertical="top" wrapText="1"/>
    </xf>
    <xf numFmtId="0" fontId="10" fillId="3" borderId="46" xfId="0" applyFont="1" applyFill="1" applyBorder="1" applyAlignment="1">
      <alignment horizontal="center" vertical="top" wrapText="1"/>
    </xf>
    <xf numFmtId="0" fontId="10" fillId="3" borderId="21" xfId="0" applyFont="1" applyFill="1" applyBorder="1" applyAlignment="1">
      <alignment horizontal="center" vertical="top" wrapText="1"/>
    </xf>
    <xf numFmtId="0" fontId="10" fillId="3" borderId="47" xfId="0" applyFont="1" applyFill="1" applyBorder="1" applyAlignment="1">
      <alignment horizontal="center" vertical="top" wrapText="1"/>
    </xf>
    <xf numFmtId="0" fontId="10" fillId="3" borderId="48" xfId="0" applyFont="1" applyFill="1" applyBorder="1" applyAlignment="1">
      <alignment horizontal="center" vertical="top" wrapText="1"/>
    </xf>
    <xf numFmtId="0" fontId="10" fillId="3" borderId="49" xfId="0" applyFont="1" applyFill="1" applyBorder="1" applyAlignment="1">
      <alignment horizontal="center" vertical="top" wrapText="1"/>
    </xf>
    <xf numFmtId="0" fontId="6" fillId="0" borderId="15" xfId="0" applyFont="1" applyBorder="1" applyAlignment="1">
      <alignment horizontal="center" vertical="center"/>
    </xf>
    <xf numFmtId="0" fontId="6" fillId="0" borderId="28"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169" fontId="6" fillId="0" borderId="15" xfId="0" applyNumberFormat="1" applyFont="1" applyBorder="1" applyAlignment="1">
      <alignment horizontal="center" vertical="center"/>
    </xf>
    <xf numFmtId="169" fontId="1" fillId="0" borderId="15" xfId="0" applyNumberFormat="1" applyFont="1" applyBorder="1" applyAlignment="1">
      <alignment horizontal="center" vertical="center"/>
    </xf>
    <xf numFmtId="169" fontId="6" fillId="0" borderId="2" xfId="0" applyNumberFormat="1" applyFont="1" applyBorder="1" applyAlignment="1" applyProtection="1">
      <alignment horizontal="center" vertical="center"/>
      <protection hidden="1"/>
    </xf>
    <xf numFmtId="169" fontId="7" fillId="0" borderId="4" xfId="0" applyNumberFormat="1" applyFont="1" applyBorder="1" applyAlignment="1" applyProtection="1">
      <alignment vertical="center"/>
      <protection hidden="1"/>
    </xf>
    <xf numFmtId="166" fontId="6" fillId="2" borderId="2" xfId="0" applyNumberFormat="1" applyFont="1" applyFill="1" applyBorder="1" applyAlignment="1">
      <alignment horizontal="center" vertical="center"/>
    </xf>
    <xf numFmtId="0" fontId="1" fillId="2" borderId="4" xfId="0" applyFont="1" applyFill="1" applyBorder="1" applyAlignment="1">
      <alignment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169" fontId="6" fillId="0" borderId="2" xfId="0" applyNumberFormat="1" applyFont="1" applyBorder="1" applyAlignment="1">
      <alignment horizontal="center" vertical="center" wrapText="1"/>
    </xf>
    <xf numFmtId="169" fontId="7" fillId="0" borderId="4" xfId="0" applyNumberFormat="1" applyFont="1" applyBorder="1" applyAlignment="1">
      <alignment vertical="center"/>
    </xf>
    <xf numFmtId="1" fontId="5" fillId="0" borderId="2" xfId="2" applyNumberFormat="1" applyFont="1" applyFill="1" applyBorder="1" applyAlignment="1" applyProtection="1">
      <alignment horizontal="center" vertical="center"/>
      <protection locked="0"/>
    </xf>
    <xf numFmtId="1" fontId="5" fillId="0" borderId="4" xfId="2" applyNumberFormat="1" applyFont="1" applyFill="1" applyBorder="1" applyAlignment="1" applyProtection="1">
      <alignment horizontal="center" vertical="center"/>
      <protection locked="0"/>
    </xf>
    <xf numFmtId="1" fontId="5" fillId="0" borderId="23" xfId="2" applyNumberFormat="1" applyFont="1" applyFill="1" applyBorder="1" applyAlignment="1" applyProtection="1">
      <alignment horizontal="center" vertical="center"/>
      <protection locked="0"/>
    </xf>
    <xf numFmtId="1" fontId="5" fillId="0" borderId="17" xfId="2" applyNumberFormat="1" applyFont="1" applyFill="1" applyBorder="1" applyAlignment="1" applyProtection="1">
      <alignment horizontal="center" vertical="center"/>
      <protection locked="0"/>
    </xf>
    <xf numFmtId="169" fontId="6" fillId="0" borderId="15" xfId="0" applyNumberFormat="1" applyFont="1" applyBorder="1" applyAlignment="1" applyProtection="1">
      <alignment horizontal="center" vertical="center"/>
      <protection hidden="1"/>
    </xf>
    <xf numFmtId="169" fontId="1" fillId="0" borderId="15" xfId="0" applyNumberFormat="1" applyFont="1" applyBorder="1" applyAlignment="1" applyProtection="1">
      <alignment vertical="center"/>
      <protection hidden="1"/>
    </xf>
    <xf numFmtId="0" fontId="6" fillId="0" borderId="28" xfId="0" applyFont="1" applyBorder="1" applyAlignment="1">
      <alignment horizontal="right" vertical="center"/>
    </xf>
    <xf numFmtId="0" fontId="6" fillId="0" borderId="3" xfId="0" applyFont="1" applyBorder="1" applyAlignment="1">
      <alignment horizontal="right" vertical="center"/>
    </xf>
    <xf numFmtId="0" fontId="6" fillId="0" borderId="4" xfId="0" applyFont="1" applyBorder="1" applyAlignment="1">
      <alignment horizontal="right" vertical="center"/>
    </xf>
    <xf numFmtId="0" fontId="6" fillId="0" borderId="23" xfId="0" applyFont="1" applyBorder="1" applyAlignment="1">
      <alignment horizontal="left" vertical="center"/>
    </xf>
    <xf numFmtId="0" fontId="6" fillId="0" borderId="26" xfId="0" applyFont="1" applyBorder="1" applyAlignment="1">
      <alignment horizontal="left" vertical="center"/>
    </xf>
    <xf numFmtId="0" fontId="6" fillId="0" borderId="17" xfId="0" applyFont="1" applyBorder="1" applyAlignment="1">
      <alignment horizontal="left" vertical="center"/>
    </xf>
    <xf numFmtId="0" fontId="6" fillId="0" borderId="3" xfId="0" applyFont="1" applyBorder="1" applyAlignment="1">
      <alignment horizontal="center" vertical="center" wrapText="1"/>
    </xf>
    <xf numFmtId="0" fontId="7" fillId="0" borderId="3" xfId="0" applyFont="1" applyBorder="1" applyAlignment="1">
      <alignment vertical="center"/>
    </xf>
    <xf numFmtId="0" fontId="7" fillId="0" borderId="4" xfId="0" applyFont="1" applyBorder="1" applyAlignment="1">
      <alignment vertical="center"/>
    </xf>
    <xf numFmtId="0" fontId="6" fillId="0" borderId="35" xfId="0" applyFont="1" applyBorder="1" applyAlignment="1">
      <alignment horizontal="center" vertical="center"/>
    </xf>
    <xf numFmtId="0" fontId="6" fillId="0" borderId="36" xfId="0" applyFont="1" applyBorder="1" applyAlignment="1">
      <alignment horizontal="center" vertical="center"/>
    </xf>
    <xf numFmtId="0" fontId="6" fillId="0" borderId="16" xfId="0" applyFont="1" applyBorder="1" applyAlignment="1">
      <alignment horizontal="center" vertical="center"/>
    </xf>
    <xf numFmtId="0" fontId="6" fillId="0" borderId="37"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5" fillId="0" borderId="3" xfId="0" applyFont="1" applyBorder="1" applyAlignment="1">
      <alignment horizontal="left" vertical="center"/>
    </xf>
    <xf numFmtId="0" fontId="5" fillId="0" borderId="38" xfId="0" applyFont="1" applyBorder="1" applyAlignment="1">
      <alignment horizontal="left" vertical="center"/>
    </xf>
    <xf numFmtId="165" fontId="6" fillId="0" borderId="2" xfId="2" applyFont="1" applyBorder="1" applyAlignment="1" applyProtection="1">
      <alignment horizontal="center" vertical="center"/>
      <protection hidden="1"/>
    </xf>
    <xf numFmtId="165" fontId="7" fillId="0" borderId="4" xfId="2" applyFont="1" applyBorder="1" applyAlignment="1" applyProtection="1">
      <alignment vertical="center"/>
      <protection hidden="1"/>
    </xf>
    <xf numFmtId="0" fontId="6" fillId="0" borderId="22" xfId="0" applyFont="1" applyBorder="1" applyAlignment="1">
      <alignment horizontal="right" vertical="center"/>
    </xf>
    <xf numFmtId="0" fontId="6" fillId="0" borderId="11" xfId="0" applyFont="1" applyBorder="1" applyAlignment="1">
      <alignment horizontal="right" vertical="center"/>
    </xf>
    <xf numFmtId="0" fontId="6" fillId="0" borderId="12" xfId="0" applyFont="1" applyBorder="1" applyAlignment="1">
      <alignment horizontal="right" vertical="center"/>
    </xf>
    <xf numFmtId="169" fontId="1" fillId="0" borderId="4" xfId="0" applyNumberFormat="1" applyFont="1" applyBorder="1" applyAlignment="1" applyProtection="1">
      <alignment vertical="center"/>
      <protection hidden="1"/>
    </xf>
    <xf numFmtId="0" fontId="11" fillId="3" borderId="25"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47" xfId="0" applyFont="1" applyFill="1" applyBorder="1" applyAlignment="1">
      <alignment horizontal="center" vertical="center" wrapText="1"/>
    </xf>
    <xf numFmtId="0" fontId="11" fillId="3" borderId="48" xfId="0" applyFont="1" applyFill="1" applyBorder="1" applyAlignment="1">
      <alignment horizontal="center" vertical="center" wrapText="1"/>
    </xf>
    <xf numFmtId="0" fontId="11" fillId="3" borderId="2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6" fillId="2" borderId="25"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46" xfId="0" applyFont="1" applyFill="1" applyBorder="1" applyAlignment="1">
      <alignment horizontal="center" vertical="center"/>
    </xf>
    <xf numFmtId="0" fontId="5" fillId="2" borderId="21"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0" xfId="0" applyFont="1" applyFill="1" applyAlignment="1">
      <alignment horizontal="center" vertical="center"/>
    </xf>
    <xf numFmtId="0" fontId="5" fillId="2" borderId="47" xfId="0" applyFont="1" applyFill="1" applyBorder="1" applyAlignment="1">
      <alignment horizontal="center" vertical="center"/>
    </xf>
    <xf numFmtId="166" fontId="6" fillId="0" borderId="2" xfId="0" applyNumberFormat="1" applyFont="1" applyBorder="1" applyAlignment="1">
      <alignment horizontal="center" vertical="center"/>
    </xf>
    <xf numFmtId="166" fontId="6" fillId="0" borderId="4" xfId="0" applyNumberFormat="1" applyFont="1" applyBorder="1" applyAlignment="1">
      <alignment horizontal="center" vertical="center"/>
    </xf>
    <xf numFmtId="169" fontId="6" fillId="0" borderId="4" xfId="0" applyNumberFormat="1" applyFont="1" applyBorder="1" applyAlignment="1">
      <alignment horizontal="center" vertical="center" wrapText="1"/>
    </xf>
    <xf numFmtId="169" fontId="6" fillId="0" borderId="2" xfId="0" applyNumberFormat="1" applyFont="1" applyBorder="1" applyAlignment="1">
      <alignment horizontal="center" vertical="center"/>
    </xf>
    <xf numFmtId="169" fontId="6" fillId="0" borderId="4" xfId="0" applyNumberFormat="1" applyFont="1" applyBorder="1" applyAlignment="1">
      <alignment horizontal="center" vertical="center"/>
    </xf>
    <xf numFmtId="0" fontId="6" fillId="0" borderId="15" xfId="0" applyFont="1" applyBorder="1" applyAlignment="1">
      <alignment horizontal="center" vertical="center" wrapText="1"/>
    </xf>
    <xf numFmtId="0" fontId="7" fillId="0" borderId="15" xfId="0" applyFont="1" applyBorder="1" applyAlignment="1">
      <alignment vertical="center"/>
    </xf>
    <xf numFmtId="0" fontId="6" fillId="0" borderId="28" xfId="0" applyFont="1" applyBorder="1" applyAlignment="1">
      <alignment horizontal="center" vertical="center" wrapText="1"/>
    </xf>
    <xf numFmtId="0" fontId="6" fillId="0" borderId="4" xfId="0" applyFont="1" applyBorder="1" applyAlignment="1">
      <alignment horizontal="center" vertical="center" wrapText="1"/>
    </xf>
    <xf numFmtId="1" fontId="6" fillId="2" borderId="2" xfId="1" applyNumberFormat="1" applyFont="1" applyFill="1" applyBorder="1" applyAlignment="1" applyProtection="1">
      <alignment horizontal="center" vertical="center"/>
      <protection locked="0"/>
    </xf>
    <xf numFmtId="1" fontId="1" fillId="2" borderId="4" xfId="1" applyNumberFormat="1" applyFont="1" applyFill="1" applyBorder="1" applyAlignment="1" applyProtection="1">
      <alignment vertical="center"/>
      <protection locked="0"/>
    </xf>
    <xf numFmtId="0" fontId="5" fillId="0" borderId="28" xfId="0" applyFont="1" applyBorder="1" applyAlignment="1" applyProtection="1">
      <alignment horizontal="left" vertical="center"/>
      <protection hidden="1"/>
    </xf>
    <xf numFmtId="0" fontId="5" fillId="0" borderId="4" xfId="0" applyFont="1" applyBorder="1" applyAlignment="1" applyProtection="1">
      <alignment horizontal="left" vertical="center"/>
      <protection hidden="1"/>
    </xf>
    <xf numFmtId="0" fontId="5" fillId="0" borderId="2" xfId="0" applyFont="1" applyBorder="1" applyAlignment="1" applyProtection="1">
      <alignment horizontal="left" vertical="center"/>
      <protection hidden="1"/>
    </xf>
    <xf numFmtId="0" fontId="5" fillId="0" borderId="3" xfId="0" applyFont="1" applyBorder="1" applyAlignment="1" applyProtection="1">
      <alignment horizontal="left" vertical="center"/>
      <protection hidden="1"/>
    </xf>
    <xf numFmtId="0" fontId="5" fillId="2" borderId="23" xfId="0" applyFont="1" applyFill="1" applyBorder="1" applyAlignment="1" applyProtection="1">
      <alignment horizontal="left" vertical="center" wrapText="1"/>
      <protection locked="0"/>
    </xf>
    <xf numFmtId="0" fontId="5" fillId="2" borderId="26" xfId="0" applyFont="1" applyFill="1" applyBorder="1" applyAlignment="1" applyProtection="1">
      <alignment horizontal="left" vertical="center" wrapText="1"/>
      <protection locked="0"/>
    </xf>
    <xf numFmtId="0" fontId="5" fillId="2" borderId="17" xfId="0" applyFont="1" applyFill="1" applyBorder="1" applyAlignment="1" applyProtection="1">
      <alignment horizontal="left" vertical="center" wrapText="1"/>
      <protection locked="0"/>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5" fillId="0" borderId="6" xfId="0" applyFont="1" applyBorder="1" applyAlignment="1">
      <alignment horizontal="center" vertical="center"/>
    </xf>
    <xf numFmtId="0" fontId="5" fillId="0" borderId="42" xfId="0" applyFont="1" applyBorder="1" applyAlignment="1">
      <alignment horizontal="center" vertical="center"/>
    </xf>
    <xf numFmtId="0" fontId="5" fillId="0" borderId="50" xfId="0" applyFont="1" applyBorder="1" applyAlignment="1">
      <alignment horizontal="center" vertical="center"/>
    </xf>
    <xf numFmtId="0" fontId="5" fillId="0" borderId="11" xfId="0" applyFont="1" applyBorder="1" applyAlignment="1">
      <alignment horizontal="center" vertical="center"/>
    </xf>
    <xf numFmtId="0" fontId="5" fillId="0" borderId="24" xfId="0" applyFont="1" applyBorder="1" applyAlignment="1">
      <alignment horizontal="center" vertical="center"/>
    </xf>
    <xf numFmtId="0" fontId="6" fillId="0" borderId="23" xfId="0" applyFont="1" applyBorder="1" applyAlignment="1">
      <alignment horizontal="center" vertical="center"/>
    </xf>
    <xf numFmtId="0" fontId="6" fillId="0" borderId="26" xfId="0" applyFont="1" applyBorder="1" applyAlignment="1">
      <alignment horizontal="center" vertical="center"/>
    </xf>
    <xf numFmtId="0" fontId="6" fillId="0" borderId="17" xfId="0" applyFont="1" applyBorder="1" applyAlignment="1">
      <alignment horizontal="center" vertical="center"/>
    </xf>
    <xf numFmtId="0" fontId="6" fillId="0" borderId="2" xfId="0" applyFont="1" applyBorder="1" applyAlignment="1">
      <alignment horizontal="center" vertical="center"/>
    </xf>
    <xf numFmtId="166" fontId="6" fillId="0" borderId="2" xfId="0" applyNumberFormat="1" applyFont="1" applyBorder="1" applyAlignment="1" applyProtection="1">
      <alignment horizontal="center" vertical="center"/>
      <protection hidden="1"/>
    </xf>
    <xf numFmtId="0" fontId="7" fillId="0" borderId="4" xfId="0" applyFont="1" applyBorder="1" applyAlignment="1" applyProtection="1">
      <alignment vertical="center"/>
      <protection hidden="1"/>
    </xf>
    <xf numFmtId="169" fontId="6" fillId="0" borderId="4" xfId="0" applyNumberFormat="1" applyFont="1" applyBorder="1" applyAlignment="1" applyProtection="1">
      <alignment horizontal="center" vertical="center"/>
      <protection hidden="1"/>
    </xf>
    <xf numFmtId="0" fontId="5" fillId="0" borderId="35" xfId="0" applyFont="1" applyBorder="1" applyAlignment="1">
      <alignment horizontal="left" vertical="center"/>
    </xf>
    <xf numFmtId="0" fontId="5" fillId="0" borderId="33" xfId="0" applyFont="1" applyBorder="1" applyAlignment="1">
      <alignment horizontal="left" vertical="center"/>
    </xf>
    <xf numFmtId="0" fontId="5" fillId="0" borderId="36" xfId="0" applyFont="1" applyBorder="1" applyAlignment="1">
      <alignment horizontal="left" vertical="center"/>
    </xf>
    <xf numFmtId="166" fontId="6" fillId="0" borderId="4" xfId="0" applyNumberFormat="1" applyFont="1" applyBorder="1" applyAlignment="1" applyProtection="1">
      <alignment horizontal="center" vertical="center"/>
      <protection hidden="1"/>
    </xf>
    <xf numFmtId="166" fontId="6" fillId="0" borderId="8" xfId="0" applyNumberFormat="1" applyFont="1" applyBorder="1" applyAlignment="1">
      <alignment horizontal="center" vertical="center"/>
    </xf>
    <xf numFmtId="166" fontId="6" fillId="0" borderId="0" xfId="0" applyNumberFormat="1" applyFont="1" applyAlignment="1">
      <alignment horizontal="center" vertical="center"/>
    </xf>
    <xf numFmtId="0" fontId="5" fillId="0" borderId="28"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40" xfId="0" applyFont="1" applyBorder="1" applyAlignment="1">
      <alignment horizontal="left" vertical="center"/>
    </xf>
    <xf numFmtId="0" fontId="5" fillId="0" borderId="34" xfId="0" applyFont="1" applyBorder="1" applyAlignment="1">
      <alignment horizontal="left" vertical="center"/>
    </xf>
    <xf numFmtId="0" fontId="5" fillId="0" borderId="41" xfId="0" applyFont="1" applyBorder="1" applyAlignment="1">
      <alignment horizontal="left" vertical="center"/>
    </xf>
    <xf numFmtId="0" fontId="5" fillId="0" borderId="43" xfId="0" applyFont="1" applyBorder="1" applyAlignment="1">
      <alignment horizontal="left" vertical="center"/>
    </xf>
    <xf numFmtId="0" fontId="5" fillId="0" borderId="26" xfId="0" applyFont="1" applyBorder="1" applyAlignment="1">
      <alignment horizontal="left" vertical="center"/>
    </xf>
    <xf numFmtId="0" fontId="5" fillId="0" borderId="39" xfId="0" applyFont="1" applyBorder="1" applyAlignment="1">
      <alignment horizontal="left" vertical="center"/>
    </xf>
    <xf numFmtId="0" fontId="6" fillId="0" borderId="28" xfId="0" applyFont="1" applyBorder="1" applyAlignment="1" applyProtection="1">
      <alignment horizontal="center" vertical="center"/>
      <protection hidden="1"/>
    </xf>
    <xf numFmtId="0" fontId="6" fillId="0" borderId="3" xfId="0" applyFont="1" applyBorder="1" applyAlignment="1" applyProtection="1">
      <alignment horizontal="center" vertical="center"/>
      <protection hidden="1"/>
    </xf>
    <xf numFmtId="0" fontId="6" fillId="0" borderId="4"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169" fontId="6" fillId="2" borderId="2" xfId="0" applyNumberFormat="1" applyFont="1" applyFill="1" applyBorder="1" applyAlignment="1" applyProtection="1">
      <alignment horizontal="center" vertical="center"/>
      <protection hidden="1"/>
    </xf>
    <xf numFmtId="169" fontId="6" fillId="2" borderId="4" xfId="0" applyNumberFormat="1" applyFont="1" applyFill="1" applyBorder="1" applyAlignment="1" applyProtection="1">
      <alignment horizontal="center" vertical="center"/>
      <protection hidden="1"/>
    </xf>
    <xf numFmtId="0" fontId="6" fillId="0" borderId="23" xfId="0" applyFont="1" applyBorder="1" applyAlignment="1" applyProtection="1">
      <alignment horizontal="center" vertical="center" wrapText="1"/>
      <protection hidden="1"/>
    </xf>
    <xf numFmtId="0" fontId="6" fillId="0" borderId="26" xfId="0" applyFont="1" applyBorder="1" applyAlignment="1" applyProtection="1">
      <alignment horizontal="center" vertical="center" wrapText="1"/>
      <protection hidden="1"/>
    </xf>
    <xf numFmtId="0" fontId="6" fillId="0" borderId="17" xfId="0" applyFont="1" applyBorder="1" applyAlignment="1" applyProtection="1">
      <alignment horizontal="center" vertical="center" wrapText="1"/>
      <protection hidden="1"/>
    </xf>
    <xf numFmtId="169" fontId="6" fillId="0" borderId="2" xfId="0" applyNumberFormat="1" applyFont="1" applyBorder="1" applyAlignment="1" applyProtection="1">
      <alignment horizontal="right" vertical="center"/>
      <protection hidden="1"/>
    </xf>
    <xf numFmtId="169" fontId="6" fillId="0" borderId="4" xfId="0" applyNumberFormat="1" applyFont="1" applyBorder="1" applyAlignment="1" applyProtection="1">
      <alignment horizontal="right" vertical="center"/>
      <protection hidden="1"/>
    </xf>
    <xf numFmtId="0" fontId="5" fillId="0" borderId="3" xfId="0" applyFont="1" applyBorder="1" applyAlignment="1" applyProtection="1">
      <alignment horizontal="center" vertical="center"/>
      <protection hidden="1"/>
    </xf>
    <xf numFmtId="166" fontId="6" fillId="0" borderId="10" xfId="0" applyNumberFormat="1" applyFont="1" applyBorder="1" applyAlignment="1" applyProtection="1">
      <alignment horizontal="center" vertical="center"/>
      <protection hidden="1"/>
    </xf>
    <xf numFmtId="0" fontId="1" fillId="0" borderId="12" xfId="0" applyFont="1" applyBorder="1" applyAlignment="1" applyProtection="1">
      <alignment vertical="center"/>
      <protection hidden="1"/>
    </xf>
    <xf numFmtId="0" fontId="6" fillId="0" borderId="23" xfId="0" applyFont="1" applyBorder="1" applyAlignment="1">
      <alignment horizontal="center" vertical="center" wrapText="1"/>
    </xf>
    <xf numFmtId="0" fontId="6" fillId="0" borderId="17" xfId="0" applyFont="1" applyBorder="1" applyAlignment="1">
      <alignment horizontal="center" vertical="center" wrapText="1"/>
    </xf>
    <xf numFmtId="166" fontId="6" fillId="0" borderId="15" xfId="0" applyNumberFormat="1" applyFont="1" applyBorder="1" applyAlignment="1" applyProtection="1">
      <alignment horizontal="center" vertical="center"/>
      <protection hidden="1"/>
    </xf>
    <xf numFmtId="0" fontId="1" fillId="0" borderId="15" xfId="0" applyFont="1" applyBorder="1" applyAlignment="1" applyProtection="1">
      <alignment vertical="center"/>
      <protection hidden="1"/>
    </xf>
    <xf numFmtId="0" fontId="1" fillId="0" borderId="4" xfId="0" applyFont="1" applyBorder="1" applyAlignment="1" applyProtection="1">
      <alignment vertical="center"/>
      <protection hidden="1"/>
    </xf>
    <xf numFmtId="1" fontId="5" fillId="2" borderId="2" xfId="2" applyNumberFormat="1" applyFont="1" applyFill="1" applyBorder="1" applyAlignment="1" applyProtection="1">
      <alignment horizontal="center" vertical="center"/>
      <protection locked="0"/>
    </xf>
    <xf numFmtId="1" fontId="5" fillId="2" borderId="4" xfId="2" applyNumberFormat="1" applyFont="1" applyFill="1" applyBorder="1" applyAlignment="1" applyProtection="1">
      <alignment horizontal="center" vertical="center"/>
      <protection locked="0"/>
    </xf>
    <xf numFmtId="1" fontId="5" fillId="2" borderId="23" xfId="2" applyNumberFormat="1" applyFont="1" applyFill="1" applyBorder="1" applyAlignment="1" applyProtection="1">
      <alignment horizontal="center" vertical="center"/>
      <protection locked="0"/>
    </xf>
    <xf numFmtId="1" fontId="5" fillId="2" borderId="17" xfId="2" applyNumberFormat="1" applyFont="1" applyFill="1" applyBorder="1" applyAlignment="1" applyProtection="1">
      <alignment horizontal="center" vertical="center"/>
      <protection locked="0"/>
    </xf>
    <xf numFmtId="0" fontId="6" fillId="0" borderId="28" xfId="0" applyFont="1" applyBorder="1" applyAlignment="1" applyProtection="1">
      <alignment horizontal="left" vertical="center"/>
      <protection hidden="1"/>
    </xf>
    <xf numFmtId="0" fontId="6" fillId="0" borderId="3" xfId="0" applyFont="1" applyBorder="1" applyAlignment="1" applyProtection="1">
      <alignment horizontal="left" vertical="center"/>
      <protection hidden="1"/>
    </xf>
    <xf numFmtId="0" fontId="6" fillId="0" borderId="4" xfId="0" applyFont="1" applyBorder="1" applyAlignment="1" applyProtection="1">
      <alignment horizontal="left" vertical="center"/>
      <protection hidden="1"/>
    </xf>
    <xf numFmtId="0" fontId="6" fillId="0" borderId="28" xfId="0"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5" fillId="0" borderId="0" xfId="0" applyFont="1" applyAlignment="1" applyProtection="1">
      <alignment horizontal="center" vertical="center"/>
      <protection hidden="1"/>
    </xf>
    <xf numFmtId="0" fontId="5" fillId="0" borderId="11" xfId="0" applyFont="1" applyBorder="1" applyAlignment="1" applyProtection="1">
      <alignment horizontal="center" vertical="center"/>
      <protection hidden="1"/>
    </xf>
    <xf numFmtId="171" fontId="6" fillId="0" borderId="15" xfId="0" applyNumberFormat="1" applyFont="1" applyBorder="1" applyAlignment="1" applyProtection="1">
      <alignment horizontal="center" vertical="center"/>
      <protection hidden="1"/>
    </xf>
    <xf numFmtId="0" fontId="6" fillId="0" borderId="2" xfId="0" applyFont="1" applyBorder="1" applyAlignment="1">
      <alignment horizontal="center" vertical="center" wrapText="1"/>
    </xf>
    <xf numFmtId="0" fontId="5" fillId="0" borderId="0" xfId="0" applyFont="1" applyAlignment="1">
      <alignment horizontal="center" vertical="center"/>
    </xf>
    <xf numFmtId="0" fontId="5" fillId="0" borderId="29" xfId="0" applyFont="1" applyBorder="1" applyAlignment="1" applyProtection="1">
      <alignment horizontal="center" vertical="center"/>
      <protection hidden="1"/>
    </xf>
    <xf numFmtId="0" fontId="5" fillId="0" borderId="30" xfId="0" applyFont="1" applyBorder="1" applyAlignment="1" applyProtection="1">
      <alignment horizontal="center" vertical="center"/>
      <protection hidden="1"/>
    </xf>
    <xf numFmtId="0" fontId="5" fillId="0" borderId="31" xfId="0" applyFont="1" applyBorder="1" applyAlignment="1" applyProtection="1">
      <alignment horizontal="center" vertical="center"/>
      <protection hidden="1"/>
    </xf>
    <xf numFmtId="0" fontId="6" fillId="0" borderId="39" xfId="0" applyFont="1" applyBorder="1" applyAlignment="1">
      <alignment horizontal="center" vertical="center"/>
    </xf>
    <xf numFmtId="0" fontId="6" fillId="0" borderId="23" xfId="0" applyFont="1" applyBorder="1" applyAlignment="1">
      <alignment horizontal="left" vertical="center" wrapText="1"/>
    </xf>
    <xf numFmtId="0" fontId="6" fillId="0" borderId="26" xfId="0" applyFont="1" applyBorder="1" applyAlignment="1">
      <alignment horizontal="left" vertical="center" wrapText="1"/>
    </xf>
    <xf numFmtId="0" fontId="6" fillId="0" borderId="17" xfId="0" applyFont="1" applyBorder="1" applyAlignment="1">
      <alignment horizontal="left" vertical="center" wrapText="1"/>
    </xf>
    <xf numFmtId="166" fontId="6" fillId="0" borderId="20" xfId="0" applyNumberFormat="1" applyFont="1" applyBorder="1" applyAlignment="1">
      <alignment horizontal="center" vertical="center"/>
    </xf>
    <xf numFmtId="0" fontId="1" fillId="0" borderId="20" xfId="0" applyFont="1" applyBorder="1" applyAlignment="1">
      <alignment horizontal="center" vertical="center"/>
    </xf>
    <xf numFmtId="169" fontId="6" fillId="0" borderId="20" xfId="0" applyNumberFormat="1" applyFont="1" applyBorder="1" applyAlignment="1">
      <alignment horizontal="center" vertical="center"/>
    </xf>
    <xf numFmtId="169" fontId="1" fillId="0" borderId="20" xfId="0" applyNumberFormat="1" applyFont="1" applyBorder="1" applyAlignment="1">
      <alignment horizontal="center" vertical="center"/>
    </xf>
    <xf numFmtId="2" fontId="6" fillId="2" borderId="2" xfId="1" applyNumberFormat="1" applyFont="1" applyFill="1" applyBorder="1" applyAlignment="1" applyProtection="1">
      <alignment horizontal="center" vertical="center"/>
      <protection locked="0"/>
    </xf>
    <xf numFmtId="2" fontId="1" fillId="2" borderId="4" xfId="1" applyNumberFormat="1" applyFont="1" applyFill="1" applyBorder="1" applyAlignment="1" applyProtection="1">
      <alignment vertical="center"/>
      <protection locked="0"/>
    </xf>
    <xf numFmtId="49" fontId="5" fillId="2" borderId="3" xfId="0" applyNumberFormat="1" applyFont="1" applyFill="1" applyBorder="1" applyAlignment="1" applyProtection="1">
      <alignment horizontal="center" vertical="center" wrapText="1"/>
      <protection locked="0"/>
    </xf>
    <xf numFmtId="49" fontId="7" fillId="2" borderId="3" xfId="0" applyNumberFormat="1" applyFont="1" applyFill="1" applyBorder="1" applyAlignment="1" applyProtection="1">
      <alignment vertical="center"/>
      <protection locked="0"/>
    </xf>
    <xf numFmtId="49" fontId="7" fillId="2" borderId="4" xfId="0" applyNumberFormat="1" applyFont="1" applyFill="1" applyBorder="1" applyAlignment="1" applyProtection="1">
      <alignment vertical="center"/>
      <protection locked="0"/>
    </xf>
    <xf numFmtId="4" fontId="5" fillId="2" borderId="2" xfId="0" applyNumberFormat="1" applyFont="1" applyFill="1" applyBorder="1" applyAlignment="1" applyProtection="1">
      <alignment horizontal="center" vertical="center"/>
      <protection locked="0"/>
    </xf>
    <xf numFmtId="0" fontId="7" fillId="2" borderId="3" xfId="0" applyFont="1" applyFill="1" applyBorder="1" applyAlignment="1" applyProtection="1">
      <alignment horizontal="center" vertical="center"/>
      <protection locked="0"/>
    </xf>
    <xf numFmtId="0" fontId="7" fillId="2" borderId="4" xfId="0" applyFont="1" applyFill="1" applyBorder="1" applyAlignment="1" applyProtection="1">
      <alignment horizontal="center" vertical="center"/>
      <protection locked="0"/>
    </xf>
    <xf numFmtId="0" fontId="5" fillId="0" borderId="15" xfId="0" applyFont="1" applyBorder="1" applyAlignment="1">
      <alignment vertical="center"/>
    </xf>
    <xf numFmtId="0" fontId="6"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49" fontId="6" fillId="0" borderId="23" xfId="0" applyNumberFormat="1" applyFont="1" applyBorder="1" applyAlignment="1">
      <alignment horizontal="left" vertical="center" wrapText="1"/>
    </xf>
    <xf numFmtId="49" fontId="6" fillId="0" borderId="26" xfId="0" applyNumberFormat="1" applyFont="1" applyBorder="1" applyAlignment="1">
      <alignment horizontal="left" vertical="center" wrapText="1"/>
    </xf>
    <xf numFmtId="49" fontId="6" fillId="0" borderId="17" xfId="0" applyNumberFormat="1" applyFont="1" applyBorder="1" applyAlignment="1">
      <alignment horizontal="left" vertical="center" wrapText="1"/>
    </xf>
    <xf numFmtId="169" fontId="6" fillId="0" borderId="43" xfId="0" applyNumberFormat="1" applyFont="1" applyBorder="1" applyAlignment="1" applyProtection="1">
      <alignment horizontal="center" vertical="center"/>
      <protection hidden="1"/>
    </xf>
    <xf numFmtId="169" fontId="6" fillId="0" borderId="17" xfId="0" applyNumberFormat="1" applyFont="1" applyBorder="1" applyAlignment="1" applyProtection="1">
      <alignment horizontal="center" vertical="center"/>
      <protection hidden="1"/>
    </xf>
    <xf numFmtId="169" fontId="6" fillId="0" borderId="2" xfId="2" applyNumberFormat="1" applyFont="1" applyBorder="1" applyAlignment="1" applyProtection="1">
      <alignment horizontal="center" vertical="center"/>
      <protection hidden="1"/>
    </xf>
    <xf numFmtId="169" fontId="7" fillId="0" borderId="4" xfId="2" applyNumberFormat="1" applyFont="1" applyBorder="1" applyAlignment="1" applyProtection="1">
      <alignment vertical="center"/>
      <protection hidden="1"/>
    </xf>
    <xf numFmtId="0" fontId="7" fillId="0" borderId="3" xfId="0" applyFont="1" applyBorder="1" applyAlignment="1">
      <alignment horizontal="right" vertical="center"/>
    </xf>
    <xf numFmtId="0" fontId="7" fillId="0" borderId="4" xfId="0" applyFont="1" applyBorder="1" applyAlignment="1">
      <alignment horizontal="right" vertical="center"/>
    </xf>
    <xf numFmtId="166" fontId="6" fillId="0" borderId="23" xfId="0" applyNumberFormat="1" applyFont="1" applyBorder="1" applyAlignment="1">
      <alignment horizontal="center" vertical="center"/>
    </xf>
    <xf numFmtId="166" fontId="6" fillId="0" borderId="17" xfId="0" applyNumberFormat="1" applyFont="1" applyBorder="1" applyAlignment="1">
      <alignment horizontal="center" vertical="center"/>
    </xf>
    <xf numFmtId="0" fontId="6" fillId="0" borderId="15" xfId="0" applyFont="1" applyBorder="1" applyAlignment="1">
      <alignment horizontal="left" vertical="center" wrapText="1"/>
    </xf>
    <xf numFmtId="0" fontId="5" fillId="0" borderId="15" xfId="0" applyFont="1" applyBorder="1" applyAlignment="1">
      <alignment horizontal="left" vertical="center"/>
    </xf>
    <xf numFmtId="0" fontId="6" fillId="0" borderId="28" xfId="0" applyFont="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hidden="1"/>
    </xf>
    <xf numFmtId="0" fontId="6" fillId="0" borderId="4" xfId="0" applyFont="1" applyBorder="1" applyAlignment="1" applyProtection="1">
      <alignment horizontal="center" vertical="center" wrapText="1"/>
      <protection hidden="1"/>
    </xf>
    <xf numFmtId="0" fontId="6" fillId="0" borderId="26" xfId="0" applyFont="1" applyBorder="1" applyAlignment="1">
      <alignment horizontal="center" vertical="center" wrapText="1"/>
    </xf>
    <xf numFmtId="0" fontId="6" fillId="0" borderId="38" xfId="0" applyFont="1" applyBorder="1" applyAlignment="1">
      <alignment horizontal="right" vertical="center"/>
    </xf>
    <xf numFmtId="0" fontId="5" fillId="0" borderId="3" xfId="0" applyFont="1" applyBorder="1" applyAlignment="1">
      <alignment horizontal="center" vertical="center"/>
    </xf>
    <xf numFmtId="166" fontId="6" fillId="0" borderId="15" xfId="0" applyNumberFormat="1" applyFont="1" applyBorder="1" applyAlignment="1">
      <alignment horizontal="center" vertical="center"/>
    </xf>
    <xf numFmtId="0" fontId="1" fillId="0" borderId="15" xfId="0" applyFont="1" applyBorder="1" applyAlignment="1">
      <alignment horizontal="center" vertical="center"/>
    </xf>
    <xf numFmtId="0" fontId="5" fillId="0" borderId="23"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17" xfId="0" applyFont="1" applyBorder="1" applyAlignment="1">
      <alignment horizontal="center" vertical="center" wrapText="1"/>
    </xf>
    <xf numFmtId="0" fontId="6" fillId="0" borderId="10" xfId="0" applyFont="1" applyBorder="1" applyAlignment="1">
      <alignment horizontal="center" vertical="center" wrapText="1"/>
    </xf>
    <xf numFmtId="0" fontId="7" fillId="0" borderId="12" xfId="0" applyFont="1" applyBorder="1" applyAlignment="1">
      <alignment vertical="center"/>
    </xf>
    <xf numFmtId="0" fontId="6" fillId="0" borderId="32" xfId="0" applyFont="1" applyBorder="1" applyAlignment="1">
      <alignment horizontal="left" vertical="center" wrapText="1"/>
    </xf>
    <xf numFmtId="0" fontId="6" fillId="0" borderId="33" xfId="0" applyFont="1" applyBorder="1" applyAlignment="1">
      <alignment horizontal="left" vertical="center" wrapText="1"/>
    </xf>
    <xf numFmtId="0" fontId="6" fillId="0" borderId="51" xfId="0" applyFont="1" applyBorder="1" applyAlignment="1">
      <alignment horizontal="left" vertical="center" wrapText="1"/>
    </xf>
    <xf numFmtId="169" fontId="1" fillId="0" borderId="4" xfId="0" applyNumberFormat="1" applyFont="1" applyBorder="1" applyAlignment="1">
      <alignment vertical="center"/>
    </xf>
    <xf numFmtId="166" fontId="6" fillId="0" borderId="3" xfId="0" applyNumberFormat="1" applyFont="1" applyBorder="1" applyAlignment="1">
      <alignment horizontal="center" vertical="center"/>
    </xf>
    <xf numFmtId="1" fontId="5" fillId="0" borderId="35" xfId="2" applyNumberFormat="1" applyFont="1" applyFill="1" applyBorder="1" applyAlignment="1" applyProtection="1">
      <alignment horizontal="center" vertical="center"/>
      <protection locked="0"/>
    </xf>
    <xf numFmtId="1" fontId="5" fillId="0" borderId="36" xfId="2" applyNumberFormat="1" applyFont="1" applyFill="1" applyBorder="1" applyAlignment="1" applyProtection="1">
      <alignment horizontal="center" vertical="center"/>
      <protection locked="0"/>
    </xf>
    <xf numFmtId="0" fontId="6" fillId="0" borderId="21" xfId="0" applyFont="1" applyBorder="1" applyAlignment="1">
      <alignment horizontal="center" vertical="center"/>
    </xf>
    <xf numFmtId="0" fontId="6" fillId="0" borderId="15" xfId="0" applyFont="1" applyBorder="1" applyAlignment="1">
      <alignment horizontal="left" vertical="center"/>
    </xf>
    <xf numFmtId="166" fontId="6" fillId="0" borderId="44" xfId="0" applyNumberFormat="1" applyFont="1" applyBorder="1" applyAlignment="1">
      <alignment horizontal="center" vertical="center"/>
    </xf>
    <xf numFmtId="166" fontId="6" fillId="0" borderId="45" xfId="0" applyNumberFormat="1" applyFont="1" applyBorder="1" applyAlignment="1">
      <alignment horizontal="center" vertical="center"/>
    </xf>
    <xf numFmtId="0" fontId="6" fillId="0" borderId="40" xfId="0" applyFont="1" applyBorder="1" applyAlignment="1">
      <alignment horizontal="center" vertical="center" wrapText="1"/>
    </xf>
    <xf numFmtId="0" fontId="6" fillId="0" borderId="41" xfId="0" applyFont="1" applyBorder="1" applyAlignment="1">
      <alignment horizontal="center" vertical="center" wrapText="1"/>
    </xf>
    <xf numFmtId="0" fontId="5" fillId="0" borderId="15" xfId="0" applyFont="1" applyBorder="1" applyAlignment="1">
      <alignment vertical="center" wrapText="1"/>
    </xf>
    <xf numFmtId="0" fontId="6" fillId="0" borderId="3" xfId="0" applyFont="1" applyBorder="1" applyAlignment="1">
      <alignment horizontal="left" vertical="center"/>
    </xf>
    <xf numFmtId="49" fontId="5" fillId="0" borderId="6" xfId="0" applyNumberFormat="1" applyFont="1" applyBorder="1" applyAlignment="1">
      <alignment horizontal="center" vertical="center" wrapText="1"/>
    </xf>
    <xf numFmtId="49" fontId="5" fillId="2" borderId="2" xfId="0" applyNumberFormat="1" applyFont="1" applyFill="1" applyBorder="1" applyAlignment="1" applyProtection="1">
      <alignment horizontal="center" vertical="center" wrapText="1"/>
      <protection locked="0"/>
    </xf>
    <xf numFmtId="49" fontId="7" fillId="2" borderId="3" xfId="0" applyNumberFormat="1" applyFont="1" applyFill="1" applyBorder="1" applyAlignment="1" applyProtection="1">
      <alignment horizontal="center" vertical="center" wrapText="1"/>
      <protection locked="0"/>
    </xf>
    <xf numFmtId="49" fontId="7" fillId="2" borderId="4" xfId="0" applyNumberFormat="1"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protection locked="0"/>
    </xf>
    <xf numFmtId="0" fontId="12" fillId="2" borderId="2" xfId="4" applyFill="1" applyBorder="1" applyAlignment="1" applyProtection="1">
      <alignment horizontal="center" vertical="center"/>
      <protection locked="0"/>
    </xf>
    <xf numFmtId="0" fontId="5" fillId="2" borderId="2" xfId="0" applyFont="1" applyFill="1" applyBorder="1" applyAlignment="1" applyProtection="1">
      <alignment horizontal="center" vertical="center" wrapText="1"/>
      <protection locked="0"/>
    </xf>
    <xf numFmtId="49" fontId="5" fillId="2" borderId="10" xfId="0" applyNumberFormat="1" applyFont="1" applyFill="1" applyBorder="1" applyAlignment="1" applyProtection="1">
      <alignment horizontal="center" vertical="center"/>
      <protection locked="0"/>
    </xf>
    <xf numFmtId="49" fontId="5" fillId="2" borderId="11" xfId="0" applyNumberFormat="1" applyFont="1" applyFill="1" applyBorder="1" applyAlignment="1" applyProtection="1">
      <alignment horizontal="center" vertical="center"/>
      <protection locked="0"/>
    </xf>
    <xf numFmtId="49" fontId="5" fillId="2" borderId="12" xfId="0" applyNumberFormat="1" applyFont="1" applyFill="1" applyBorder="1" applyAlignment="1" applyProtection="1">
      <alignment horizontal="center" vertical="center"/>
      <protection locked="0"/>
    </xf>
    <xf numFmtId="49" fontId="5" fillId="2" borderId="2" xfId="0" applyNumberFormat="1" applyFont="1" applyFill="1" applyBorder="1" applyAlignment="1" applyProtection="1">
      <alignment horizontal="center" vertical="center"/>
      <protection locked="0"/>
    </xf>
    <xf numFmtId="49" fontId="5" fillId="2" borderId="3" xfId="0" applyNumberFormat="1" applyFont="1" applyFill="1" applyBorder="1" applyAlignment="1" applyProtection="1">
      <alignment horizontal="center" vertical="center"/>
      <protection locked="0"/>
    </xf>
    <xf numFmtId="49" fontId="5" fillId="2" borderId="4" xfId="0" applyNumberFormat="1" applyFont="1" applyFill="1" applyBorder="1" applyAlignment="1" applyProtection="1">
      <alignment horizontal="center" vertical="center"/>
      <protection locked="0"/>
    </xf>
    <xf numFmtId="49" fontId="12" fillId="2" borderId="2" xfId="4" applyNumberFormat="1" applyFill="1" applyBorder="1" applyAlignment="1" applyProtection="1">
      <alignment horizontal="center" vertical="center"/>
      <protection locked="0"/>
    </xf>
    <xf numFmtId="49" fontId="8" fillId="2" borderId="3" xfId="0" applyNumberFormat="1" applyFont="1" applyFill="1" applyBorder="1" applyAlignment="1" applyProtection="1">
      <alignment horizontal="center" vertical="center"/>
      <protection locked="0"/>
    </xf>
    <xf numFmtId="49" fontId="8" fillId="2" borderId="4" xfId="0" applyNumberFormat="1" applyFont="1" applyFill="1" applyBorder="1" applyAlignment="1" applyProtection="1">
      <alignment horizontal="center" vertical="center"/>
      <protection locked="0"/>
    </xf>
    <xf numFmtId="0" fontId="7" fillId="0" borderId="7" xfId="0" applyFont="1" applyBorder="1" applyAlignment="1">
      <alignment vertical="center"/>
    </xf>
    <xf numFmtId="0" fontId="5" fillId="0" borderId="6" xfId="0" applyFont="1" applyBorder="1" applyAlignment="1">
      <alignment horizontal="center" vertical="center" wrapText="1"/>
    </xf>
    <xf numFmtId="0" fontId="7" fillId="0" borderId="6" xfId="0" applyFont="1" applyBorder="1" applyAlignment="1">
      <alignment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1" fillId="0" borderId="23"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9" xfId="0" applyFont="1" applyBorder="1" applyAlignment="1">
      <alignment horizontal="center" vertical="center" wrapText="1"/>
    </xf>
    <xf numFmtId="49" fontId="6" fillId="2" borderId="2" xfId="1" applyNumberFormat="1" applyFont="1" applyFill="1" applyBorder="1" applyAlignment="1" applyProtection="1">
      <alignment horizontal="center" vertical="center"/>
      <protection locked="0"/>
    </xf>
    <xf numFmtId="49" fontId="1" fillId="2" borderId="4" xfId="1" applyNumberFormat="1" applyFont="1" applyFill="1" applyBorder="1" applyAlignment="1" applyProtection="1">
      <alignment vertical="center"/>
      <protection locked="0"/>
    </xf>
    <xf numFmtId="169" fontId="6" fillId="0" borderId="2" xfId="0" applyNumberFormat="1" applyFont="1" applyBorder="1" applyAlignment="1" applyProtection="1">
      <alignment horizontal="center" vertical="center" wrapText="1"/>
      <protection hidden="1"/>
    </xf>
    <xf numFmtId="1" fontId="5" fillId="2" borderId="35" xfId="2" applyNumberFormat="1" applyFont="1" applyFill="1" applyBorder="1" applyAlignment="1" applyProtection="1">
      <alignment horizontal="center" vertical="center"/>
      <protection locked="0"/>
    </xf>
    <xf numFmtId="1" fontId="5" fillId="2" borderId="36" xfId="2" applyNumberFormat="1" applyFont="1" applyFill="1" applyBorder="1" applyAlignment="1" applyProtection="1">
      <alignment horizontal="center" vertical="center"/>
      <protection locked="0"/>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6" fillId="0" borderId="51" xfId="0" applyFont="1" applyBorder="1" applyAlignment="1">
      <alignment horizontal="right" vertical="center"/>
    </xf>
    <xf numFmtId="0" fontId="5" fillId="0" borderId="44" xfId="0" applyFont="1" applyBorder="1" applyAlignment="1">
      <alignment horizontal="left" vertical="center"/>
    </xf>
    <xf numFmtId="0" fontId="6" fillId="0" borderId="3" xfId="0" applyFont="1" applyBorder="1" applyAlignment="1" applyProtection="1">
      <alignment horizontal="center" vertical="center" wrapText="1"/>
      <protection locked="0"/>
    </xf>
    <xf numFmtId="0" fontId="7" fillId="0" borderId="4" xfId="0" applyFont="1" applyBorder="1" applyAlignment="1" applyProtection="1">
      <alignment vertical="center"/>
      <protection locked="0"/>
    </xf>
    <xf numFmtId="0" fontId="5" fillId="0" borderId="28" xfId="0" applyFont="1" applyBorder="1" applyAlignment="1">
      <alignment horizontal="left" vertical="center"/>
    </xf>
    <xf numFmtId="0" fontId="5" fillId="0" borderId="4" xfId="0" applyFont="1" applyBorder="1" applyAlignment="1">
      <alignment horizontal="left" vertical="center"/>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6" xfId="0" applyFont="1" applyBorder="1" applyAlignment="1" applyProtection="1">
      <alignment horizontal="center" vertical="center"/>
      <protection hidden="1"/>
    </xf>
    <xf numFmtId="0" fontId="5" fillId="0" borderId="16" xfId="0" applyFont="1" applyBorder="1" applyAlignment="1">
      <alignment horizontal="center" vertical="center"/>
    </xf>
    <xf numFmtId="0" fontId="5" fillId="0" borderId="34" xfId="0" applyFont="1" applyBorder="1" applyAlignment="1">
      <alignment horizontal="center" vertical="center"/>
    </xf>
    <xf numFmtId="0" fontId="5" fillId="2" borderId="23" xfId="0" applyFont="1" applyFill="1" applyBorder="1" applyAlignment="1" applyProtection="1">
      <alignment horizontal="center" vertical="center" wrapText="1"/>
      <protection locked="0"/>
    </xf>
    <xf numFmtId="0" fontId="5" fillId="2" borderId="26" xfId="0" applyFont="1" applyFill="1" applyBorder="1" applyAlignment="1" applyProtection="1">
      <alignment horizontal="center" vertical="center" wrapText="1"/>
      <protection locked="0"/>
    </xf>
    <xf numFmtId="0" fontId="5" fillId="2" borderId="17" xfId="0" applyFont="1" applyFill="1" applyBorder="1" applyAlignment="1" applyProtection="1">
      <alignment horizontal="center" vertical="center" wrapText="1"/>
      <protection locked="0"/>
    </xf>
  </cellXfs>
  <cellStyles count="5">
    <cellStyle name="Hipervínculo" xfId="4" builtinId="8"/>
    <cellStyle name="Millares" xfId="1" builtinId="3"/>
    <cellStyle name="Moneda" xfId="2" builtinId="4"/>
    <cellStyle name="Normal" xfId="0" builtinId="0"/>
    <cellStyle name="Porcentaje" xfId="3"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1" defaultTableStyle="TableStyleMedium2" defaultPivotStyle="PivotStyleLight16">
    <tableStyle name="Invisible" pivot="0" table="0" count="0" xr9:uid="{00000000-0011-0000-FFFF-FFFF00000000}"/>
  </tableStyles>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306916</xdr:colOff>
      <xdr:row>1</xdr:row>
      <xdr:rowOff>42333</xdr:rowOff>
    </xdr:from>
    <xdr:to>
      <xdr:col>1</xdr:col>
      <xdr:colOff>2359871</xdr:colOff>
      <xdr:row>3</xdr:row>
      <xdr:rowOff>239183</xdr:rowOff>
    </xdr:to>
    <xdr:pic>
      <xdr:nvPicPr>
        <xdr:cNvPr id="6" name="Imagen 5">
          <a:extLst>
            <a:ext uri="{FF2B5EF4-FFF2-40B4-BE49-F238E27FC236}">
              <a16:creationId xmlns:a16="http://schemas.microsoft.com/office/drawing/2014/main" id="{45A88FD2-4B7C-45C0-77A1-19B9CBC956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8416" y="42333"/>
          <a:ext cx="2052955" cy="76835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DDDDDD"/>
      </a:accent1>
      <a:accent2>
        <a:srgbClr val="B2B2B2"/>
      </a:accent2>
      <a:accent3>
        <a:srgbClr val="969696"/>
      </a:accent3>
      <a:accent4>
        <a:srgbClr val="808080"/>
      </a:accent4>
      <a:accent5>
        <a:srgbClr val="5F5F5F"/>
      </a:accent5>
      <a:accent6>
        <a:srgbClr val="4D4D4D"/>
      </a:accent6>
      <a:hlink>
        <a:srgbClr val="5F5F5F"/>
      </a:hlink>
      <a:folHlink>
        <a:srgbClr val="5F5F5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alud@pacora-caldas.gov.co" TargetMode="External"/><Relationship Id="rId7" Type="http://schemas.openxmlformats.org/officeDocument/2006/relationships/comments" Target="../comments1.xml"/><Relationship Id="rId2" Type="http://schemas.openxmlformats.org/officeDocument/2006/relationships/hyperlink" Target="mailto:alcaldia@pacora-caldas.gov.co" TargetMode="External"/><Relationship Id="rId1" Type="http://schemas.openxmlformats.org/officeDocument/2006/relationships/hyperlink" Target="http://www.pacora-caldas.gov.co/"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XFC1603"/>
  <sheetViews>
    <sheetView showGridLines="0" tabSelected="1" view="pageBreakPreview" topLeftCell="A2" zoomScaleNormal="90" zoomScaleSheetLayoutView="100" workbookViewId="0">
      <selection activeCell="C8" sqref="C8:G8"/>
    </sheetView>
  </sheetViews>
  <sheetFormatPr defaultColWidth="12.625" defaultRowHeight="15" customHeight="1" zeroHeight="1"/>
  <cols>
    <col min="1" max="1" width="7.5" style="53" customWidth="1"/>
    <col min="2" max="2" width="36" style="4" customWidth="1"/>
    <col min="3" max="3" width="23" style="4" customWidth="1"/>
    <col min="4" max="5" width="29.625" style="4" customWidth="1"/>
    <col min="6" max="6" width="18.5" style="4" customWidth="1"/>
    <col min="7" max="7" width="15" style="4" customWidth="1"/>
    <col min="8" max="8" width="21.875" style="4" customWidth="1"/>
    <col min="9" max="9" width="18.625" style="4" customWidth="1"/>
    <col min="10" max="10" width="15.625" style="4" customWidth="1"/>
    <col min="11" max="20" width="9.375" style="4" customWidth="1"/>
    <col min="21" max="16378" width="12.625" style="4" customWidth="1"/>
    <col min="16379" max="16380" width="12.625" style="2"/>
    <col min="16381" max="16383" width="0" style="4" hidden="1" customWidth="1"/>
    <col min="16384" max="16384" width="12.625" style="4" hidden="1" customWidth="1"/>
  </cols>
  <sheetData>
    <row r="1" spans="1:7" ht="15.95" hidden="1">
      <c r="A1" s="38"/>
      <c r="B1" s="2"/>
      <c r="C1" s="2"/>
      <c r="D1" s="2"/>
      <c r="E1" s="171" t="s">
        <v>0</v>
      </c>
      <c r="F1" s="171"/>
      <c r="G1" s="56"/>
    </row>
    <row r="2" spans="1:7" s="131" customFormat="1" ht="23.25" customHeight="1">
      <c r="A2" s="165"/>
      <c r="B2" s="166"/>
      <c r="C2" s="215" t="s">
        <v>1</v>
      </c>
      <c r="D2" s="216"/>
      <c r="E2" s="216"/>
      <c r="F2" s="216"/>
      <c r="G2" s="217"/>
    </row>
    <row r="3" spans="1:7" s="131" customFormat="1" ht="21.75" customHeight="1">
      <c r="A3" s="167"/>
      <c r="B3" s="168"/>
      <c r="C3" s="218"/>
      <c r="D3" s="219"/>
      <c r="E3" s="219"/>
      <c r="F3" s="219"/>
      <c r="G3" s="220"/>
    </row>
    <row r="4" spans="1:7" s="131" customFormat="1" ht="25.5" customHeight="1">
      <c r="A4" s="169"/>
      <c r="B4" s="170"/>
      <c r="C4" s="221"/>
      <c r="D4" s="222"/>
      <c r="E4" s="222"/>
      <c r="F4" s="222"/>
      <c r="G4" s="223"/>
    </row>
    <row r="5" spans="1:7" ht="15.95">
      <c r="A5" s="38"/>
      <c r="B5" s="2"/>
      <c r="C5" s="2"/>
      <c r="D5" s="2"/>
      <c r="E5" s="2"/>
      <c r="F5" s="2"/>
      <c r="G5" s="2"/>
    </row>
    <row r="6" spans="1:7" ht="15.95">
      <c r="A6" s="3" t="s">
        <v>2</v>
      </c>
      <c r="B6" s="198" t="s">
        <v>3</v>
      </c>
      <c r="C6" s="199"/>
      <c r="D6" s="199"/>
      <c r="E6" s="199"/>
      <c r="F6" s="199"/>
      <c r="G6" s="200"/>
    </row>
    <row r="7" spans="1:7" ht="15.95">
      <c r="A7" s="236">
        <v>1</v>
      </c>
      <c r="B7" s="6" t="s">
        <v>4</v>
      </c>
      <c r="C7" s="383" t="s">
        <v>5</v>
      </c>
      <c r="D7" s="384"/>
      <c r="E7" s="384"/>
      <c r="F7" s="384"/>
      <c r="G7" s="385"/>
    </row>
    <row r="8" spans="1:7" ht="15.95">
      <c r="A8" s="236"/>
      <c r="B8" s="6" t="s">
        <v>6</v>
      </c>
      <c r="C8" s="386" t="s">
        <v>7</v>
      </c>
      <c r="D8" s="387"/>
      <c r="E8" s="387"/>
      <c r="F8" s="387"/>
      <c r="G8" s="388"/>
    </row>
    <row r="9" spans="1:7" ht="15.95" customHeight="1">
      <c r="A9" s="236"/>
      <c r="B9" s="7" t="s">
        <v>8</v>
      </c>
      <c r="C9" s="386" t="s">
        <v>9</v>
      </c>
      <c r="D9" s="387"/>
      <c r="E9" s="387"/>
      <c r="F9" s="387"/>
      <c r="G9" s="388"/>
    </row>
    <row r="10" spans="1:7" ht="15.95">
      <c r="A10" s="236"/>
      <c r="B10" s="7" t="s">
        <v>10</v>
      </c>
      <c r="C10" s="386" t="s">
        <v>11</v>
      </c>
      <c r="D10" s="387"/>
      <c r="E10" s="387"/>
      <c r="F10" s="387"/>
      <c r="G10" s="388"/>
    </row>
    <row r="11" spans="1:7" ht="15.95">
      <c r="A11" s="236"/>
      <c r="B11" s="7" t="s">
        <v>12</v>
      </c>
      <c r="C11" s="386" t="s">
        <v>13</v>
      </c>
      <c r="D11" s="387"/>
      <c r="E11" s="387"/>
      <c r="F11" s="387"/>
      <c r="G11" s="388"/>
    </row>
    <row r="12" spans="1:7" ht="15.95">
      <c r="A12" s="236"/>
      <c r="B12" s="7" t="s">
        <v>14</v>
      </c>
      <c r="C12" s="386" t="s">
        <v>15</v>
      </c>
      <c r="D12" s="387"/>
      <c r="E12" s="387"/>
      <c r="F12" s="387"/>
      <c r="G12" s="388"/>
    </row>
    <row r="13" spans="1:7" ht="15.95">
      <c r="A13" s="236"/>
      <c r="B13" s="7" t="s">
        <v>16</v>
      </c>
      <c r="C13" s="386" t="s">
        <v>17</v>
      </c>
      <c r="D13" s="387"/>
      <c r="E13" s="387"/>
      <c r="F13" s="387"/>
      <c r="G13" s="388"/>
    </row>
    <row r="14" spans="1:7" ht="15.95">
      <c r="A14" s="236"/>
      <c r="B14" s="7" t="s">
        <v>18</v>
      </c>
      <c r="C14" s="389" t="s">
        <v>19</v>
      </c>
      <c r="D14" s="390"/>
      <c r="E14" s="390"/>
      <c r="F14" s="390"/>
      <c r="G14" s="391"/>
    </row>
    <row r="15" spans="1:7" ht="15.95">
      <c r="A15" s="236"/>
      <c r="B15" s="7" t="s">
        <v>20</v>
      </c>
      <c r="C15" s="389" t="s">
        <v>21</v>
      </c>
      <c r="D15" s="387"/>
      <c r="E15" s="387"/>
      <c r="F15" s="387"/>
      <c r="G15" s="388"/>
    </row>
    <row r="16" spans="1:7" ht="15.95">
      <c r="A16" s="38"/>
      <c r="B16" s="2"/>
      <c r="C16" s="2"/>
      <c r="D16" s="2"/>
      <c r="E16" s="2"/>
      <c r="F16" s="2"/>
      <c r="G16" s="2"/>
    </row>
    <row r="17" spans="1:7" ht="15.95">
      <c r="A17" s="3" t="s">
        <v>2</v>
      </c>
      <c r="B17" s="198" t="s">
        <v>22</v>
      </c>
      <c r="C17" s="199"/>
      <c r="D17" s="199"/>
      <c r="E17" s="199"/>
      <c r="F17" s="199"/>
      <c r="G17" s="200"/>
    </row>
    <row r="18" spans="1:7" ht="84.75" customHeight="1">
      <c r="A18" s="171">
        <v>2</v>
      </c>
      <c r="B18" s="324" t="s">
        <v>23</v>
      </c>
      <c r="C18" s="325"/>
      <c r="D18" s="325"/>
      <c r="E18" s="325"/>
      <c r="F18" s="325"/>
      <c r="G18" s="326"/>
    </row>
    <row r="19" spans="1:7" ht="68.099999999999994">
      <c r="A19" s="171"/>
      <c r="B19" s="8" t="s">
        <v>24</v>
      </c>
      <c r="C19" s="377" t="s">
        <v>25</v>
      </c>
      <c r="D19" s="378"/>
      <c r="E19" s="378"/>
      <c r="F19" s="378"/>
      <c r="G19" s="379"/>
    </row>
    <row r="20" spans="1:7" ht="68.099999999999994">
      <c r="A20" s="171"/>
      <c r="B20" s="8" t="s">
        <v>26</v>
      </c>
      <c r="C20" s="377" t="s">
        <v>27</v>
      </c>
      <c r="D20" s="378"/>
      <c r="E20" s="378"/>
      <c r="F20" s="378"/>
      <c r="G20" s="379"/>
    </row>
    <row r="21" spans="1:7" ht="51">
      <c r="A21" s="171"/>
      <c r="B21" s="8" t="s">
        <v>28</v>
      </c>
      <c r="C21" s="377" t="s">
        <v>29</v>
      </c>
      <c r="D21" s="378"/>
      <c r="E21" s="378"/>
      <c r="F21" s="378"/>
      <c r="G21" s="379"/>
    </row>
    <row r="22" spans="1:7" ht="68.099999999999994">
      <c r="A22" s="171"/>
      <c r="B22" s="8" t="s">
        <v>30</v>
      </c>
      <c r="C22" s="327">
        <v>3</v>
      </c>
      <c r="D22" s="328"/>
      <c r="E22" s="328"/>
      <c r="F22" s="328"/>
      <c r="G22" s="329"/>
    </row>
    <row r="23" spans="1:7" ht="15.95">
      <c r="A23" s="38"/>
      <c r="B23" s="2"/>
      <c r="C23" s="2"/>
      <c r="D23" s="2"/>
      <c r="E23" s="2"/>
      <c r="F23" s="2"/>
      <c r="G23" s="2"/>
    </row>
    <row r="24" spans="1:7" ht="15.95">
      <c r="A24" s="3" t="s">
        <v>2</v>
      </c>
      <c r="B24" s="198" t="s">
        <v>31</v>
      </c>
      <c r="C24" s="199"/>
      <c r="D24" s="199"/>
      <c r="E24" s="199"/>
      <c r="F24" s="199"/>
      <c r="G24" s="200"/>
    </row>
    <row r="25" spans="1:7" ht="51">
      <c r="A25" s="171">
        <v>3</v>
      </c>
      <c r="B25" s="9" t="s">
        <v>32</v>
      </c>
      <c r="C25" s="382" t="s">
        <v>33</v>
      </c>
      <c r="D25" s="328"/>
      <c r="E25" s="328"/>
      <c r="F25" s="328"/>
      <c r="G25" s="329"/>
    </row>
    <row r="26" spans="1:7" ht="17.100000000000001">
      <c r="A26" s="171"/>
      <c r="B26" s="9" t="s">
        <v>34</v>
      </c>
      <c r="C26" s="380" t="s">
        <v>35</v>
      </c>
      <c r="D26" s="328"/>
      <c r="E26" s="328"/>
      <c r="F26" s="328"/>
      <c r="G26" s="329"/>
    </row>
    <row r="27" spans="1:7" ht="15.75" customHeight="1">
      <c r="A27" s="171"/>
      <c r="B27" s="9" t="s">
        <v>36</v>
      </c>
      <c r="C27" s="380">
        <v>3104692786</v>
      </c>
      <c r="D27" s="328"/>
      <c r="E27" s="328"/>
      <c r="F27" s="328"/>
      <c r="G27" s="329"/>
    </row>
    <row r="28" spans="1:7" ht="15.75" customHeight="1">
      <c r="A28" s="171"/>
      <c r="B28" s="9" t="s">
        <v>37</v>
      </c>
      <c r="C28" s="381" t="s">
        <v>38</v>
      </c>
      <c r="D28" s="328"/>
      <c r="E28" s="328"/>
      <c r="F28" s="328"/>
      <c r="G28" s="329"/>
    </row>
    <row r="29" spans="1:7" ht="15.75" customHeight="1"/>
    <row r="30" spans="1:7" ht="15.75" customHeight="1">
      <c r="A30" s="54" t="s">
        <v>2</v>
      </c>
      <c r="B30" s="198" t="s">
        <v>39</v>
      </c>
      <c r="C30" s="199"/>
      <c r="D30" s="199"/>
      <c r="E30" s="199"/>
      <c r="F30" s="199"/>
      <c r="G30" s="392"/>
    </row>
    <row r="31" spans="1:7" ht="39.75" customHeight="1">
      <c r="A31" s="181">
        <v>4</v>
      </c>
      <c r="B31" s="376" t="s">
        <v>40</v>
      </c>
      <c r="C31" s="376"/>
      <c r="D31" s="376"/>
      <c r="E31" s="376"/>
      <c r="F31" s="376"/>
      <c r="G31" s="80">
        <f>LEN(B32)</f>
        <v>3084</v>
      </c>
    </row>
    <row r="32" spans="1:7" ht="282" customHeight="1">
      <c r="A32" s="183"/>
      <c r="B32" s="418" t="s">
        <v>41</v>
      </c>
      <c r="C32" s="419"/>
      <c r="D32" s="419"/>
      <c r="E32" s="419"/>
      <c r="F32" s="419"/>
      <c r="G32" s="420"/>
    </row>
    <row r="33" spans="1:7" ht="15.75" customHeight="1">
      <c r="A33" s="38"/>
      <c r="B33" s="2"/>
      <c r="C33" s="2"/>
      <c r="D33" s="2"/>
      <c r="E33" s="2"/>
      <c r="F33" s="2"/>
      <c r="G33" s="2"/>
    </row>
    <row r="34" spans="1:7" ht="15" customHeight="1">
      <c r="A34" s="54" t="s">
        <v>2</v>
      </c>
      <c r="B34" s="198" t="s">
        <v>42</v>
      </c>
      <c r="C34" s="199"/>
      <c r="D34" s="199"/>
      <c r="E34" s="199"/>
      <c r="F34" s="199"/>
      <c r="G34" s="200"/>
    </row>
    <row r="35" spans="1:7" ht="15.95">
      <c r="A35" s="181">
        <v>5</v>
      </c>
      <c r="B35" s="393" t="s">
        <v>43</v>
      </c>
      <c r="C35" s="394"/>
      <c r="D35" s="394"/>
      <c r="E35" s="394"/>
      <c r="F35" s="392"/>
      <c r="G35" s="79">
        <f>LEN(B36)</f>
        <v>2100</v>
      </c>
    </row>
    <row r="36" spans="1:7" ht="239.25" customHeight="1">
      <c r="A36" s="183"/>
      <c r="B36" s="418" t="s">
        <v>44</v>
      </c>
      <c r="C36" s="419"/>
      <c r="D36" s="419"/>
      <c r="E36" s="419"/>
      <c r="F36" s="419"/>
      <c r="G36" s="420"/>
    </row>
    <row r="37" spans="1:7" ht="15.95"/>
    <row r="38" spans="1:7" ht="15.75" customHeight="1">
      <c r="A38" s="54" t="s">
        <v>2</v>
      </c>
      <c r="B38" s="171" t="s">
        <v>45</v>
      </c>
      <c r="C38" s="330"/>
      <c r="D38" s="330"/>
      <c r="E38" s="330"/>
      <c r="F38" s="330"/>
      <c r="G38" s="330"/>
    </row>
    <row r="39" spans="1:7" ht="15.75" customHeight="1">
      <c r="A39" s="171">
        <v>6</v>
      </c>
      <c r="B39" s="74"/>
      <c r="C39" s="2"/>
      <c r="D39" s="2"/>
      <c r="E39" s="2"/>
      <c r="F39" s="2"/>
      <c r="G39" s="2"/>
    </row>
    <row r="40" spans="1:7" ht="15.75" customHeight="1">
      <c r="A40" s="171"/>
      <c r="B40" s="195" t="s">
        <v>46</v>
      </c>
      <c r="C40" s="196"/>
      <c r="D40" s="196"/>
      <c r="E40" s="196"/>
      <c r="F40" s="196"/>
      <c r="G40" s="197"/>
    </row>
    <row r="41" spans="1:7" ht="15.75" customHeight="1">
      <c r="A41" s="171"/>
      <c r="B41" s="203" t="s">
        <v>47</v>
      </c>
      <c r="C41" s="204"/>
      <c r="D41" s="201" t="s">
        <v>48</v>
      </c>
      <c r="E41" s="202"/>
      <c r="F41" s="331" t="s">
        <v>49</v>
      </c>
      <c r="G41" s="332"/>
    </row>
    <row r="42" spans="1:7" ht="15.75" customHeight="1">
      <c r="A42" s="171"/>
      <c r="B42" s="205"/>
      <c r="C42" s="206"/>
      <c r="D42" s="11" t="s">
        <v>50</v>
      </c>
      <c r="E42" s="62" t="s">
        <v>51</v>
      </c>
      <c r="F42" s="333"/>
      <c r="G42" s="334"/>
    </row>
    <row r="43" spans="1:7" ht="15.75" customHeight="1">
      <c r="A43" s="171"/>
      <c r="B43" s="207" t="s">
        <v>52</v>
      </c>
      <c r="C43" s="208"/>
      <c r="D43" s="139">
        <v>4</v>
      </c>
      <c r="E43" s="64">
        <v>5</v>
      </c>
      <c r="F43" s="280">
        <f>+D43+E43</f>
        <v>9</v>
      </c>
      <c r="G43" s="295"/>
    </row>
    <row r="44" spans="1:7" ht="15.75" customHeight="1">
      <c r="A44" s="171"/>
      <c r="B44" s="207" t="s">
        <v>53</v>
      </c>
      <c r="C44" s="208"/>
      <c r="D44" s="139">
        <v>0</v>
      </c>
      <c r="E44" s="65">
        <v>0</v>
      </c>
      <c r="F44" s="280">
        <f t="shared" ref="F44:F50" si="0">+D44+E44</f>
        <v>0</v>
      </c>
      <c r="G44" s="295"/>
    </row>
    <row r="45" spans="1:7" ht="15.75" customHeight="1">
      <c r="A45" s="171"/>
      <c r="B45" s="207" t="s">
        <v>54</v>
      </c>
      <c r="C45" s="208"/>
      <c r="D45" s="139">
        <v>5</v>
      </c>
      <c r="E45" s="65">
        <v>10</v>
      </c>
      <c r="F45" s="280">
        <f t="shared" si="0"/>
        <v>15</v>
      </c>
      <c r="G45" s="295"/>
    </row>
    <row r="46" spans="1:7" ht="15.75" customHeight="1">
      <c r="A46" s="171"/>
      <c r="B46" s="207" t="s">
        <v>55</v>
      </c>
      <c r="C46" s="208"/>
      <c r="D46" s="139">
        <v>4</v>
      </c>
      <c r="E46" s="65">
        <v>10</v>
      </c>
      <c r="F46" s="280">
        <f t="shared" si="0"/>
        <v>14</v>
      </c>
      <c r="G46" s="295"/>
    </row>
    <row r="47" spans="1:7" ht="15.75" customHeight="1">
      <c r="A47" s="171"/>
      <c r="B47" s="207" t="s">
        <v>56</v>
      </c>
      <c r="C47" s="208"/>
      <c r="D47" s="139">
        <v>7</v>
      </c>
      <c r="E47" s="65">
        <v>10</v>
      </c>
      <c r="F47" s="280">
        <f t="shared" si="0"/>
        <v>17</v>
      </c>
      <c r="G47" s="295"/>
    </row>
    <row r="48" spans="1:7" ht="15.75" customHeight="1">
      <c r="A48" s="171"/>
      <c r="B48" s="207" t="s">
        <v>57</v>
      </c>
      <c r="C48" s="208"/>
      <c r="D48" s="139">
        <v>5</v>
      </c>
      <c r="E48" s="65">
        <v>13</v>
      </c>
      <c r="F48" s="280">
        <f t="shared" si="0"/>
        <v>18</v>
      </c>
      <c r="G48" s="295"/>
    </row>
    <row r="49" spans="1:7" ht="15.75" customHeight="1">
      <c r="A49" s="171"/>
      <c r="B49" s="207" t="s">
        <v>58</v>
      </c>
      <c r="C49" s="208"/>
      <c r="D49" s="139">
        <v>17</v>
      </c>
      <c r="E49" s="65">
        <v>10</v>
      </c>
      <c r="F49" s="280">
        <f t="shared" si="0"/>
        <v>27</v>
      </c>
      <c r="G49" s="295"/>
    </row>
    <row r="50" spans="1:7" ht="15.75" customHeight="1">
      <c r="A50" s="171"/>
      <c r="B50" s="375" t="s">
        <v>49</v>
      </c>
      <c r="C50" s="375"/>
      <c r="D50" s="66">
        <f>SUM(D43:D49)</f>
        <v>42</v>
      </c>
      <c r="E50" s="63">
        <f>SUM(E43:E49)</f>
        <v>58</v>
      </c>
      <c r="F50" s="280">
        <f t="shared" si="0"/>
        <v>100</v>
      </c>
      <c r="G50" s="295"/>
    </row>
    <row r="51" spans="1:7" ht="15.75" customHeight="1">
      <c r="A51" s="171"/>
      <c r="B51" s="2"/>
      <c r="C51" s="2"/>
      <c r="D51" s="2"/>
      <c r="E51" s="2"/>
      <c r="F51" s="2"/>
      <c r="G51" s="2"/>
    </row>
    <row r="52" spans="1:7" ht="15.75" customHeight="1">
      <c r="A52" s="171"/>
      <c r="B52" s="195" t="s">
        <v>59</v>
      </c>
      <c r="C52" s="196"/>
      <c r="D52" s="196"/>
      <c r="E52" s="196"/>
      <c r="F52" s="196"/>
      <c r="G52" s="197"/>
    </row>
    <row r="53" spans="1:7" ht="15.75" customHeight="1">
      <c r="A53" s="171"/>
      <c r="B53" s="203" t="s">
        <v>47</v>
      </c>
      <c r="C53" s="204"/>
      <c r="D53" s="201" t="s">
        <v>48</v>
      </c>
      <c r="E53" s="202"/>
      <c r="F53" s="331" t="s">
        <v>49</v>
      </c>
      <c r="G53" s="332"/>
    </row>
    <row r="54" spans="1:7" ht="15.95">
      <c r="A54" s="171"/>
      <c r="B54" s="205"/>
      <c r="C54" s="206"/>
      <c r="D54" s="11" t="s">
        <v>50</v>
      </c>
      <c r="E54" s="62" t="s">
        <v>51</v>
      </c>
      <c r="F54" s="333"/>
      <c r="G54" s="334"/>
    </row>
    <row r="55" spans="1:7" ht="15.75" customHeight="1">
      <c r="A55" s="171"/>
      <c r="B55" s="207" t="s">
        <v>52</v>
      </c>
      <c r="C55" s="208"/>
      <c r="D55" s="139">
        <v>0</v>
      </c>
      <c r="E55" s="64">
        <v>0</v>
      </c>
      <c r="F55" s="280">
        <f>+D55+E55</f>
        <v>0</v>
      </c>
      <c r="G55" s="295"/>
    </row>
    <row r="56" spans="1:7" ht="15.75" customHeight="1">
      <c r="A56" s="171"/>
      <c r="B56" s="207" t="s">
        <v>53</v>
      </c>
      <c r="C56" s="208"/>
      <c r="D56" s="139">
        <v>0</v>
      </c>
      <c r="E56" s="65">
        <v>1</v>
      </c>
      <c r="F56" s="280">
        <f t="shared" ref="F56:F62" si="1">+D56+E56</f>
        <v>1</v>
      </c>
      <c r="G56" s="295"/>
    </row>
    <row r="57" spans="1:7" ht="15.75" customHeight="1">
      <c r="A57" s="171"/>
      <c r="B57" s="207" t="s">
        <v>54</v>
      </c>
      <c r="C57" s="208"/>
      <c r="D57" s="139">
        <v>0</v>
      </c>
      <c r="E57" s="65">
        <v>1</v>
      </c>
      <c r="F57" s="280">
        <f t="shared" si="1"/>
        <v>1</v>
      </c>
      <c r="G57" s="295"/>
    </row>
    <row r="58" spans="1:7" ht="15.75" customHeight="1">
      <c r="A58" s="171"/>
      <c r="B58" s="207" t="s">
        <v>55</v>
      </c>
      <c r="C58" s="208"/>
      <c r="D58" s="139">
        <v>3</v>
      </c>
      <c r="E58" s="65">
        <v>1</v>
      </c>
      <c r="F58" s="280">
        <f t="shared" si="1"/>
        <v>4</v>
      </c>
      <c r="G58" s="295"/>
    </row>
    <row r="59" spans="1:7" ht="15.75" customHeight="1">
      <c r="A59" s="171"/>
      <c r="B59" s="207" t="s">
        <v>56</v>
      </c>
      <c r="C59" s="208"/>
      <c r="D59" s="139">
        <v>3</v>
      </c>
      <c r="E59" s="65">
        <v>3</v>
      </c>
      <c r="F59" s="280">
        <f t="shared" si="1"/>
        <v>6</v>
      </c>
      <c r="G59" s="295"/>
    </row>
    <row r="60" spans="1:7" ht="15.75" customHeight="1">
      <c r="A60" s="171"/>
      <c r="B60" s="207" t="s">
        <v>57</v>
      </c>
      <c r="C60" s="208"/>
      <c r="D60" s="139">
        <v>4</v>
      </c>
      <c r="E60" s="65">
        <v>5</v>
      </c>
      <c r="F60" s="280">
        <f t="shared" si="1"/>
        <v>9</v>
      </c>
      <c r="G60" s="295"/>
    </row>
    <row r="61" spans="1:7" ht="15.75" customHeight="1">
      <c r="A61" s="171"/>
      <c r="B61" s="207" t="s">
        <v>58</v>
      </c>
      <c r="C61" s="208"/>
      <c r="D61" s="139">
        <v>11</v>
      </c>
      <c r="E61" s="65">
        <v>5</v>
      </c>
      <c r="F61" s="280">
        <f t="shared" si="1"/>
        <v>16</v>
      </c>
      <c r="G61" s="295"/>
    </row>
    <row r="62" spans="1:7" ht="15.75" customHeight="1">
      <c r="A62" s="171"/>
      <c r="B62" s="375" t="s">
        <v>49</v>
      </c>
      <c r="C62" s="375"/>
      <c r="D62" s="66">
        <f>SUM(D55:D61)</f>
        <v>21</v>
      </c>
      <c r="E62" s="63">
        <f>SUM(E55:E61)</f>
        <v>16</v>
      </c>
      <c r="F62" s="280">
        <f t="shared" si="1"/>
        <v>37</v>
      </c>
      <c r="G62" s="295"/>
    </row>
    <row r="63" spans="1:7" ht="15.75" customHeight="1">
      <c r="A63" s="171"/>
      <c r="B63" s="417"/>
      <c r="C63" s="417"/>
      <c r="D63" s="417"/>
      <c r="E63" s="417"/>
      <c r="F63" s="417"/>
      <c r="G63" s="417"/>
    </row>
    <row r="64" spans="1:7" ht="15.75" customHeight="1">
      <c r="A64" s="171"/>
      <c r="B64" s="195" t="s">
        <v>60</v>
      </c>
      <c r="C64" s="196"/>
      <c r="D64" s="196"/>
      <c r="E64" s="196"/>
      <c r="F64" s="196"/>
      <c r="G64" s="197"/>
    </row>
    <row r="65" spans="1:7" ht="15.75" customHeight="1">
      <c r="A65" s="171"/>
      <c r="B65" s="203" t="s">
        <v>47</v>
      </c>
      <c r="C65" s="204"/>
      <c r="D65" s="201" t="s">
        <v>48</v>
      </c>
      <c r="E65" s="202"/>
      <c r="F65" s="331" t="s">
        <v>49</v>
      </c>
      <c r="G65" s="332"/>
    </row>
    <row r="66" spans="1:7" ht="15.75" customHeight="1">
      <c r="A66" s="171"/>
      <c r="B66" s="205"/>
      <c r="C66" s="206"/>
      <c r="D66" s="11" t="s">
        <v>50</v>
      </c>
      <c r="E66" s="62" t="s">
        <v>51</v>
      </c>
      <c r="F66" s="333"/>
      <c r="G66" s="334"/>
    </row>
    <row r="67" spans="1:7" ht="15.75" customHeight="1">
      <c r="A67" s="171"/>
      <c r="B67" s="207" t="s">
        <v>52</v>
      </c>
      <c r="C67" s="208"/>
      <c r="D67" s="67">
        <f t="shared" ref="D67:E73" si="2">+D43+D55</f>
        <v>4</v>
      </c>
      <c r="E67" s="67">
        <f t="shared" si="2"/>
        <v>5</v>
      </c>
      <c r="F67" s="280">
        <f>+D67+E67</f>
        <v>9</v>
      </c>
      <c r="G67" s="295"/>
    </row>
    <row r="68" spans="1:7" ht="15.75" customHeight="1">
      <c r="A68" s="171"/>
      <c r="B68" s="207" t="s">
        <v>53</v>
      </c>
      <c r="C68" s="208"/>
      <c r="D68" s="67">
        <f t="shared" ref="D68" si="3">+D44+D56</f>
        <v>0</v>
      </c>
      <c r="E68" s="67">
        <f t="shared" si="2"/>
        <v>1</v>
      </c>
      <c r="F68" s="280">
        <f t="shared" ref="F68:F74" si="4">+D68+E68</f>
        <v>1</v>
      </c>
      <c r="G68" s="295"/>
    </row>
    <row r="69" spans="1:7" ht="15.75" customHeight="1">
      <c r="A69" s="171"/>
      <c r="B69" s="207" t="s">
        <v>54</v>
      </c>
      <c r="C69" s="208"/>
      <c r="D69" s="67">
        <f t="shared" ref="D69" si="5">+D45+D57</f>
        <v>5</v>
      </c>
      <c r="E69" s="67">
        <f t="shared" si="2"/>
        <v>11</v>
      </c>
      <c r="F69" s="280">
        <f t="shared" si="4"/>
        <v>16</v>
      </c>
      <c r="G69" s="295"/>
    </row>
    <row r="70" spans="1:7" ht="15.75" customHeight="1">
      <c r="A70" s="171"/>
      <c r="B70" s="207" t="s">
        <v>55</v>
      </c>
      <c r="C70" s="208"/>
      <c r="D70" s="67">
        <f t="shared" ref="D70" si="6">+D46+D58</f>
        <v>7</v>
      </c>
      <c r="E70" s="67">
        <f t="shared" si="2"/>
        <v>11</v>
      </c>
      <c r="F70" s="280">
        <f t="shared" si="4"/>
        <v>18</v>
      </c>
      <c r="G70" s="295"/>
    </row>
    <row r="71" spans="1:7" ht="15.75" customHeight="1">
      <c r="A71" s="171"/>
      <c r="B71" s="207" t="s">
        <v>56</v>
      </c>
      <c r="C71" s="208"/>
      <c r="D71" s="67">
        <f t="shared" ref="D71" si="7">+D47+D59</f>
        <v>10</v>
      </c>
      <c r="E71" s="67">
        <f t="shared" si="2"/>
        <v>13</v>
      </c>
      <c r="F71" s="280">
        <f t="shared" si="4"/>
        <v>23</v>
      </c>
      <c r="G71" s="295"/>
    </row>
    <row r="72" spans="1:7" ht="15.75" customHeight="1">
      <c r="A72" s="171"/>
      <c r="B72" s="207" t="s">
        <v>57</v>
      </c>
      <c r="C72" s="208"/>
      <c r="D72" s="67">
        <f t="shared" ref="D72" si="8">+D48+D60</f>
        <v>9</v>
      </c>
      <c r="E72" s="67">
        <f t="shared" si="2"/>
        <v>18</v>
      </c>
      <c r="F72" s="280">
        <f t="shared" si="4"/>
        <v>27</v>
      </c>
      <c r="G72" s="295"/>
    </row>
    <row r="73" spans="1:7" ht="15.95">
      <c r="A73" s="171"/>
      <c r="B73" s="207" t="s">
        <v>58</v>
      </c>
      <c r="C73" s="208"/>
      <c r="D73" s="67">
        <f t="shared" ref="D73" si="9">+D49+D61</f>
        <v>28</v>
      </c>
      <c r="E73" s="67">
        <f t="shared" si="2"/>
        <v>15</v>
      </c>
      <c r="F73" s="280">
        <f t="shared" si="4"/>
        <v>43</v>
      </c>
      <c r="G73" s="295"/>
    </row>
    <row r="74" spans="1:7" ht="15.75" customHeight="1">
      <c r="A74" s="171"/>
      <c r="B74" s="375" t="s">
        <v>49</v>
      </c>
      <c r="C74" s="375"/>
      <c r="D74" s="66">
        <f>SUM(D67:D73)</f>
        <v>63</v>
      </c>
      <c r="E74" s="66">
        <f>SUM(E67:E73)</f>
        <v>74</v>
      </c>
      <c r="F74" s="278">
        <f t="shared" si="4"/>
        <v>137</v>
      </c>
      <c r="G74" s="295"/>
    </row>
    <row r="75" spans="1:7" ht="15.75" customHeight="1">
      <c r="A75" s="38"/>
      <c r="B75" s="251"/>
      <c r="C75" s="251"/>
      <c r="D75" s="310"/>
      <c r="E75" s="310"/>
      <c r="F75" s="251"/>
      <c r="G75" s="251"/>
    </row>
    <row r="76" spans="1:7" ht="15.75" customHeight="1">
      <c r="A76" s="3" t="s">
        <v>2</v>
      </c>
      <c r="B76" s="258" t="s">
        <v>61</v>
      </c>
      <c r="C76" s="330"/>
      <c r="D76" s="330"/>
      <c r="E76" s="330"/>
      <c r="F76" s="330"/>
      <c r="G76" s="330"/>
    </row>
    <row r="77" spans="1:7" ht="15.75" customHeight="1">
      <c r="A77" s="171">
        <v>7</v>
      </c>
      <c r="B77" s="2"/>
      <c r="C77" s="2"/>
      <c r="D77" s="2"/>
      <c r="E77" s="2"/>
      <c r="F77" s="2"/>
      <c r="G77" s="2"/>
    </row>
    <row r="78" spans="1:7" ht="15.75" customHeight="1">
      <c r="A78" s="171"/>
      <c r="B78" s="291" t="s">
        <v>62</v>
      </c>
      <c r="C78" s="351"/>
      <c r="D78" s="351"/>
      <c r="E78" s="351"/>
      <c r="F78" s="351"/>
      <c r="G78" s="292"/>
    </row>
    <row r="79" spans="1:7" ht="15.75" customHeight="1">
      <c r="A79" s="171"/>
      <c r="B79" s="2"/>
      <c r="C79" s="2"/>
      <c r="D79" s="2"/>
      <c r="E79" s="2"/>
      <c r="F79" s="2"/>
      <c r="G79" s="2"/>
    </row>
    <row r="80" spans="1:7" ht="51">
      <c r="A80" s="171"/>
      <c r="B80" s="72" t="s">
        <v>63</v>
      </c>
      <c r="C80" s="18">
        <v>46204</v>
      </c>
      <c r="D80" s="73" t="s">
        <v>64</v>
      </c>
      <c r="E80" s="19">
        <v>46295</v>
      </c>
      <c r="F80" s="73" t="s">
        <v>65</v>
      </c>
      <c r="G80" s="69">
        <v>3</v>
      </c>
    </row>
    <row r="81" spans="1:7" ht="15.75" customHeight="1">
      <c r="A81" s="171"/>
      <c r="B81" s="2"/>
      <c r="C81" s="2"/>
      <c r="D81" s="2"/>
      <c r="E81" s="2"/>
      <c r="F81" s="2"/>
      <c r="G81" s="2"/>
    </row>
    <row r="82" spans="1:7" ht="32.25" customHeight="1">
      <c r="A82" s="171"/>
      <c r="B82" s="397" t="s">
        <v>66</v>
      </c>
      <c r="C82" s="398"/>
      <c r="D82" s="398"/>
      <c r="E82" s="399"/>
      <c r="F82" s="400" t="s">
        <v>67</v>
      </c>
      <c r="G82" s="401"/>
    </row>
    <row r="83" spans="1:7" ht="15.75" customHeight="1">
      <c r="A83" s="171"/>
      <c r="B83" s="2"/>
      <c r="C83" s="2"/>
      <c r="D83" s="2"/>
      <c r="E83" s="2"/>
      <c r="F83" s="2"/>
      <c r="G83" s="2"/>
    </row>
    <row r="84" spans="1:7" ht="32.25" customHeight="1">
      <c r="A84" s="171"/>
      <c r="B84" s="198" t="s">
        <v>68</v>
      </c>
      <c r="C84" s="395"/>
      <c r="D84" s="395"/>
      <c r="E84" s="396"/>
      <c r="F84" s="400" t="s">
        <v>67</v>
      </c>
      <c r="G84" s="401"/>
    </row>
    <row r="85" spans="1:7" ht="15.95">
      <c r="A85" s="171"/>
      <c r="B85" s="5"/>
      <c r="C85" s="68"/>
      <c r="D85" s="68"/>
      <c r="E85" s="68"/>
      <c r="F85" s="70"/>
      <c r="G85" s="71"/>
    </row>
    <row r="86" spans="1:7" ht="30.75" customHeight="1">
      <c r="A86" s="171"/>
      <c r="B86" s="198" t="s">
        <v>69</v>
      </c>
      <c r="C86" s="395"/>
      <c r="D86" s="395"/>
      <c r="E86" s="396"/>
      <c r="F86" s="240">
        <f>+NETWORKDAYS.INTL(C80,E80,1)-G80</f>
        <v>63</v>
      </c>
      <c r="G86" s="241"/>
    </row>
    <row r="87" spans="1:7" ht="15.95">
      <c r="A87" s="171"/>
      <c r="B87" s="5"/>
      <c r="C87" s="68"/>
      <c r="D87" s="68"/>
      <c r="E87" s="68"/>
      <c r="F87" s="70"/>
      <c r="G87" s="71"/>
    </row>
    <row r="88" spans="1:7" ht="15.95">
      <c r="A88" s="171"/>
      <c r="B88" s="198" t="s">
        <v>70</v>
      </c>
      <c r="C88" s="395"/>
      <c r="D88" s="395"/>
      <c r="E88" s="396"/>
      <c r="F88" s="322">
        <v>3</v>
      </c>
      <c r="G88" s="323"/>
    </row>
    <row r="89" spans="1:7" ht="15.75" customHeight="1">
      <c r="A89" s="78"/>
      <c r="B89" s="32"/>
      <c r="C89" s="2"/>
      <c r="D89" s="2"/>
      <c r="E89" s="2"/>
      <c r="F89" s="2"/>
      <c r="G89" s="2"/>
    </row>
    <row r="90" spans="1:7" ht="33" customHeight="1">
      <c r="A90" s="3" t="s">
        <v>2</v>
      </c>
      <c r="B90" s="335" t="s">
        <v>71</v>
      </c>
      <c r="C90" s="336"/>
      <c r="D90" s="336"/>
      <c r="E90" s="336"/>
      <c r="F90" s="336"/>
      <c r="G90" s="337"/>
    </row>
    <row r="91" spans="1:7" ht="15.75" customHeight="1">
      <c r="A91" s="171">
        <v>8</v>
      </c>
      <c r="B91" s="87"/>
      <c r="C91" s="87"/>
      <c r="D91" s="87"/>
      <c r="E91" s="87"/>
      <c r="F91" s="87"/>
      <c r="G91" s="87"/>
    </row>
    <row r="92" spans="1:7" ht="17.100000000000001">
      <c r="A92" s="171"/>
      <c r="B92" s="20" t="s">
        <v>72</v>
      </c>
      <c r="C92" s="25" t="s">
        <v>73</v>
      </c>
      <c r="D92" s="3" t="s">
        <v>74</v>
      </c>
      <c r="E92" s="25" t="s">
        <v>75</v>
      </c>
      <c r="F92" s="236" t="s">
        <v>76</v>
      </c>
      <c r="G92" s="355"/>
    </row>
    <row r="93" spans="1:7" ht="17.100000000000001">
      <c r="A93" s="171"/>
      <c r="B93" s="82" t="s">
        <v>77</v>
      </c>
      <c r="C93" s="15" t="s">
        <v>78</v>
      </c>
      <c r="D93" s="81">
        <v>1</v>
      </c>
      <c r="E93" s="17">
        <v>3490000</v>
      </c>
      <c r="F93" s="231">
        <f>D93*E93*F88</f>
        <v>10470000</v>
      </c>
      <c r="G93" s="232"/>
    </row>
    <row r="94" spans="1:7" ht="15.75" customHeight="1">
      <c r="A94" s="171"/>
      <c r="B94" s="193" t="s">
        <v>79</v>
      </c>
      <c r="C94" s="342"/>
      <c r="D94" s="342"/>
      <c r="E94" s="343"/>
      <c r="F94" s="293">
        <f>SUM(F93:G93)</f>
        <v>10470000</v>
      </c>
      <c r="G94" s="294"/>
    </row>
    <row r="95" spans="1:7" ht="15" customHeight="1">
      <c r="A95" s="171"/>
      <c r="B95" s="58"/>
      <c r="C95" s="58"/>
      <c r="D95" s="58"/>
      <c r="E95" s="58"/>
      <c r="F95" s="58"/>
      <c r="G95" s="58"/>
    </row>
    <row r="96" spans="1:7" ht="15.75" customHeight="1">
      <c r="A96" s="171"/>
      <c r="B96" s="258" t="s">
        <v>80</v>
      </c>
      <c r="C96" s="237"/>
      <c r="D96" s="237"/>
      <c r="E96" s="237"/>
      <c r="F96" s="365">
        <f>+F94</f>
        <v>10470000</v>
      </c>
      <c r="G96" s="200"/>
    </row>
    <row r="97" spans="1:9" ht="15.75" customHeight="1">
      <c r="A97" s="38"/>
      <c r="B97" s="74"/>
      <c r="C97" s="58"/>
      <c r="D97" s="58"/>
      <c r="E97" s="58"/>
      <c r="F97" s="59"/>
      <c r="G97" s="58"/>
    </row>
    <row r="98" spans="1:9" ht="15.95">
      <c r="A98" s="38"/>
      <c r="B98" s="171" t="s">
        <v>81</v>
      </c>
      <c r="C98" s="171"/>
      <c r="D98" s="171"/>
      <c r="E98" s="171"/>
      <c r="F98" s="171"/>
      <c r="G98" s="171"/>
    </row>
    <row r="99" spans="1:9" ht="15.75" customHeight="1">
      <c r="A99" s="55"/>
      <c r="B99" s="87"/>
      <c r="C99" s="87"/>
      <c r="D99" s="87"/>
      <c r="E99" s="87"/>
      <c r="F99" s="87"/>
      <c r="G99" s="87"/>
    </row>
    <row r="100" spans="1:9" ht="38.25" customHeight="1">
      <c r="A100" s="54" t="s">
        <v>2</v>
      </c>
      <c r="B100" s="315" t="s">
        <v>82</v>
      </c>
      <c r="C100" s="316"/>
      <c r="D100" s="316"/>
      <c r="E100" s="316"/>
      <c r="F100" s="316"/>
      <c r="G100" s="317"/>
    </row>
    <row r="101" spans="1:9" ht="15" customHeight="1">
      <c r="A101" s="181">
        <v>9</v>
      </c>
      <c r="B101" s="2"/>
      <c r="C101" s="2"/>
      <c r="D101" s="2"/>
      <c r="E101" s="2"/>
      <c r="F101" s="2"/>
      <c r="G101" s="2"/>
    </row>
    <row r="102" spans="1:9" ht="34.5" customHeight="1">
      <c r="A102" s="182"/>
      <c r="B102" s="358" t="s">
        <v>83</v>
      </c>
      <c r="C102" s="374"/>
      <c r="D102" s="374"/>
      <c r="E102" s="374"/>
      <c r="F102" s="374"/>
      <c r="G102" s="374"/>
    </row>
    <row r="103" spans="1:9" ht="15.75" customHeight="1">
      <c r="A103" s="182"/>
      <c r="B103" s="2"/>
      <c r="C103" s="2"/>
      <c r="D103" s="2"/>
      <c r="E103" s="2"/>
      <c r="F103" s="2"/>
      <c r="G103" s="2"/>
    </row>
    <row r="104" spans="1:9" ht="33.950000000000003">
      <c r="A104" s="182"/>
      <c r="B104" s="21" t="s">
        <v>84</v>
      </c>
      <c r="C104" s="22" t="s">
        <v>85</v>
      </c>
      <c r="D104" s="22" t="s">
        <v>86</v>
      </c>
      <c r="E104" s="22" t="s">
        <v>87</v>
      </c>
      <c r="F104" s="309" t="s">
        <v>76</v>
      </c>
      <c r="G104" s="200"/>
    </row>
    <row r="105" spans="1:9" ht="15.75" customHeight="1">
      <c r="A105" s="182"/>
      <c r="B105" s="12" t="s">
        <v>88</v>
      </c>
      <c r="C105" s="152">
        <v>4100</v>
      </c>
      <c r="D105" s="24">
        <v>100</v>
      </c>
      <c r="E105" s="83">
        <f>F86</f>
        <v>63</v>
      </c>
      <c r="F105" s="184">
        <f>+C105*D105*E105</f>
        <v>25830000</v>
      </c>
      <c r="G105" s="185"/>
      <c r="H105" s="136"/>
    </row>
    <row r="106" spans="1:9" ht="15.75" customHeight="1">
      <c r="A106" s="182"/>
      <c r="B106" s="12" t="s">
        <v>89</v>
      </c>
      <c r="C106" s="152">
        <v>2800</v>
      </c>
      <c r="D106" s="24">
        <v>100</v>
      </c>
      <c r="E106" s="83">
        <f>F86</f>
        <v>63</v>
      </c>
      <c r="F106" s="184">
        <f>+C106*D106*E106</f>
        <v>17640000</v>
      </c>
      <c r="G106" s="185"/>
      <c r="H106" s="136"/>
    </row>
    <row r="107" spans="1:9" ht="15.75" customHeight="1">
      <c r="A107" s="182"/>
      <c r="B107" s="12" t="s">
        <v>90</v>
      </c>
      <c r="C107" s="152">
        <v>8100</v>
      </c>
      <c r="D107" s="24">
        <v>100</v>
      </c>
      <c r="E107" s="83">
        <f>F86</f>
        <v>63</v>
      </c>
      <c r="F107" s="184">
        <f>+C107*D107*E107</f>
        <v>51030000</v>
      </c>
      <c r="G107" s="185"/>
      <c r="H107" s="136"/>
    </row>
    <row r="108" spans="1:9" ht="15.75" customHeight="1">
      <c r="A108" s="182"/>
      <c r="B108" s="12" t="s">
        <v>91</v>
      </c>
      <c r="C108" s="152">
        <v>2800</v>
      </c>
      <c r="D108" s="24">
        <v>100</v>
      </c>
      <c r="E108" s="83">
        <f>F86</f>
        <v>63</v>
      </c>
      <c r="F108" s="184">
        <f>+C108*D108*E108</f>
        <v>17640000</v>
      </c>
      <c r="G108" s="185"/>
      <c r="H108" s="136"/>
    </row>
    <row r="109" spans="1:9" ht="15.75" customHeight="1">
      <c r="A109" s="182"/>
      <c r="B109" s="193" t="s">
        <v>79</v>
      </c>
      <c r="C109" s="342"/>
      <c r="D109" s="342"/>
      <c r="E109" s="343"/>
      <c r="F109" s="402">
        <f>SUM(F105:G108)</f>
        <v>112140000</v>
      </c>
      <c r="G109" s="178"/>
      <c r="I109" s="136"/>
    </row>
    <row r="110" spans="1:9" ht="15.75" customHeight="1">
      <c r="A110" s="182"/>
      <c r="B110" s="2"/>
      <c r="C110" s="2"/>
      <c r="D110" s="2"/>
      <c r="E110" s="2"/>
      <c r="F110" s="2"/>
      <c r="G110" s="2"/>
    </row>
    <row r="111" spans="1:9" ht="36" customHeight="1">
      <c r="A111" s="182"/>
      <c r="B111" s="236" t="s">
        <v>92</v>
      </c>
      <c r="C111" s="374"/>
      <c r="D111" s="374"/>
      <c r="E111" s="374"/>
      <c r="F111" s="374"/>
      <c r="G111" s="374"/>
    </row>
    <row r="112" spans="1:9" ht="15.75" customHeight="1">
      <c r="A112" s="182"/>
      <c r="B112" s="2"/>
      <c r="C112" s="2"/>
      <c r="D112" s="2"/>
      <c r="E112" s="2"/>
      <c r="F112" s="2"/>
      <c r="G112" s="2"/>
    </row>
    <row r="113" spans="1:9" ht="15.75" customHeight="1">
      <c r="A113" s="182"/>
      <c r="B113" s="21" t="s">
        <v>93</v>
      </c>
      <c r="C113" s="22" t="s">
        <v>85</v>
      </c>
      <c r="D113" s="22" t="s">
        <v>86</v>
      </c>
      <c r="E113" s="22" t="s">
        <v>74</v>
      </c>
      <c r="F113" s="309" t="s">
        <v>76</v>
      </c>
      <c r="G113" s="200"/>
    </row>
    <row r="114" spans="1:9" ht="68.099999999999994">
      <c r="A114" s="182"/>
      <c r="B114" s="27" t="s">
        <v>94</v>
      </c>
      <c r="C114" s="28">
        <v>150000</v>
      </c>
      <c r="D114" s="24">
        <v>80</v>
      </c>
      <c r="E114" s="13">
        <v>2</v>
      </c>
      <c r="F114" s="402">
        <f>+C114*D114*E114</f>
        <v>24000000</v>
      </c>
      <c r="G114" s="178"/>
    </row>
    <row r="115" spans="1:9" ht="15.75" customHeight="1">
      <c r="A115" s="182"/>
      <c r="B115" s="193" t="s">
        <v>79</v>
      </c>
      <c r="C115" s="342"/>
      <c r="D115" s="342"/>
      <c r="E115" s="343"/>
      <c r="F115" s="177">
        <f>+F114</f>
        <v>24000000</v>
      </c>
      <c r="G115" s="214"/>
    </row>
    <row r="116" spans="1:9" ht="15.75" customHeight="1">
      <c r="A116" s="182"/>
      <c r="B116" s="2"/>
      <c r="C116" s="2"/>
      <c r="D116" s="2"/>
      <c r="E116" s="2"/>
      <c r="F116" s="2"/>
      <c r="G116" s="2"/>
    </row>
    <row r="117" spans="1:9" ht="15.75" customHeight="1">
      <c r="A117" s="182"/>
      <c r="B117" s="369" t="s">
        <v>95</v>
      </c>
      <c r="C117" s="369"/>
      <c r="D117" s="369"/>
      <c r="E117" s="369"/>
      <c r="F117" s="369"/>
      <c r="G117" s="369"/>
    </row>
    <row r="118" spans="1:9" ht="15.75" customHeight="1">
      <c r="A118" s="182"/>
      <c r="B118" s="99"/>
      <c r="C118" s="99"/>
      <c r="D118" s="99"/>
      <c r="E118" s="99"/>
      <c r="F118" s="99"/>
      <c r="G118" s="99"/>
    </row>
    <row r="119" spans="1:9" ht="56.25" customHeight="1">
      <c r="A119" s="182"/>
      <c r="B119" s="25" t="s">
        <v>72</v>
      </c>
      <c r="C119" s="25" t="s">
        <v>73</v>
      </c>
      <c r="D119" s="25" t="s">
        <v>96</v>
      </c>
      <c r="E119" s="25" t="s">
        <v>75</v>
      </c>
      <c r="F119" s="236" t="s">
        <v>76</v>
      </c>
      <c r="G119" s="237"/>
      <c r="H119" s="134"/>
    </row>
    <row r="120" spans="1:9" ht="15.75" customHeight="1">
      <c r="A120" s="182"/>
      <c r="B120" s="100" t="s">
        <v>97</v>
      </c>
      <c r="C120" s="101" t="s">
        <v>78</v>
      </c>
      <c r="D120" s="102">
        <v>1</v>
      </c>
      <c r="E120" s="103">
        <v>1498000</v>
      </c>
      <c r="F120" s="320">
        <f>D120*E120*F88</f>
        <v>4494000</v>
      </c>
      <c r="G120" s="321"/>
      <c r="H120" s="135"/>
    </row>
    <row r="121" spans="1:9" ht="15.75" customHeight="1">
      <c r="A121" s="182"/>
      <c r="B121" s="33"/>
      <c r="C121" s="34"/>
      <c r="D121" s="34"/>
      <c r="E121" s="34"/>
      <c r="F121" s="34"/>
      <c r="G121" s="34"/>
    </row>
    <row r="122" spans="1:9" ht="46.5" customHeight="1">
      <c r="A122" s="182"/>
      <c r="B122" s="21" t="s">
        <v>72</v>
      </c>
      <c r="C122" s="22" t="s">
        <v>73</v>
      </c>
      <c r="D122" s="22" t="s">
        <v>74</v>
      </c>
      <c r="E122" s="22" t="s">
        <v>75</v>
      </c>
      <c r="F122" s="309" t="s">
        <v>76</v>
      </c>
      <c r="G122" s="200"/>
    </row>
    <row r="123" spans="1:9" ht="15.75" customHeight="1">
      <c r="A123" s="182"/>
      <c r="B123" s="12" t="s">
        <v>98</v>
      </c>
      <c r="C123" s="15" t="s">
        <v>99</v>
      </c>
      <c r="D123" s="16">
        <v>2</v>
      </c>
      <c r="E123" s="17">
        <v>1750905</v>
      </c>
      <c r="F123" s="175">
        <f>D123*E123*F88</f>
        <v>10505430</v>
      </c>
      <c r="G123" s="176"/>
      <c r="H123" s="31"/>
      <c r="I123" s="136"/>
    </row>
    <row r="124" spans="1:9" ht="15.75" customHeight="1">
      <c r="A124" s="182"/>
      <c r="B124" s="33"/>
      <c r="C124" s="34"/>
      <c r="D124" s="34"/>
      <c r="E124" s="34"/>
      <c r="F124" s="34"/>
      <c r="G124" s="34"/>
    </row>
    <row r="125" spans="1:9" ht="15.75" customHeight="1">
      <c r="A125" s="182"/>
      <c r="B125" s="21" t="s">
        <v>72</v>
      </c>
      <c r="C125" s="22" t="s">
        <v>73</v>
      </c>
      <c r="D125" s="22" t="s">
        <v>74</v>
      </c>
      <c r="E125" s="22" t="s">
        <v>75</v>
      </c>
      <c r="F125" s="309" t="s">
        <v>76</v>
      </c>
      <c r="G125" s="200"/>
    </row>
    <row r="126" spans="1:9" ht="15.75" customHeight="1">
      <c r="A126" s="182"/>
      <c r="B126" s="12" t="s">
        <v>100</v>
      </c>
      <c r="C126" s="15" t="s">
        <v>99</v>
      </c>
      <c r="D126" s="16">
        <v>2</v>
      </c>
      <c r="E126" s="17">
        <v>1750905</v>
      </c>
      <c r="F126" s="175">
        <f>D126*E126*F88</f>
        <v>10505430</v>
      </c>
      <c r="G126" s="176"/>
      <c r="H126" s="136"/>
    </row>
    <row r="127" spans="1:9" ht="15.75" customHeight="1">
      <c r="A127" s="182"/>
      <c r="B127" s="88"/>
      <c r="C127" s="89"/>
      <c r="D127" s="89"/>
      <c r="E127" s="89"/>
      <c r="F127" s="89"/>
      <c r="G127" s="89"/>
    </row>
    <row r="128" spans="1:9" ht="15.75" customHeight="1">
      <c r="A128" s="182"/>
      <c r="B128" s="21" t="s">
        <v>72</v>
      </c>
      <c r="C128" s="22" t="s">
        <v>73</v>
      </c>
      <c r="D128" s="22" t="s">
        <v>74</v>
      </c>
      <c r="E128" s="22" t="s">
        <v>75</v>
      </c>
      <c r="F128" s="309" t="s">
        <v>76</v>
      </c>
      <c r="G128" s="239"/>
    </row>
    <row r="129" spans="1:9" ht="15.75" customHeight="1">
      <c r="A129" s="182"/>
      <c r="B129" s="12" t="s">
        <v>101</v>
      </c>
      <c r="C129" s="15"/>
      <c r="D129" s="16"/>
      <c r="E129" s="17"/>
      <c r="F129" s="370">
        <f>D129*E129*F88</f>
        <v>0</v>
      </c>
      <c r="G129" s="371"/>
    </row>
    <row r="130" spans="1:9" ht="15.75" customHeight="1">
      <c r="A130" s="182"/>
      <c r="B130" s="88"/>
      <c r="C130" s="89"/>
      <c r="D130" s="89"/>
      <c r="E130" s="89"/>
      <c r="F130" s="89"/>
      <c r="G130" s="89"/>
    </row>
    <row r="131" spans="1:9" ht="15.75" customHeight="1">
      <c r="A131" s="182"/>
      <c r="B131" s="21" t="s">
        <v>72</v>
      </c>
      <c r="C131" s="22" t="s">
        <v>73</v>
      </c>
      <c r="D131" s="22" t="s">
        <v>74</v>
      </c>
      <c r="E131" s="22" t="s">
        <v>75</v>
      </c>
      <c r="F131" s="372" t="s">
        <v>76</v>
      </c>
      <c r="G131" s="373"/>
    </row>
    <row r="132" spans="1:9" ht="15.75" customHeight="1">
      <c r="A132" s="182"/>
      <c r="B132" s="12" t="s">
        <v>102</v>
      </c>
      <c r="C132" s="15"/>
      <c r="D132" s="16"/>
      <c r="E132" s="17"/>
      <c r="F132" s="344">
        <f>D132*E132*F88</f>
        <v>0</v>
      </c>
      <c r="G132" s="345"/>
    </row>
    <row r="133" spans="1:9" ht="15.75" customHeight="1">
      <c r="A133" s="182"/>
      <c r="B133" s="88"/>
      <c r="C133" s="89"/>
      <c r="D133" s="89"/>
      <c r="E133" s="89"/>
      <c r="F133" s="89"/>
      <c r="G133" s="89"/>
    </row>
    <row r="134" spans="1:9" ht="15.95">
      <c r="A134" s="183"/>
      <c r="B134" s="173" t="s">
        <v>103</v>
      </c>
      <c r="C134" s="199"/>
      <c r="D134" s="199"/>
      <c r="E134" s="200"/>
      <c r="F134" s="234">
        <f>+F109+F115+F120+F123+F126+F129+F132</f>
        <v>161644860</v>
      </c>
      <c r="G134" s="185"/>
    </row>
    <row r="135" spans="1:9" ht="15.75" customHeight="1">
      <c r="A135" s="55"/>
      <c r="B135" s="90"/>
      <c r="C135" s="90"/>
      <c r="D135" s="90"/>
      <c r="E135" s="90"/>
      <c r="F135" s="90"/>
      <c r="G135" s="90"/>
    </row>
    <row r="136" spans="1:9" ht="52.5" customHeight="1">
      <c r="A136" s="3" t="s">
        <v>2</v>
      </c>
      <c r="B136" s="346" t="s">
        <v>104</v>
      </c>
      <c r="C136" s="347"/>
      <c r="D136" s="347"/>
      <c r="E136" s="347"/>
      <c r="F136" s="347"/>
      <c r="G136" s="347"/>
    </row>
    <row r="137" spans="1:9" ht="15.75" customHeight="1">
      <c r="A137" s="171">
        <v>10</v>
      </c>
      <c r="B137" s="91"/>
      <c r="C137" s="87"/>
      <c r="D137" s="87"/>
      <c r="E137" s="87"/>
      <c r="F137" s="87"/>
      <c r="G137" s="87"/>
    </row>
    <row r="138" spans="1:9" ht="15.75" customHeight="1">
      <c r="A138" s="171"/>
      <c r="B138" s="29" t="s">
        <v>72</v>
      </c>
      <c r="C138" s="30" t="s">
        <v>73</v>
      </c>
      <c r="D138" s="30" t="s">
        <v>96</v>
      </c>
      <c r="E138" s="30" t="s">
        <v>75</v>
      </c>
      <c r="F138" s="359" t="s">
        <v>76</v>
      </c>
      <c r="G138" s="360"/>
    </row>
    <row r="139" spans="1:9" ht="15.75" customHeight="1">
      <c r="A139" s="171"/>
      <c r="B139" s="12" t="s">
        <v>105</v>
      </c>
      <c r="C139" s="15" t="s">
        <v>78</v>
      </c>
      <c r="D139" s="16">
        <v>1</v>
      </c>
      <c r="E139" s="153">
        <v>2996000</v>
      </c>
      <c r="F139" s="175">
        <f>D139*E139*F88</f>
        <v>8988000</v>
      </c>
      <c r="G139" s="176"/>
      <c r="H139" s="136"/>
      <c r="I139" s="136"/>
    </row>
    <row r="140" spans="1:9" ht="15.75" customHeight="1">
      <c r="A140" s="171"/>
      <c r="B140" s="12" t="s">
        <v>106</v>
      </c>
      <c r="C140" s="15"/>
      <c r="D140" s="16"/>
      <c r="E140" s="17"/>
      <c r="F140" s="175">
        <f>D140*E140*F88</f>
        <v>0</v>
      </c>
      <c r="G140" s="176"/>
    </row>
    <row r="141" spans="1:9" ht="15.75" customHeight="1">
      <c r="A141" s="171"/>
      <c r="B141" s="193" t="s">
        <v>79</v>
      </c>
      <c r="C141" s="342"/>
      <c r="D141" s="342"/>
      <c r="E141" s="343"/>
      <c r="F141" s="234">
        <f>SUM(F139:G140)</f>
        <v>8988000</v>
      </c>
      <c r="G141" s="364"/>
    </row>
    <row r="142" spans="1:9" ht="15.75" customHeight="1">
      <c r="A142" s="171"/>
      <c r="B142" s="33"/>
      <c r="C142" s="34"/>
      <c r="D142" s="34"/>
      <c r="E142" s="34"/>
      <c r="F142" s="154"/>
      <c r="G142" s="154"/>
    </row>
    <row r="143" spans="1:9" ht="15.75" customHeight="1">
      <c r="A143" s="171"/>
      <c r="B143" s="173" t="s">
        <v>107</v>
      </c>
      <c r="C143" s="199"/>
      <c r="D143" s="199"/>
      <c r="E143" s="200"/>
      <c r="F143" s="234">
        <f>F141</f>
        <v>8988000</v>
      </c>
      <c r="G143" s="185"/>
    </row>
    <row r="144" spans="1:9" ht="15.75" customHeight="1">
      <c r="A144" s="38"/>
      <c r="B144" s="92"/>
      <c r="C144" s="92"/>
      <c r="D144" s="92"/>
      <c r="E144" s="92"/>
      <c r="F144" s="92"/>
      <c r="G144" s="92"/>
    </row>
    <row r="145" spans="1:9" ht="68.25" customHeight="1">
      <c r="A145" s="3" t="s">
        <v>2</v>
      </c>
      <c r="B145" s="346" t="s">
        <v>108</v>
      </c>
      <c r="C145" s="347"/>
      <c r="D145" s="347"/>
      <c r="E145" s="347"/>
      <c r="F145" s="347"/>
      <c r="G145" s="347"/>
    </row>
    <row r="146" spans="1:9" ht="15.75" customHeight="1">
      <c r="A146" s="171">
        <v>11</v>
      </c>
      <c r="B146" s="2"/>
      <c r="C146" s="2"/>
      <c r="D146" s="2"/>
      <c r="E146" s="2"/>
      <c r="F146" s="2"/>
      <c r="G146" s="2"/>
    </row>
    <row r="147" spans="1:9" ht="15.75" customHeight="1">
      <c r="A147" s="171"/>
      <c r="B147" s="21" t="s">
        <v>72</v>
      </c>
      <c r="C147" s="22" t="s">
        <v>73</v>
      </c>
      <c r="D147" s="22" t="s">
        <v>96</v>
      </c>
      <c r="E147" s="22" t="s">
        <v>75</v>
      </c>
      <c r="F147" s="309" t="s">
        <v>76</v>
      </c>
      <c r="G147" s="200"/>
    </row>
    <row r="148" spans="1:9" ht="33.950000000000003" customHeight="1">
      <c r="A148" s="171"/>
      <c r="B148" s="27" t="s">
        <v>109</v>
      </c>
      <c r="C148" s="15" t="s">
        <v>110</v>
      </c>
      <c r="D148" s="16">
        <v>2</v>
      </c>
      <c r="E148" s="153">
        <v>1750905</v>
      </c>
      <c r="F148" s="175">
        <f>D148*E148*F88</f>
        <v>10505430</v>
      </c>
      <c r="G148" s="176"/>
      <c r="H148" s="136"/>
      <c r="I148" s="136"/>
    </row>
    <row r="149" spans="1:9" ht="15.75" customHeight="1">
      <c r="A149" s="171"/>
      <c r="B149" s="12" t="s">
        <v>111</v>
      </c>
      <c r="C149" s="15" t="s">
        <v>78</v>
      </c>
      <c r="D149" s="16">
        <v>1</v>
      </c>
      <c r="E149" s="153">
        <v>2996000</v>
      </c>
      <c r="F149" s="175">
        <f>D149*E149*F88</f>
        <v>8988000</v>
      </c>
      <c r="G149" s="176"/>
      <c r="H149" s="136"/>
      <c r="I149" s="136"/>
    </row>
    <row r="150" spans="1:9" ht="15.75" customHeight="1">
      <c r="A150" s="171"/>
      <c r="B150" s="12" t="s">
        <v>112</v>
      </c>
      <c r="C150" s="15" t="s">
        <v>78</v>
      </c>
      <c r="D150" s="16">
        <v>1</v>
      </c>
      <c r="E150" s="153">
        <v>2996000</v>
      </c>
      <c r="F150" s="175">
        <f>D150*E150*F88</f>
        <v>8988000</v>
      </c>
      <c r="G150" s="176"/>
    </row>
    <row r="151" spans="1:9" ht="15.75" customHeight="1">
      <c r="A151" s="171"/>
      <c r="B151" s="193" t="s">
        <v>113</v>
      </c>
      <c r="C151" s="342"/>
      <c r="D151" s="342"/>
      <c r="E151" s="343"/>
      <c r="F151" s="177">
        <f>SUM(F148:G150)</f>
        <v>28481430</v>
      </c>
      <c r="G151" s="214"/>
    </row>
    <row r="152" spans="1:9" ht="15.75" customHeight="1">
      <c r="A152" s="171"/>
      <c r="B152" s="85"/>
      <c r="C152" s="84"/>
      <c r="D152" s="84"/>
      <c r="E152" s="84"/>
      <c r="F152" s="155"/>
      <c r="G152" s="155"/>
    </row>
    <row r="153" spans="1:9" ht="15.75" customHeight="1">
      <c r="A153" s="171"/>
      <c r="B153" s="173" t="s">
        <v>114</v>
      </c>
      <c r="C153" s="199"/>
      <c r="D153" s="199"/>
      <c r="E153" s="200"/>
      <c r="F153" s="177">
        <f>F151</f>
        <v>28481430</v>
      </c>
      <c r="G153" s="178"/>
    </row>
    <row r="154" spans="1:9" ht="15.75" customHeight="1">
      <c r="A154" s="38"/>
      <c r="B154" s="98"/>
      <c r="C154" s="98"/>
      <c r="D154" s="98"/>
      <c r="E154" s="98"/>
      <c r="F154" s="98"/>
      <c r="G154" s="98"/>
    </row>
    <row r="155" spans="1:9" ht="31.5" customHeight="1">
      <c r="A155" s="3" t="s">
        <v>2</v>
      </c>
      <c r="B155" s="346" t="s">
        <v>115</v>
      </c>
      <c r="C155" s="347"/>
      <c r="D155" s="347"/>
      <c r="E155" s="347"/>
      <c r="F155" s="347"/>
      <c r="G155" s="347"/>
    </row>
    <row r="156" spans="1:9" ht="15.75" customHeight="1">
      <c r="A156" s="171">
        <v>12</v>
      </c>
      <c r="B156" s="94"/>
      <c r="C156" s="95"/>
      <c r="D156" s="95"/>
      <c r="E156" s="95"/>
      <c r="F156" s="95"/>
      <c r="G156" s="95"/>
    </row>
    <row r="157" spans="1:9" ht="15.75" customHeight="1">
      <c r="A157" s="171"/>
      <c r="B157" s="173" t="s">
        <v>116</v>
      </c>
      <c r="C157" s="199"/>
      <c r="D157" s="199"/>
      <c r="E157" s="200"/>
      <c r="F157" s="179"/>
      <c r="G157" s="180"/>
    </row>
    <row r="158" spans="1:9" ht="15.75" customHeight="1">
      <c r="A158" s="55"/>
      <c r="B158" s="90"/>
      <c r="C158" s="90"/>
      <c r="D158" s="90"/>
      <c r="E158" s="90"/>
      <c r="F158" s="90"/>
      <c r="G158" s="90"/>
    </row>
    <row r="159" spans="1:9" ht="15.95">
      <c r="A159" s="3" t="s">
        <v>2</v>
      </c>
      <c r="B159" s="346" t="s">
        <v>117</v>
      </c>
      <c r="C159" s="347"/>
      <c r="D159" s="347"/>
      <c r="E159" s="347"/>
      <c r="F159" s="347"/>
      <c r="G159" s="347"/>
    </row>
    <row r="160" spans="1:9" ht="15.75" customHeight="1">
      <c r="A160" s="181">
        <v>13</v>
      </c>
      <c r="B160" s="94"/>
      <c r="C160" s="95"/>
      <c r="D160" s="95"/>
      <c r="E160" s="95"/>
      <c r="F160" s="95"/>
      <c r="G160" s="95"/>
    </row>
    <row r="161" spans="1:9" ht="15.75" customHeight="1">
      <c r="A161" s="182"/>
      <c r="B161" s="21" t="s">
        <v>72</v>
      </c>
      <c r="C161" s="22" t="s">
        <v>73</v>
      </c>
      <c r="D161" s="22" t="s">
        <v>96</v>
      </c>
      <c r="E161" s="22" t="s">
        <v>75</v>
      </c>
      <c r="F161" s="309" t="s">
        <v>76</v>
      </c>
      <c r="G161" s="200"/>
    </row>
    <row r="162" spans="1:9" ht="15.75" customHeight="1">
      <c r="A162" s="182"/>
      <c r="B162" s="12" t="s">
        <v>118</v>
      </c>
      <c r="C162" s="15" t="s">
        <v>78</v>
      </c>
      <c r="D162" s="16">
        <v>1</v>
      </c>
      <c r="E162" s="153">
        <v>2996000</v>
      </c>
      <c r="F162" s="175">
        <f>D162*E162*F88</f>
        <v>8988000</v>
      </c>
      <c r="G162" s="176"/>
      <c r="H162" s="136"/>
    </row>
    <row r="163" spans="1:9" ht="15.75" customHeight="1">
      <c r="A163" s="182"/>
      <c r="B163" s="85"/>
      <c r="C163" s="32"/>
      <c r="D163" s="32"/>
      <c r="E163" s="32"/>
      <c r="F163" s="156"/>
      <c r="G163" s="155"/>
    </row>
    <row r="164" spans="1:9" ht="15.75" customHeight="1">
      <c r="A164" s="182"/>
      <c r="B164" s="21" t="s">
        <v>119</v>
      </c>
      <c r="C164" s="22" t="s">
        <v>85</v>
      </c>
      <c r="D164" s="22" t="s">
        <v>86</v>
      </c>
      <c r="E164" s="22" t="s">
        <v>120</v>
      </c>
      <c r="F164" s="184" t="s">
        <v>76</v>
      </c>
      <c r="G164" s="233"/>
    </row>
    <row r="165" spans="1:9" ht="15.75" customHeight="1">
      <c r="A165" s="182"/>
      <c r="B165" s="93" t="s">
        <v>119</v>
      </c>
      <c r="C165" s="28"/>
      <c r="D165" s="24"/>
      <c r="E165" s="16"/>
      <c r="F165" s="234">
        <f>C165*D165*E165</f>
        <v>0</v>
      </c>
      <c r="G165" s="235"/>
    </row>
    <row r="166" spans="1:9" ht="15.75" customHeight="1">
      <c r="A166" s="182"/>
      <c r="B166" s="34"/>
      <c r="C166" s="34"/>
      <c r="D166" s="34"/>
      <c r="E166" s="34"/>
      <c r="F166" s="154"/>
      <c r="G166" s="154"/>
    </row>
    <row r="167" spans="1:9" ht="15.75" customHeight="1">
      <c r="A167" s="182"/>
      <c r="B167" s="21" t="s">
        <v>72</v>
      </c>
      <c r="C167" s="22" t="s">
        <v>73</v>
      </c>
      <c r="D167" s="22" t="s">
        <v>96</v>
      </c>
      <c r="E167" s="22" t="s">
        <v>75</v>
      </c>
      <c r="F167" s="184" t="s">
        <v>76</v>
      </c>
      <c r="G167" s="185"/>
    </row>
    <row r="168" spans="1:9" ht="15.75" customHeight="1">
      <c r="A168" s="182"/>
      <c r="B168" s="12" t="s">
        <v>121</v>
      </c>
      <c r="C168" s="15" t="s">
        <v>110</v>
      </c>
      <c r="D168" s="16">
        <v>1</v>
      </c>
      <c r="E168" s="153">
        <v>1750905</v>
      </c>
      <c r="F168" s="175">
        <f>D168*E168*F88</f>
        <v>5252715</v>
      </c>
      <c r="G168" s="176"/>
      <c r="H168" s="136"/>
      <c r="I168" s="136"/>
    </row>
    <row r="169" spans="1:9" ht="15.75" customHeight="1">
      <c r="A169" s="182"/>
      <c r="B169" s="85"/>
      <c r="C169" s="32"/>
      <c r="D169" s="32"/>
      <c r="E169" s="32"/>
      <c r="F169" s="156"/>
      <c r="G169" s="155"/>
    </row>
    <row r="170" spans="1:9" ht="15.75" customHeight="1">
      <c r="A170" s="182"/>
      <c r="B170" s="21" t="s">
        <v>119</v>
      </c>
      <c r="C170" s="22" t="s">
        <v>85</v>
      </c>
      <c r="D170" s="22" t="s">
        <v>86</v>
      </c>
      <c r="E170" s="22" t="s">
        <v>120</v>
      </c>
      <c r="F170" s="184" t="s">
        <v>76</v>
      </c>
      <c r="G170" s="233"/>
    </row>
    <row r="171" spans="1:9" ht="15.75" customHeight="1">
      <c r="A171" s="182"/>
      <c r="B171" s="93" t="s">
        <v>119</v>
      </c>
      <c r="C171" s="28"/>
      <c r="D171" s="24"/>
      <c r="E171" s="16"/>
      <c r="F171" s="234">
        <f>C171*D171*E171</f>
        <v>0</v>
      </c>
      <c r="G171" s="235"/>
    </row>
    <row r="172" spans="1:9" ht="15.75" customHeight="1">
      <c r="A172" s="182"/>
      <c r="B172" s="33"/>
      <c r="C172" s="34"/>
      <c r="D172" s="34"/>
      <c r="E172" s="34"/>
      <c r="F172" s="154"/>
      <c r="G172" s="154"/>
    </row>
    <row r="173" spans="1:9" ht="15.75" customHeight="1">
      <c r="A173" s="182"/>
      <c r="B173" s="21" t="s">
        <v>72</v>
      </c>
      <c r="C173" s="22" t="s">
        <v>73</v>
      </c>
      <c r="D173" s="22" t="s">
        <v>96</v>
      </c>
      <c r="E173" s="22" t="s">
        <v>75</v>
      </c>
      <c r="F173" s="184" t="s">
        <v>76</v>
      </c>
      <c r="G173" s="185"/>
    </row>
    <row r="174" spans="1:9" ht="15.75" customHeight="1">
      <c r="A174" s="182"/>
      <c r="B174" s="12" t="s">
        <v>122</v>
      </c>
      <c r="C174" s="15" t="s">
        <v>110</v>
      </c>
      <c r="D174" s="16">
        <v>1</v>
      </c>
      <c r="E174" s="153">
        <v>1750905</v>
      </c>
      <c r="F174" s="175">
        <f>D174*E174*F88</f>
        <v>5252715</v>
      </c>
      <c r="G174" s="176"/>
      <c r="H174" s="136"/>
      <c r="I174" s="136"/>
    </row>
    <row r="175" spans="1:9" ht="15.75" customHeight="1">
      <c r="A175" s="182"/>
      <c r="B175" s="85"/>
      <c r="C175" s="32"/>
      <c r="D175" s="32"/>
      <c r="E175" s="32"/>
      <c r="F175" s="156"/>
      <c r="G175" s="155"/>
    </row>
    <row r="176" spans="1:9" ht="15.75" customHeight="1">
      <c r="A176" s="182"/>
      <c r="B176" s="21" t="s">
        <v>119</v>
      </c>
      <c r="C176" s="22" t="s">
        <v>85</v>
      </c>
      <c r="D176" s="22" t="s">
        <v>86</v>
      </c>
      <c r="E176" s="22" t="s">
        <v>120</v>
      </c>
      <c r="F176" s="184" t="s">
        <v>76</v>
      </c>
      <c r="G176" s="233"/>
    </row>
    <row r="177" spans="1:9" ht="15.75" customHeight="1">
      <c r="A177" s="182"/>
      <c r="B177" s="93" t="s">
        <v>119</v>
      </c>
      <c r="C177" s="28"/>
      <c r="D177" s="24"/>
      <c r="E177" s="16"/>
      <c r="F177" s="234">
        <f>C177*D177*E177</f>
        <v>0</v>
      </c>
      <c r="G177" s="235"/>
    </row>
    <row r="178" spans="1:9" ht="15.75" customHeight="1">
      <c r="A178" s="182"/>
      <c r="B178" s="33"/>
      <c r="C178" s="34"/>
      <c r="D178" s="34"/>
      <c r="E178" s="34"/>
      <c r="F178" s="154"/>
      <c r="G178" s="154"/>
    </row>
    <row r="179" spans="1:9" ht="15.75" customHeight="1">
      <c r="A179" s="183"/>
      <c r="B179" s="172" t="s">
        <v>123</v>
      </c>
      <c r="C179" s="173"/>
      <c r="D179" s="173"/>
      <c r="E179" s="174"/>
      <c r="F179" s="340">
        <f>F162+F165+F168+F174+F177</f>
        <v>19493430</v>
      </c>
      <c r="G179" s="341"/>
    </row>
    <row r="180" spans="1:9" ht="15.75" customHeight="1">
      <c r="A180" s="38"/>
      <c r="B180" s="32"/>
      <c r="C180" s="32"/>
      <c r="D180" s="32"/>
      <c r="E180" s="32"/>
      <c r="F180" s="32"/>
      <c r="G180" s="32"/>
    </row>
    <row r="181" spans="1:9" ht="15.75" customHeight="1">
      <c r="A181" s="3" t="s">
        <v>2</v>
      </c>
      <c r="B181" s="195" t="s">
        <v>124</v>
      </c>
      <c r="C181" s="196"/>
      <c r="D181" s="196"/>
      <c r="E181" s="196"/>
      <c r="F181" s="196"/>
      <c r="G181" s="197"/>
    </row>
    <row r="182" spans="1:9" ht="15.75" customHeight="1">
      <c r="A182" s="181">
        <v>14</v>
      </c>
      <c r="B182" s="99"/>
      <c r="C182" s="99"/>
      <c r="D182" s="99"/>
      <c r="E182" s="99"/>
      <c r="F182" s="99"/>
      <c r="G182" s="99"/>
    </row>
    <row r="183" spans="1:9" ht="15.75" customHeight="1">
      <c r="A183" s="182"/>
      <c r="B183" s="25" t="s">
        <v>72</v>
      </c>
      <c r="C183" s="25" t="s">
        <v>73</v>
      </c>
      <c r="D183" s="25" t="s">
        <v>74</v>
      </c>
      <c r="E183" s="25" t="s">
        <v>75</v>
      </c>
      <c r="F183" s="236" t="s">
        <v>76</v>
      </c>
      <c r="G183" s="237"/>
    </row>
    <row r="184" spans="1:9" ht="30" customHeight="1">
      <c r="A184" s="182"/>
      <c r="B184" s="100" t="s">
        <v>125</v>
      </c>
      <c r="C184" s="101" t="s">
        <v>126</v>
      </c>
      <c r="D184" s="102">
        <v>1</v>
      </c>
      <c r="E184" s="157">
        <v>2050000</v>
      </c>
      <c r="F184" s="320">
        <f>D184*E184*F88</f>
        <v>6150000</v>
      </c>
      <c r="G184" s="321"/>
      <c r="H184" s="136"/>
      <c r="I184" s="136"/>
    </row>
    <row r="185" spans="1:9" ht="15.75" customHeight="1">
      <c r="A185" s="182"/>
      <c r="B185" s="33"/>
      <c r="C185" s="34"/>
      <c r="D185" s="34"/>
      <c r="E185" s="34"/>
      <c r="F185" s="154"/>
      <c r="G185" s="154"/>
    </row>
    <row r="186" spans="1:9" ht="15.75" customHeight="1">
      <c r="A186" s="183"/>
      <c r="B186" s="172" t="s">
        <v>127</v>
      </c>
      <c r="C186" s="173"/>
      <c r="D186" s="173"/>
      <c r="E186" s="174"/>
      <c r="F186" s="234">
        <f>F184</f>
        <v>6150000</v>
      </c>
      <c r="G186" s="185"/>
    </row>
    <row r="187" spans="1:9" ht="15.75" customHeight="1">
      <c r="A187" s="38"/>
      <c r="B187" s="32"/>
      <c r="C187" s="32"/>
      <c r="D187" s="32"/>
      <c r="E187" s="32"/>
      <c r="F187" s="32"/>
      <c r="G187" s="32"/>
    </row>
    <row r="188" spans="1:9" ht="15.75" customHeight="1">
      <c r="A188" s="3" t="s">
        <v>2</v>
      </c>
      <c r="B188" s="195" t="s">
        <v>128</v>
      </c>
      <c r="C188" s="196"/>
      <c r="D188" s="196"/>
      <c r="E188" s="196"/>
      <c r="F188" s="196"/>
      <c r="G188" s="197"/>
    </row>
    <row r="189" spans="1:9" ht="15.75" customHeight="1">
      <c r="A189" s="181">
        <v>15</v>
      </c>
      <c r="B189" s="99"/>
      <c r="C189" s="99"/>
      <c r="D189" s="99"/>
      <c r="E189" s="99"/>
      <c r="F189" s="99"/>
      <c r="G189" s="99"/>
    </row>
    <row r="190" spans="1:9" ht="33.75" customHeight="1">
      <c r="A190" s="182"/>
      <c r="B190" s="25" t="s">
        <v>129</v>
      </c>
      <c r="C190" s="25" t="s">
        <v>130</v>
      </c>
      <c r="D190" s="25" t="s">
        <v>131</v>
      </c>
      <c r="E190" s="25" t="s">
        <v>132</v>
      </c>
      <c r="F190" s="236" t="s">
        <v>76</v>
      </c>
      <c r="G190" s="237"/>
    </row>
    <row r="191" spans="1:9" ht="15.75" customHeight="1">
      <c r="A191" s="182"/>
      <c r="B191" s="100" t="s">
        <v>133</v>
      </c>
      <c r="C191" s="104"/>
      <c r="D191" s="104"/>
      <c r="E191" s="104"/>
      <c r="F191" s="289">
        <f>C191*D191*E191</f>
        <v>0</v>
      </c>
      <c r="G191" s="290"/>
    </row>
    <row r="192" spans="1:9" ht="15.95">
      <c r="A192" s="182"/>
      <c r="B192" s="12" t="s">
        <v>134</v>
      </c>
      <c r="C192" s="28"/>
      <c r="D192" s="24"/>
      <c r="E192" s="24"/>
      <c r="F192" s="260">
        <f t="shared" ref="F192:F193" si="10">+C192*D192*E192</f>
        <v>0</v>
      </c>
      <c r="G192" s="295"/>
    </row>
    <row r="193" spans="1:7" ht="15.95">
      <c r="A193" s="182"/>
      <c r="B193" s="12" t="s">
        <v>135</v>
      </c>
      <c r="C193" s="158">
        <v>2000</v>
      </c>
      <c r="D193" s="24">
        <v>100</v>
      </c>
      <c r="E193" s="24">
        <v>2</v>
      </c>
      <c r="F193" s="177">
        <f t="shared" si="10"/>
        <v>400000</v>
      </c>
      <c r="G193" s="214"/>
    </row>
    <row r="194" spans="1:7" ht="15.75" customHeight="1">
      <c r="A194" s="182"/>
      <c r="B194" s="192" t="s">
        <v>79</v>
      </c>
      <c r="C194" s="193"/>
      <c r="D194" s="193"/>
      <c r="E194" s="194"/>
      <c r="F194" s="177">
        <f>SUM(F191:G193)</f>
        <v>400000</v>
      </c>
      <c r="G194" s="214"/>
    </row>
    <row r="195" spans="1:7" ht="15.75" customHeight="1">
      <c r="A195" s="182"/>
      <c r="B195" s="2"/>
      <c r="C195" s="2"/>
      <c r="D195" s="2"/>
      <c r="E195" s="2"/>
      <c r="F195" s="146"/>
      <c r="G195" s="146"/>
    </row>
    <row r="196" spans="1:7" ht="15.75" customHeight="1">
      <c r="A196" s="183"/>
      <c r="B196" s="172" t="s">
        <v>136</v>
      </c>
      <c r="C196" s="173"/>
      <c r="D196" s="173"/>
      <c r="E196" s="174"/>
      <c r="F196" s="177">
        <f>F194</f>
        <v>400000</v>
      </c>
      <c r="G196" s="178"/>
    </row>
    <row r="197" spans="1:7" ht="15.75" customHeight="1">
      <c r="A197" s="55"/>
      <c r="B197" s="90"/>
      <c r="C197" s="90"/>
      <c r="D197" s="90"/>
      <c r="E197" s="90"/>
      <c r="F197" s="90"/>
      <c r="G197" s="90"/>
    </row>
    <row r="198" spans="1:7" ht="15.75" customHeight="1">
      <c r="A198" s="3" t="s">
        <v>2</v>
      </c>
      <c r="B198" s="195" t="s">
        <v>137</v>
      </c>
      <c r="C198" s="196"/>
      <c r="D198" s="196"/>
      <c r="E198" s="196"/>
      <c r="F198" s="196"/>
      <c r="G198" s="197"/>
    </row>
    <row r="199" spans="1:7" ht="15.75" customHeight="1">
      <c r="A199" s="181">
        <v>16</v>
      </c>
      <c r="B199" s="99"/>
      <c r="C199" s="99"/>
      <c r="D199" s="99"/>
      <c r="E199" s="99"/>
      <c r="F199" s="99"/>
      <c r="G199" s="99"/>
    </row>
    <row r="200" spans="1:7" ht="36" customHeight="1">
      <c r="A200" s="182"/>
      <c r="B200" s="25" t="s">
        <v>129</v>
      </c>
      <c r="C200" s="25" t="s">
        <v>130</v>
      </c>
      <c r="D200" s="25" t="s">
        <v>131</v>
      </c>
      <c r="E200" s="25" t="s">
        <v>132</v>
      </c>
      <c r="F200" s="236" t="s">
        <v>76</v>
      </c>
      <c r="G200" s="237"/>
    </row>
    <row r="201" spans="1:7" ht="15.75" customHeight="1">
      <c r="A201" s="182"/>
      <c r="B201" s="100" t="s">
        <v>133</v>
      </c>
      <c r="C201" s="104"/>
      <c r="D201" s="105"/>
      <c r="E201" s="105"/>
      <c r="F201" s="289">
        <f>C201*D201*E201</f>
        <v>0</v>
      </c>
      <c r="G201" s="290"/>
    </row>
    <row r="202" spans="1:7" ht="15.75" customHeight="1">
      <c r="A202" s="182"/>
      <c r="B202" s="12" t="s">
        <v>134</v>
      </c>
      <c r="C202" s="28"/>
      <c r="D202" s="24"/>
      <c r="E202" s="24"/>
      <c r="F202" s="289">
        <f t="shared" ref="F202:F203" si="11">C202*D202*E202</f>
        <v>0</v>
      </c>
      <c r="G202" s="290"/>
    </row>
    <row r="203" spans="1:7" ht="15.75" customHeight="1">
      <c r="A203" s="182"/>
      <c r="B203" s="12" t="s">
        <v>135</v>
      </c>
      <c r="C203" s="28"/>
      <c r="D203" s="24"/>
      <c r="E203" s="24"/>
      <c r="F203" s="289">
        <f t="shared" si="11"/>
        <v>0</v>
      </c>
      <c r="G203" s="290"/>
    </row>
    <row r="204" spans="1:7" ht="15.75" customHeight="1">
      <c r="A204" s="182"/>
      <c r="B204" s="192" t="s">
        <v>79</v>
      </c>
      <c r="C204" s="193"/>
      <c r="D204" s="193"/>
      <c r="E204" s="194"/>
      <c r="F204" s="260">
        <f>SUM(F201:G203)</f>
        <v>0</v>
      </c>
      <c r="G204" s="295"/>
    </row>
    <row r="205" spans="1:7" ht="15.75" customHeight="1">
      <c r="A205" s="182"/>
      <c r="B205" s="2"/>
      <c r="C205" s="2"/>
      <c r="D205" s="2"/>
      <c r="E205" s="2"/>
      <c r="F205" s="2"/>
      <c r="G205" s="2"/>
    </row>
    <row r="206" spans="1:7" ht="15.75" customHeight="1">
      <c r="A206" s="183"/>
      <c r="B206" s="172" t="s">
        <v>138</v>
      </c>
      <c r="C206" s="173"/>
      <c r="D206" s="173"/>
      <c r="E206" s="174"/>
      <c r="F206" s="260">
        <f>F204</f>
        <v>0</v>
      </c>
      <c r="G206" s="261"/>
    </row>
    <row r="207" spans="1:7" ht="15.75" customHeight="1">
      <c r="A207" s="38"/>
      <c r="B207" s="32"/>
      <c r="C207" s="32"/>
      <c r="D207" s="32"/>
      <c r="E207" s="32"/>
      <c r="F207" s="32"/>
      <c r="G207" s="32"/>
    </row>
    <row r="208" spans="1:7" ht="15.75" customHeight="1">
      <c r="A208" s="3" t="s">
        <v>2</v>
      </c>
      <c r="B208" s="315" t="s">
        <v>139</v>
      </c>
      <c r="C208" s="316"/>
      <c r="D208" s="316"/>
      <c r="E208" s="316"/>
      <c r="F208" s="316"/>
      <c r="G208" s="317"/>
    </row>
    <row r="209" spans="1:7" ht="15.95">
      <c r="A209" s="181">
        <v>17</v>
      </c>
      <c r="B209" s="35"/>
      <c r="C209" s="35"/>
      <c r="D209" s="35"/>
      <c r="E209" s="35"/>
      <c r="F209" s="35"/>
      <c r="G209" s="35"/>
    </row>
    <row r="210" spans="1:7" ht="15.75" customHeight="1">
      <c r="A210" s="182"/>
      <c r="B210" s="106" t="s">
        <v>129</v>
      </c>
      <c r="C210" s="25" t="s">
        <v>75</v>
      </c>
      <c r="D210" s="25" t="s">
        <v>140</v>
      </c>
      <c r="E210" s="25" t="s">
        <v>76</v>
      </c>
      <c r="F210" s="35"/>
      <c r="G210" s="35"/>
    </row>
    <row r="211" spans="1:7" ht="15.75" customHeight="1">
      <c r="A211" s="182"/>
      <c r="B211" s="76" t="s">
        <v>141</v>
      </c>
      <c r="C211" s="107"/>
      <c r="D211" s="108"/>
      <c r="E211" s="109">
        <f>+C211*$F$88</f>
        <v>0</v>
      </c>
      <c r="F211" s="35"/>
      <c r="G211" s="35"/>
    </row>
    <row r="212" spans="1:7" ht="15.75" customHeight="1">
      <c r="A212" s="182"/>
      <c r="B212" s="110"/>
      <c r="C212" s="111"/>
      <c r="D212" s="111"/>
      <c r="E212" s="111"/>
      <c r="F212" s="111"/>
      <c r="G212" s="111"/>
    </row>
    <row r="213" spans="1:7" ht="15.95">
      <c r="A213" s="183"/>
      <c r="B213" s="256" t="s">
        <v>142</v>
      </c>
      <c r="C213" s="257"/>
      <c r="D213" s="257"/>
      <c r="E213" s="314"/>
      <c r="F213" s="231">
        <f>E211</f>
        <v>0</v>
      </c>
      <c r="G213" s="200"/>
    </row>
    <row r="214" spans="1:7" ht="15.75" customHeight="1">
      <c r="A214" s="55"/>
      <c r="B214" s="90"/>
      <c r="C214" s="90"/>
      <c r="D214" s="90"/>
      <c r="E214" s="90"/>
      <c r="F214" s="90"/>
      <c r="G214" s="90"/>
    </row>
    <row r="215" spans="1:7" ht="15.75" customHeight="1">
      <c r="A215" s="3" t="s">
        <v>2</v>
      </c>
      <c r="B215" s="195" t="s">
        <v>143</v>
      </c>
      <c r="C215" s="196"/>
      <c r="D215" s="196"/>
      <c r="E215" s="196"/>
      <c r="F215" s="196"/>
      <c r="G215" s="197"/>
    </row>
    <row r="216" spans="1:7" ht="15.75" customHeight="1">
      <c r="A216" s="181">
        <v>18</v>
      </c>
      <c r="B216" s="99"/>
      <c r="C216" s="99"/>
      <c r="D216" s="99"/>
      <c r="E216" s="99"/>
      <c r="F216" s="99"/>
      <c r="G216" s="99"/>
    </row>
    <row r="217" spans="1:7" ht="15.75" customHeight="1">
      <c r="A217" s="182"/>
      <c r="B217" s="106" t="s">
        <v>129</v>
      </c>
      <c r="C217" s="25" t="s">
        <v>75</v>
      </c>
      <c r="D217" s="25" t="s">
        <v>140</v>
      </c>
      <c r="E217" s="25" t="s">
        <v>76</v>
      </c>
      <c r="F217" s="2"/>
      <c r="G217" s="2"/>
    </row>
    <row r="218" spans="1:7" ht="15.75" customHeight="1">
      <c r="A218" s="182"/>
      <c r="B218" s="76" t="s">
        <v>144</v>
      </c>
      <c r="C218" s="107"/>
      <c r="D218" s="108"/>
      <c r="E218" s="109">
        <f>+C218*$F$88</f>
        <v>0</v>
      </c>
      <c r="F218" s="2"/>
      <c r="G218" s="2"/>
    </row>
    <row r="219" spans="1:7" ht="15.75" customHeight="1">
      <c r="A219" s="182"/>
      <c r="B219" s="2"/>
      <c r="C219" s="2"/>
      <c r="D219" s="2"/>
      <c r="E219" s="2"/>
      <c r="F219" s="2"/>
      <c r="G219" s="2"/>
    </row>
    <row r="220" spans="1:7" ht="15.75" customHeight="1">
      <c r="A220" s="183"/>
      <c r="B220" s="172" t="s">
        <v>145</v>
      </c>
      <c r="C220" s="173"/>
      <c r="D220" s="173"/>
      <c r="E220" s="174"/>
      <c r="F220" s="231">
        <f>E218</f>
        <v>0</v>
      </c>
      <c r="G220" s="200"/>
    </row>
    <row r="221" spans="1:7" ht="15.75" customHeight="1">
      <c r="A221" s="55"/>
      <c r="B221" s="90"/>
      <c r="C221" s="90"/>
      <c r="D221" s="90"/>
      <c r="E221" s="90"/>
      <c r="F221" s="90"/>
      <c r="G221" s="90"/>
    </row>
    <row r="222" spans="1:7" ht="15.75" customHeight="1">
      <c r="A222" s="3" t="s">
        <v>2</v>
      </c>
      <c r="B222" s="315" t="s">
        <v>146</v>
      </c>
      <c r="C222" s="316"/>
      <c r="D222" s="316"/>
      <c r="E222" s="316"/>
      <c r="F222" s="316"/>
      <c r="G222" s="317"/>
    </row>
    <row r="223" spans="1:7" ht="15.75" customHeight="1">
      <c r="A223" s="181">
        <v>19</v>
      </c>
      <c r="B223" s="35"/>
      <c r="C223" s="35"/>
      <c r="D223" s="35"/>
      <c r="E223" s="35"/>
      <c r="F223" s="35"/>
      <c r="G223" s="35"/>
    </row>
    <row r="224" spans="1:7" ht="15.75" customHeight="1">
      <c r="A224" s="182"/>
      <c r="B224" s="25" t="s">
        <v>129</v>
      </c>
      <c r="C224" s="25" t="s">
        <v>75</v>
      </c>
      <c r="D224" s="25" t="s">
        <v>140</v>
      </c>
      <c r="E224" s="25" t="s">
        <v>76</v>
      </c>
    </row>
    <row r="225" spans="1:7" ht="15.75" customHeight="1">
      <c r="A225" s="182"/>
      <c r="B225" s="76" t="s">
        <v>147</v>
      </c>
      <c r="C225" s="107"/>
      <c r="D225" s="108"/>
      <c r="E225" s="109">
        <f>+C225*$F$88</f>
        <v>0</v>
      </c>
    </row>
    <row r="226" spans="1:7" ht="15.75" customHeight="1">
      <c r="A226" s="182"/>
      <c r="B226" s="2"/>
      <c r="C226" s="2"/>
      <c r="D226" s="2"/>
      <c r="E226" s="2"/>
      <c r="F226" s="2"/>
      <c r="G226" s="2"/>
    </row>
    <row r="227" spans="1:7" ht="15.75" customHeight="1">
      <c r="A227" s="183"/>
      <c r="B227" s="172" t="s">
        <v>148</v>
      </c>
      <c r="C227" s="173"/>
      <c r="D227" s="173"/>
      <c r="E227" s="174"/>
      <c r="F227" s="231">
        <f>E225</f>
        <v>0</v>
      </c>
      <c r="G227" s="200"/>
    </row>
    <row r="228" spans="1:7" ht="15.75" customHeight="1">
      <c r="A228" s="38"/>
      <c r="B228" s="32"/>
      <c r="C228" s="32"/>
      <c r="D228" s="32"/>
      <c r="E228" s="32"/>
      <c r="F228" s="32"/>
      <c r="G228" s="32"/>
    </row>
    <row r="229" spans="1:7" ht="15.75" customHeight="1">
      <c r="A229" s="3" t="s">
        <v>2</v>
      </c>
      <c r="B229" s="195" t="s">
        <v>149</v>
      </c>
      <c r="C229" s="196"/>
      <c r="D229" s="196"/>
      <c r="E229" s="196"/>
      <c r="F229" s="196"/>
      <c r="G229" s="197"/>
    </row>
    <row r="230" spans="1:7" ht="15.75" customHeight="1">
      <c r="A230" s="181">
        <v>20</v>
      </c>
      <c r="B230" s="99"/>
      <c r="C230" s="75"/>
      <c r="D230" s="75"/>
      <c r="E230" s="75"/>
      <c r="F230" s="75"/>
      <c r="G230" s="75"/>
    </row>
    <row r="231" spans="1:7" ht="17.25" customHeight="1">
      <c r="A231" s="182"/>
      <c r="B231" s="25" t="s">
        <v>150</v>
      </c>
      <c r="C231" s="291" t="s">
        <v>96</v>
      </c>
      <c r="D231" s="292"/>
      <c r="E231" s="3" t="s">
        <v>85</v>
      </c>
      <c r="F231" s="236" t="s">
        <v>76</v>
      </c>
      <c r="G231" s="236"/>
    </row>
    <row r="232" spans="1:7" ht="15.75" customHeight="1">
      <c r="A232" s="182"/>
      <c r="B232" s="76" t="s">
        <v>151</v>
      </c>
      <c r="C232" s="188">
        <v>1</v>
      </c>
      <c r="D232" s="189"/>
      <c r="E232" s="159">
        <v>2000000</v>
      </c>
      <c r="F232" s="190">
        <f>+C232*E232</f>
        <v>2000000</v>
      </c>
      <c r="G232" s="191"/>
    </row>
    <row r="233" spans="1:7" ht="15.75" customHeight="1">
      <c r="A233" s="182"/>
      <c r="B233" s="76" t="s">
        <v>152</v>
      </c>
      <c r="C233" s="188"/>
      <c r="D233" s="189"/>
      <c r="E233" s="159"/>
      <c r="F233" s="190">
        <f t="shared" ref="F233:F239" si="12">+C233*E233</f>
        <v>0</v>
      </c>
      <c r="G233" s="191"/>
    </row>
    <row r="234" spans="1:7" ht="15.75" customHeight="1">
      <c r="A234" s="182"/>
      <c r="B234" s="76" t="s">
        <v>153</v>
      </c>
      <c r="C234" s="188">
        <v>1</v>
      </c>
      <c r="D234" s="189"/>
      <c r="E234" s="159">
        <v>3503580</v>
      </c>
      <c r="F234" s="190">
        <f t="shared" si="12"/>
        <v>3503580</v>
      </c>
      <c r="G234" s="191"/>
    </row>
    <row r="235" spans="1:7" ht="15.75" customHeight="1">
      <c r="A235" s="182"/>
      <c r="B235" s="100" t="s">
        <v>154</v>
      </c>
      <c r="C235" s="366"/>
      <c r="D235" s="367"/>
      <c r="E235" s="160"/>
      <c r="F235" s="338">
        <f t="shared" si="12"/>
        <v>0</v>
      </c>
      <c r="G235" s="339"/>
    </row>
    <row r="236" spans="1:7" ht="15.75" customHeight="1">
      <c r="A236" s="182"/>
      <c r="B236" s="12" t="s">
        <v>155</v>
      </c>
      <c r="C236" s="186">
        <v>3</v>
      </c>
      <c r="D236" s="187"/>
      <c r="E236" s="161">
        <v>200000</v>
      </c>
      <c r="F236" s="190">
        <f t="shared" si="12"/>
        <v>600000</v>
      </c>
      <c r="G236" s="191"/>
    </row>
    <row r="237" spans="1:7" ht="15.75" customHeight="1">
      <c r="A237" s="182"/>
      <c r="B237" s="12" t="s">
        <v>156</v>
      </c>
      <c r="C237" s="186"/>
      <c r="D237" s="187"/>
      <c r="E237" s="161"/>
      <c r="F237" s="338">
        <f t="shared" si="12"/>
        <v>0</v>
      </c>
      <c r="G237" s="339"/>
    </row>
    <row r="238" spans="1:7" ht="15.75" customHeight="1">
      <c r="A238" s="182"/>
      <c r="B238" s="12" t="s">
        <v>157</v>
      </c>
      <c r="C238" s="186">
        <v>3</v>
      </c>
      <c r="D238" s="187"/>
      <c r="E238" s="161">
        <v>200000</v>
      </c>
      <c r="F238" s="190">
        <f t="shared" si="12"/>
        <v>600000</v>
      </c>
      <c r="G238" s="191"/>
    </row>
    <row r="239" spans="1:7" ht="15.75" customHeight="1">
      <c r="A239" s="182"/>
      <c r="B239" s="12" t="s">
        <v>158</v>
      </c>
      <c r="C239" s="186">
        <v>2</v>
      </c>
      <c r="D239" s="187"/>
      <c r="E239" s="161">
        <v>1600000</v>
      </c>
      <c r="F239" s="190">
        <f t="shared" si="12"/>
        <v>3200000</v>
      </c>
      <c r="G239" s="191"/>
    </row>
    <row r="240" spans="1:7" ht="15.75" customHeight="1">
      <c r="A240" s="182"/>
      <c r="B240" s="192" t="s">
        <v>79</v>
      </c>
      <c r="C240" s="193"/>
      <c r="D240" s="193"/>
      <c r="E240" s="352"/>
      <c r="F240" s="190">
        <f>SUM(F232:G239)</f>
        <v>9903580</v>
      </c>
      <c r="G240" s="191"/>
    </row>
    <row r="241" spans="1:10" ht="15.75" customHeight="1">
      <c r="A241" s="182"/>
      <c r="B241" s="26"/>
      <c r="C241" s="57"/>
      <c r="D241" s="57"/>
      <c r="E241" s="57"/>
      <c r="F241" s="77"/>
      <c r="G241" s="86"/>
    </row>
    <row r="242" spans="1:10" ht="15.75" customHeight="1">
      <c r="A242" s="182"/>
      <c r="B242" s="256" t="s">
        <v>159</v>
      </c>
      <c r="C242" s="257"/>
      <c r="D242" s="257"/>
      <c r="E242" s="257"/>
      <c r="F242" s="258"/>
      <c r="G242" s="37">
        <f>LEN(B243)</f>
        <v>11</v>
      </c>
    </row>
    <row r="243" spans="1:10" ht="15.95">
      <c r="A243" s="182"/>
      <c r="B243" s="224" t="s">
        <v>160</v>
      </c>
      <c r="C243" s="225"/>
      <c r="D243" s="140" t="s">
        <v>74</v>
      </c>
      <c r="E243" s="140" t="s">
        <v>85</v>
      </c>
      <c r="F243" s="225" t="s">
        <v>76</v>
      </c>
      <c r="G243" s="226"/>
    </row>
    <row r="244" spans="1:10" ht="35.25" customHeight="1">
      <c r="A244" s="368"/>
      <c r="B244" s="227" t="s">
        <v>161</v>
      </c>
      <c r="C244" s="228"/>
      <c r="D244" s="144">
        <v>2</v>
      </c>
      <c r="E244" s="144">
        <v>1600000</v>
      </c>
      <c r="F244" s="229">
        <v>1181680</v>
      </c>
      <c r="G244" s="230"/>
    </row>
    <row r="245" spans="1:10" ht="15.75" customHeight="1">
      <c r="A245" s="368"/>
      <c r="B245" s="141"/>
      <c r="C245" s="142"/>
      <c r="D245" s="142"/>
      <c r="E245" s="142"/>
      <c r="F245" s="142"/>
      <c r="G245" s="143"/>
    </row>
    <row r="246" spans="1:10" ht="15.75" customHeight="1">
      <c r="A246" s="182"/>
      <c r="B246" s="249"/>
      <c r="C246" s="250"/>
      <c r="D246" s="250"/>
      <c r="E246" s="250"/>
      <c r="F246" s="250"/>
      <c r="G246" s="250"/>
    </row>
    <row r="247" spans="1:10" ht="15.75" customHeight="1">
      <c r="A247" s="183"/>
      <c r="B247" s="172" t="s">
        <v>162</v>
      </c>
      <c r="C247" s="173"/>
      <c r="D247" s="173"/>
      <c r="E247" s="174"/>
      <c r="F247" s="234">
        <f>F240</f>
        <v>9903580</v>
      </c>
      <c r="G247" s="185"/>
    </row>
    <row r="248" spans="1:10" ht="15.75" customHeight="1">
      <c r="A248" s="38"/>
      <c r="B248" s="353"/>
      <c r="C248" s="353"/>
      <c r="D248" s="353"/>
      <c r="E248" s="353"/>
      <c r="F248" s="353"/>
      <c r="G248" s="353"/>
    </row>
    <row r="249" spans="1:10" ht="15.95">
      <c r="A249" s="38"/>
      <c r="B249" s="259" t="s">
        <v>163</v>
      </c>
      <c r="C249" s="173"/>
      <c r="D249" s="173"/>
      <c r="E249" s="174"/>
      <c r="F249" s="177">
        <f>F96+F134+F143+F153+F157+F179+F186+F196+F206+F213+F220+F227+F247</f>
        <v>245531300</v>
      </c>
      <c r="G249" s="178"/>
      <c r="H249" s="136"/>
      <c r="I249" s="137"/>
      <c r="J249" s="137"/>
    </row>
    <row r="250" spans="1:10" ht="15.95">
      <c r="A250" s="38"/>
      <c r="B250" s="251"/>
      <c r="C250" s="251"/>
      <c r="D250" s="251"/>
      <c r="E250" s="251"/>
      <c r="F250" s="251"/>
      <c r="G250" s="251"/>
      <c r="H250" s="136"/>
    </row>
    <row r="251" spans="1:10" ht="15.75" customHeight="1" thickBot="1">
      <c r="A251" s="116"/>
      <c r="B251" s="252"/>
      <c r="C251" s="252"/>
      <c r="D251" s="252"/>
      <c r="E251" s="252"/>
      <c r="F251" s="252"/>
      <c r="G251" s="252"/>
    </row>
    <row r="252" spans="1:10" ht="15.75" customHeight="1" thickTop="1">
      <c r="A252" s="38"/>
      <c r="B252" s="253"/>
      <c r="C252" s="253"/>
      <c r="D252" s="253"/>
      <c r="E252" s="253"/>
      <c r="F252" s="253"/>
      <c r="G252" s="253"/>
    </row>
    <row r="253" spans="1:10" ht="15.95">
      <c r="A253" s="38"/>
      <c r="B253" s="255"/>
      <c r="C253" s="255"/>
      <c r="D253" s="255"/>
      <c r="E253" s="255"/>
      <c r="F253" s="255"/>
      <c r="G253" s="255"/>
    </row>
    <row r="254" spans="1:10" ht="15.75" customHeight="1">
      <c r="A254" s="3" t="s">
        <v>2</v>
      </c>
      <c r="B254" s="256" t="s">
        <v>164</v>
      </c>
      <c r="C254" s="257"/>
      <c r="D254" s="257"/>
      <c r="E254" s="257"/>
      <c r="F254" s="257"/>
      <c r="G254" s="258"/>
    </row>
    <row r="255" spans="1:10" ht="15.75" customHeight="1">
      <c r="A255" s="171">
        <v>21</v>
      </c>
      <c r="B255" s="2"/>
      <c r="C255" s="2"/>
      <c r="D255" s="2"/>
      <c r="E255" s="2"/>
      <c r="F255" s="2"/>
      <c r="G255" s="2"/>
    </row>
    <row r="256" spans="1:10" ht="15.75" customHeight="1">
      <c r="A256" s="171"/>
      <c r="B256" s="291" t="s">
        <v>165</v>
      </c>
      <c r="C256" s="351"/>
      <c r="D256" s="351"/>
      <c r="E256" s="351"/>
      <c r="F256" s="351"/>
      <c r="G256" s="292"/>
    </row>
    <row r="257" spans="1:7" ht="15.75" customHeight="1">
      <c r="A257" s="171"/>
      <c r="B257" s="2"/>
      <c r="C257" s="2"/>
      <c r="D257" s="2"/>
      <c r="E257" s="2"/>
      <c r="F257" s="2"/>
      <c r="G257" s="2"/>
    </row>
    <row r="258" spans="1:7" ht="33.950000000000003">
      <c r="A258" s="171"/>
      <c r="B258" s="72" t="s">
        <v>166</v>
      </c>
      <c r="C258" s="18">
        <v>46204</v>
      </c>
      <c r="D258" s="73" t="s">
        <v>167</v>
      </c>
      <c r="E258" s="18">
        <v>46295</v>
      </c>
    </row>
    <row r="259" spans="1:7" ht="15.75" customHeight="1">
      <c r="A259" s="171"/>
      <c r="B259" s="2"/>
      <c r="C259" s="2"/>
      <c r="D259" s="2"/>
      <c r="E259" s="2"/>
      <c r="F259" s="2"/>
      <c r="G259" s="2"/>
    </row>
    <row r="260" spans="1:7" ht="30.75" customHeight="1">
      <c r="A260" s="171"/>
      <c r="B260" s="238" t="s">
        <v>168</v>
      </c>
      <c r="C260" s="198"/>
      <c r="D260" s="198"/>
      <c r="E260" s="239"/>
      <c r="F260" s="240">
        <f>+_xlfn.DAYS(E258,C258)+1</f>
        <v>92</v>
      </c>
      <c r="G260" s="241"/>
    </row>
    <row r="261" spans="1:7" ht="15.95">
      <c r="A261" s="171"/>
      <c r="B261" s="5"/>
      <c r="C261" s="68"/>
      <c r="D261" s="68"/>
      <c r="E261" s="68"/>
      <c r="F261" s="70"/>
      <c r="G261" s="71"/>
    </row>
    <row r="262" spans="1:7" ht="15.75" customHeight="1">
      <c r="A262" s="171"/>
      <c r="B262" s="238" t="s">
        <v>169</v>
      </c>
      <c r="C262" s="198"/>
      <c r="D262" s="198"/>
      <c r="E262" s="239"/>
      <c r="F262" s="322">
        <v>3</v>
      </c>
      <c r="G262" s="323"/>
    </row>
    <row r="263" spans="1:7" ht="15.75" customHeight="1">
      <c r="A263" s="78"/>
      <c r="B263" s="32"/>
      <c r="C263" s="2"/>
      <c r="D263" s="2"/>
      <c r="E263" s="2"/>
      <c r="F263" s="2"/>
      <c r="G263" s="2"/>
    </row>
    <row r="264" spans="1:7" ht="33" customHeight="1">
      <c r="A264" s="3" t="s">
        <v>2</v>
      </c>
      <c r="B264" s="335" t="s">
        <v>170</v>
      </c>
      <c r="C264" s="336"/>
      <c r="D264" s="336"/>
      <c r="E264" s="336"/>
      <c r="F264" s="336"/>
      <c r="G264" s="337"/>
    </row>
    <row r="265" spans="1:7" ht="15.75" customHeight="1">
      <c r="A265" s="171">
        <v>22</v>
      </c>
      <c r="B265" s="87"/>
      <c r="C265" s="87"/>
      <c r="D265" s="87"/>
      <c r="E265" s="87"/>
      <c r="F265" s="87"/>
      <c r="G265" s="87"/>
    </row>
    <row r="266" spans="1:7" ht="17.100000000000001">
      <c r="A266" s="171"/>
      <c r="B266" s="20" t="s">
        <v>72</v>
      </c>
      <c r="C266" s="25" t="s">
        <v>73</v>
      </c>
      <c r="D266" s="3" t="s">
        <v>74</v>
      </c>
      <c r="E266" s="25" t="s">
        <v>75</v>
      </c>
      <c r="F266" s="236" t="s">
        <v>76</v>
      </c>
      <c r="G266" s="355"/>
    </row>
    <row r="267" spans="1:7" ht="17.100000000000001">
      <c r="A267" s="171"/>
      <c r="B267" s="82" t="s">
        <v>77</v>
      </c>
      <c r="C267" s="15"/>
      <c r="D267" s="81"/>
      <c r="E267" s="17"/>
      <c r="F267" s="354">
        <f>+D267*E267*$F$88</f>
        <v>0</v>
      </c>
      <c r="G267" s="355"/>
    </row>
    <row r="268" spans="1:7" ht="17.100000000000001" hidden="1">
      <c r="A268" s="171"/>
      <c r="B268" s="82" t="s">
        <v>171</v>
      </c>
      <c r="C268" s="15"/>
      <c r="D268" s="81"/>
      <c r="E268" s="17"/>
      <c r="F268" s="344">
        <f>+D268*E268*$F$88</f>
        <v>0</v>
      </c>
      <c r="G268" s="345"/>
    </row>
    <row r="269" spans="1:7" ht="15.75" customHeight="1">
      <c r="A269" s="171"/>
      <c r="B269" s="405" t="s">
        <v>79</v>
      </c>
      <c r="C269" s="406"/>
      <c r="D269" s="406"/>
      <c r="E269" s="407"/>
      <c r="F269" s="293">
        <f>SUM(F267:G268)</f>
        <v>0</v>
      </c>
      <c r="G269" s="294"/>
    </row>
    <row r="270" spans="1:7" ht="15" customHeight="1">
      <c r="A270" s="171"/>
      <c r="B270" s="58"/>
      <c r="C270" s="58"/>
      <c r="D270" s="58"/>
      <c r="E270" s="58"/>
      <c r="F270" s="58"/>
      <c r="G270" s="58"/>
    </row>
    <row r="271" spans="1:7" ht="15.75" customHeight="1">
      <c r="A271" s="171"/>
      <c r="B271" s="256" t="s">
        <v>80</v>
      </c>
      <c r="C271" s="257"/>
      <c r="D271" s="257"/>
      <c r="E271" s="258"/>
      <c r="F271" s="365">
        <f>+F269</f>
        <v>0</v>
      </c>
      <c r="G271" s="200"/>
    </row>
    <row r="272" spans="1:7" ht="15.75" customHeight="1">
      <c r="A272" s="38"/>
      <c r="B272" s="74"/>
      <c r="C272" s="58"/>
      <c r="D272" s="58"/>
      <c r="E272" s="58"/>
      <c r="F272" s="59"/>
      <c r="G272" s="58"/>
    </row>
    <row r="273" spans="1:8" ht="15.95">
      <c r="A273" s="38"/>
      <c r="B273" s="256" t="s">
        <v>81</v>
      </c>
      <c r="C273" s="257"/>
      <c r="D273" s="257"/>
      <c r="E273" s="257"/>
      <c r="F273" s="257"/>
      <c r="G273" s="258"/>
    </row>
    <row r="274" spans="1:8" ht="15.75" customHeight="1">
      <c r="A274" s="55"/>
      <c r="B274" s="87"/>
      <c r="C274" s="87"/>
      <c r="D274" s="87"/>
      <c r="E274" s="87"/>
      <c r="F274" s="87"/>
      <c r="G274" s="87"/>
    </row>
    <row r="275" spans="1:8" ht="38.25" customHeight="1">
      <c r="A275" s="54" t="s">
        <v>2</v>
      </c>
      <c r="B275" s="315" t="s">
        <v>172</v>
      </c>
      <c r="C275" s="316"/>
      <c r="D275" s="316"/>
      <c r="E275" s="316"/>
      <c r="F275" s="316"/>
      <c r="G275" s="317"/>
    </row>
    <row r="276" spans="1:8" ht="15" customHeight="1">
      <c r="A276" s="181">
        <v>23</v>
      </c>
      <c r="B276" s="2"/>
      <c r="C276" s="2"/>
      <c r="D276" s="2"/>
      <c r="E276" s="2"/>
      <c r="F276" s="2"/>
      <c r="G276" s="2"/>
    </row>
    <row r="277" spans="1:8" ht="34.5" customHeight="1">
      <c r="A277" s="182"/>
      <c r="B277" s="356" t="s">
        <v>83</v>
      </c>
      <c r="C277" s="357"/>
      <c r="D277" s="357"/>
      <c r="E277" s="357"/>
      <c r="F277" s="357"/>
      <c r="G277" s="358"/>
    </row>
    <row r="278" spans="1:8" ht="15.75" customHeight="1">
      <c r="A278" s="182"/>
      <c r="B278" s="2"/>
      <c r="C278" s="2"/>
      <c r="D278" s="2"/>
      <c r="E278" s="2"/>
      <c r="F278" s="2"/>
      <c r="G278" s="2"/>
    </row>
    <row r="279" spans="1:8" ht="33.950000000000003">
      <c r="A279" s="182"/>
      <c r="B279" s="21" t="s">
        <v>84</v>
      </c>
      <c r="C279" s="22" t="s">
        <v>85</v>
      </c>
      <c r="D279" s="22" t="s">
        <v>86</v>
      </c>
      <c r="E279" s="22" t="s">
        <v>87</v>
      </c>
      <c r="F279" s="309" t="s">
        <v>76</v>
      </c>
      <c r="G279" s="200"/>
    </row>
    <row r="280" spans="1:8" ht="15.75" customHeight="1">
      <c r="A280" s="182"/>
      <c r="B280" s="12" t="s">
        <v>88</v>
      </c>
      <c r="C280" s="152">
        <v>4100</v>
      </c>
      <c r="D280" s="24">
        <v>37</v>
      </c>
      <c r="E280" s="83">
        <f>F260</f>
        <v>92</v>
      </c>
      <c r="F280" s="184">
        <f>+C280*D280*E280</f>
        <v>13956400</v>
      </c>
      <c r="G280" s="185"/>
      <c r="H280" s="136"/>
    </row>
    <row r="281" spans="1:8" ht="15.75" customHeight="1">
      <c r="A281" s="182"/>
      <c r="B281" s="12" t="s">
        <v>89</v>
      </c>
      <c r="C281" s="152"/>
      <c r="D281" s="24"/>
      <c r="E281" s="83"/>
      <c r="F281" s="184">
        <f>+C281*D281*E281</f>
        <v>0</v>
      </c>
      <c r="G281" s="185"/>
      <c r="H281" s="136"/>
    </row>
    <row r="282" spans="1:8" ht="15.75" customHeight="1">
      <c r="A282" s="182"/>
      <c r="B282" s="12" t="s">
        <v>90</v>
      </c>
      <c r="C282" s="152">
        <v>8100</v>
      </c>
      <c r="D282" s="24">
        <v>37</v>
      </c>
      <c r="E282" s="83">
        <f>F260</f>
        <v>92</v>
      </c>
      <c r="F282" s="184">
        <f>+C282*D282*E282</f>
        <v>27572400</v>
      </c>
      <c r="G282" s="185"/>
      <c r="H282" s="136"/>
    </row>
    <row r="283" spans="1:8" ht="15.75" customHeight="1">
      <c r="A283" s="182"/>
      <c r="B283" s="12" t="s">
        <v>91</v>
      </c>
      <c r="C283" s="152"/>
      <c r="D283" s="24"/>
      <c r="E283" s="83"/>
      <c r="F283" s="184">
        <f>+C283*D283*E283</f>
        <v>0</v>
      </c>
      <c r="G283" s="185"/>
      <c r="H283" s="136"/>
    </row>
    <row r="284" spans="1:8" ht="15.75" customHeight="1">
      <c r="A284" s="182"/>
      <c r="B284" s="12" t="s">
        <v>173</v>
      </c>
      <c r="C284" s="152">
        <v>4100</v>
      </c>
      <c r="D284" s="24">
        <v>37</v>
      </c>
      <c r="E284" s="83">
        <f>F260</f>
        <v>92</v>
      </c>
      <c r="F284" s="184">
        <f>+C284*D284*E284</f>
        <v>13956400</v>
      </c>
      <c r="G284" s="185"/>
      <c r="H284" s="136"/>
    </row>
    <row r="285" spans="1:8" ht="15.75" customHeight="1">
      <c r="A285" s="182"/>
      <c r="B285" s="192" t="s">
        <v>79</v>
      </c>
      <c r="C285" s="193"/>
      <c r="D285" s="193"/>
      <c r="E285" s="194"/>
      <c r="F285" s="402">
        <f>SUM(F280:G284)</f>
        <v>55485200</v>
      </c>
      <c r="G285" s="178"/>
      <c r="H285" s="136"/>
    </row>
    <row r="286" spans="1:8" ht="15.75" customHeight="1">
      <c r="A286" s="182"/>
      <c r="B286" s="2"/>
      <c r="C286" s="2"/>
      <c r="D286" s="2"/>
      <c r="E286" s="2"/>
      <c r="F286" s="2"/>
      <c r="G286" s="2"/>
    </row>
    <row r="287" spans="1:8" ht="15.75" customHeight="1">
      <c r="A287" s="182"/>
      <c r="B287" s="195" t="s">
        <v>174</v>
      </c>
      <c r="C287" s="196"/>
      <c r="D287" s="196"/>
      <c r="E287" s="196"/>
      <c r="F287" s="196"/>
      <c r="G287" s="197"/>
    </row>
    <row r="288" spans="1:8" ht="15.75" customHeight="1">
      <c r="A288" s="182"/>
      <c r="B288" s="99"/>
      <c r="C288" s="99"/>
      <c r="D288" s="99"/>
      <c r="E288" s="99"/>
      <c r="F288" s="99"/>
      <c r="G288" s="99"/>
    </row>
    <row r="289" spans="1:9" ht="56.25" customHeight="1">
      <c r="A289" s="182"/>
      <c r="B289" s="25" t="s">
        <v>72</v>
      </c>
      <c r="C289" s="25" t="s">
        <v>73</v>
      </c>
      <c r="D289" s="25" t="s">
        <v>96</v>
      </c>
      <c r="E289" s="25" t="s">
        <v>75</v>
      </c>
      <c r="F289" s="236" t="s">
        <v>76</v>
      </c>
      <c r="G289" s="237"/>
    </row>
    <row r="290" spans="1:9" ht="15.75" customHeight="1">
      <c r="A290" s="182"/>
      <c r="B290" s="100" t="s">
        <v>97</v>
      </c>
      <c r="C290" s="101" t="s">
        <v>78</v>
      </c>
      <c r="D290" s="102">
        <v>1</v>
      </c>
      <c r="E290" s="157">
        <v>374500</v>
      </c>
      <c r="F290" s="320">
        <f>D290*E290*F262</f>
        <v>1123500</v>
      </c>
      <c r="G290" s="321"/>
    </row>
    <row r="291" spans="1:9" ht="15.75" customHeight="1">
      <c r="A291" s="182"/>
      <c r="B291" s="33"/>
      <c r="C291" s="34"/>
      <c r="D291" s="34"/>
      <c r="E291" s="34"/>
      <c r="F291" s="154"/>
      <c r="G291" s="154"/>
    </row>
    <row r="292" spans="1:9" ht="46.5" customHeight="1">
      <c r="A292" s="182"/>
      <c r="B292" s="21" t="s">
        <v>72</v>
      </c>
      <c r="C292" s="22" t="s">
        <v>73</v>
      </c>
      <c r="D292" s="22" t="s">
        <v>74</v>
      </c>
      <c r="E292" s="22" t="s">
        <v>75</v>
      </c>
      <c r="F292" s="184" t="s">
        <v>76</v>
      </c>
      <c r="G292" s="185"/>
    </row>
    <row r="293" spans="1:9" ht="15.75" customHeight="1">
      <c r="A293" s="182"/>
      <c r="B293" s="12" t="s">
        <v>98</v>
      </c>
      <c r="C293" s="15" t="s">
        <v>99</v>
      </c>
      <c r="D293" s="16">
        <v>1</v>
      </c>
      <c r="E293" s="153">
        <v>1819000</v>
      </c>
      <c r="F293" s="175">
        <f>D293*E293*F262</f>
        <v>5457000</v>
      </c>
      <c r="G293" s="176"/>
      <c r="H293" s="31"/>
      <c r="I293" s="136"/>
    </row>
    <row r="294" spans="1:9" ht="15.75" customHeight="1">
      <c r="A294" s="182"/>
      <c r="B294" s="33"/>
      <c r="C294" s="34"/>
      <c r="D294" s="34"/>
      <c r="E294" s="34"/>
      <c r="F294" s="154"/>
      <c r="G294" s="154"/>
    </row>
    <row r="295" spans="1:9" ht="15.75" customHeight="1">
      <c r="A295" s="182"/>
      <c r="B295" s="21" t="s">
        <v>72</v>
      </c>
      <c r="C295" s="22" t="s">
        <v>73</v>
      </c>
      <c r="D295" s="22" t="s">
        <v>74</v>
      </c>
      <c r="E295" s="22" t="s">
        <v>75</v>
      </c>
      <c r="F295" s="184" t="s">
        <v>76</v>
      </c>
      <c r="G295" s="185"/>
    </row>
    <row r="296" spans="1:9" ht="15.75" customHeight="1">
      <c r="A296" s="182"/>
      <c r="B296" s="12" t="s">
        <v>100</v>
      </c>
      <c r="C296" s="15" t="s">
        <v>99</v>
      </c>
      <c r="D296" s="16">
        <v>1</v>
      </c>
      <c r="E296" s="153">
        <v>1819000</v>
      </c>
      <c r="F296" s="175">
        <f>D296*E296*F262</f>
        <v>5457000</v>
      </c>
      <c r="G296" s="176"/>
    </row>
    <row r="297" spans="1:9" ht="15.75" customHeight="1">
      <c r="A297" s="182"/>
      <c r="B297" s="88"/>
      <c r="C297" s="89"/>
      <c r="D297" s="89"/>
      <c r="E297" s="89"/>
      <c r="F297" s="162"/>
      <c r="G297" s="162"/>
    </row>
    <row r="298" spans="1:9" ht="15.75" customHeight="1">
      <c r="A298" s="182"/>
      <c r="B298" s="21" t="s">
        <v>72</v>
      </c>
      <c r="C298" s="22" t="s">
        <v>73</v>
      </c>
      <c r="D298" s="22" t="s">
        <v>74</v>
      </c>
      <c r="E298" s="22" t="s">
        <v>75</v>
      </c>
      <c r="F298" s="184" t="s">
        <v>76</v>
      </c>
      <c r="G298" s="185"/>
    </row>
    <row r="299" spans="1:9" ht="15.75" customHeight="1">
      <c r="A299" s="182"/>
      <c r="B299" s="12" t="s">
        <v>101</v>
      </c>
      <c r="C299" s="15"/>
      <c r="D299" s="16"/>
      <c r="E299" s="17"/>
      <c r="F299" s="175">
        <f>D299*E299*F262</f>
        <v>0</v>
      </c>
      <c r="G299" s="176"/>
    </row>
    <row r="300" spans="1:9" ht="15.75" customHeight="1">
      <c r="A300" s="182"/>
      <c r="B300" s="88"/>
      <c r="C300" s="89"/>
      <c r="D300" s="89"/>
      <c r="E300" s="89"/>
      <c r="F300" s="162"/>
      <c r="G300" s="162"/>
    </row>
    <row r="301" spans="1:9" ht="15.95">
      <c r="A301" s="183"/>
      <c r="B301" s="172" t="s">
        <v>103</v>
      </c>
      <c r="C301" s="173"/>
      <c r="D301" s="173"/>
      <c r="E301" s="174"/>
      <c r="F301" s="234">
        <f>+F285+F290+F293+F296+F299</f>
        <v>67522700</v>
      </c>
      <c r="G301" s="185"/>
    </row>
    <row r="302" spans="1:9" ht="15.75" customHeight="1">
      <c r="A302" s="55"/>
      <c r="B302" s="90"/>
      <c r="C302" s="90"/>
      <c r="D302" s="90"/>
      <c r="E302" s="90"/>
      <c r="F302" s="90"/>
      <c r="G302" s="90"/>
    </row>
    <row r="303" spans="1:9" ht="52.5" customHeight="1">
      <c r="A303" s="3" t="s">
        <v>2</v>
      </c>
      <c r="B303" s="315" t="s">
        <v>175</v>
      </c>
      <c r="C303" s="316"/>
      <c r="D303" s="316"/>
      <c r="E303" s="316"/>
      <c r="F303" s="316"/>
      <c r="G303" s="317"/>
    </row>
    <row r="304" spans="1:9" ht="15.75" customHeight="1">
      <c r="A304" s="171">
        <v>24</v>
      </c>
      <c r="B304" s="91"/>
      <c r="C304" s="87"/>
      <c r="D304" s="87"/>
      <c r="E304" s="87"/>
      <c r="F304" s="87"/>
      <c r="G304" s="87"/>
    </row>
    <row r="305" spans="1:9" ht="15.75" customHeight="1">
      <c r="A305" s="171"/>
      <c r="B305" s="29" t="s">
        <v>72</v>
      </c>
      <c r="C305" s="30" t="s">
        <v>73</v>
      </c>
      <c r="D305" s="30" t="s">
        <v>96</v>
      </c>
      <c r="E305" s="30" t="s">
        <v>75</v>
      </c>
      <c r="F305" s="359" t="s">
        <v>76</v>
      </c>
      <c r="G305" s="360"/>
    </row>
    <row r="306" spans="1:9" ht="15.75" customHeight="1">
      <c r="A306" s="171"/>
      <c r="B306" s="12" t="s">
        <v>105</v>
      </c>
      <c r="C306" s="15" t="s">
        <v>78</v>
      </c>
      <c r="D306" s="16">
        <v>1</v>
      </c>
      <c r="E306" s="153">
        <v>2247000</v>
      </c>
      <c r="F306" s="175">
        <f>D306*E306*F262</f>
        <v>6741000</v>
      </c>
      <c r="G306" s="176"/>
      <c r="H306" s="136"/>
      <c r="I306" s="136"/>
    </row>
    <row r="307" spans="1:9" ht="15.75" customHeight="1">
      <c r="A307" s="171"/>
      <c r="B307" s="12" t="s">
        <v>106</v>
      </c>
      <c r="C307" s="15"/>
      <c r="D307" s="16"/>
      <c r="E307" s="17"/>
      <c r="F307" s="175">
        <f>D307*E307*F262</f>
        <v>0</v>
      </c>
      <c r="G307" s="176"/>
    </row>
    <row r="308" spans="1:9" ht="15.75" customHeight="1">
      <c r="A308" s="171"/>
      <c r="B308" s="211" t="s">
        <v>79</v>
      </c>
      <c r="C308" s="212"/>
      <c r="D308" s="212"/>
      <c r="E308" s="213"/>
      <c r="F308" s="234">
        <f>SUM(F306:G307)</f>
        <v>6741000</v>
      </c>
      <c r="G308" s="364"/>
    </row>
    <row r="309" spans="1:9" ht="15.75" customHeight="1">
      <c r="A309" s="171"/>
      <c r="B309" s="33"/>
      <c r="C309" s="34"/>
      <c r="D309" s="34"/>
      <c r="E309" s="34"/>
      <c r="F309" s="154"/>
      <c r="G309" s="154"/>
    </row>
    <row r="310" spans="1:9" ht="15.75" customHeight="1">
      <c r="A310" s="171"/>
      <c r="B310" s="172" t="s">
        <v>107</v>
      </c>
      <c r="C310" s="173"/>
      <c r="D310" s="173"/>
      <c r="E310" s="174"/>
      <c r="F310" s="234">
        <f>F308</f>
        <v>6741000</v>
      </c>
      <c r="G310" s="185"/>
    </row>
    <row r="311" spans="1:9" ht="15.75" customHeight="1">
      <c r="A311" s="38"/>
      <c r="B311" s="92"/>
      <c r="C311" s="92"/>
      <c r="D311" s="92"/>
      <c r="E311" s="92"/>
      <c r="F311" s="92"/>
      <c r="G311" s="92"/>
    </row>
    <row r="312" spans="1:9" ht="68.25" customHeight="1">
      <c r="A312" s="3" t="s">
        <v>2</v>
      </c>
      <c r="B312" s="315" t="s">
        <v>176</v>
      </c>
      <c r="C312" s="316"/>
      <c r="D312" s="316"/>
      <c r="E312" s="316"/>
      <c r="F312" s="316"/>
      <c r="G312" s="317"/>
    </row>
    <row r="313" spans="1:9" ht="15.75" customHeight="1">
      <c r="A313" s="171">
        <v>25</v>
      </c>
      <c r="B313" s="2"/>
      <c r="C313" s="2"/>
      <c r="D313" s="2"/>
      <c r="E313" s="2"/>
      <c r="F313" s="2"/>
      <c r="G313" s="2"/>
    </row>
    <row r="314" spans="1:9" ht="15.75" customHeight="1">
      <c r="A314" s="171"/>
      <c r="B314" s="21" t="s">
        <v>72</v>
      </c>
      <c r="C314" s="22" t="s">
        <v>73</v>
      </c>
      <c r="D314" s="22" t="s">
        <v>96</v>
      </c>
      <c r="E314" s="22" t="s">
        <v>75</v>
      </c>
      <c r="F314" s="309" t="s">
        <v>76</v>
      </c>
      <c r="G314" s="200"/>
    </row>
    <row r="315" spans="1:9" ht="51">
      <c r="A315" s="171"/>
      <c r="B315" s="27" t="s">
        <v>109</v>
      </c>
      <c r="C315" s="15" t="s">
        <v>110</v>
      </c>
      <c r="D315" s="16">
        <v>3</v>
      </c>
      <c r="E315" s="153">
        <v>1926000</v>
      </c>
      <c r="F315" s="175">
        <f>D315*E315*F262</f>
        <v>17334000</v>
      </c>
      <c r="G315" s="176"/>
      <c r="H315" s="136"/>
      <c r="I315" s="136"/>
    </row>
    <row r="316" spans="1:9" ht="15.75" customHeight="1">
      <c r="A316" s="171"/>
      <c r="B316" s="12" t="s">
        <v>177</v>
      </c>
      <c r="C316" s="15" t="s">
        <v>78</v>
      </c>
      <c r="D316" s="16">
        <v>1</v>
      </c>
      <c r="E316" s="153">
        <v>2996000</v>
      </c>
      <c r="F316" s="175">
        <f>D316*E316*F262</f>
        <v>8988000</v>
      </c>
      <c r="G316" s="176"/>
    </row>
    <row r="317" spans="1:9" ht="15.75" customHeight="1">
      <c r="A317" s="171"/>
      <c r="B317" s="12" t="s">
        <v>112</v>
      </c>
      <c r="C317" s="15" t="s">
        <v>78</v>
      </c>
      <c r="D317" s="16">
        <v>1</v>
      </c>
      <c r="E317" s="153">
        <v>1498000</v>
      </c>
      <c r="F317" s="175">
        <f>D317*E317*F262</f>
        <v>4494000</v>
      </c>
      <c r="G317" s="176"/>
      <c r="H317" s="136"/>
      <c r="I317" s="136"/>
    </row>
    <row r="318" spans="1:9" ht="15.75" customHeight="1">
      <c r="A318" s="171"/>
      <c r="B318" s="211" t="s">
        <v>79</v>
      </c>
      <c r="C318" s="212"/>
      <c r="D318" s="212"/>
      <c r="E318" s="213"/>
      <c r="F318" s="177">
        <f>F315+F316+F317</f>
        <v>30816000</v>
      </c>
      <c r="G318" s="214"/>
    </row>
    <row r="319" spans="1:9" ht="15.75" customHeight="1">
      <c r="A319" s="171"/>
      <c r="B319" s="85"/>
      <c r="C319" s="84"/>
      <c r="D319" s="84"/>
      <c r="E319" s="84"/>
      <c r="F319" s="155"/>
      <c r="G319" s="155"/>
    </row>
    <row r="320" spans="1:9" ht="15.75" customHeight="1">
      <c r="A320" s="171"/>
      <c r="B320" s="172" t="s">
        <v>114</v>
      </c>
      <c r="C320" s="173"/>
      <c r="D320" s="173"/>
      <c r="E320" s="174"/>
      <c r="F320" s="177">
        <f>F318</f>
        <v>30816000</v>
      </c>
      <c r="G320" s="178"/>
    </row>
    <row r="321" spans="1:7" ht="15.75" customHeight="1">
      <c r="A321" s="38"/>
      <c r="B321" s="98"/>
      <c r="C321" s="98"/>
      <c r="D321" s="98"/>
      <c r="E321" s="98"/>
      <c r="F321" s="98"/>
      <c r="G321" s="98"/>
    </row>
    <row r="322" spans="1:7" ht="31.5" customHeight="1">
      <c r="A322" s="3" t="s">
        <v>2</v>
      </c>
      <c r="B322" s="315" t="s">
        <v>178</v>
      </c>
      <c r="C322" s="316"/>
      <c r="D322" s="316"/>
      <c r="E322" s="316"/>
      <c r="F322" s="316"/>
      <c r="G322" s="317"/>
    </row>
    <row r="323" spans="1:7" ht="15.75" customHeight="1">
      <c r="A323" s="171">
        <v>26</v>
      </c>
      <c r="B323" s="94"/>
      <c r="C323" s="95"/>
      <c r="D323" s="95"/>
      <c r="E323" s="95"/>
      <c r="F323" s="95"/>
      <c r="G323" s="95"/>
    </row>
    <row r="324" spans="1:7" ht="15.75" customHeight="1">
      <c r="A324" s="171"/>
      <c r="B324" s="172" t="s">
        <v>116</v>
      </c>
      <c r="C324" s="173"/>
      <c r="D324" s="173"/>
      <c r="E324" s="174"/>
      <c r="F324" s="179"/>
      <c r="G324" s="180"/>
    </row>
    <row r="325" spans="1:7" ht="15.75" customHeight="1">
      <c r="A325" s="55"/>
      <c r="B325" s="90"/>
      <c r="C325" s="90"/>
      <c r="D325" s="90"/>
      <c r="E325" s="90"/>
      <c r="F325" s="90"/>
      <c r="G325" s="90"/>
    </row>
    <row r="326" spans="1:7" ht="15.75" customHeight="1">
      <c r="A326" s="3" t="s">
        <v>2</v>
      </c>
      <c r="B326" s="361" t="s">
        <v>179</v>
      </c>
      <c r="C326" s="362"/>
      <c r="D326" s="362"/>
      <c r="E326" s="362"/>
      <c r="F326" s="362"/>
      <c r="G326" s="363"/>
    </row>
    <row r="327" spans="1:7" ht="15.75" customHeight="1">
      <c r="A327" s="171">
        <v>27</v>
      </c>
      <c r="B327" s="21" t="s">
        <v>72</v>
      </c>
      <c r="C327" s="22" t="s">
        <v>73</v>
      </c>
      <c r="D327" s="22" t="s">
        <v>96</v>
      </c>
      <c r="E327" s="22" t="s">
        <v>75</v>
      </c>
      <c r="F327" s="309" t="s">
        <v>76</v>
      </c>
      <c r="G327" s="200"/>
    </row>
    <row r="328" spans="1:7" ht="15.75" customHeight="1">
      <c r="A328" s="171"/>
      <c r="B328" s="12" t="s">
        <v>118</v>
      </c>
      <c r="C328" s="15"/>
      <c r="D328" s="16"/>
      <c r="E328" s="17"/>
      <c r="F328" s="354">
        <f>+D328*E328*$F$262</f>
        <v>0</v>
      </c>
      <c r="G328" s="355"/>
    </row>
    <row r="329" spans="1:7" ht="15.75" customHeight="1">
      <c r="A329" s="171"/>
      <c r="B329" s="85"/>
      <c r="C329" s="32"/>
      <c r="D329" s="32"/>
      <c r="E329" s="32"/>
      <c r="F329" s="32"/>
      <c r="G329" s="84"/>
    </row>
    <row r="330" spans="1:7" ht="15.75" customHeight="1">
      <c r="A330" s="171"/>
      <c r="B330" s="21" t="s">
        <v>119</v>
      </c>
      <c r="C330" s="22" t="s">
        <v>85</v>
      </c>
      <c r="D330" s="22" t="s">
        <v>86</v>
      </c>
      <c r="E330" s="22" t="s">
        <v>120</v>
      </c>
      <c r="F330" s="309" t="s">
        <v>76</v>
      </c>
      <c r="G330" s="239"/>
    </row>
    <row r="331" spans="1:7" ht="15.75" customHeight="1">
      <c r="A331" s="171"/>
      <c r="B331" s="93" t="s">
        <v>119</v>
      </c>
      <c r="C331" s="28"/>
      <c r="D331" s="24"/>
      <c r="E331" s="16"/>
      <c r="F331" s="231">
        <f>+C331*D331*E331</f>
        <v>0</v>
      </c>
      <c r="G331" s="232"/>
    </row>
    <row r="332" spans="1:7" ht="15.75" customHeight="1">
      <c r="A332" s="171"/>
      <c r="B332" s="34"/>
      <c r="C332" s="34"/>
      <c r="D332" s="34"/>
      <c r="E332" s="34"/>
      <c r="F332" s="34"/>
      <c r="G332" s="34"/>
    </row>
    <row r="333" spans="1:7" ht="15.75" customHeight="1">
      <c r="A333" s="171"/>
      <c r="B333" s="34"/>
      <c r="C333" s="34"/>
      <c r="D333" s="34"/>
      <c r="E333" s="34"/>
      <c r="F333" s="34"/>
      <c r="G333" s="34"/>
    </row>
    <row r="334" spans="1:7" ht="15.75" customHeight="1">
      <c r="A334" s="171"/>
      <c r="B334" s="172" t="s">
        <v>123</v>
      </c>
      <c r="C334" s="173"/>
      <c r="D334" s="173"/>
      <c r="E334" s="174"/>
      <c r="F334" s="209">
        <f>F328+F331</f>
        <v>0</v>
      </c>
      <c r="G334" s="210"/>
    </row>
    <row r="335" spans="1:7" ht="15.75" customHeight="1">
      <c r="A335" s="38"/>
      <c r="B335" s="32"/>
      <c r="C335" s="32"/>
      <c r="D335" s="32"/>
      <c r="E335" s="32"/>
      <c r="F335" s="32"/>
      <c r="G335" s="32"/>
    </row>
    <row r="336" spans="1:7" ht="15.75" customHeight="1">
      <c r="A336" s="3" t="s">
        <v>2</v>
      </c>
      <c r="B336" s="195" t="s">
        <v>180</v>
      </c>
      <c r="C336" s="196"/>
      <c r="D336" s="196"/>
      <c r="E336" s="196"/>
      <c r="F336" s="196"/>
      <c r="G336" s="197"/>
    </row>
    <row r="337" spans="1:7" ht="15.75" customHeight="1">
      <c r="A337" s="181">
        <v>28</v>
      </c>
      <c r="B337" s="99"/>
      <c r="C337" s="99"/>
      <c r="D337" s="99"/>
      <c r="E337" s="99"/>
      <c r="F337" s="99"/>
      <c r="G337" s="99"/>
    </row>
    <row r="338" spans="1:7" ht="15.75" customHeight="1">
      <c r="A338" s="182"/>
      <c r="B338" s="25" t="s">
        <v>72</v>
      </c>
      <c r="C338" s="25" t="s">
        <v>73</v>
      </c>
      <c r="D338" s="25" t="s">
        <v>74</v>
      </c>
      <c r="E338" s="25" t="s">
        <v>75</v>
      </c>
      <c r="F338" s="236" t="s">
        <v>76</v>
      </c>
      <c r="G338" s="237"/>
    </row>
    <row r="339" spans="1:7" ht="15.95">
      <c r="A339" s="182"/>
      <c r="B339" s="100" t="s">
        <v>125</v>
      </c>
      <c r="C339" s="101"/>
      <c r="D339" s="102"/>
      <c r="E339" s="103"/>
      <c r="F339" s="318">
        <f>+D339*E339*$F$262</f>
        <v>0</v>
      </c>
      <c r="G339" s="319"/>
    </row>
    <row r="340" spans="1:7" ht="15.75" customHeight="1">
      <c r="A340" s="182"/>
      <c r="B340" s="33"/>
      <c r="C340" s="34"/>
      <c r="D340" s="34"/>
      <c r="E340" s="34"/>
      <c r="F340" s="34"/>
      <c r="G340" s="34"/>
    </row>
    <row r="341" spans="1:7" ht="15.75" customHeight="1">
      <c r="A341" s="183"/>
      <c r="B341" s="172" t="s">
        <v>127</v>
      </c>
      <c r="C341" s="173"/>
      <c r="D341" s="173"/>
      <c r="E341" s="174"/>
      <c r="F341" s="231">
        <f>F339</f>
        <v>0</v>
      </c>
      <c r="G341" s="200"/>
    </row>
    <row r="342" spans="1:7" ht="15.75" customHeight="1">
      <c r="A342" s="38"/>
      <c r="B342" s="32"/>
      <c r="C342" s="32"/>
      <c r="D342" s="32"/>
      <c r="E342" s="32"/>
      <c r="F342" s="32"/>
      <c r="G342" s="32"/>
    </row>
    <row r="343" spans="1:7" ht="15.75" customHeight="1">
      <c r="A343" s="3" t="s">
        <v>2</v>
      </c>
      <c r="B343" s="195" t="s">
        <v>181</v>
      </c>
      <c r="C343" s="196"/>
      <c r="D343" s="196"/>
      <c r="E343" s="196"/>
      <c r="F343" s="196"/>
      <c r="G343" s="197"/>
    </row>
    <row r="344" spans="1:7" ht="15.75" customHeight="1">
      <c r="A344" s="181">
        <v>29</v>
      </c>
      <c r="B344" s="99"/>
      <c r="C344" s="99"/>
      <c r="D344" s="99"/>
      <c r="E344" s="99"/>
      <c r="F344" s="99"/>
      <c r="G344" s="99"/>
    </row>
    <row r="345" spans="1:7" ht="33.75" customHeight="1">
      <c r="A345" s="182"/>
      <c r="B345" s="25" t="s">
        <v>129</v>
      </c>
      <c r="C345" s="25" t="s">
        <v>130</v>
      </c>
      <c r="D345" s="25" t="s">
        <v>131</v>
      </c>
      <c r="E345" s="25" t="s">
        <v>132</v>
      </c>
      <c r="F345" s="236" t="s">
        <v>76</v>
      </c>
      <c r="G345" s="237"/>
    </row>
    <row r="346" spans="1:7" ht="15.75" customHeight="1">
      <c r="A346" s="182"/>
      <c r="B346" s="100" t="s">
        <v>133</v>
      </c>
      <c r="C346" s="104"/>
      <c r="D346" s="104"/>
      <c r="E346" s="104"/>
      <c r="F346" s="289">
        <f>+C346*D346*E346</f>
        <v>0</v>
      </c>
      <c r="G346" s="290"/>
    </row>
    <row r="347" spans="1:7" ht="15.95">
      <c r="A347" s="182"/>
      <c r="B347" s="12" t="s">
        <v>134</v>
      </c>
      <c r="C347" s="28"/>
      <c r="D347" s="24"/>
      <c r="E347" s="24"/>
      <c r="F347" s="260">
        <f t="shared" ref="F347:F348" si="13">+C347*D347*E347</f>
        <v>0</v>
      </c>
      <c r="G347" s="295"/>
    </row>
    <row r="348" spans="1:7" ht="15.95">
      <c r="A348" s="182"/>
      <c r="B348" s="12" t="s">
        <v>135</v>
      </c>
      <c r="C348" s="158">
        <v>2000</v>
      </c>
      <c r="D348" s="24">
        <v>37</v>
      </c>
      <c r="E348" s="24">
        <v>2</v>
      </c>
      <c r="F348" s="177">
        <f t="shared" si="13"/>
        <v>148000</v>
      </c>
      <c r="G348" s="214"/>
    </row>
    <row r="349" spans="1:7" ht="15.75" customHeight="1">
      <c r="A349" s="182"/>
      <c r="B349" s="192" t="s">
        <v>79</v>
      </c>
      <c r="C349" s="193"/>
      <c r="D349" s="193"/>
      <c r="E349" s="194"/>
      <c r="F349" s="177">
        <f>SUM(F346:G348)</f>
        <v>148000</v>
      </c>
      <c r="G349" s="214"/>
    </row>
    <row r="350" spans="1:7" ht="15.75" customHeight="1">
      <c r="A350" s="182"/>
      <c r="B350" s="2"/>
      <c r="C350" s="2"/>
      <c r="D350" s="2"/>
      <c r="E350" s="2"/>
      <c r="F350" s="146"/>
      <c r="G350" s="146"/>
    </row>
    <row r="351" spans="1:7" ht="15.75" customHeight="1">
      <c r="A351" s="183"/>
      <c r="B351" s="172" t="s">
        <v>136</v>
      </c>
      <c r="C351" s="173"/>
      <c r="D351" s="173"/>
      <c r="E351" s="174"/>
      <c r="F351" s="177">
        <f>F349</f>
        <v>148000</v>
      </c>
      <c r="G351" s="178"/>
    </row>
    <row r="352" spans="1:7" ht="15.75" customHeight="1">
      <c r="A352" s="55"/>
      <c r="B352" s="90"/>
      <c r="C352" s="90"/>
      <c r="D352" s="90"/>
      <c r="E352" s="90"/>
      <c r="F352" s="90"/>
      <c r="G352" s="90"/>
    </row>
    <row r="353" spans="1:7" ht="15.75" customHeight="1">
      <c r="A353" s="3" t="s">
        <v>2</v>
      </c>
      <c r="B353" s="195" t="s">
        <v>182</v>
      </c>
      <c r="C353" s="196"/>
      <c r="D353" s="196"/>
      <c r="E353" s="196"/>
      <c r="F353" s="196"/>
      <c r="G353" s="197"/>
    </row>
    <row r="354" spans="1:7" ht="15.75" customHeight="1">
      <c r="A354" s="181">
        <v>30</v>
      </c>
      <c r="B354" s="99"/>
      <c r="C354" s="99"/>
      <c r="D354" s="99"/>
      <c r="E354" s="99"/>
      <c r="F354" s="99"/>
      <c r="G354" s="99"/>
    </row>
    <row r="355" spans="1:7" ht="36" customHeight="1">
      <c r="A355" s="182"/>
      <c r="B355" s="25" t="s">
        <v>129</v>
      </c>
      <c r="C355" s="25" t="s">
        <v>130</v>
      </c>
      <c r="D355" s="25" t="s">
        <v>131</v>
      </c>
      <c r="E355" s="25" t="s">
        <v>132</v>
      </c>
      <c r="F355" s="236" t="s">
        <v>76</v>
      </c>
      <c r="G355" s="237"/>
    </row>
    <row r="356" spans="1:7" ht="15.75" customHeight="1">
      <c r="A356" s="182"/>
      <c r="B356" s="100" t="s">
        <v>133</v>
      </c>
      <c r="C356" s="104"/>
      <c r="D356" s="105"/>
      <c r="E356" s="105"/>
      <c r="F356" s="289">
        <f>+C356*D356*E356</f>
        <v>0</v>
      </c>
      <c r="G356" s="290"/>
    </row>
    <row r="357" spans="1:7" ht="15.75" customHeight="1">
      <c r="A357" s="182"/>
      <c r="B357" s="12" t="s">
        <v>134</v>
      </c>
      <c r="C357" s="28"/>
      <c r="D357" s="24"/>
      <c r="E357" s="24"/>
      <c r="F357" s="260">
        <f>+C357*D357*E357</f>
        <v>0</v>
      </c>
      <c r="G357" s="266"/>
    </row>
    <row r="358" spans="1:7" ht="15.75" customHeight="1">
      <c r="A358" s="182"/>
      <c r="B358" s="12" t="s">
        <v>135</v>
      </c>
      <c r="C358" s="28"/>
      <c r="D358" s="24"/>
      <c r="E358" s="24"/>
      <c r="F358" s="260">
        <f>+C358*D358*E358</f>
        <v>0</v>
      </c>
      <c r="G358" s="266"/>
    </row>
    <row r="359" spans="1:7" ht="15.75" customHeight="1">
      <c r="A359" s="182"/>
      <c r="B359" s="192" t="s">
        <v>79</v>
      </c>
      <c r="C359" s="193"/>
      <c r="D359" s="193"/>
      <c r="E359" s="194"/>
      <c r="F359" s="260">
        <f>SUM(F356:G358)</f>
        <v>0</v>
      </c>
      <c r="G359" s="295"/>
    </row>
    <row r="360" spans="1:7" ht="15.75" customHeight="1">
      <c r="A360" s="182"/>
      <c r="B360" s="2"/>
      <c r="C360" s="2"/>
      <c r="D360" s="2"/>
      <c r="E360" s="2"/>
      <c r="F360" s="2"/>
      <c r="G360" s="2"/>
    </row>
    <row r="361" spans="1:7" ht="15.75" customHeight="1">
      <c r="A361" s="183"/>
      <c r="B361" s="172" t="s">
        <v>138</v>
      </c>
      <c r="C361" s="173"/>
      <c r="D361" s="173"/>
      <c r="E361" s="174"/>
      <c r="F361" s="260">
        <f>F359</f>
        <v>0</v>
      </c>
      <c r="G361" s="261"/>
    </row>
    <row r="362" spans="1:7" ht="15.75" customHeight="1">
      <c r="A362" s="38"/>
      <c r="B362" s="32"/>
      <c r="C362" s="32"/>
      <c r="D362" s="32"/>
      <c r="E362" s="32"/>
      <c r="F362" s="32"/>
      <c r="G362" s="32"/>
    </row>
    <row r="363" spans="1:7" ht="15.75" customHeight="1">
      <c r="A363" s="3" t="s">
        <v>2</v>
      </c>
      <c r="B363" s="315" t="s">
        <v>183</v>
      </c>
      <c r="C363" s="316"/>
      <c r="D363" s="316"/>
      <c r="E363" s="316"/>
      <c r="F363" s="316"/>
      <c r="G363" s="317"/>
    </row>
    <row r="364" spans="1:7" ht="15.95">
      <c r="A364" s="181">
        <v>31</v>
      </c>
      <c r="B364" s="35"/>
      <c r="C364" s="35"/>
      <c r="D364" s="35"/>
      <c r="E364" s="35"/>
      <c r="F364" s="35"/>
      <c r="G364" s="35"/>
    </row>
    <row r="365" spans="1:7" ht="15.75" customHeight="1">
      <c r="A365" s="182"/>
      <c r="B365" s="106" t="s">
        <v>129</v>
      </c>
      <c r="C365" s="25" t="s">
        <v>75</v>
      </c>
      <c r="D365" s="25" t="s">
        <v>140</v>
      </c>
      <c r="E365" s="25" t="s">
        <v>76</v>
      </c>
      <c r="F365" s="35"/>
      <c r="G365" s="35"/>
    </row>
    <row r="366" spans="1:7" ht="15.75" customHeight="1">
      <c r="A366" s="182"/>
      <c r="B366" s="76" t="s">
        <v>141</v>
      </c>
      <c r="C366" s="107"/>
      <c r="D366" s="108"/>
      <c r="E366" s="109">
        <f>+C366*$F$262</f>
        <v>0</v>
      </c>
      <c r="F366" s="35"/>
      <c r="G366" s="35"/>
    </row>
    <row r="367" spans="1:7" ht="15.75" customHeight="1">
      <c r="A367" s="182"/>
      <c r="B367" s="110"/>
      <c r="C367" s="111"/>
      <c r="D367" s="111"/>
      <c r="E367" s="111"/>
      <c r="F367" s="111"/>
      <c r="G367" s="111"/>
    </row>
    <row r="368" spans="1:7" ht="15.95">
      <c r="A368" s="183"/>
      <c r="B368" s="256" t="s">
        <v>142</v>
      </c>
      <c r="C368" s="257"/>
      <c r="D368" s="257"/>
      <c r="E368" s="314"/>
      <c r="F368" s="231">
        <f>E366</f>
        <v>0</v>
      </c>
      <c r="G368" s="200"/>
    </row>
    <row r="369" spans="1:7" ht="15.75" customHeight="1">
      <c r="A369" s="55"/>
      <c r="B369" s="90"/>
      <c r="C369" s="90"/>
      <c r="D369" s="90"/>
      <c r="E369" s="90"/>
      <c r="F369" s="90"/>
      <c r="G369" s="90"/>
    </row>
    <row r="370" spans="1:7" ht="15.75" customHeight="1">
      <c r="A370" s="3" t="s">
        <v>2</v>
      </c>
      <c r="B370" s="195" t="s">
        <v>184</v>
      </c>
      <c r="C370" s="196"/>
      <c r="D370" s="196"/>
      <c r="E370" s="196"/>
      <c r="F370" s="196"/>
      <c r="G370" s="197"/>
    </row>
    <row r="371" spans="1:7" ht="15.75" customHeight="1">
      <c r="A371" s="181">
        <v>32</v>
      </c>
      <c r="B371" s="99"/>
      <c r="C371" s="99"/>
      <c r="D371" s="99"/>
      <c r="E371" s="99"/>
      <c r="F371" s="99"/>
      <c r="G371" s="99"/>
    </row>
    <row r="372" spans="1:7" ht="15.75" customHeight="1">
      <c r="A372" s="182"/>
      <c r="B372" s="106" t="s">
        <v>129</v>
      </c>
      <c r="C372" s="25" t="s">
        <v>75</v>
      </c>
      <c r="D372" s="25" t="s">
        <v>140</v>
      </c>
      <c r="E372" s="25" t="s">
        <v>76</v>
      </c>
      <c r="F372" s="2"/>
      <c r="G372" s="2"/>
    </row>
    <row r="373" spans="1:7" ht="15.75" customHeight="1">
      <c r="A373" s="182"/>
      <c r="B373" s="76" t="s">
        <v>144</v>
      </c>
      <c r="C373" s="107"/>
      <c r="D373" s="108"/>
      <c r="E373" s="109">
        <f>+C373*$F$262</f>
        <v>0</v>
      </c>
      <c r="F373" s="2"/>
      <c r="G373" s="2"/>
    </row>
    <row r="374" spans="1:7" ht="15.75" customHeight="1">
      <c r="A374" s="182"/>
      <c r="B374" s="2"/>
      <c r="C374" s="2"/>
      <c r="D374" s="2"/>
      <c r="E374" s="2"/>
      <c r="F374" s="2"/>
      <c r="G374" s="2"/>
    </row>
    <row r="375" spans="1:7" ht="15.75" customHeight="1">
      <c r="A375" s="183"/>
      <c r="B375" s="172" t="s">
        <v>145</v>
      </c>
      <c r="C375" s="173"/>
      <c r="D375" s="173"/>
      <c r="E375" s="174"/>
      <c r="F375" s="231">
        <f>E373</f>
        <v>0</v>
      </c>
      <c r="G375" s="200"/>
    </row>
    <row r="376" spans="1:7" ht="15.75" customHeight="1">
      <c r="A376" s="55"/>
      <c r="B376" s="90"/>
      <c r="C376" s="90"/>
      <c r="D376" s="90"/>
      <c r="E376" s="90"/>
      <c r="F376" s="90"/>
      <c r="G376" s="90"/>
    </row>
    <row r="377" spans="1:7" ht="15.75" customHeight="1">
      <c r="A377" s="3" t="s">
        <v>2</v>
      </c>
      <c r="B377" s="315" t="s">
        <v>185</v>
      </c>
      <c r="C377" s="316"/>
      <c r="D377" s="316"/>
      <c r="E377" s="316"/>
      <c r="F377" s="316"/>
      <c r="G377" s="317"/>
    </row>
    <row r="378" spans="1:7" ht="15.75" customHeight="1">
      <c r="A378" s="181">
        <v>33</v>
      </c>
      <c r="B378" s="35"/>
      <c r="C378" s="35"/>
      <c r="D378" s="35"/>
      <c r="E378" s="35"/>
      <c r="F378" s="35"/>
      <c r="G378" s="35"/>
    </row>
    <row r="379" spans="1:7" ht="15.75" customHeight="1">
      <c r="A379" s="182"/>
      <c r="B379" s="25" t="s">
        <v>129</v>
      </c>
      <c r="C379" s="25" t="s">
        <v>75</v>
      </c>
      <c r="D379" s="25" t="s">
        <v>140</v>
      </c>
      <c r="E379" s="25" t="s">
        <v>76</v>
      </c>
    </row>
    <row r="380" spans="1:7" ht="15.75" customHeight="1">
      <c r="A380" s="182"/>
      <c r="B380" s="76" t="s">
        <v>147</v>
      </c>
      <c r="C380" s="107"/>
      <c r="D380" s="108"/>
      <c r="E380" s="109">
        <f>+C380*$F$262</f>
        <v>0</v>
      </c>
    </row>
    <row r="381" spans="1:7" ht="15.75" customHeight="1">
      <c r="A381" s="182"/>
      <c r="B381" s="2"/>
      <c r="C381" s="2"/>
      <c r="D381" s="2"/>
      <c r="E381" s="2"/>
      <c r="F381" s="2"/>
      <c r="G381" s="2"/>
    </row>
    <row r="382" spans="1:7" ht="15.75" customHeight="1">
      <c r="A382" s="183"/>
      <c r="B382" s="172" t="s">
        <v>148</v>
      </c>
      <c r="C382" s="173"/>
      <c r="D382" s="173"/>
      <c r="E382" s="174"/>
      <c r="F382" s="231">
        <f>E380</f>
        <v>0</v>
      </c>
      <c r="G382" s="200"/>
    </row>
    <row r="383" spans="1:7" ht="15.75" customHeight="1">
      <c r="A383" s="38"/>
      <c r="B383" s="32"/>
      <c r="C383" s="32"/>
      <c r="D383" s="32"/>
      <c r="E383" s="32"/>
      <c r="F383" s="32"/>
      <c r="G383" s="32"/>
    </row>
    <row r="384" spans="1:7" ht="15.75" customHeight="1">
      <c r="A384" s="3" t="s">
        <v>2</v>
      </c>
      <c r="B384" s="195" t="s">
        <v>186</v>
      </c>
      <c r="C384" s="196"/>
      <c r="D384" s="196"/>
      <c r="E384" s="196"/>
      <c r="F384" s="196"/>
      <c r="G384" s="197"/>
    </row>
    <row r="385" spans="1:7" ht="15.75" customHeight="1">
      <c r="A385" s="181">
        <v>34</v>
      </c>
      <c r="B385" s="99"/>
      <c r="C385" s="75"/>
      <c r="D385" s="75"/>
      <c r="E385" s="75"/>
      <c r="F385" s="75"/>
      <c r="G385" s="75"/>
    </row>
    <row r="386" spans="1:7" ht="17.25" customHeight="1">
      <c r="A386" s="182"/>
      <c r="B386" s="25" t="s">
        <v>150</v>
      </c>
      <c r="C386" s="291" t="s">
        <v>96</v>
      </c>
      <c r="D386" s="292"/>
      <c r="E386" s="3" t="s">
        <v>85</v>
      </c>
      <c r="F386" s="236" t="s">
        <v>76</v>
      </c>
      <c r="G386" s="236"/>
    </row>
    <row r="387" spans="1:7" ht="15.75" customHeight="1">
      <c r="A387" s="182"/>
      <c r="B387" s="76" t="s">
        <v>151</v>
      </c>
      <c r="C387" s="298"/>
      <c r="D387" s="299"/>
      <c r="E387" s="113"/>
      <c r="F387" s="293">
        <f>+C387*E387</f>
        <v>0</v>
      </c>
      <c r="G387" s="294"/>
    </row>
    <row r="388" spans="1:7" ht="15.75" customHeight="1">
      <c r="A388" s="182"/>
      <c r="B388" s="76" t="s">
        <v>152</v>
      </c>
      <c r="C388" s="298"/>
      <c r="D388" s="299"/>
      <c r="E388" s="113"/>
      <c r="F388" s="293">
        <f t="shared" ref="F388:F393" si="14">+C388*E388</f>
        <v>0</v>
      </c>
      <c r="G388" s="294"/>
    </row>
    <row r="389" spans="1:7" ht="15.75" customHeight="1">
      <c r="A389" s="182"/>
      <c r="B389" s="76" t="s">
        <v>187</v>
      </c>
      <c r="C389" s="298"/>
      <c r="D389" s="299"/>
      <c r="E389" s="113"/>
      <c r="F389" s="293">
        <f t="shared" si="14"/>
        <v>0</v>
      </c>
      <c r="G389" s="294"/>
    </row>
    <row r="390" spans="1:7" ht="15.75" customHeight="1">
      <c r="A390" s="182"/>
      <c r="B390" s="100" t="s">
        <v>154</v>
      </c>
      <c r="C390" s="403"/>
      <c r="D390" s="404"/>
      <c r="E390" s="112"/>
      <c r="F390" s="289">
        <f t="shared" si="14"/>
        <v>0</v>
      </c>
      <c r="G390" s="290"/>
    </row>
    <row r="391" spans="1:7" ht="15.75" customHeight="1">
      <c r="A391" s="182"/>
      <c r="B391" s="12" t="s">
        <v>155</v>
      </c>
      <c r="C391" s="296"/>
      <c r="D391" s="297"/>
      <c r="E391" s="23"/>
      <c r="F391" s="260">
        <f t="shared" si="14"/>
        <v>0</v>
      </c>
      <c r="G391" s="295"/>
    </row>
    <row r="392" spans="1:7" ht="15.75" customHeight="1">
      <c r="A392" s="182"/>
      <c r="B392" s="12" t="s">
        <v>156</v>
      </c>
      <c r="C392" s="296"/>
      <c r="D392" s="297"/>
      <c r="E392" s="23"/>
      <c r="F392" s="260">
        <f t="shared" si="14"/>
        <v>0</v>
      </c>
      <c r="G392" s="295"/>
    </row>
    <row r="393" spans="1:7" ht="15.75" customHeight="1">
      <c r="A393" s="182"/>
      <c r="B393" s="12" t="s">
        <v>157</v>
      </c>
      <c r="C393" s="296"/>
      <c r="D393" s="297"/>
      <c r="E393" s="23"/>
      <c r="F393" s="260">
        <f t="shared" si="14"/>
        <v>0</v>
      </c>
      <c r="G393" s="295"/>
    </row>
    <row r="394" spans="1:7" ht="15.75" customHeight="1">
      <c r="A394" s="182"/>
      <c r="B394" s="192" t="s">
        <v>79</v>
      </c>
      <c r="C394" s="193"/>
      <c r="D394" s="193"/>
      <c r="E394" s="352"/>
      <c r="F394" s="293">
        <f>SUM(F387:G393)</f>
        <v>0</v>
      </c>
      <c r="G394" s="294"/>
    </row>
    <row r="395" spans="1:7" ht="15.75" customHeight="1">
      <c r="A395" s="182"/>
      <c r="B395" s="26"/>
      <c r="C395" s="57"/>
      <c r="D395" s="57"/>
      <c r="E395" s="57"/>
      <c r="F395" s="77"/>
      <c r="G395" s="86"/>
    </row>
    <row r="396" spans="1:7" ht="15.75" customHeight="1">
      <c r="A396" s="182"/>
      <c r="B396" s="256" t="s">
        <v>159</v>
      </c>
      <c r="C396" s="257"/>
      <c r="D396" s="257"/>
      <c r="E396" s="257"/>
      <c r="F396" s="258"/>
      <c r="G396" s="37">
        <f>LEN(B397)</f>
        <v>0</v>
      </c>
    </row>
    <row r="397" spans="1:7" ht="100.5" customHeight="1">
      <c r="A397" s="182"/>
      <c r="B397" s="246"/>
      <c r="C397" s="247"/>
      <c r="D397" s="247"/>
      <c r="E397" s="247"/>
      <c r="F397" s="247"/>
      <c r="G397" s="248"/>
    </row>
    <row r="398" spans="1:7" ht="15.75" customHeight="1">
      <c r="A398" s="182"/>
      <c r="B398" s="249"/>
      <c r="C398" s="250"/>
      <c r="D398" s="250"/>
      <c r="E398" s="250"/>
      <c r="F398" s="250"/>
      <c r="G398" s="250"/>
    </row>
    <row r="399" spans="1:7" ht="15.75" customHeight="1">
      <c r="A399" s="183"/>
      <c r="B399" s="172" t="s">
        <v>162</v>
      </c>
      <c r="C399" s="173"/>
      <c r="D399" s="173"/>
      <c r="E399" s="174"/>
      <c r="F399" s="231">
        <f>F394</f>
        <v>0</v>
      </c>
      <c r="G399" s="200"/>
    </row>
    <row r="400" spans="1:7" ht="15.75" customHeight="1">
      <c r="A400" s="38"/>
      <c r="B400" s="353"/>
      <c r="C400" s="353"/>
      <c r="D400" s="353"/>
      <c r="E400" s="353"/>
      <c r="F400" s="353"/>
      <c r="G400" s="353"/>
    </row>
    <row r="401" spans="1:9" ht="15.95">
      <c r="A401" s="38"/>
      <c r="B401" s="259" t="s">
        <v>188</v>
      </c>
      <c r="C401" s="173"/>
      <c r="D401" s="173"/>
      <c r="E401" s="174"/>
      <c r="F401" s="260">
        <f>+F271+F301+F310+F320+F324+F334+F341+F351+F361+F368+F375+F382+F399</f>
        <v>105227700</v>
      </c>
      <c r="G401" s="261"/>
      <c r="H401" s="138"/>
      <c r="I401" s="136"/>
    </row>
    <row r="402" spans="1:9" ht="15.75" customHeight="1">
      <c r="A402" s="38"/>
      <c r="B402" s="251"/>
      <c r="C402" s="251"/>
      <c r="D402" s="251"/>
      <c r="E402" s="251"/>
      <c r="F402" s="251"/>
      <c r="G402" s="251"/>
      <c r="I402" s="136"/>
    </row>
    <row r="403" spans="1:9" ht="15.75" customHeight="1" thickBot="1">
      <c r="A403" s="116"/>
      <c r="B403" s="252"/>
      <c r="C403" s="252"/>
      <c r="D403" s="252"/>
      <c r="E403" s="252"/>
      <c r="F403" s="252"/>
      <c r="G403" s="252"/>
      <c r="I403" s="136"/>
    </row>
    <row r="404" spans="1:9" ht="15.75" customHeight="1" thickTop="1">
      <c r="A404" s="38"/>
      <c r="B404" s="253"/>
      <c r="C404" s="253"/>
      <c r="D404" s="253"/>
      <c r="E404" s="253"/>
      <c r="F404" s="253"/>
      <c r="G404" s="253"/>
    </row>
    <row r="405" spans="1:9" ht="15.75" customHeight="1">
      <c r="A405" s="38"/>
      <c r="B405" s="254"/>
      <c r="C405" s="254"/>
      <c r="D405" s="254"/>
      <c r="E405" s="254"/>
      <c r="F405" s="254"/>
      <c r="G405" s="254"/>
    </row>
    <row r="406" spans="1:9" ht="15.95">
      <c r="A406" s="38"/>
      <c r="B406" s="259" t="s">
        <v>189</v>
      </c>
      <c r="C406" s="173"/>
      <c r="D406" s="173"/>
      <c r="E406" s="174"/>
      <c r="F406" s="234">
        <v>350759000</v>
      </c>
      <c r="G406" s="235"/>
      <c r="H406" s="267"/>
      <c r="I406" s="268"/>
    </row>
    <row r="407" spans="1:9" ht="15.75" customHeight="1">
      <c r="A407" s="38"/>
      <c r="B407" s="251"/>
      <c r="C407" s="251"/>
      <c r="D407" s="251"/>
      <c r="E407" s="251"/>
      <c r="F407" s="251"/>
      <c r="G407" s="251"/>
    </row>
    <row r="408" spans="1:9" ht="15.75" customHeight="1">
      <c r="A408" s="38"/>
      <c r="B408" s="255"/>
      <c r="C408" s="255"/>
      <c r="D408" s="255"/>
      <c r="E408" s="255"/>
      <c r="F408" s="255"/>
      <c r="G408" s="255"/>
    </row>
    <row r="409" spans="1:9" ht="15.95">
      <c r="A409" s="114" t="s">
        <v>2</v>
      </c>
      <c r="B409" s="256" t="s">
        <v>190</v>
      </c>
      <c r="C409" s="257"/>
      <c r="D409" s="257"/>
      <c r="E409" s="257"/>
      <c r="F409" s="257"/>
      <c r="G409" s="258"/>
    </row>
    <row r="410" spans="1:9" ht="15.95">
      <c r="A410" s="171">
        <v>35</v>
      </c>
      <c r="B410" s="96"/>
      <c r="C410" s="97"/>
      <c r="D410" s="97"/>
      <c r="E410" s="97"/>
      <c r="F410" s="97"/>
      <c r="G410" s="97"/>
    </row>
    <row r="411" spans="1:9" ht="15.75" customHeight="1">
      <c r="A411" s="171"/>
      <c r="B411" s="291" t="s">
        <v>191</v>
      </c>
      <c r="C411" s="351"/>
      <c r="D411" s="351"/>
      <c r="E411" s="351"/>
      <c r="F411" s="351"/>
      <c r="G411" s="292"/>
    </row>
    <row r="412" spans="1:9" ht="15.95">
      <c r="A412" s="171"/>
      <c r="B412" s="5"/>
      <c r="C412" s="5"/>
      <c r="D412" s="5"/>
      <c r="E412" s="5"/>
      <c r="F412" s="5"/>
      <c r="G412" s="5"/>
    </row>
    <row r="413" spans="1:9" ht="15.95">
      <c r="A413" s="171"/>
      <c r="B413" s="236" t="s">
        <v>192</v>
      </c>
      <c r="C413" s="236"/>
      <c r="D413" s="147">
        <v>106719669</v>
      </c>
      <c r="E413" s="148">
        <f>D413+D414</f>
        <v>350759000</v>
      </c>
      <c r="F413" s="35"/>
      <c r="G413" s="35"/>
    </row>
    <row r="414" spans="1:9" ht="15.95">
      <c r="A414" s="171"/>
      <c r="B414" s="236" t="s">
        <v>193</v>
      </c>
      <c r="C414" s="236"/>
      <c r="D414" s="147">
        <v>244039331</v>
      </c>
      <c r="E414" s="132"/>
      <c r="F414" s="132"/>
      <c r="G414" s="35"/>
    </row>
    <row r="415" spans="1:9" ht="15.75" customHeight="1">
      <c r="A415" s="38"/>
      <c r="B415" s="310"/>
      <c r="C415" s="310"/>
      <c r="D415" s="310"/>
      <c r="E415" s="310"/>
      <c r="F415" s="310"/>
      <c r="G415" s="310"/>
    </row>
    <row r="416" spans="1:9" ht="15.75" customHeight="1">
      <c r="A416" s="38"/>
      <c r="B416" s="310"/>
      <c r="C416" s="310"/>
      <c r="D416" s="310"/>
      <c r="E416" s="310"/>
      <c r="F416" s="310"/>
      <c r="G416" s="310"/>
    </row>
    <row r="417" spans="1:8" ht="15.75" customHeight="1">
      <c r="A417" s="3" t="s">
        <v>2</v>
      </c>
      <c r="B417" s="172" t="s">
        <v>194</v>
      </c>
      <c r="C417" s="173"/>
      <c r="D417" s="174"/>
      <c r="E417" s="2"/>
      <c r="F417" s="190">
        <f>+D413*70%</f>
        <v>74703768.299999997</v>
      </c>
      <c r="G417" s="190"/>
    </row>
    <row r="418" spans="1:8" ht="15.75" customHeight="1">
      <c r="A418" s="181">
        <v>36</v>
      </c>
      <c r="B418" s="7" t="s">
        <v>195</v>
      </c>
      <c r="C418" s="11" t="s">
        <v>196</v>
      </c>
      <c r="D418" s="11" t="s">
        <v>49</v>
      </c>
      <c r="E418" s="2"/>
      <c r="F418" s="190"/>
      <c r="G418" s="190"/>
    </row>
    <row r="419" spans="1:8" ht="15.75" customHeight="1">
      <c r="A419" s="182"/>
      <c r="B419" s="12" t="s">
        <v>197</v>
      </c>
      <c r="C419" s="117">
        <v>1</v>
      </c>
      <c r="D419" s="150">
        <f>F417*C419</f>
        <v>74703768.299999997</v>
      </c>
      <c r="E419" s="2"/>
      <c r="F419" s="190"/>
      <c r="G419" s="190"/>
    </row>
    <row r="420" spans="1:8" ht="15.75" customHeight="1">
      <c r="A420" s="182"/>
      <c r="B420" s="12" t="s">
        <v>198</v>
      </c>
      <c r="C420" s="117">
        <v>0</v>
      </c>
      <c r="D420" s="150">
        <f>F417*C420</f>
        <v>0</v>
      </c>
      <c r="E420" s="2"/>
      <c r="F420" s="190"/>
      <c r="G420" s="190"/>
    </row>
    <row r="421" spans="1:8" ht="15.75" customHeight="1">
      <c r="A421" s="183"/>
      <c r="B421" s="7" t="s">
        <v>49</v>
      </c>
      <c r="C421" s="118">
        <f>SUM(C419:C420)</f>
        <v>1</v>
      </c>
      <c r="D421" s="149">
        <f>+D419+D420</f>
        <v>74703768.299999997</v>
      </c>
      <c r="E421" s="146">
        <f>F417+F423</f>
        <v>245531300</v>
      </c>
      <c r="F421" s="190"/>
      <c r="G421" s="190"/>
    </row>
    <row r="422" spans="1:8" ht="15.75" customHeight="1">
      <c r="A422" s="38"/>
      <c r="B422" s="2"/>
      <c r="C422" s="2"/>
      <c r="D422" s="2"/>
      <c r="E422" s="2"/>
      <c r="F422" s="2"/>
      <c r="G422" s="2"/>
    </row>
    <row r="423" spans="1:8" ht="15.75" customHeight="1">
      <c r="A423" s="3" t="s">
        <v>2</v>
      </c>
      <c r="B423" s="303" t="s">
        <v>199</v>
      </c>
      <c r="C423" s="304"/>
      <c r="D423" s="305"/>
      <c r="E423" s="2"/>
      <c r="F423" s="308">
        <f>+D414*70%</f>
        <v>170827531.69999999</v>
      </c>
      <c r="G423" s="308"/>
    </row>
    <row r="424" spans="1:8" ht="15.75" customHeight="1">
      <c r="A424" s="181">
        <v>37</v>
      </c>
      <c r="B424" s="7" t="s">
        <v>195</v>
      </c>
      <c r="C424" s="11" t="s">
        <v>196</v>
      </c>
      <c r="D424" s="11" t="s">
        <v>49</v>
      </c>
      <c r="E424" s="2"/>
      <c r="F424" s="308"/>
      <c r="G424" s="308"/>
    </row>
    <row r="425" spans="1:8" ht="15.75" customHeight="1">
      <c r="A425" s="182"/>
      <c r="B425" s="12" t="s">
        <v>197</v>
      </c>
      <c r="C425" s="117">
        <v>1</v>
      </c>
      <c r="D425" s="150">
        <f>F423*C425</f>
        <v>170827531.69999999</v>
      </c>
      <c r="E425" s="2"/>
      <c r="F425" s="308"/>
      <c r="G425" s="308"/>
      <c r="H425" s="136"/>
    </row>
    <row r="426" spans="1:8" ht="15.75" customHeight="1">
      <c r="A426" s="182"/>
      <c r="B426" s="12" t="s">
        <v>198</v>
      </c>
      <c r="C426" s="117"/>
      <c r="D426" s="39">
        <f>F423*C426</f>
        <v>0</v>
      </c>
      <c r="E426" s="2"/>
      <c r="F426" s="308"/>
      <c r="G426" s="308"/>
    </row>
    <row r="427" spans="1:8" ht="15.75" customHeight="1">
      <c r="A427" s="183"/>
      <c r="B427" s="7" t="s">
        <v>49</v>
      </c>
      <c r="C427" s="118">
        <f>SUM(C425:C426)</f>
        <v>1</v>
      </c>
      <c r="D427" s="151">
        <f>D425+D426</f>
        <v>170827531.69999999</v>
      </c>
      <c r="E427" s="2"/>
      <c r="F427" s="308"/>
      <c r="G427" s="308"/>
    </row>
    <row r="428" spans="1:8" ht="15.75" customHeight="1">
      <c r="A428" s="38"/>
      <c r="B428" s="2"/>
      <c r="C428" s="2"/>
      <c r="D428" s="2"/>
      <c r="E428" s="2"/>
      <c r="F428" s="2"/>
      <c r="G428" s="2"/>
    </row>
    <row r="429" spans="1:8" ht="15.75" customHeight="1">
      <c r="A429" s="38"/>
      <c r="B429" s="259" t="s">
        <v>200</v>
      </c>
      <c r="C429" s="174"/>
      <c r="D429" s="149">
        <f>+D421+D427</f>
        <v>245531300</v>
      </c>
      <c r="E429" s="2"/>
      <c r="F429" s="60"/>
      <c r="G429" s="60"/>
    </row>
    <row r="430" spans="1:8" ht="15.75" customHeight="1">
      <c r="A430" s="38"/>
      <c r="B430" s="2"/>
      <c r="C430" s="2"/>
      <c r="D430" s="2"/>
      <c r="E430" s="2"/>
      <c r="F430" s="2"/>
      <c r="G430" s="2"/>
    </row>
    <row r="431" spans="1:8" ht="15.75" customHeight="1">
      <c r="A431" s="3" t="s">
        <v>2</v>
      </c>
      <c r="B431" s="172" t="s">
        <v>201</v>
      </c>
      <c r="C431" s="173"/>
      <c r="D431" s="174"/>
      <c r="E431" s="2"/>
      <c r="F431" s="190">
        <f>+D413*30%</f>
        <v>32015900.699999999</v>
      </c>
      <c r="G431" s="190"/>
    </row>
    <row r="432" spans="1:8" ht="15.75" customHeight="1">
      <c r="A432" s="181">
        <v>38</v>
      </c>
      <c r="B432" s="7" t="s">
        <v>195</v>
      </c>
      <c r="C432" s="11" t="s">
        <v>196</v>
      </c>
      <c r="D432" s="11" t="s">
        <v>49</v>
      </c>
      <c r="E432" s="2"/>
      <c r="F432" s="190"/>
      <c r="G432" s="190"/>
    </row>
    <row r="433" spans="1:8" ht="15.75" customHeight="1">
      <c r="A433" s="182"/>
      <c r="B433" s="12" t="s">
        <v>197</v>
      </c>
      <c r="C433" s="117">
        <v>1</v>
      </c>
      <c r="D433" s="39">
        <f>D647+D649+D651</f>
        <v>32015901</v>
      </c>
      <c r="E433" s="2"/>
      <c r="F433" s="190"/>
      <c r="G433" s="190"/>
    </row>
    <row r="434" spans="1:8" ht="15.75" customHeight="1">
      <c r="A434" s="182"/>
      <c r="B434" s="12" t="s">
        <v>198</v>
      </c>
      <c r="C434" s="117">
        <v>0</v>
      </c>
      <c r="D434" s="39">
        <v>0</v>
      </c>
      <c r="E434" s="2"/>
      <c r="F434" s="190"/>
      <c r="G434" s="190"/>
    </row>
    <row r="435" spans="1:8" ht="15.75" customHeight="1">
      <c r="A435" s="183"/>
      <c r="B435" s="7" t="s">
        <v>49</v>
      </c>
      <c r="C435" s="118">
        <f>SUM(C433:C434)</f>
        <v>1</v>
      </c>
      <c r="D435" s="36">
        <f>D433+D434</f>
        <v>32015901</v>
      </c>
      <c r="E435" s="2"/>
      <c r="F435" s="190"/>
      <c r="G435" s="190"/>
    </row>
    <row r="436" spans="1:8" ht="15.75" customHeight="1">
      <c r="A436" s="38"/>
      <c r="B436" s="2"/>
      <c r="C436" s="2"/>
      <c r="D436" s="2"/>
      <c r="E436" s="146">
        <f>F431+F437</f>
        <v>105227700</v>
      </c>
      <c r="F436" s="2"/>
      <c r="G436" s="2"/>
    </row>
    <row r="437" spans="1:8" ht="15.75" customHeight="1">
      <c r="A437" s="3" t="s">
        <v>2</v>
      </c>
      <c r="B437" s="172" t="s">
        <v>202</v>
      </c>
      <c r="C437" s="173"/>
      <c r="D437" s="174"/>
      <c r="E437" s="2"/>
      <c r="F437" s="190">
        <f>+D414*30%</f>
        <v>73211799.299999997</v>
      </c>
      <c r="G437" s="190"/>
    </row>
    <row r="438" spans="1:8" ht="15.75" customHeight="1">
      <c r="A438" s="181">
        <v>39</v>
      </c>
      <c r="B438" s="7" t="s">
        <v>195</v>
      </c>
      <c r="C438" s="11" t="s">
        <v>196</v>
      </c>
      <c r="D438" s="11" t="s">
        <v>49</v>
      </c>
      <c r="E438" s="2"/>
      <c r="F438" s="190"/>
      <c r="G438" s="190"/>
    </row>
    <row r="439" spans="1:8" ht="15.75" customHeight="1">
      <c r="A439" s="182"/>
      <c r="B439" s="12" t="s">
        <v>197</v>
      </c>
      <c r="C439" s="117">
        <v>1</v>
      </c>
      <c r="D439" s="39">
        <f>D691+D693+D695+D700+D701+D702+D705+D707+D708+D709+D719</f>
        <v>73211799</v>
      </c>
      <c r="E439" s="2"/>
      <c r="F439" s="190"/>
      <c r="G439" s="190"/>
      <c r="H439" s="136"/>
    </row>
    <row r="440" spans="1:8" ht="15.75" customHeight="1">
      <c r="A440" s="182"/>
      <c r="B440" s="12" t="s">
        <v>198</v>
      </c>
      <c r="C440" s="117">
        <v>0</v>
      </c>
      <c r="D440" s="39">
        <f>F539</f>
        <v>0</v>
      </c>
      <c r="E440" s="2"/>
      <c r="F440" s="190"/>
      <c r="G440" s="190"/>
    </row>
    <row r="441" spans="1:8" ht="15.75" customHeight="1">
      <c r="A441" s="183"/>
      <c r="B441" s="7" t="s">
        <v>49</v>
      </c>
      <c r="C441" s="118">
        <f>SUM(C439:C440)</f>
        <v>1</v>
      </c>
      <c r="D441" s="36">
        <f>+D439+D440</f>
        <v>73211799</v>
      </c>
      <c r="E441" s="2"/>
      <c r="F441" s="190"/>
      <c r="G441" s="190"/>
    </row>
    <row r="442" spans="1:8" ht="15.75" customHeight="1">
      <c r="A442" s="38"/>
      <c r="B442" s="2"/>
      <c r="C442" s="2"/>
      <c r="D442" s="2"/>
      <c r="E442" s="2"/>
      <c r="F442" s="2"/>
      <c r="G442" s="2"/>
    </row>
    <row r="443" spans="1:8" ht="15.95">
      <c r="A443" s="38"/>
      <c r="B443" s="309" t="s">
        <v>203</v>
      </c>
      <c r="C443" s="239"/>
      <c r="D443" s="36">
        <f>+D435+D441</f>
        <v>105227700</v>
      </c>
      <c r="E443" s="2"/>
      <c r="F443" s="2"/>
      <c r="G443" s="2"/>
    </row>
    <row r="444" spans="1:8" ht="15.75" customHeight="1">
      <c r="A444" s="38"/>
      <c r="B444" s="310"/>
      <c r="C444" s="310"/>
      <c r="D444" s="310"/>
      <c r="E444" s="310"/>
      <c r="F444" s="310"/>
      <c r="G444" s="310"/>
    </row>
    <row r="445" spans="1:8" ht="15.75" customHeight="1">
      <c r="A445" s="38"/>
      <c r="B445" s="310"/>
      <c r="C445" s="310"/>
      <c r="D445" s="310"/>
      <c r="E445" s="310"/>
      <c r="F445" s="310"/>
      <c r="G445" s="310"/>
    </row>
    <row r="446" spans="1:8" ht="15.75" customHeight="1">
      <c r="A446" s="3" t="s">
        <v>2</v>
      </c>
      <c r="B446" s="348" t="s">
        <v>204</v>
      </c>
      <c r="C446" s="349"/>
      <c r="D446" s="349"/>
      <c r="E446" s="350"/>
      <c r="F446" s="40"/>
      <c r="G446" s="40"/>
    </row>
    <row r="447" spans="1:8" ht="51">
      <c r="A447" s="181">
        <v>40</v>
      </c>
      <c r="B447" s="10" t="s">
        <v>205</v>
      </c>
      <c r="C447" s="10" t="s">
        <v>206</v>
      </c>
      <c r="D447" s="10" t="s">
        <v>207</v>
      </c>
      <c r="E447" s="10" t="s">
        <v>208</v>
      </c>
      <c r="F447" s="40"/>
      <c r="G447" s="40"/>
    </row>
    <row r="448" spans="1:8" ht="15.75" customHeight="1">
      <c r="A448" s="182"/>
      <c r="B448" s="41" t="s">
        <v>209</v>
      </c>
      <c r="C448" s="163">
        <f>D421</f>
        <v>74703768.299999997</v>
      </c>
      <c r="D448" s="163">
        <f>D435</f>
        <v>32015901</v>
      </c>
      <c r="E448" s="164">
        <f>+C448+D448</f>
        <v>106719669.3</v>
      </c>
      <c r="F448" s="40"/>
      <c r="G448" s="40"/>
    </row>
    <row r="449" spans="1:7" ht="15.75" customHeight="1">
      <c r="A449" s="182"/>
      <c r="B449" s="41" t="s">
        <v>210</v>
      </c>
      <c r="C449" s="163">
        <f>D427</f>
        <v>170827531.69999999</v>
      </c>
      <c r="D449" s="163">
        <f>D441</f>
        <v>73211799</v>
      </c>
      <c r="E449" s="164">
        <f>+C449+D449</f>
        <v>244039330.69999999</v>
      </c>
      <c r="F449" s="40"/>
      <c r="G449" s="40"/>
    </row>
    <row r="450" spans="1:7" ht="15.75" customHeight="1">
      <c r="A450" s="183"/>
      <c r="B450" s="119" t="s">
        <v>211</v>
      </c>
      <c r="C450" s="164">
        <f>+C448+C449</f>
        <v>245531300</v>
      </c>
      <c r="D450" s="164">
        <f>+D448+D449</f>
        <v>105227700</v>
      </c>
      <c r="E450" s="164">
        <f>+E448+E449</f>
        <v>350759000</v>
      </c>
      <c r="F450" s="40"/>
      <c r="G450" s="40"/>
    </row>
    <row r="451" spans="1:7" ht="15.75" customHeight="1">
      <c r="A451" s="38"/>
      <c r="B451" s="306"/>
      <c r="C451" s="306"/>
      <c r="D451" s="306"/>
      <c r="E451" s="306"/>
      <c r="F451" s="306"/>
      <c r="G451" s="306"/>
    </row>
    <row r="452" spans="1:7" ht="15.75" customHeight="1">
      <c r="A452" s="38"/>
      <c r="B452" s="307"/>
      <c r="C452" s="307"/>
      <c r="D452" s="307"/>
      <c r="E452" s="307"/>
      <c r="F452" s="307"/>
      <c r="G452" s="307"/>
    </row>
    <row r="453" spans="1:7" ht="15.75" customHeight="1">
      <c r="A453" s="3" t="s">
        <v>2</v>
      </c>
      <c r="B453" s="277" t="s">
        <v>212</v>
      </c>
      <c r="C453" s="278"/>
      <c r="D453" s="278"/>
      <c r="E453" s="278"/>
      <c r="F453" s="278"/>
      <c r="G453" s="279"/>
    </row>
    <row r="454" spans="1:7" ht="33.950000000000003">
      <c r="A454" s="171">
        <v>41</v>
      </c>
      <c r="B454" s="50" t="s">
        <v>213</v>
      </c>
      <c r="C454" s="10" t="s">
        <v>85</v>
      </c>
      <c r="D454" s="10" t="s">
        <v>86</v>
      </c>
      <c r="E454" s="10" t="s">
        <v>214</v>
      </c>
      <c r="F454" s="280" t="s">
        <v>76</v>
      </c>
      <c r="G454" s="279"/>
    </row>
    <row r="455" spans="1:7" ht="15.75" customHeight="1">
      <c r="A455" s="171"/>
      <c r="B455" s="115" t="s">
        <v>88</v>
      </c>
      <c r="C455" s="44">
        <f t="shared" ref="C455:E458" si="15">+C105</f>
        <v>4100</v>
      </c>
      <c r="D455" s="127">
        <f t="shared" si="15"/>
        <v>100</v>
      </c>
      <c r="E455" s="130">
        <f t="shared" si="15"/>
        <v>63</v>
      </c>
      <c r="F455" s="286">
        <f>+C455*D455*E455</f>
        <v>25830000</v>
      </c>
      <c r="G455" s="287"/>
    </row>
    <row r="456" spans="1:7" ht="15.75" customHeight="1">
      <c r="A456" s="171"/>
      <c r="B456" s="121" t="s">
        <v>215</v>
      </c>
      <c r="C456" s="44">
        <f t="shared" si="15"/>
        <v>2800</v>
      </c>
      <c r="D456" s="127">
        <f t="shared" si="15"/>
        <v>100</v>
      </c>
      <c r="E456" s="130">
        <f t="shared" si="15"/>
        <v>63</v>
      </c>
      <c r="F456" s="286">
        <f t="shared" ref="F456:F459" si="16">+C456*D456*E456</f>
        <v>17640000</v>
      </c>
      <c r="G456" s="287"/>
    </row>
    <row r="457" spans="1:7" ht="15.75" customHeight="1">
      <c r="A457" s="171"/>
      <c r="B457" s="120" t="s">
        <v>90</v>
      </c>
      <c r="C457" s="44">
        <f t="shared" si="15"/>
        <v>8100</v>
      </c>
      <c r="D457" s="127">
        <f t="shared" si="15"/>
        <v>100</v>
      </c>
      <c r="E457" s="130">
        <f t="shared" si="15"/>
        <v>63</v>
      </c>
      <c r="F457" s="286">
        <f t="shared" si="16"/>
        <v>51030000</v>
      </c>
      <c r="G457" s="287"/>
    </row>
    <row r="458" spans="1:7" ht="15.75" customHeight="1">
      <c r="A458" s="171"/>
      <c r="B458" s="121" t="s">
        <v>216</v>
      </c>
      <c r="C458" s="44">
        <f t="shared" si="15"/>
        <v>2800</v>
      </c>
      <c r="D458" s="127">
        <f t="shared" si="15"/>
        <v>100</v>
      </c>
      <c r="E458" s="130">
        <f t="shared" si="15"/>
        <v>63</v>
      </c>
      <c r="F458" s="286">
        <f t="shared" si="16"/>
        <v>17640000</v>
      </c>
      <c r="G458" s="287"/>
    </row>
    <row r="459" spans="1:7" ht="48" customHeight="1">
      <c r="A459" s="171"/>
      <c r="B459" s="122" t="s">
        <v>217</v>
      </c>
      <c r="C459" s="46">
        <f>+C114</f>
        <v>150000</v>
      </c>
      <c r="D459" s="127">
        <f>+D114</f>
        <v>80</v>
      </c>
      <c r="E459" s="124">
        <f>+E114</f>
        <v>2</v>
      </c>
      <c r="F459" s="286">
        <f t="shared" si="16"/>
        <v>24000000</v>
      </c>
      <c r="G459" s="287"/>
    </row>
    <row r="460" spans="1:7" ht="15.75" customHeight="1">
      <c r="A460" s="171"/>
      <c r="B460" s="300" t="s">
        <v>218</v>
      </c>
      <c r="C460" s="301"/>
      <c r="D460" s="301"/>
      <c r="E460" s="302"/>
      <c r="F460" s="286">
        <f>SUM(F455:G459)</f>
        <v>136140000</v>
      </c>
      <c r="G460" s="287"/>
    </row>
    <row r="461" spans="1:7" ht="15.75" customHeight="1">
      <c r="A461" s="38"/>
      <c r="B461" s="288"/>
      <c r="C461" s="288"/>
      <c r="D461" s="288"/>
      <c r="E461" s="288"/>
      <c r="F461" s="288"/>
      <c r="G461" s="288"/>
    </row>
    <row r="462" spans="1:7" ht="15.75" customHeight="1">
      <c r="A462" s="3" t="s">
        <v>2</v>
      </c>
      <c r="B462" s="277" t="s">
        <v>219</v>
      </c>
      <c r="C462" s="278"/>
      <c r="D462" s="278"/>
      <c r="E462" s="278"/>
      <c r="F462" s="278"/>
      <c r="G462" s="279"/>
    </row>
    <row r="463" spans="1:7" ht="15.75" customHeight="1">
      <c r="A463" s="171">
        <v>42</v>
      </c>
      <c r="B463" s="50" t="s">
        <v>220</v>
      </c>
      <c r="C463" s="14" t="s">
        <v>74</v>
      </c>
      <c r="D463" s="14" t="s">
        <v>221</v>
      </c>
      <c r="E463" s="14" t="s">
        <v>222</v>
      </c>
      <c r="F463" s="280" t="s">
        <v>76</v>
      </c>
      <c r="G463" s="279"/>
    </row>
    <row r="464" spans="1:7" ht="15.75" customHeight="1">
      <c r="A464" s="171"/>
      <c r="B464" s="125" t="s">
        <v>77</v>
      </c>
      <c r="C464" s="128">
        <f>D93</f>
        <v>1</v>
      </c>
      <c r="D464" s="42">
        <f>E93</f>
        <v>3490000</v>
      </c>
      <c r="E464" s="124">
        <f>+$F$88</f>
        <v>3</v>
      </c>
      <c r="F464" s="177">
        <f>F93</f>
        <v>10470000</v>
      </c>
      <c r="G464" s="262"/>
    </row>
    <row r="465" spans="1:7" ht="30" customHeight="1">
      <c r="A465" s="171"/>
      <c r="B465" s="125" t="s">
        <v>97</v>
      </c>
      <c r="C465" s="128">
        <f>D120</f>
        <v>1</v>
      </c>
      <c r="D465" s="42">
        <f>E120</f>
        <v>1498000</v>
      </c>
      <c r="E465" s="124">
        <f t="shared" ref="E465:E478" si="17">+$F$88</f>
        <v>3</v>
      </c>
      <c r="F465" s="177">
        <f>F120</f>
        <v>4494000</v>
      </c>
      <c r="G465" s="262"/>
    </row>
    <row r="466" spans="1:7" ht="15.75" customHeight="1">
      <c r="A466" s="171"/>
      <c r="B466" s="125" t="s">
        <v>98</v>
      </c>
      <c r="C466" s="128">
        <f>D123</f>
        <v>2</v>
      </c>
      <c r="D466" s="42">
        <f>E123</f>
        <v>1750905</v>
      </c>
      <c r="E466" s="124">
        <f t="shared" si="17"/>
        <v>3</v>
      </c>
      <c r="F466" s="177">
        <f>F123</f>
        <v>10505430</v>
      </c>
      <c r="G466" s="262"/>
    </row>
    <row r="467" spans="1:7" ht="15.75" customHeight="1">
      <c r="A467" s="171"/>
      <c r="B467" s="125" t="s">
        <v>100</v>
      </c>
      <c r="C467" s="128">
        <f>D126</f>
        <v>2</v>
      </c>
      <c r="D467" s="42">
        <f>E126</f>
        <v>1750905</v>
      </c>
      <c r="E467" s="124">
        <f t="shared" si="17"/>
        <v>3</v>
      </c>
      <c r="F467" s="177">
        <f>F126</f>
        <v>10505430</v>
      </c>
      <c r="G467" s="262"/>
    </row>
    <row r="468" spans="1:7" ht="15.75" customHeight="1">
      <c r="A468" s="171"/>
      <c r="B468" s="125" t="s">
        <v>223</v>
      </c>
      <c r="C468" s="128">
        <f>D129</f>
        <v>0</v>
      </c>
      <c r="D468" s="42">
        <f>E129</f>
        <v>0</v>
      </c>
      <c r="E468" s="124">
        <f t="shared" si="17"/>
        <v>3</v>
      </c>
      <c r="F468" s="177">
        <f t="shared" ref="F468:F471" si="18">+E468*D468*C468</f>
        <v>0</v>
      </c>
      <c r="G468" s="262"/>
    </row>
    <row r="469" spans="1:7" ht="15.75" customHeight="1">
      <c r="A469" s="171"/>
      <c r="B469" s="125" t="s">
        <v>102</v>
      </c>
      <c r="C469" s="128">
        <f>D132</f>
        <v>0</v>
      </c>
      <c r="D469" s="42">
        <f>E132</f>
        <v>0</v>
      </c>
      <c r="E469" s="124">
        <f t="shared" si="17"/>
        <v>3</v>
      </c>
      <c r="F469" s="177">
        <f t="shared" si="18"/>
        <v>0</v>
      </c>
      <c r="G469" s="262"/>
    </row>
    <row r="470" spans="1:7" ht="15.75" customHeight="1">
      <c r="A470" s="171"/>
      <c r="B470" s="125" t="s">
        <v>105</v>
      </c>
      <c r="C470" s="128">
        <f>D139</f>
        <v>1</v>
      </c>
      <c r="D470" s="42">
        <f>E139</f>
        <v>2996000</v>
      </c>
      <c r="E470" s="124">
        <f t="shared" si="17"/>
        <v>3</v>
      </c>
      <c r="F470" s="177">
        <f>F139</f>
        <v>8988000</v>
      </c>
      <c r="G470" s="262"/>
    </row>
    <row r="471" spans="1:7" ht="15.75" customHeight="1">
      <c r="A471" s="171"/>
      <c r="B471" s="125" t="s">
        <v>106</v>
      </c>
      <c r="C471" s="128">
        <f>D140</f>
        <v>0</v>
      </c>
      <c r="D471" s="42">
        <f>E140</f>
        <v>0</v>
      </c>
      <c r="E471" s="124">
        <f t="shared" si="17"/>
        <v>3</v>
      </c>
      <c r="F471" s="177">
        <f t="shared" si="18"/>
        <v>0</v>
      </c>
      <c r="G471" s="262"/>
    </row>
    <row r="472" spans="1:7" ht="51">
      <c r="A472" s="171"/>
      <c r="B472" s="125" t="s">
        <v>109</v>
      </c>
      <c r="C472" s="128">
        <f t="shared" ref="C472:D474" si="19">D148</f>
        <v>2</v>
      </c>
      <c r="D472" s="42">
        <f t="shared" si="19"/>
        <v>1750905</v>
      </c>
      <c r="E472" s="124">
        <f t="shared" si="17"/>
        <v>3</v>
      </c>
      <c r="F472" s="177">
        <f>F148</f>
        <v>10505430</v>
      </c>
      <c r="G472" s="262"/>
    </row>
    <row r="473" spans="1:7" ht="15.75" customHeight="1">
      <c r="A473" s="171"/>
      <c r="B473" s="125" t="s">
        <v>111</v>
      </c>
      <c r="C473" s="128">
        <f t="shared" si="19"/>
        <v>1</v>
      </c>
      <c r="D473" s="42">
        <f t="shared" si="19"/>
        <v>2996000</v>
      </c>
      <c r="E473" s="124">
        <f t="shared" si="17"/>
        <v>3</v>
      </c>
      <c r="F473" s="177">
        <f>F149</f>
        <v>8988000</v>
      </c>
      <c r="G473" s="262"/>
    </row>
    <row r="474" spans="1:7" ht="15.75" customHeight="1">
      <c r="A474" s="171"/>
      <c r="B474" s="125" t="s">
        <v>112</v>
      </c>
      <c r="C474" s="128">
        <f t="shared" si="19"/>
        <v>1</v>
      </c>
      <c r="D474" s="42">
        <f t="shared" si="19"/>
        <v>2996000</v>
      </c>
      <c r="E474" s="124">
        <f t="shared" si="17"/>
        <v>3</v>
      </c>
      <c r="F474" s="177">
        <f>F150</f>
        <v>8988000</v>
      </c>
      <c r="G474" s="262"/>
    </row>
    <row r="475" spans="1:7" ht="15.75" customHeight="1">
      <c r="A475" s="171"/>
      <c r="B475" s="125" t="s">
        <v>118</v>
      </c>
      <c r="C475" s="128">
        <f>D162</f>
        <v>1</v>
      </c>
      <c r="D475" s="42">
        <f>E162</f>
        <v>2996000</v>
      </c>
      <c r="E475" s="124">
        <f t="shared" si="17"/>
        <v>3</v>
      </c>
      <c r="F475" s="177">
        <f>F162</f>
        <v>8988000</v>
      </c>
      <c r="G475" s="262"/>
    </row>
    <row r="476" spans="1:7" ht="15.75" customHeight="1">
      <c r="A476" s="171"/>
      <c r="B476" s="125" t="s">
        <v>224</v>
      </c>
      <c r="C476" s="128">
        <f>D168</f>
        <v>1</v>
      </c>
      <c r="D476" s="42">
        <f>E168</f>
        <v>1750905</v>
      </c>
      <c r="E476" s="124">
        <f t="shared" si="17"/>
        <v>3</v>
      </c>
      <c r="F476" s="177">
        <f>F168</f>
        <v>5252715</v>
      </c>
      <c r="G476" s="262"/>
    </row>
    <row r="477" spans="1:7" ht="15.75" customHeight="1">
      <c r="A477" s="171"/>
      <c r="B477" s="125" t="s">
        <v>225</v>
      </c>
      <c r="C477" s="128">
        <f>D174</f>
        <v>1</v>
      </c>
      <c r="D477" s="42">
        <f>E174</f>
        <v>1750905</v>
      </c>
      <c r="E477" s="124">
        <f t="shared" si="17"/>
        <v>3</v>
      </c>
      <c r="F477" s="177">
        <f>F174</f>
        <v>5252715</v>
      </c>
      <c r="G477" s="262"/>
    </row>
    <row r="478" spans="1:7" ht="15.75" customHeight="1">
      <c r="A478" s="171"/>
      <c r="B478" s="125" t="s">
        <v>125</v>
      </c>
      <c r="C478" s="128">
        <f>D184</f>
        <v>1</v>
      </c>
      <c r="D478" s="42">
        <f>E184</f>
        <v>2050000</v>
      </c>
      <c r="E478" s="124">
        <f t="shared" si="17"/>
        <v>3</v>
      </c>
      <c r="F478" s="177">
        <f>F184</f>
        <v>6150000</v>
      </c>
      <c r="G478" s="262"/>
    </row>
    <row r="479" spans="1:7" ht="15.75" customHeight="1">
      <c r="A479" s="171"/>
      <c r="B479" s="300" t="s">
        <v>226</v>
      </c>
      <c r="C479" s="301"/>
      <c r="D479" s="301"/>
      <c r="E479" s="302"/>
      <c r="F479" s="177">
        <f>SUM(F464:G478)</f>
        <v>99087720</v>
      </c>
      <c r="G479" s="262"/>
    </row>
    <row r="480" spans="1:7" ht="15.75" customHeight="1">
      <c r="A480" s="38"/>
      <c r="B480" s="288"/>
      <c r="C480" s="288"/>
      <c r="D480" s="288"/>
      <c r="E480" s="288"/>
      <c r="F480" s="288"/>
      <c r="G480" s="288"/>
    </row>
    <row r="481" spans="1:7" ht="15.75" customHeight="1">
      <c r="A481" s="3" t="s">
        <v>2</v>
      </c>
      <c r="B481" s="277" t="s">
        <v>227</v>
      </c>
      <c r="C481" s="278"/>
      <c r="D481" s="278"/>
      <c r="E481" s="278"/>
      <c r="F481" s="278"/>
      <c r="G481" s="279"/>
    </row>
    <row r="482" spans="1:7" ht="15.75" customHeight="1">
      <c r="A482" s="181">
        <v>43</v>
      </c>
      <c r="B482" s="47" t="s">
        <v>129</v>
      </c>
      <c r="C482" s="280" t="s">
        <v>228</v>
      </c>
      <c r="D482" s="278"/>
      <c r="E482" s="279"/>
      <c r="F482" s="280" t="s">
        <v>79</v>
      </c>
      <c r="G482" s="279"/>
    </row>
    <row r="483" spans="1:7" ht="15.75" customHeight="1">
      <c r="A483" s="182"/>
      <c r="B483" s="311" t="s">
        <v>229</v>
      </c>
      <c r="C483" s="244" t="s">
        <v>119</v>
      </c>
      <c r="D483" s="245"/>
      <c r="E483" s="243"/>
      <c r="F483" s="177">
        <f>F165+F171</f>
        <v>0</v>
      </c>
      <c r="G483" s="262"/>
    </row>
    <row r="484" spans="1:7" ht="15.75" customHeight="1">
      <c r="A484" s="182"/>
      <c r="B484" s="312"/>
      <c r="C484" s="244" t="s">
        <v>230</v>
      </c>
      <c r="D484" s="245"/>
      <c r="E484" s="243"/>
      <c r="F484" s="177">
        <f>F191</f>
        <v>0</v>
      </c>
      <c r="G484" s="262"/>
    </row>
    <row r="485" spans="1:7" ht="15.75" customHeight="1">
      <c r="A485" s="182"/>
      <c r="B485" s="312"/>
      <c r="C485" s="244" t="s">
        <v>231</v>
      </c>
      <c r="D485" s="245"/>
      <c r="E485" s="243"/>
      <c r="F485" s="177">
        <f>F201</f>
        <v>0</v>
      </c>
      <c r="G485" s="262"/>
    </row>
    <row r="486" spans="1:7" ht="15.75" customHeight="1">
      <c r="A486" s="182"/>
      <c r="B486" s="312"/>
      <c r="C486" s="271" t="s">
        <v>151</v>
      </c>
      <c r="D486" s="272"/>
      <c r="E486" s="273"/>
      <c r="F486" s="177">
        <f t="shared" ref="F486:F492" si="20">F232</f>
        <v>2000000</v>
      </c>
      <c r="G486" s="262"/>
    </row>
    <row r="487" spans="1:7" ht="15.75" customHeight="1">
      <c r="A487" s="182"/>
      <c r="B487" s="312"/>
      <c r="C487" s="263" t="s">
        <v>152</v>
      </c>
      <c r="D487" s="264"/>
      <c r="E487" s="265"/>
      <c r="F487" s="177">
        <f t="shared" si="20"/>
        <v>0</v>
      </c>
      <c r="G487" s="262"/>
    </row>
    <row r="488" spans="1:7" ht="15.75" customHeight="1">
      <c r="A488" s="182"/>
      <c r="B488" s="312"/>
      <c r="C488" s="271" t="s">
        <v>187</v>
      </c>
      <c r="D488" s="272"/>
      <c r="E488" s="273"/>
      <c r="F488" s="177">
        <f t="shared" si="20"/>
        <v>3503580</v>
      </c>
      <c r="G488" s="262"/>
    </row>
    <row r="489" spans="1:7" ht="15.75" customHeight="1">
      <c r="A489" s="182"/>
      <c r="B489" s="312"/>
      <c r="C489" s="274" t="s">
        <v>154</v>
      </c>
      <c r="D489" s="275"/>
      <c r="E489" s="276"/>
      <c r="F489" s="177">
        <f t="shared" si="20"/>
        <v>0</v>
      </c>
      <c r="G489" s="262"/>
    </row>
    <row r="490" spans="1:7" ht="15.75" customHeight="1">
      <c r="A490" s="182"/>
      <c r="B490" s="312"/>
      <c r="C490" s="274" t="s">
        <v>155</v>
      </c>
      <c r="D490" s="275"/>
      <c r="E490" s="276"/>
      <c r="F490" s="177">
        <f t="shared" si="20"/>
        <v>600000</v>
      </c>
      <c r="G490" s="262"/>
    </row>
    <row r="491" spans="1:7" ht="15.75" customHeight="1">
      <c r="A491" s="182"/>
      <c r="B491" s="312"/>
      <c r="C491" s="274" t="s">
        <v>156</v>
      </c>
      <c r="D491" s="275"/>
      <c r="E491" s="276"/>
      <c r="F491" s="177">
        <f t="shared" si="20"/>
        <v>0</v>
      </c>
      <c r="G491" s="262"/>
    </row>
    <row r="492" spans="1:7" ht="15.75" customHeight="1">
      <c r="A492" s="182"/>
      <c r="B492" s="312"/>
      <c r="C492" s="263" t="s">
        <v>157</v>
      </c>
      <c r="D492" s="264"/>
      <c r="E492" s="265"/>
      <c r="F492" s="177">
        <f t="shared" si="20"/>
        <v>600000</v>
      </c>
      <c r="G492" s="262"/>
    </row>
    <row r="493" spans="1:7" ht="15.75" customHeight="1">
      <c r="A493" s="182"/>
      <c r="B493" s="313"/>
      <c r="C493" s="280" t="s">
        <v>232</v>
      </c>
      <c r="D493" s="278"/>
      <c r="E493" s="279"/>
      <c r="F493" s="177">
        <f>SUM(F483:G492)</f>
        <v>6703580</v>
      </c>
      <c r="G493" s="262"/>
    </row>
    <row r="494" spans="1:7" ht="15.75" customHeight="1">
      <c r="A494" s="182"/>
      <c r="B494" s="311" t="s">
        <v>233</v>
      </c>
      <c r="C494" s="244" t="s">
        <v>147</v>
      </c>
      <c r="D494" s="245"/>
      <c r="E494" s="243"/>
      <c r="F494" s="177">
        <f>F227</f>
        <v>0</v>
      </c>
      <c r="G494" s="262"/>
    </row>
    <row r="495" spans="1:7" ht="15.75" customHeight="1">
      <c r="A495" s="182"/>
      <c r="B495" s="312"/>
      <c r="C495" s="244" t="s">
        <v>234</v>
      </c>
      <c r="D495" s="245"/>
      <c r="E495" s="243"/>
      <c r="F495" s="177">
        <f>F460</f>
        <v>136140000</v>
      </c>
      <c r="G495" s="262"/>
    </row>
    <row r="496" spans="1:7" ht="15.75" customHeight="1">
      <c r="A496" s="182"/>
      <c r="B496" s="312"/>
      <c r="C496" s="244" t="s">
        <v>235</v>
      </c>
      <c r="D496" s="245"/>
      <c r="E496" s="243"/>
      <c r="F496" s="177">
        <f>F479</f>
        <v>99087720</v>
      </c>
      <c r="G496" s="262"/>
    </row>
    <row r="497" spans="1:7" ht="33.75" customHeight="1">
      <c r="A497" s="182"/>
      <c r="B497" s="312"/>
      <c r="C497" s="413" t="s">
        <v>236</v>
      </c>
      <c r="D497" s="414"/>
      <c r="E497" s="270"/>
      <c r="F497" s="177">
        <f>+F157+F194+F204+F213+F220+F239</f>
        <v>3600000</v>
      </c>
      <c r="G497" s="262"/>
    </row>
    <row r="498" spans="1:7" ht="15.75" customHeight="1">
      <c r="A498" s="182"/>
      <c r="B498" s="313"/>
      <c r="C498" s="280" t="s">
        <v>237</v>
      </c>
      <c r="D498" s="278"/>
      <c r="E498" s="279"/>
      <c r="F498" s="177">
        <f>SUM(F494:G497)</f>
        <v>238827720</v>
      </c>
      <c r="G498" s="262"/>
    </row>
    <row r="499" spans="1:7" ht="15.75" customHeight="1">
      <c r="A499" s="183"/>
      <c r="B499" s="277" t="s">
        <v>238</v>
      </c>
      <c r="C499" s="278"/>
      <c r="D499" s="278"/>
      <c r="E499" s="279"/>
      <c r="F499" s="281">
        <f>SUM(F493+F498)</f>
        <v>245531300</v>
      </c>
      <c r="G499" s="282"/>
    </row>
    <row r="500" spans="1:7" ht="15.75" customHeight="1">
      <c r="A500" s="123"/>
      <c r="B500" s="415"/>
      <c r="C500" s="415"/>
      <c r="D500" s="415"/>
      <c r="E500" s="415"/>
      <c r="F500" s="415"/>
      <c r="G500" s="415"/>
    </row>
    <row r="501" spans="1:7" ht="15.75" customHeight="1">
      <c r="A501" s="38"/>
      <c r="B501" s="307"/>
      <c r="C501" s="307"/>
      <c r="D501" s="307"/>
      <c r="E501" s="307"/>
      <c r="F501" s="307"/>
      <c r="G501" s="307"/>
    </row>
    <row r="502" spans="1:7" ht="15.75" customHeight="1">
      <c r="A502" s="3" t="s">
        <v>2</v>
      </c>
      <c r="B502" s="277" t="s">
        <v>239</v>
      </c>
      <c r="C502" s="278"/>
      <c r="D502" s="278"/>
      <c r="E502" s="278"/>
      <c r="F502" s="278"/>
      <c r="G502" s="279"/>
    </row>
    <row r="503" spans="1:7" ht="33.950000000000003">
      <c r="A503" s="171">
        <v>44</v>
      </c>
      <c r="B503" s="48" t="s">
        <v>213</v>
      </c>
      <c r="C503" s="10" t="s">
        <v>85</v>
      </c>
      <c r="D503" s="10" t="s">
        <v>86</v>
      </c>
      <c r="E503" s="10" t="s">
        <v>87</v>
      </c>
      <c r="F503" s="280" t="s">
        <v>76</v>
      </c>
      <c r="G503" s="279"/>
    </row>
    <row r="504" spans="1:7" ht="15.75" customHeight="1">
      <c r="A504" s="171"/>
      <c r="B504" s="43" t="s">
        <v>88</v>
      </c>
      <c r="C504" s="44">
        <f t="shared" ref="C504:E508" si="21">+C280</f>
        <v>4100</v>
      </c>
      <c r="D504" s="127">
        <f t="shared" si="21"/>
        <v>37</v>
      </c>
      <c r="E504" s="127">
        <f t="shared" si="21"/>
        <v>92</v>
      </c>
      <c r="F504" s="286">
        <f>F280</f>
        <v>13956400</v>
      </c>
      <c r="G504" s="287"/>
    </row>
    <row r="505" spans="1:7" ht="15.75" customHeight="1">
      <c r="A505" s="171"/>
      <c r="B505" s="45" t="s">
        <v>240</v>
      </c>
      <c r="C505" s="44">
        <f t="shared" si="21"/>
        <v>0</v>
      </c>
      <c r="D505" s="127">
        <f t="shared" si="21"/>
        <v>0</v>
      </c>
      <c r="E505" s="127">
        <f t="shared" si="21"/>
        <v>0</v>
      </c>
      <c r="F505" s="286">
        <f>F281</f>
        <v>0</v>
      </c>
      <c r="G505" s="287"/>
    </row>
    <row r="506" spans="1:7" ht="15.75" customHeight="1">
      <c r="A506" s="171"/>
      <c r="B506" s="41" t="s">
        <v>90</v>
      </c>
      <c r="C506" s="44">
        <f t="shared" si="21"/>
        <v>8100</v>
      </c>
      <c r="D506" s="127">
        <f t="shared" si="21"/>
        <v>37</v>
      </c>
      <c r="E506" s="127">
        <f t="shared" si="21"/>
        <v>92</v>
      </c>
      <c r="F506" s="286">
        <f>F282</f>
        <v>27572400</v>
      </c>
      <c r="G506" s="287"/>
    </row>
    <row r="507" spans="1:7" ht="15.75" customHeight="1">
      <c r="A507" s="171"/>
      <c r="B507" s="45" t="s">
        <v>216</v>
      </c>
      <c r="C507" s="44">
        <f t="shared" si="21"/>
        <v>0</v>
      </c>
      <c r="D507" s="127">
        <f t="shared" si="21"/>
        <v>0</v>
      </c>
      <c r="E507" s="127">
        <f t="shared" si="21"/>
        <v>0</v>
      </c>
      <c r="F507" s="286">
        <f>F283</f>
        <v>0</v>
      </c>
      <c r="G507" s="287"/>
    </row>
    <row r="508" spans="1:7" ht="15.75" customHeight="1">
      <c r="A508" s="171"/>
      <c r="B508" s="45" t="s">
        <v>173</v>
      </c>
      <c r="C508" s="44">
        <f t="shared" si="21"/>
        <v>4100</v>
      </c>
      <c r="D508" s="127">
        <f t="shared" si="21"/>
        <v>37</v>
      </c>
      <c r="E508" s="127">
        <f t="shared" si="21"/>
        <v>92</v>
      </c>
      <c r="F508" s="286">
        <f>F284</f>
        <v>13956400</v>
      </c>
      <c r="G508" s="287"/>
    </row>
    <row r="509" spans="1:7" ht="15.75" customHeight="1">
      <c r="A509" s="171"/>
      <c r="B509" s="300" t="s">
        <v>241</v>
      </c>
      <c r="C509" s="301"/>
      <c r="D509" s="301"/>
      <c r="E509" s="302"/>
      <c r="F509" s="286">
        <f>SUM(F504:G508)</f>
        <v>55485200</v>
      </c>
      <c r="G509" s="287"/>
    </row>
    <row r="510" spans="1:7" ht="15.75" customHeight="1">
      <c r="A510" s="38"/>
      <c r="B510" s="288"/>
      <c r="C510" s="288"/>
      <c r="D510" s="288"/>
      <c r="E510" s="288"/>
      <c r="F510" s="288"/>
      <c r="G510" s="288"/>
    </row>
    <row r="511" spans="1:7" ht="15.75" customHeight="1">
      <c r="A511" s="3" t="s">
        <v>2</v>
      </c>
      <c r="B511" s="277" t="s">
        <v>242</v>
      </c>
      <c r="C511" s="278"/>
      <c r="D511" s="278"/>
      <c r="E511" s="278"/>
      <c r="F511" s="278"/>
      <c r="G511" s="279"/>
    </row>
    <row r="512" spans="1:7" ht="15.75" customHeight="1">
      <c r="A512" s="171">
        <v>45</v>
      </c>
      <c r="B512" s="49" t="s">
        <v>243</v>
      </c>
      <c r="C512" s="14" t="s">
        <v>74</v>
      </c>
      <c r="D512" s="14" t="s">
        <v>221</v>
      </c>
      <c r="E512" s="14" t="s">
        <v>222</v>
      </c>
      <c r="F512" s="280" t="s">
        <v>76</v>
      </c>
      <c r="G512" s="279"/>
    </row>
    <row r="513" spans="1:7" ht="15.75" customHeight="1">
      <c r="A513" s="171"/>
      <c r="B513" s="41" t="str">
        <f>+B267</f>
        <v xml:space="preserve">COORDINADOR </v>
      </c>
      <c r="C513" s="128">
        <f>+D267</f>
        <v>0</v>
      </c>
      <c r="D513" s="42">
        <f>+E267</f>
        <v>0</v>
      </c>
      <c r="E513" s="126">
        <f>+$F$262</f>
        <v>3</v>
      </c>
      <c r="F513" s="260">
        <f>F267</f>
        <v>0</v>
      </c>
      <c r="G513" s="266"/>
    </row>
    <row r="514" spans="1:7" ht="15.75" customHeight="1">
      <c r="A514" s="171"/>
      <c r="B514" s="41" t="s">
        <v>97</v>
      </c>
      <c r="C514" s="128">
        <f>+D290</f>
        <v>1</v>
      </c>
      <c r="D514" s="42">
        <f>+E290</f>
        <v>374500</v>
      </c>
      <c r="E514" s="126">
        <f t="shared" ref="E514:E524" si="22">+$F$262</f>
        <v>3</v>
      </c>
      <c r="F514" s="177">
        <f>F290</f>
        <v>1123500</v>
      </c>
      <c r="G514" s="262"/>
    </row>
    <row r="515" spans="1:7" ht="15.75" customHeight="1">
      <c r="A515" s="171"/>
      <c r="B515" s="41" t="s">
        <v>98</v>
      </c>
      <c r="C515" s="128">
        <f>+D293</f>
        <v>1</v>
      </c>
      <c r="D515" s="129">
        <f>+E293</f>
        <v>1819000</v>
      </c>
      <c r="E515" s="126">
        <f t="shared" si="22"/>
        <v>3</v>
      </c>
      <c r="F515" s="177">
        <f>F293</f>
        <v>5457000</v>
      </c>
      <c r="G515" s="262"/>
    </row>
    <row r="516" spans="1:7" ht="15.75" customHeight="1">
      <c r="A516" s="171"/>
      <c r="B516" s="41" t="s">
        <v>100</v>
      </c>
      <c r="C516" s="128">
        <f>+D296</f>
        <v>1</v>
      </c>
      <c r="D516" s="42">
        <f>+E296</f>
        <v>1819000</v>
      </c>
      <c r="E516" s="126">
        <f t="shared" si="22"/>
        <v>3</v>
      </c>
      <c r="F516" s="177">
        <f>F296</f>
        <v>5457000</v>
      </c>
      <c r="G516" s="262"/>
    </row>
    <row r="517" spans="1:7" ht="15.75" customHeight="1">
      <c r="A517" s="171"/>
      <c r="B517" s="41" t="s">
        <v>223</v>
      </c>
      <c r="C517" s="128">
        <f>+C299</f>
        <v>0</v>
      </c>
      <c r="D517" s="42">
        <f>+D299</f>
        <v>0</v>
      </c>
      <c r="E517" s="126">
        <f t="shared" si="22"/>
        <v>3</v>
      </c>
      <c r="F517" s="177">
        <f>F299</f>
        <v>0</v>
      </c>
      <c r="G517" s="262"/>
    </row>
    <row r="518" spans="1:7" ht="15.75" customHeight="1">
      <c r="A518" s="171"/>
      <c r="B518" s="41" t="s">
        <v>105</v>
      </c>
      <c r="C518" s="128">
        <f>+D306</f>
        <v>1</v>
      </c>
      <c r="D518" s="42">
        <f>+E306</f>
        <v>2247000</v>
      </c>
      <c r="E518" s="126">
        <f t="shared" si="22"/>
        <v>3</v>
      </c>
      <c r="F518" s="177">
        <f>F306</f>
        <v>6741000</v>
      </c>
      <c r="G518" s="262"/>
    </row>
    <row r="519" spans="1:7" ht="15.75" customHeight="1">
      <c r="A519" s="171"/>
      <c r="B519" s="41" t="s">
        <v>106</v>
      </c>
      <c r="C519" s="128">
        <f>+D307</f>
        <v>0</v>
      </c>
      <c r="D519" s="42">
        <f>+E307</f>
        <v>0</v>
      </c>
      <c r="E519" s="126">
        <f t="shared" si="22"/>
        <v>3</v>
      </c>
      <c r="F519" s="177">
        <f>F307</f>
        <v>0</v>
      </c>
      <c r="G519" s="262"/>
    </row>
    <row r="520" spans="1:7" ht="51">
      <c r="A520" s="171"/>
      <c r="B520" s="125" t="s">
        <v>109</v>
      </c>
      <c r="C520" s="127">
        <f t="shared" ref="C520:D522" si="23">+D315</f>
        <v>3</v>
      </c>
      <c r="D520" s="42">
        <f t="shared" si="23"/>
        <v>1926000</v>
      </c>
      <c r="E520" s="126">
        <f t="shared" si="22"/>
        <v>3</v>
      </c>
      <c r="F520" s="177">
        <f>F315</f>
        <v>17334000</v>
      </c>
      <c r="G520" s="262"/>
    </row>
    <row r="521" spans="1:7" ht="15.75" customHeight="1">
      <c r="A521" s="171"/>
      <c r="B521" s="125" t="s">
        <v>177</v>
      </c>
      <c r="C521" s="128">
        <f t="shared" si="23"/>
        <v>1</v>
      </c>
      <c r="D521" s="42">
        <f t="shared" si="23"/>
        <v>2996000</v>
      </c>
      <c r="E521" s="126">
        <f t="shared" si="22"/>
        <v>3</v>
      </c>
      <c r="F521" s="177">
        <f>F316</f>
        <v>8988000</v>
      </c>
      <c r="G521" s="262"/>
    </row>
    <row r="522" spans="1:7" ht="15.75" customHeight="1">
      <c r="A522" s="171"/>
      <c r="B522" s="125" t="s">
        <v>112</v>
      </c>
      <c r="C522" s="128">
        <f t="shared" si="23"/>
        <v>1</v>
      </c>
      <c r="D522" s="42">
        <f t="shared" si="23"/>
        <v>1498000</v>
      </c>
      <c r="E522" s="126">
        <f t="shared" si="22"/>
        <v>3</v>
      </c>
      <c r="F522" s="177">
        <f>F317</f>
        <v>4494000</v>
      </c>
      <c r="G522" s="262"/>
    </row>
    <row r="523" spans="1:7" ht="15.75" customHeight="1">
      <c r="A523" s="171"/>
      <c r="B523" s="41" t="s">
        <v>244</v>
      </c>
      <c r="C523" s="128">
        <f>D328</f>
        <v>0</v>
      </c>
      <c r="D523" s="42">
        <f>E328</f>
        <v>0</v>
      </c>
      <c r="E523" s="126">
        <f t="shared" si="22"/>
        <v>3</v>
      </c>
      <c r="F523" s="177">
        <f>F328</f>
        <v>0</v>
      </c>
      <c r="G523" s="262"/>
    </row>
    <row r="524" spans="1:7" ht="15.75" customHeight="1">
      <c r="A524" s="171"/>
      <c r="B524" s="41" t="s">
        <v>125</v>
      </c>
      <c r="C524" s="128">
        <f>+D339</f>
        <v>0</v>
      </c>
      <c r="D524" s="42">
        <f>+E339</f>
        <v>0</v>
      </c>
      <c r="E524" s="126">
        <f t="shared" si="22"/>
        <v>3</v>
      </c>
      <c r="F524" s="177">
        <f>F339</f>
        <v>0</v>
      </c>
      <c r="G524" s="262"/>
    </row>
    <row r="525" spans="1:7" ht="15.75" customHeight="1">
      <c r="A525" s="171"/>
      <c r="B525" s="300" t="s">
        <v>245</v>
      </c>
      <c r="C525" s="301"/>
      <c r="D525" s="301"/>
      <c r="E525" s="302"/>
      <c r="F525" s="177">
        <f>SUM(F513:G524)</f>
        <v>49594500</v>
      </c>
      <c r="G525" s="262"/>
    </row>
    <row r="526" spans="1:7" ht="15.75" customHeight="1">
      <c r="A526" s="38"/>
      <c r="B526" s="288"/>
      <c r="C526" s="288"/>
      <c r="D526" s="288"/>
      <c r="E526" s="288"/>
      <c r="F526" s="288"/>
      <c r="G526" s="288"/>
    </row>
    <row r="527" spans="1:7" ht="15.75" customHeight="1">
      <c r="A527" s="3" t="s">
        <v>2</v>
      </c>
      <c r="B527" s="277" t="s">
        <v>246</v>
      </c>
      <c r="C527" s="278"/>
      <c r="D527" s="278"/>
      <c r="E527" s="278"/>
      <c r="F527" s="278"/>
      <c r="G527" s="279"/>
    </row>
    <row r="528" spans="1:7" ht="15.75" customHeight="1">
      <c r="A528" s="181">
        <v>46</v>
      </c>
      <c r="B528" s="50" t="s">
        <v>129</v>
      </c>
      <c r="C528" s="280" t="s">
        <v>228</v>
      </c>
      <c r="D528" s="278"/>
      <c r="E528" s="279"/>
      <c r="F528" s="280" t="s">
        <v>79</v>
      </c>
      <c r="G528" s="279"/>
    </row>
    <row r="529" spans="1:7" ht="15.75" customHeight="1">
      <c r="A529" s="182"/>
      <c r="B529" s="312" t="s">
        <v>229</v>
      </c>
      <c r="C529" s="244" t="s">
        <v>119</v>
      </c>
      <c r="D529" s="245"/>
      <c r="E529" s="243"/>
      <c r="F529" s="177">
        <f>F331</f>
        <v>0</v>
      </c>
      <c r="G529" s="262"/>
    </row>
    <row r="530" spans="1:7" ht="15.75" customHeight="1">
      <c r="A530" s="182"/>
      <c r="B530" s="312"/>
      <c r="C530" s="244" t="s">
        <v>230</v>
      </c>
      <c r="D530" s="245"/>
      <c r="E530" s="243"/>
      <c r="F530" s="177">
        <f>+F346</f>
        <v>0</v>
      </c>
      <c r="G530" s="262"/>
    </row>
    <row r="531" spans="1:7" ht="15.75" customHeight="1">
      <c r="A531" s="182"/>
      <c r="B531" s="312"/>
      <c r="C531" s="244" t="s">
        <v>231</v>
      </c>
      <c r="D531" s="245"/>
      <c r="E531" s="243"/>
      <c r="F531" s="177">
        <f>+F356</f>
        <v>0</v>
      </c>
      <c r="G531" s="262"/>
    </row>
    <row r="532" spans="1:7" ht="15.75" customHeight="1">
      <c r="A532" s="182"/>
      <c r="B532" s="312"/>
      <c r="C532" s="271" t="s">
        <v>151</v>
      </c>
      <c r="D532" s="272"/>
      <c r="E532" s="273"/>
      <c r="F532" s="177">
        <f t="shared" ref="F532:F538" si="24">+F387</f>
        <v>0</v>
      </c>
      <c r="G532" s="262"/>
    </row>
    <row r="533" spans="1:7" ht="15.75" customHeight="1">
      <c r="A533" s="182"/>
      <c r="B533" s="312"/>
      <c r="C533" s="263" t="s">
        <v>152</v>
      </c>
      <c r="D533" s="264"/>
      <c r="E533" s="265"/>
      <c r="F533" s="177">
        <f t="shared" si="24"/>
        <v>0</v>
      </c>
      <c r="G533" s="262"/>
    </row>
    <row r="534" spans="1:7" ht="15.75" customHeight="1">
      <c r="A534" s="182"/>
      <c r="B534" s="312"/>
      <c r="C534" s="271" t="s">
        <v>187</v>
      </c>
      <c r="D534" s="272"/>
      <c r="E534" s="273"/>
      <c r="F534" s="177">
        <f t="shared" si="24"/>
        <v>0</v>
      </c>
      <c r="G534" s="262"/>
    </row>
    <row r="535" spans="1:7" ht="15.75" customHeight="1">
      <c r="A535" s="182"/>
      <c r="B535" s="312"/>
      <c r="C535" s="274" t="s">
        <v>154</v>
      </c>
      <c r="D535" s="275"/>
      <c r="E535" s="276"/>
      <c r="F535" s="177">
        <f t="shared" si="24"/>
        <v>0</v>
      </c>
      <c r="G535" s="262"/>
    </row>
    <row r="536" spans="1:7" ht="15.75" customHeight="1">
      <c r="A536" s="182"/>
      <c r="B536" s="312"/>
      <c r="C536" s="274" t="s">
        <v>155</v>
      </c>
      <c r="D536" s="275"/>
      <c r="E536" s="276"/>
      <c r="F536" s="177">
        <f t="shared" si="24"/>
        <v>0</v>
      </c>
      <c r="G536" s="262"/>
    </row>
    <row r="537" spans="1:7" ht="15.75" customHeight="1">
      <c r="A537" s="182"/>
      <c r="B537" s="312"/>
      <c r="C537" s="274" t="s">
        <v>156</v>
      </c>
      <c r="D537" s="275"/>
      <c r="E537" s="276"/>
      <c r="F537" s="177">
        <f t="shared" si="24"/>
        <v>0</v>
      </c>
      <c r="G537" s="262"/>
    </row>
    <row r="538" spans="1:7" ht="15.75" customHeight="1">
      <c r="A538" s="182"/>
      <c r="B538" s="312"/>
      <c r="C538" s="263" t="s">
        <v>157</v>
      </c>
      <c r="D538" s="264"/>
      <c r="E538" s="265"/>
      <c r="F538" s="177">
        <f t="shared" si="24"/>
        <v>0</v>
      </c>
      <c r="G538" s="262"/>
    </row>
    <row r="539" spans="1:7" ht="15.75" customHeight="1">
      <c r="A539" s="182"/>
      <c r="B539" s="313"/>
      <c r="C539" s="280" t="s">
        <v>232</v>
      </c>
      <c r="D539" s="278"/>
      <c r="E539" s="279"/>
      <c r="F539" s="177">
        <f>SUM(F529:G538)</f>
        <v>0</v>
      </c>
      <c r="G539" s="262"/>
    </row>
    <row r="540" spans="1:7" ht="15.75" customHeight="1">
      <c r="A540" s="182"/>
      <c r="B540" s="311" t="s">
        <v>233</v>
      </c>
      <c r="C540" s="244" t="s">
        <v>147</v>
      </c>
      <c r="D540" s="245"/>
      <c r="E540" s="243"/>
      <c r="F540" s="177">
        <f>+E380</f>
        <v>0</v>
      </c>
      <c r="G540" s="262"/>
    </row>
    <row r="541" spans="1:7" ht="15.75" customHeight="1">
      <c r="A541" s="182"/>
      <c r="B541" s="312"/>
      <c r="C541" s="244" t="s">
        <v>234</v>
      </c>
      <c r="D541" s="245"/>
      <c r="E541" s="243"/>
      <c r="F541" s="177">
        <f>+F509</f>
        <v>55485200</v>
      </c>
      <c r="G541" s="262"/>
    </row>
    <row r="542" spans="1:7" ht="15.75" customHeight="1">
      <c r="A542" s="182"/>
      <c r="B542" s="312"/>
      <c r="C542" s="244" t="s">
        <v>235</v>
      </c>
      <c r="D542" s="245"/>
      <c r="E542" s="243"/>
      <c r="F542" s="177">
        <f>+F525</f>
        <v>49594500</v>
      </c>
      <c r="G542" s="262"/>
    </row>
    <row r="543" spans="1:7" ht="34.5" customHeight="1">
      <c r="A543" s="182"/>
      <c r="B543" s="312"/>
      <c r="C543" s="413" t="s">
        <v>247</v>
      </c>
      <c r="D543" s="414"/>
      <c r="E543" s="270"/>
      <c r="F543" s="177">
        <f>+F324+F349+F359+F368+F375</f>
        <v>148000</v>
      </c>
      <c r="G543" s="262"/>
    </row>
    <row r="544" spans="1:7" ht="15.75" customHeight="1">
      <c r="A544" s="182"/>
      <c r="B544" s="313"/>
      <c r="C544" s="280" t="s">
        <v>237</v>
      </c>
      <c r="D544" s="278"/>
      <c r="E544" s="279"/>
      <c r="F544" s="177">
        <f>SUM(F540:G543)</f>
        <v>105227700</v>
      </c>
      <c r="G544" s="262"/>
    </row>
    <row r="545" spans="1:7" ht="15.75" customHeight="1">
      <c r="A545" s="183"/>
      <c r="B545" s="277" t="s">
        <v>248</v>
      </c>
      <c r="C545" s="278"/>
      <c r="D545" s="278"/>
      <c r="E545" s="279"/>
      <c r="F545" s="281">
        <f>+F539+F544</f>
        <v>105227700</v>
      </c>
      <c r="G545" s="282"/>
    </row>
    <row r="546" spans="1:7" ht="15.75" customHeight="1">
      <c r="A546" s="38"/>
      <c r="B546" s="288"/>
      <c r="C546" s="288"/>
      <c r="D546" s="288"/>
      <c r="E546" s="288"/>
      <c r="F546" s="288"/>
      <c r="G546" s="288"/>
    </row>
    <row r="547" spans="1:7" ht="15.75" customHeight="1">
      <c r="A547" s="38"/>
      <c r="B547" s="280" t="s">
        <v>189</v>
      </c>
      <c r="C547" s="278"/>
      <c r="D547" s="278"/>
      <c r="E547" s="279"/>
      <c r="F547" s="281">
        <f>+F545+F499</f>
        <v>350759000</v>
      </c>
      <c r="G547" s="282"/>
    </row>
    <row r="548" spans="1:7" ht="15.75" customHeight="1">
      <c r="A548" s="38"/>
      <c r="B548" s="251"/>
      <c r="C548" s="251"/>
      <c r="D548" s="251"/>
      <c r="E548" s="251"/>
      <c r="F548" s="251"/>
      <c r="G548" s="251"/>
    </row>
    <row r="549" spans="1:7" ht="15.75" customHeight="1">
      <c r="A549" s="38"/>
      <c r="B549" s="255"/>
      <c r="C549" s="255"/>
      <c r="D549" s="255"/>
      <c r="E549" s="255"/>
      <c r="F549" s="255"/>
      <c r="G549" s="255"/>
    </row>
    <row r="550" spans="1:7" ht="51.75" customHeight="1">
      <c r="A550" s="38"/>
      <c r="B550" s="283" t="s">
        <v>249</v>
      </c>
      <c r="C550" s="284"/>
      <c r="D550" s="284"/>
      <c r="E550" s="284"/>
      <c r="F550" s="284"/>
      <c r="G550" s="285"/>
    </row>
    <row r="551" spans="1:7" ht="15.75" customHeight="1">
      <c r="A551" s="38"/>
      <c r="B551" s="416"/>
      <c r="C551" s="416"/>
      <c r="D551" s="416"/>
      <c r="E551" s="416"/>
      <c r="F551" s="416"/>
      <c r="G551" s="416"/>
    </row>
    <row r="552" spans="1:7" ht="15.75" customHeight="1">
      <c r="A552" s="38"/>
      <c r="B552" s="310"/>
      <c r="C552" s="310"/>
      <c r="D552" s="310"/>
      <c r="E552" s="310"/>
      <c r="F552" s="310"/>
      <c r="G552" s="310"/>
    </row>
    <row r="553" spans="1:7" ht="15.75" customHeight="1">
      <c r="A553" s="3" t="s">
        <v>2</v>
      </c>
      <c r="B553" s="238" t="s">
        <v>250</v>
      </c>
      <c r="C553" s="198"/>
      <c r="D553" s="239"/>
      <c r="E553" s="38"/>
      <c r="F553" s="38"/>
      <c r="G553" s="38"/>
    </row>
    <row r="554" spans="1:7" ht="15.75" customHeight="1">
      <c r="A554" s="171">
        <v>47</v>
      </c>
      <c r="B554" s="173" t="s">
        <v>129</v>
      </c>
      <c r="C554" s="200"/>
      <c r="D554" s="11" t="s">
        <v>74</v>
      </c>
      <c r="E554" s="2"/>
      <c r="F554" s="2"/>
      <c r="G554" s="2"/>
    </row>
    <row r="555" spans="1:7" ht="15.75" customHeight="1">
      <c r="A555" s="171"/>
      <c r="B555" s="242" t="s">
        <v>88</v>
      </c>
      <c r="C555" s="243"/>
      <c r="D555" s="23">
        <v>16810000</v>
      </c>
      <c r="E555" s="2"/>
      <c r="F555" s="2"/>
      <c r="G555" s="2"/>
    </row>
    <row r="556" spans="1:7" ht="15.75" customHeight="1">
      <c r="A556" s="171"/>
      <c r="B556" s="242" t="s">
        <v>215</v>
      </c>
      <c r="C556" s="243" t="s">
        <v>215</v>
      </c>
      <c r="D556" s="23">
        <v>11480000</v>
      </c>
      <c r="E556" s="2"/>
      <c r="F556" s="2"/>
      <c r="G556" s="2"/>
    </row>
    <row r="557" spans="1:7" ht="15.75" customHeight="1">
      <c r="A557" s="171"/>
      <c r="B557" s="242" t="s">
        <v>90</v>
      </c>
      <c r="C557" s="243" t="s">
        <v>90</v>
      </c>
      <c r="D557" s="23">
        <v>33210000</v>
      </c>
      <c r="E557" s="133"/>
      <c r="F557" s="2"/>
      <c r="G557" s="2"/>
    </row>
    <row r="558" spans="1:7" ht="15.75" customHeight="1">
      <c r="A558" s="171"/>
      <c r="B558" s="242" t="s">
        <v>216</v>
      </c>
      <c r="C558" s="243" t="s">
        <v>216</v>
      </c>
      <c r="D558" s="23">
        <v>11480000</v>
      </c>
      <c r="E558" s="133"/>
      <c r="F558" s="2"/>
      <c r="G558" s="2"/>
    </row>
    <row r="559" spans="1:7" ht="30.75" customHeight="1">
      <c r="A559" s="171"/>
      <c r="B559" s="269" t="s">
        <v>217</v>
      </c>
      <c r="C559" s="270" t="s">
        <v>217</v>
      </c>
      <c r="D559" s="23">
        <v>1723768</v>
      </c>
      <c r="E559" s="133"/>
      <c r="F559" s="2"/>
      <c r="G559" s="2"/>
    </row>
    <row r="560" spans="1:7" ht="15.75" customHeight="1">
      <c r="A560" s="38"/>
      <c r="B560" s="353"/>
      <c r="C560" s="353"/>
      <c r="D560" s="353"/>
      <c r="E560" s="2"/>
      <c r="F560" s="2"/>
      <c r="G560" s="2"/>
    </row>
    <row r="561" spans="1:7" ht="31.5" customHeight="1">
      <c r="A561" s="3" t="s">
        <v>2</v>
      </c>
      <c r="B561" s="238" t="s">
        <v>251</v>
      </c>
      <c r="C561" s="198"/>
      <c r="D561" s="239"/>
      <c r="E561" s="2"/>
      <c r="F561" s="2"/>
      <c r="G561" s="2"/>
    </row>
    <row r="562" spans="1:7" ht="15.75" customHeight="1">
      <c r="A562" s="171">
        <v>48</v>
      </c>
      <c r="B562" s="173" t="s">
        <v>129</v>
      </c>
      <c r="C562" s="200"/>
      <c r="D562" s="11" t="s">
        <v>74</v>
      </c>
      <c r="E562" s="2"/>
      <c r="F562" s="2"/>
      <c r="G562" s="2"/>
    </row>
    <row r="563" spans="1:7" ht="15.75" customHeight="1">
      <c r="A563" s="171"/>
      <c r="B563" s="269" t="s">
        <v>252</v>
      </c>
      <c r="C563" s="270"/>
      <c r="D563" s="23">
        <v>0</v>
      </c>
      <c r="E563" s="2"/>
      <c r="F563" s="2"/>
      <c r="G563" s="2"/>
    </row>
    <row r="564" spans="1:7" ht="15.75" customHeight="1">
      <c r="A564" s="171"/>
      <c r="B564" s="269" t="s">
        <v>97</v>
      </c>
      <c r="C564" s="270" t="s">
        <v>97</v>
      </c>
      <c r="D564" s="23">
        <v>0</v>
      </c>
      <c r="E564" s="2"/>
      <c r="F564" s="2"/>
      <c r="G564" s="2"/>
    </row>
    <row r="565" spans="1:7" ht="15.75" customHeight="1">
      <c r="A565" s="171"/>
      <c r="B565" s="269" t="s">
        <v>98</v>
      </c>
      <c r="C565" s="270" t="s">
        <v>98</v>
      </c>
      <c r="D565" s="23">
        <v>0</v>
      </c>
      <c r="E565" s="2"/>
      <c r="F565" s="2"/>
      <c r="G565" s="2"/>
    </row>
    <row r="566" spans="1:7" ht="15.75" customHeight="1">
      <c r="A566" s="171"/>
      <c r="B566" s="269" t="s">
        <v>100</v>
      </c>
      <c r="C566" s="270" t="s">
        <v>100</v>
      </c>
      <c r="D566" s="23">
        <v>0</v>
      </c>
      <c r="E566" s="2"/>
      <c r="F566" s="2"/>
      <c r="G566" s="2"/>
    </row>
    <row r="567" spans="1:7" ht="15.75" customHeight="1">
      <c r="A567" s="171"/>
      <c r="B567" s="269" t="s">
        <v>223</v>
      </c>
      <c r="C567" s="270" t="s">
        <v>223</v>
      </c>
      <c r="D567" s="23">
        <v>0</v>
      </c>
      <c r="E567" s="2"/>
      <c r="F567" s="2"/>
      <c r="G567" s="2"/>
    </row>
    <row r="568" spans="1:7" ht="15.75" customHeight="1">
      <c r="A568" s="171"/>
      <c r="B568" s="269" t="s">
        <v>102</v>
      </c>
      <c r="C568" s="270" t="s">
        <v>102</v>
      </c>
      <c r="D568" s="23">
        <v>0</v>
      </c>
      <c r="E568" s="2"/>
      <c r="F568" s="2"/>
      <c r="G568" s="2"/>
    </row>
    <row r="569" spans="1:7" ht="15.75" customHeight="1">
      <c r="A569" s="171"/>
      <c r="B569" s="269" t="s">
        <v>105</v>
      </c>
      <c r="C569" s="270" t="s">
        <v>105</v>
      </c>
      <c r="D569" s="23">
        <v>0</v>
      </c>
      <c r="E569" s="2"/>
      <c r="F569" s="2"/>
      <c r="G569" s="2"/>
    </row>
    <row r="570" spans="1:7" ht="15.75" customHeight="1">
      <c r="A570" s="171"/>
      <c r="B570" s="269" t="s">
        <v>106</v>
      </c>
      <c r="C570" s="270" t="s">
        <v>106</v>
      </c>
      <c r="D570" s="23">
        <v>0</v>
      </c>
      <c r="E570" s="2"/>
      <c r="F570" s="2"/>
      <c r="G570" s="2"/>
    </row>
    <row r="571" spans="1:7" ht="30.75" customHeight="1">
      <c r="A571" s="171"/>
      <c r="B571" s="269" t="s">
        <v>109</v>
      </c>
      <c r="C571" s="270" t="s">
        <v>109</v>
      </c>
      <c r="D571" s="23">
        <v>0</v>
      </c>
      <c r="E571" s="2"/>
      <c r="F571" s="2"/>
      <c r="G571" s="2"/>
    </row>
    <row r="572" spans="1:7" ht="15.75" customHeight="1">
      <c r="A572" s="171"/>
      <c r="B572" s="269" t="s">
        <v>111</v>
      </c>
      <c r="C572" s="270" t="s">
        <v>111</v>
      </c>
      <c r="D572" s="23">
        <v>0</v>
      </c>
      <c r="E572" s="2"/>
      <c r="F572" s="2"/>
      <c r="G572" s="2"/>
    </row>
    <row r="573" spans="1:7" ht="15.75" customHeight="1">
      <c r="A573" s="171"/>
      <c r="B573" s="269" t="s">
        <v>112</v>
      </c>
      <c r="C573" s="270" t="s">
        <v>112</v>
      </c>
      <c r="D573" s="23">
        <v>0</v>
      </c>
      <c r="E573" s="2"/>
      <c r="F573" s="2"/>
      <c r="G573" s="2"/>
    </row>
    <row r="574" spans="1:7" ht="15.75" customHeight="1">
      <c r="A574" s="171"/>
      <c r="B574" s="269" t="s">
        <v>244</v>
      </c>
      <c r="C574" s="270" t="s">
        <v>244</v>
      </c>
      <c r="D574" s="23">
        <v>0</v>
      </c>
      <c r="E574" s="2"/>
      <c r="F574" s="2"/>
      <c r="G574" s="2"/>
    </row>
    <row r="575" spans="1:7" ht="15.75" customHeight="1">
      <c r="A575" s="171"/>
      <c r="B575" s="269" t="s">
        <v>125</v>
      </c>
      <c r="C575" s="270" t="s">
        <v>125</v>
      </c>
      <c r="D575" s="23">
        <v>0</v>
      </c>
      <c r="E575" s="2"/>
      <c r="F575" s="2"/>
      <c r="G575" s="2"/>
    </row>
    <row r="576" spans="1:7" ht="15.75" customHeight="1">
      <c r="A576" s="38"/>
      <c r="B576" s="353"/>
      <c r="C576" s="353"/>
      <c r="D576" s="353"/>
      <c r="E576" s="2"/>
      <c r="F576" s="2"/>
      <c r="G576" s="2"/>
    </row>
    <row r="577" spans="1:7" ht="34.5" customHeight="1">
      <c r="A577" s="3" t="s">
        <v>2</v>
      </c>
      <c r="B577" s="238" t="s">
        <v>253</v>
      </c>
      <c r="C577" s="198"/>
      <c r="D577" s="239"/>
      <c r="E577" s="2"/>
      <c r="F577" s="2"/>
      <c r="G577" s="2"/>
    </row>
    <row r="578" spans="1:7" ht="17.100000000000001">
      <c r="A578" s="171">
        <v>49</v>
      </c>
      <c r="B578" s="198" t="s">
        <v>129</v>
      </c>
      <c r="C578" s="200"/>
      <c r="D578" s="51" t="s">
        <v>74</v>
      </c>
      <c r="E578" s="2"/>
      <c r="F578" s="2"/>
      <c r="G578" s="2"/>
    </row>
    <row r="579" spans="1:7" ht="15.75" customHeight="1">
      <c r="A579" s="171"/>
      <c r="B579" s="411" t="s">
        <v>254</v>
      </c>
      <c r="C579" s="412"/>
      <c r="D579" s="23">
        <v>0</v>
      </c>
      <c r="E579" s="2"/>
      <c r="F579" s="2"/>
      <c r="G579" s="2"/>
    </row>
    <row r="580" spans="1:7" ht="15.75" customHeight="1">
      <c r="A580" s="171"/>
      <c r="B580" s="411" t="s">
        <v>119</v>
      </c>
      <c r="C580" s="412"/>
      <c r="D580" s="23">
        <v>0</v>
      </c>
      <c r="E580" s="2"/>
      <c r="F580" s="2"/>
      <c r="G580" s="2"/>
    </row>
    <row r="581" spans="1:7" ht="15.75" customHeight="1">
      <c r="A581" s="171"/>
      <c r="B581" s="411" t="s">
        <v>230</v>
      </c>
      <c r="C581" s="412" t="s">
        <v>230</v>
      </c>
      <c r="D581" s="23">
        <v>0</v>
      </c>
      <c r="E581" s="2"/>
      <c r="F581" s="2"/>
      <c r="G581" s="2"/>
    </row>
    <row r="582" spans="1:7" ht="15.75" customHeight="1">
      <c r="A582" s="171"/>
      <c r="B582" s="411" t="s">
        <v>255</v>
      </c>
      <c r="C582" s="412"/>
      <c r="D582" s="23">
        <v>0</v>
      </c>
      <c r="E582" s="2"/>
      <c r="F582" s="2"/>
      <c r="G582" s="2"/>
    </row>
    <row r="583" spans="1:7" ht="15.75" customHeight="1">
      <c r="A583" s="171"/>
      <c r="B583" s="411" t="s">
        <v>256</v>
      </c>
      <c r="C583" s="412"/>
      <c r="D583" s="23">
        <v>0</v>
      </c>
      <c r="E583" s="2"/>
      <c r="F583" s="2"/>
      <c r="G583" s="2"/>
    </row>
    <row r="584" spans="1:7" ht="15.75" customHeight="1">
      <c r="A584" s="171"/>
      <c r="B584" s="411" t="s">
        <v>231</v>
      </c>
      <c r="C584" s="412"/>
      <c r="D584" s="23">
        <v>0</v>
      </c>
      <c r="E584" s="2"/>
      <c r="F584" s="2"/>
      <c r="G584" s="2"/>
    </row>
    <row r="585" spans="1:7" ht="15.75" customHeight="1">
      <c r="A585" s="171"/>
      <c r="B585" s="411" t="s">
        <v>257</v>
      </c>
      <c r="C585" s="412"/>
      <c r="D585" s="23">
        <v>0</v>
      </c>
      <c r="E585" s="2"/>
      <c r="F585" s="2"/>
      <c r="G585" s="2"/>
    </row>
    <row r="586" spans="1:7" ht="15.75" customHeight="1">
      <c r="A586" s="171"/>
      <c r="B586" s="411" t="s">
        <v>258</v>
      </c>
      <c r="C586" s="412"/>
      <c r="D586" s="23">
        <v>0</v>
      </c>
      <c r="E586" s="2"/>
      <c r="F586" s="2"/>
      <c r="G586" s="2"/>
    </row>
    <row r="587" spans="1:7" ht="15.75" customHeight="1">
      <c r="A587" s="171"/>
      <c r="B587" s="411" t="s">
        <v>259</v>
      </c>
      <c r="C587" s="412"/>
      <c r="D587" s="23">
        <v>0</v>
      </c>
      <c r="E587" s="2"/>
      <c r="F587" s="2"/>
      <c r="G587" s="2"/>
    </row>
    <row r="588" spans="1:7" ht="15.75" customHeight="1">
      <c r="A588" s="171"/>
      <c r="B588" s="411" t="s">
        <v>147</v>
      </c>
      <c r="C588" s="412"/>
      <c r="D588" s="23">
        <v>0</v>
      </c>
      <c r="E588" s="2"/>
      <c r="F588" s="2"/>
      <c r="G588" s="2"/>
    </row>
    <row r="589" spans="1:7" ht="15.75" customHeight="1">
      <c r="A589" s="171"/>
      <c r="B589" s="408" t="s">
        <v>151</v>
      </c>
      <c r="C589" s="273"/>
      <c r="D589" s="23">
        <v>0</v>
      </c>
      <c r="E589" s="2"/>
      <c r="F589" s="2"/>
      <c r="G589" s="2"/>
    </row>
    <row r="590" spans="1:7" ht="15.75" customHeight="1">
      <c r="A590" s="171"/>
      <c r="B590" s="408" t="s">
        <v>152</v>
      </c>
      <c r="C590" s="273" t="s">
        <v>152</v>
      </c>
      <c r="D590" s="23">
        <v>0</v>
      </c>
      <c r="E590" s="2"/>
      <c r="F590" s="2"/>
      <c r="G590" s="2"/>
    </row>
    <row r="591" spans="1:7" ht="15.75" customHeight="1">
      <c r="A591" s="171"/>
      <c r="B591" s="408" t="s">
        <v>187</v>
      </c>
      <c r="C591" s="273" t="s">
        <v>187</v>
      </c>
      <c r="D591" s="23">
        <v>0</v>
      </c>
      <c r="E591" s="2"/>
      <c r="F591" s="2"/>
      <c r="G591" s="2"/>
    </row>
    <row r="592" spans="1:7" ht="15.75" customHeight="1">
      <c r="A592" s="171"/>
      <c r="B592" s="408" t="s">
        <v>154</v>
      </c>
      <c r="C592" s="273" t="s">
        <v>154</v>
      </c>
      <c r="D592" s="23">
        <v>0</v>
      </c>
      <c r="E592" s="2"/>
      <c r="F592" s="2"/>
      <c r="G592" s="2"/>
    </row>
    <row r="593" spans="1:7" ht="15.75" customHeight="1">
      <c r="A593" s="171"/>
      <c r="B593" s="408" t="s">
        <v>155</v>
      </c>
      <c r="C593" s="273" t="s">
        <v>155</v>
      </c>
      <c r="D593" s="23">
        <v>0</v>
      </c>
      <c r="E593" s="2"/>
      <c r="F593" s="2"/>
      <c r="G593" s="2"/>
    </row>
    <row r="594" spans="1:7" ht="15.75" customHeight="1">
      <c r="A594" s="171"/>
      <c r="B594" s="408" t="s">
        <v>156</v>
      </c>
      <c r="C594" s="273" t="s">
        <v>156</v>
      </c>
      <c r="D594" s="23">
        <v>0</v>
      </c>
      <c r="E594" s="2"/>
      <c r="F594" s="2"/>
      <c r="G594" s="2"/>
    </row>
    <row r="595" spans="1:7" ht="15.75" customHeight="1">
      <c r="A595" s="171"/>
      <c r="B595" s="408" t="s">
        <v>157</v>
      </c>
      <c r="C595" s="273" t="s">
        <v>157</v>
      </c>
      <c r="D595" s="23">
        <v>0</v>
      </c>
      <c r="E595" s="2"/>
      <c r="F595" s="2"/>
      <c r="G595" s="2"/>
    </row>
    <row r="596" spans="1:7" ht="15.75" customHeight="1">
      <c r="A596" s="171"/>
      <c r="B596" s="408" t="s">
        <v>260</v>
      </c>
      <c r="C596" s="273" t="s">
        <v>260</v>
      </c>
      <c r="D596" s="23">
        <v>0</v>
      </c>
      <c r="E596" s="2"/>
      <c r="F596" s="2"/>
      <c r="G596" s="2"/>
    </row>
    <row r="597" spans="1:7" ht="15.75" customHeight="1">
      <c r="A597" s="38"/>
      <c r="B597" s="254"/>
      <c r="C597" s="254"/>
      <c r="D597" s="254"/>
      <c r="E597" s="2"/>
      <c r="F597" s="2"/>
      <c r="G597" s="2"/>
    </row>
    <row r="598" spans="1:7" ht="15.75" customHeight="1">
      <c r="A598" s="3" t="s">
        <v>2</v>
      </c>
      <c r="B598" s="238" t="s">
        <v>261</v>
      </c>
      <c r="C598" s="198"/>
      <c r="D598" s="239"/>
      <c r="E598" s="2"/>
      <c r="F598" s="2"/>
      <c r="G598" s="2"/>
    </row>
    <row r="599" spans="1:7" ht="15.75" customHeight="1">
      <c r="A599" s="171">
        <v>50</v>
      </c>
      <c r="B599" s="198" t="s">
        <v>129</v>
      </c>
      <c r="C599" s="200"/>
      <c r="D599" s="22" t="s">
        <v>74</v>
      </c>
      <c r="E599" s="2"/>
      <c r="F599" s="2"/>
      <c r="G599" s="2"/>
    </row>
    <row r="600" spans="1:7" ht="15.75" customHeight="1">
      <c r="A600" s="171"/>
      <c r="B600" s="242" t="s">
        <v>88</v>
      </c>
      <c r="C600" s="243"/>
      <c r="D600" s="23">
        <f>F105-H105</f>
        <v>25830000</v>
      </c>
      <c r="E600" s="133"/>
      <c r="F600" s="2"/>
      <c r="G600" s="2"/>
    </row>
    <row r="601" spans="1:7" ht="15.75" customHeight="1">
      <c r="A601" s="171"/>
      <c r="B601" s="242" t="s">
        <v>215</v>
      </c>
      <c r="C601" s="243" t="s">
        <v>215</v>
      </c>
      <c r="D601" s="23">
        <f>F106-H106</f>
        <v>17640000</v>
      </c>
      <c r="E601" s="2"/>
      <c r="F601" s="2"/>
      <c r="G601" s="2"/>
    </row>
    <row r="602" spans="1:7" ht="15.75" customHeight="1">
      <c r="A602" s="171"/>
      <c r="B602" s="242" t="s">
        <v>90</v>
      </c>
      <c r="C602" s="243" t="s">
        <v>90</v>
      </c>
      <c r="D602" s="23">
        <f>F107-H107</f>
        <v>51030000</v>
      </c>
      <c r="E602" s="2"/>
      <c r="F602" s="2"/>
      <c r="G602" s="2"/>
    </row>
    <row r="603" spans="1:7" ht="15.75" customHeight="1">
      <c r="A603" s="171"/>
      <c r="B603" s="242" t="s">
        <v>216</v>
      </c>
      <c r="C603" s="243" t="s">
        <v>216</v>
      </c>
      <c r="D603" s="23">
        <f>F108-H108</f>
        <v>17640000</v>
      </c>
      <c r="E603" s="2"/>
      <c r="F603" s="2"/>
      <c r="G603" s="2"/>
    </row>
    <row r="604" spans="1:7" ht="30.75" customHeight="1">
      <c r="A604" s="171"/>
      <c r="B604" s="269" t="s">
        <v>217</v>
      </c>
      <c r="C604" s="270" t="s">
        <v>217</v>
      </c>
      <c r="D604" s="23">
        <f>F459-D559</f>
        <v>22276232</v>
      </c>
      <c r="E604" s="133"/>
      <c r="F604" s="2"/>
      <c r="G604" s="2"/>
    </row>
    <row r="605" spans="1:7" ht="15.75" customHeight="1">
      <c r="A605" s="38"/>
      <c r="B605" s="353"/>
      <c r="C605" s="353"/>
      <c r="D605" s="353"/>
      <c r="E605" s="2"/>
      <c r="F605" s="2"/>
      <c r="G605" s="2"/>
    </row>
    <row r="606" spans="1:7" ht="15.75" customHeight="1">
      <c r="A606" s="3" t="s">
        <v>2</v>
      </c>
      <c r="B606" s="238" t="s">
        <v>262</v>
      </c>
      <c r="C606" s="198"/>
      <c r="D606" s="239"/>
      <c r="E606" s="2"/>
      <c r="F606" s="2"/>
      <c r="G606" s="2"/>
    </row>
    <row r="607" spans="1:7" ht="15.75" customHeight="1">
      <c r="A607" s="181">
        <v>51</v>
      </c>
      <c r="B607" s="409" t="s">
        <v>129</v>
      </c>
      <c r="C607" s="410"/>
      <c r="D607" s="51" t="s">
        <v>74</v>
      </c>
      <c r="E607" s="2"/>
      <c r="F607" s="2"/>
      <c r="G607" s="2"/>
    </row>
    <row r="608" spans="1:7" ht="15.75" customHeight="1">
      <c r="A608" s="182"/>
      <c r="B608" s="269" t="s">
        <v>252</v>
      </c>
      <c r="C608" s="270"/>
      <c r="D608" s="23">
        <f>F464</f>
        <v>10470000</v>
      </c>
      <c r="E608" s="2"/>
      <c r="F608" s="2"/>
      <c r="G608" s="2"/>
    </row>
    <row r="609" spans="1:7" ht="15.75" customHeight="1">
      <c r="A609" s="182"/>
      <c r="B609" s="269" t="s">
        <v>97</v>
      </c>
      <c r="C609" s="270" t="s">
        <v>97</v>
      </c>
      <c r="D609" s="23">
        <f>F465</f>
        <v>4494000</v>
      </c>
      <c r="E609" s="2"/>
      <c r="F609" s="2"/>
      <c r="G609" s="2"/>
    </row>
    <row r="610" spans="1:7" ht="15.75" customHeight="1">
      <c r="A610" s="182"/>
      <c r="B610" s="269" t="s">
        <v>98</v>
      </c>
      <c r="C610" s="270" t="s">
        <v>98</v>
      </c>
      <c r="D610" s="23">
        <f>F466</f>
        <v>10505430</v>
      </c>
      <c r="E610" s="2"/>
      <c r="F610" s="2"/>
      <c r="G610" s="2"/>
    </row>
    <row r="611" spans="1:7" ht="15.75" customHeight="1">
      <c r="A611" s="182"/>
      <c r="B611" s="269" t="s">
        <v>100</v>
      </c>
      <c r="C611" s="270" t="s">
        <v>100</v>
      </c>
      <c r="D611" s="23">
        <f>F467</f>
        <v>10505430</v>
      </c>
      <c r="E611" s="2"/>
      <c r="F611" s="2"/>
      <c r="G611" s="2"/>
    </row>
    <row r="612" spans="1:7" ht="15.75" customHeight="1">
      <c r="A612" s="182"/>
      <c r="B612" s="269" t="s">
        <v>223</v>
      </c>
      <c r="C612" s="270" t="s">
        <v>223</v>
      </c>
      <c r="D612" s="23">
        <v>0</v>
      </c>
      <c r="E612" s="2"/>
      <c r="F612" s="2"/>
      <c r="G612" s="2"/>
    </row>
    <row r="613" spans="1:7" ht="15.75" customHeight="1">
      <c r="A613" s="182"/>
      <c r="B613" s="269" t="s">
        <v>102</v>
      </c>
      <c r="C613" s="270" t="s">
        <v>102</v>
      </c>
      <c r="D613" s="23">
        <v>0</v>
      </c>
      <c r="E613" s="2"/>
      <c r="F613" s="2"/>
      <c r="G613" s="2"/>
    </row>
    <row r="614" spans="1:7" ht="15" customHeight="1">
      <c r="A614" s="182"/>
      <c r="B614" s="269" t="s">
        <v>105</v>
      </c>
      <c r="C614" s="270" t="s">
        <v>105</v>
      </c>
      <c r="D614" s="23">
        <f>F470</f>
        <v>8988000</v>
      </c>
      <c r="E614" s="2"/>
      <c r="F614" s="2"/>
      <c r="G614" s="2"/>
    </row>
    <row r="615" spans="1:7" ht="15.75" customHeight="1">
      <c r="A615" s="182"/>
      <c r="B615" s="269" t="s">
        <v>106</v>
      </c>
      <c r="C615" s="270" t="s">
        <v>106</v>
      </c>
      <c r="D615" s="23">
        <v>0</v>
      </c>
      <c r="E615" s="2"/>
      <c r="F615" s="2"/>
      <c r="G615" s="2"/>
    </row>
    <row r="616" spans="1:7" ht="30.75" customHeight="1">
      <c r="A616" s="182"/>
      <c r="B616" s="269" t="s">
        <v>109</v>
      </c>
      <c r="C616" s="270" t="s">
        <v>109</v>
      </c>
      <c r="D616" s="23">
        <f t="shared" ref="D616:D621" si="25">F472</f>
        <v>10505430</v>
      </c>
      <c r="E616" s="2"/>
      <c r="F616" s="2"/>
      <c r="G616" s="2"/>
    </row>
    <row r="617" spans="1:7" ht="15.75" customHeight="1">
      <c r="A617" s="182"/>
      <c r="B617" s="269" t="s">
        <v>111</v>
      </c>
      <c r="C617" s="270" t="s">
        <v>111</v>
      </c>
      <c r="D617" s="23">
        <f t="shared" si="25"/>
        <v>8988000</v>
      </c>
      <c r="E617" s="2" t="s">
        <v>263</v>
      </c>
      <c r="F617" s="2"/>
      <c r="G617" s="2"/>
    </row>
    <row r="618" spans="1:7" ht="15.75" customHeight="1">
      <c r="A618" s="182"/>
      <c r="B618" s="269" t="s">
        <v>112</v>
      </c>
      <c r="C618" s="270" t="s">
        <v>112</v>
      </c>
      <c r="D618" s="23">
        <f t="shared" si="25"/>
        <v>8988000</v>
      </c>
      <c r="E618" s="2"/>
      <c r="F618" s="2"/>
      <c r="G618" s="2"/>
    </row>
    <row r="619" spans="1:7" ht="15.75" customHeight="1">
      <c r="A619" s="182"/>
      <c r="B619" s="269" t="s">
        <v>118</v>
      </c>
      <c r="C619" s="270" t="s">
        <v>244</v>
      </c>
      <c r="D619" s="23">
        <f t="shared" si="25"/>
        <v>8988000</v>
      </c>
      <c r="E619" s="2"/>
      <c r="F619" s="2"/>
      <c r="G619" s="2"/>
    </row>
    <row r="620" spans="1:7" ht="15.75" customHeight="1">
      <c r="A620" s="182"/>
      <c r="B620" s="269" t="s">
        <v>224</v>
      </c>
      <c r="C620" s="270" t="s">
        <v>244</v>
      </c>
      <c r="D620" s="23">
        <f t="shared" si="25"/>
        <v>5252715</v>
      </c>
      <c r="E620" s="2"/>
      <c r="F620" s="2"/>
      <c r="G620" s="2"/>
    </row>
    <row r="621" spans="1:7" ht="15.75" customHeight="1">
      <c r="A621" s="182"/>
      <c r="B621" s="269" t="s">
        <v>225</v>
      </c>
      <c r="C621" s="270" t="s">
        <v>244</v>
      </c>
      <c r="D621" s="23">
        <f t="shared" si="25"/>
        <v>5252715</v>
      </c>
      <c r="E621" s="2"/>
      <c r="F621" s="2"/>
      <c r="G621" s="2"/>
    </row>
    <row r="622" spans="1:7" ht="15.75" customHeight="1">
      <c r="A622" s="182"/>
      <c r="B622" s="269" t="s">
        <v>125</v>
      </c>
      <c r="C622" s="270" t="s">
        <v>125</v>
      </c>
      <c r="D622" s="23">
        <f t="shared" ref="D622" si="26">F478</f>
        <v>6150000</v>
      </c>
      <c r="E622" s="2"/>
      <c r="F622" s="2"/>
      <c r="G622" s="2"/>
    </row>
    <row r="623" spans="1:7" ht="15.75" customHeight="1">
      <c r="A623" s="38"/>
      <c r="B623" s="353"/>
      <c r="C623" s="353"/>
      <c r="D623" s="353"/>
      <c r="E623" s="2"/>
      <c r="F623" s="2"/>
      <c r="G623" s="2"/>
    </row>
    <row r="624" spans="1:7" ht="15.75" customHeight="1">
      <c r="A624" s="3" t="s">
        <v>2</v>
      </c>
      <c r="B624" s="238" t="s">
        <v>264</v>
      </c>
      <c r="C624" s="198"/>
      <c r="D624" s="239"/>
      <c r="E624" s="2"/>
      <c r="F624" s="2"/>
      <c r="G624" s="2"/>
    </row>
    <row r="625" spans="1:7" ht="17.100000000000001">
      <c r="A625" s="181">
        <v>52</v>
      </c>
      <c r="B625" s="198" t="s">
        <v>129</v>
      </c>
      <c r="C625" s="200"/>
      <c r="D625" s="22" t="s">
        <v>74</v>
      </c>
      <c r="E625" s="2"/>
      <c r="F625" s="2"/>
      <c r="G625" s="2"/>
    </row>
    <row r="626" spans="1:7" ht="15.75" customHeight="1">
      <c r="A626" s="182"/>
      <c r="B626" s="411" t="s">
        <v>254</v>
      </c>
      <c r="C626" s="412"/>
      <c r="D626" s="23">
        <v>0</v>
      </c>
      <c r="E626" s="2"/>
      <c r="F626" s="2"/>
      <c r="G626" s="2"/>
    </row>
    <row r="627" spans="1:7" ht="15.75" customHeight="1">
      <c r="A627" s="182"/>
      <c r="B627" s="411" t="s">
        <v>119</v>
      </c>
      <c r="C627" s="412"/>
      <c r="D627" s="23">
        <f>F165+F177</f>
        <v>0</v>
      </c>
      <c r="E627" s="2"/>
      <c r="F627" s="2"/>
      <c r="G627" s="2"/>
    </row>
    <row r="628" spans="1:7" ht="15.75" customHeight="1">
      <c r="A628" s="182"/>
      <c r="B628" s="411" t="s">
        <v>230</v>
      </c>
      <c r="C628" s="412" t="s">
        <v>230</v>
      </c>
      <c r="D628" s="23">
        <f>F191</f>
        <v>0</v>
      </c>
      <c r="E628" s="2"/>
      <c r="F628" s="2"/>
      <c r="G628" s="2"/>
    </row>
    <row r="629" spans="1:7" ht="15.75" customHeight="1">
      <c r="A629" s="182"/>
      <c r="B629" s="411" t="s">
        <v>255</v>
      </c>
      <c r="C629" s="412"/>
      <c r="D629" s="23">
        <f>F192</f>
        <v>0</v>
      </c>
      <c r="E629" s="2"/>
      <c r="F629" s="2"/>
      <c r="G629" s="2"/>
    </row>
    <row r="630" spans="1:7" ht="15.75" customHeight="1">
      <c r="A630" s="182"/>
      <c r="B630" s="411" t="s">
        <v>256</v>
      </c>
      <c r="C630" s="412"/>
      <c r="D630" s="23">
        <f>F193</f>
        <v>400000</v>
      </c>
      <c r="E630" s="2"/>
      <c r="F630" s="2"/>
      <c r="G630" s="2"/>
    </row>
    <row r="631" spans="1:7" ht="15.75" customHeight="1">
      <c r="A631" s="182"/>
      <c r="B631" s="411" t="s">
        <v>231</v>
      </c>
      <c r="C631" s="412"/>
      <c r="D631" s="23">
        <f>F201</f>
        <v>0</v>
      </c>
      <c r="E631" s="2"/>
      <c r="F631" s="2"/>
      <c r="G631" s="2"/>
    </row>
    <row r="632" spans="1:7" ht="15.75" customHeight="1">
      <c r="A632" s="182"/>
      <c r="B632" s="411" t="s">
        <v>257</v>
      </c>
      <c r="C632" s="412"/>
      <c r="D632" s="23">
        <f>F202</f>
        <v>0</v>
      </c>
      <c r="E632" s="2"/>
      <c r="F632" s="2"/>
      <c r="G632" s="2"/>
    </row>
    <row r="633" spans="1:7" ht="15.75" customHeight="1">
      <c r="A633" s="182"/>
      <c r="B633" s="411" t="s">
        <v>258</v>
      </c>
      <c r="C633" s="412"/>
      <c r="D633" s="23">
        <f>F203</f>
        <v>0</v>
      </c>
      <c r="E633" s="2"/>
      <c r="F633" s="2"/>
      <c r="G633" s="2"/>
    </row>
    <row r="634" spans="1:7" ht="15.75" customHeight="1">
      <c r="A634" s="182"/>
      <c r="B634" s="411" t="s">
        <v>259</v>
      </c>
      <c r="C634" s="412"/>
      <c r="D634" s="23">
        <f>E211</f>
        <v>0</v>
      </c>
      <c r="E634" s="2"/>
      <c r="F634" s="2"/>
      <c r="G634" s="2"/>
    </row>
    <row r="635" spans="1:7" ht="15.75" customHeight="1">
      <c r="A635" s="182"/>
      <c r="B635" s="411" t="s">
        <v>147</v>
      </c>
      <c r="C635" s="412"/>
      <c r="D635" s="23">
        <v>0</v>
      </c>
      <c r="E635" s="2"/>
      <c r="F635" s="2"/>
      <c r="G635" s="2"/>
    </row>
    <row r="636" spans="1:7" ht="15.75" customHeight="1">
      <c r="A636" s="182"/>
      <c r="B636" s="408" t="s">
        <v>151</v>
      </c>
      <c r="C636" s="273"/>
      <c r="D636" s="23">
        <f t="shared" ref="D636:D641" si="27">F232</f>
        <v>2000000</v>
      </c>
      <c r="E636" s="2"/>
      <c r="F636" s="2"/>
      <c r="G636" s="2"/>
    </row>
    <row r="637" spans="1:7" ht="15.75" customHeight="1">
      <c r="A637" s="182"/>
      <c r="B637" s="408" t="s">
        <v>152</v>
      </c>
      <c r="C637" s="273" t="s">
        <v>152</v>
      </c>
      <c r="D637" s="23">
        <f t="shared" si="27"/>
        <v>0</v>
      </c>
      <c r="E637" s="2"/>
      <c r="F637" s="2"/>
      <c r="G637" s="2"/>
    </row>
    <row r="638" spans="1:7" ht="15.75" customHeight="1">
      <c r="A638" s="182"/>
      <c r="B638" s="408" t="s">
        <v>187</v>
      </c>
      <c r="C638" s="273" t="s">
        <v>187</v>
      </c>
      <c r="D638" s="23">
        <f t="shared" si="27"/>
        <v>3503580</v>
      </c>
      <c r="E638" s="2"/>
      <c r="F638" s="2"/>
      <c r="G638" s="2"/>
    </row>
    <row r="639" spans="1:7" ht="15.75" customHeight="1">
      <c r="A639" s="182"/>
      <c r="B639" s="408" t="s">
        <v>154</v>
      </c>
      <c r="C639" s="273" t="s">
        <v>154</v>
      </c>
      <c r="D639" s="23">
        <f t="shared" si="27"/>
        <v>0</v>
      </c>
      <c r="E639" s="2"/>
      <c r="F639" s="2"/>
      <c r="G639" s="2"/>
    </row>
    <row r="640" spans="1:7" ht="15.75" customHeight="1">
      <c r="A640" s="182"/>
      <c r="B640" s="408" t="s">
        <v>155</v>
      </c>
      <c r="C640" s="273" t="s">
        <v>155</v>
      </c>
      <c r="D640" s="23">
        <f t="shared" si="27"/>
        <v>600000</v>
      </c>
      <c r="E640" s="2"/>
      <c r="F640" s="2"/>
      <c r="G640" s="2"/>
    </row>
    <row r="641" spans="1:7" ht="15.75" customHeight="1">
      <c r="A641" s="182"/>
      <c r="B641" s="408" t="s">
        <v>156</v>
      </c>
      <c r="C641" s="273" t="s">
        <v>156</v>
      </c>
      <c r="D641" s="23">
        <f t="shared" si="27"/>
        <v>0</v>
      </c>
      <c r="E641" s="2"/>
      <c r="F641" s="2"/>
      <c r="G641" s="2"/>
    </row>
    <row r="642" spans="1:7" ht="15.75" customHeight="1">
      <c r="A642" s="182"/>
      <c r="B642" s="408" t="s">
        <v>157</v>
      </c>
      <c r="C642" s="273" t="s">
        <v>157</v>
      </c>
      <c r="D642" s="23">
        <f t="shared" ref="D642" si="28">F238</f>
        <v>600000</v>
      </c>
      <c r="E642" s="2"/>
      <c r="F642" s="2"/>
      <c r="G642" s="2"/>
    </row>
    <row r="643" spans="1:7" ht="15.75" customHeight="1">
      <c r="A643" s="183"/>
      <c r="B643" s="408" t="s">
        <v>260</v>
      </c>
      <c r="C643" s="273" t="s">
        <v>260</v>
      </c>
      <c r="D643" s="23">
        <f>F239</f>
        <v>3200000</v>
      </c>
      <c r="E643" s="2"/>
      <c r="F643" s="2"/>
      <c r="G643" s="2"/>
    </row>
    <row r="644" spans="1:7" ht="15.75" customHeight="1">
      <c r="A644" s="38"/>
      <c r="B644" s="254"/>
      <c r="C644" s="254"/>
      <c r="D644" s="254"/>
      <c r="E644" s="2"/>
      <c r="F644" s="2"/>
      <c r="G644" s="2"/>
    </row>
    <row r="645" spans="1:7" ht="36" customHeight="1">
      <c r="A645" s="3" t="s">
        <v>2</v>
      </c>
      <c r="B645" s="238" t="s">
        <v>265</v>
      </c>
      <c r="C645" s="198"/>
      <c r="D645" s="239"/>
      <c r="E645" s="2"/>
      <c r="F645" s="2"/>
      <c r="G645" s="2"/>
    </row>
    <row r="646" spans="1:7" ht="15.75" customHeight="1">
      <c r="A646" s="171">
        <v>53</v>
      </c>
      <c r="B646" s="304" t="s">
        <v>129</v>
      </c>
      <c r="C646" s="410"/>
      <c r="D646" s="52" t="s">
        <v>74</v>
      </c>
      <c r="E646" s="2"/>
      <c r="F646" s="2"/>
      <c r="G646" s="2"/>
    </row>
    <row r="647" spans="1:7" ht="15.75" customHeight="1">
      <c r="A647" s="171"/>
      <c r="B647" s="242" t="s">
        <v>88</v>
      </c>
      <c r="C647" s="243"/>
      <c r="D647" s="23">
        <v>8191800</v>
      </c>
      <c r="E647" s="2"/>
      <c r="F647" s="2"/>
      <c r="G647" s="2"/>
    </row>
    <row r="648" spans="1:7" ht="15.75" customHeight="1">
      <c r="A648" s="171"/>
      <c r="B648" s="242" t="s">
        <v>215</v>
      </c>
      <c r="C648" s="243" t="s">
        <v>215</v>
      </c>
      <c r="D648" s="23">
        <v>0</v>
      </c>
      <c r="E648" s="133"/>
      <c r="F648" s="2"/>
      <c r="G648" s="2"/>
    </row>
    <row r="649" spans="1:7" ht="15.75" customHeight="1">
      <c r="A649" s="171"/>
      <c r="B649" s="242" t="s">
        <v>90</v>
      </c>
      <c r="C649" s="243" t="s">
        <v>90</v>
      </c>
      <c r="D649" s="23">
        <v>16183800</v>
      </c>
      <c r="E649" s="146"/>
      <c r="F649" s="2"/>
      <c r="G649" s="2"/>
    </row>
    <row r="650" spans="1:7" ht="15.75" customHeight="1">
      <c r="A650" s="171"/>
      <c r="B650" s="242" t="s">
        <v>216</v>
      </c>
      <c r="C650" s="243" t="s">
        <v>216</v>
      </c>
      <c r="D650" s="23">
        <v>0</v>
      </c>
      <c r="E650" s="133"/>
      <c r="F650" s="2"/>
      <c r="G650" s="2"/>
    </row>
    <row r="651" spans="1:7" ht="15.75" customHeight="1">
      <c r="A651" s="171"/>
      <c r="B651" s="269" t="s">
        <v>173</v>
      </c>
      <c r="C651" s="270" t="s">
        <v>217</v>
      </c>
      <c r="D651" s="23">
        <v>7640301</v>
      </c>
      <c r="E651" s="2"/>
      <c r="F651" s="2"/>
      <c r="G651" s="2"/>
    </row>
    <row r="652" spans="1:7" ht="15.75" customHeight="1">
      <c r="A652" s="38"/>
      <c r="B652" s="353"/>
      <c r="C652" s="353"/>
      <c r="D652" s="353"/>
      <c r="E652" s="2"/>
      <c r="F652" s="2"/>
      <c r="G652" s="2"/>
    </row>
    <row r="653" spans="1:7" ht="41.25" customHeight="1">
      <c r="A653" s="3" t="s">
        <v>2</v>
      </c>
      <c r="B653" s="238" t="s">
        <v>266</v>
      </c>
      <c r="C653" s="198"/>
      <c r="D653" s="239"/>
      <c r="E653" s="2"/>
      <c r="F653" s="2"/>
      <c r="G653" s="2"/>
    </row>
    <row r="654" spans="1:7" ht="15.75" customHeight="1">
      <c r="A654" s="171">
        <v>54</v>
      </c>
      <c r="B654" s="173" t="s">
        <v>129</v>
      </c>
      <c r="C654" s="200"/>
      <c r="D654" s="11" t="s">
        <v>74</v>
      </c>
      <c r="E654" s="2"/>
      <c r="F654" s="2"/>
      <c r="G654" s="2"/>
    </row>
    <row r="655" spans="1:7" ht="15.75" customHeight="1">
      <c r="A655" s="171"/>
      <c r="B655" s="269" t="s">
        <v>252</v>
      </c>
      <c r="C655" s="270"/>
      <c r="D655" s="23">
        <v>0</v>
      </c>
      <c r="E655" s="2"/>
      <c r="F655" s="2"/>
      <c r="G655" s="2"/>
    </row>
    <row r="656" spans="1:7" ht="15.75" customHeight="1">
      <c r="A656" s="171"/>
      <c r="B656" s="269" t="s">
        <v>97</v>
      </c>
      <c r="C656" s="270" t="s">
        <v>97</v>
      </c>
      <c r="D656" s="23">
        <v>0</v>
      </c>
      <c r="E656" s="2"/>
      <c r="F656" s="2"/>
      <c r="G656" s="2"/>
    </row>
    <row r="657" spans="1:7" ht="15.75" customHeight="1">
      <c r="A657" s="171"/>
      <c r="B657" s="269" t="s">
        <v>98</v>
      </c>
      <c r="C657" s="270" t="s">
        <v>98</v>
      </c>
      <c r="D657" s="23">
        <v>0</v>
      </c>
      <c r="E657" s="2"/>
      <c r="F657" s="2"/>
      <c r="G657" s="2"/>
    </row>
    <row r="658" spans="1:7" ht="15.75" customHeight="1">
      <c r="A658" s="171"/>
      <c r="B658" s="269" t="s">
        <v>100</v>
      </c>
      <c r="C658" s="270" t="s">
        <v>100</v>
      </c>
      <c r="D658" s="23">
        <v>0</v>
      </c>
      <c r="E658" s="2"/>
      <c r="F658" s="2"/>
      <c r="G658" s="2"/>
    </row>
    <row r="659" spans="1:7" ht="15.75" customHeight="1">
      <c r="A659" s="171"/>
      <c r="B659" s="269" t="s">
        <v>223</v>
      </c>
      <c r="C659" s="270" t="s">
        <v>223</v>
      </c>
      <c r="D659" s="23">
        <v>0</v>
      </c>
      <c r="E659" s="2"/>
      <c r="F659" s="2"/>
      <c r="G659" s="2"/>
    </row>
    <row r="660" spans="1:7" ht="15.75" customHeight="1">
      <c r="A660" s="171"/>
      <c r="B660" s="269" t="s">
        <v>102</v>
      </c>
      <c r="C660" s="270" t="s">
        <v>102</v>
      </c>
      <c r="D660" s="23">
        <v>0</v>
      </c>
      <c r="E660" s="2"/>
      <c r="F660" s="2"/>
      <c r="G660" s="2"/>
    </row>
    <row r="661" spans="1:7" ht="15.75" customHeight="1">
      <c r="A661" s="171"/>
      <c r="B661" s="269" t="s">
        <v>105</v>
      </c>
      <c r="C661" s="270" t="s">
        <v>105</v>
      </c>
      <c r="D661" s="23">
        <v>0</v>
      </c>
      <c r="E661" s="2"/>
      <c r="F661" s="2"/>
      <c r="G661" s="2"/>
    </row>
    <row r="662" spans="1:7" ht="15.75" customHeight="1">
      <c r="A662" s="171"/>
      <c r="B662" s="269" t="s">
        <v>106</v>
      </c>
      <c r="C662" s="270" t="s">
        <v>106</v>
      </c>
      <c r="D662" s="23">
        <v>0</v>
      </c>
      <c r="E662" s="2"/>
      <c r="F662" s="2"/>
      <c r="G662" s="2"/>
    </row>
    <row r="663" spans="1:7" ht="30.75" customHeight="1">
      <c r="A663" s="171"/>
      <c r="B663" s="269" t="s">
        <v>109</v>
      </c>
      <c r="C663" s="270" t="s">
        <v>109</v>
      </c>
      <c r="D663" s="23">
        <v>0</v>
      </c>
      <c r="E663" s="2"/>
      <c r="F663" s="2"/>
      <c r="G663" s="2"/>
    </row>
    <row r="664" spans="1:7" ht="15.75" customHeight="1">
      <c r="A664" s="171"/>
      <c r="B664" s="269" t="s">
        <v>111</v>
      </c>
      <c r="C664" s="270" t="s">
        <v>111</v>
      </c>
      <c r="D664" s="23">
        <v>0</v>
      </c>
      <c r="E664" s="2"/>
      <c r="F664" s="2"/>
      <c r="G664" s="2"/>
    </row>
    <row r="665" spans="1:7" ht="15.75" customHeight="1">
      <c r="A665" s="171"/>
      <c r="B665" s="269" t="s">
        <v>112</v>
      </c>
      <c r="C665" s="270" t="s">
        <v>112</v>
      </c>
      <c r="D665" s="23">
        <v>0</v>
      </c>
      <c r="E665" s="2"/>
      <c r="F665" s="2"/>
      <c r="G665" s="2"/>
    </row>
    <row r="666" spans="1:7" ht="15.75" customHeight="1">
      <c r="A666" s="171"/>
      <c r="B666" s="269" t="s">
        <v>244</v>
      </c>
      <c r="C666" s="270" t="s">
        <v>244</v>
      </c>
      <c r="D666" s="23">
        <v>0</v>
      </c>
      <c r="E666" s="2"/>
      <c r="F666" s="2"/>
      <c r="G666" s="2"/>
    </row>
    <row r="667" spans="1:7" ht="15.75" customHeight="1">
      <c r="A667" s="171"/>
      <c r="B667" s="269" t="s">
        <v>125</v>
      </c>
      <c r="C667" s="270" t="s">
        <v>125</v>
      </c>
      <c r="D667" s="23">
        <v>0</v>
      </c>
      <c r="E667" s="2"/>
      <c r="F667" s="2"/>
      <c r="G667" s="2"/>
    </row>
    <row r="668" spans="1:7" ht="15.75" customHeight="1">
      <c r="A668" s="38"/>
      <c r="B668" s="353"/>
      <c r="C668" s="353"/>
      <c r="D668" s="353"/>
      <c r="E668" s="2"/>
      <c r="F668" s="2"/>
      <c r="G668" s="2"/>
    </row>
    <row r="669" spans="1:7" ht="32.25" customHeight="1">
      <c r="A669" s="3" t="s">
        <v>2</v>
      </c>
      <c r="B669" s="238" t="s">
        <v>267</v>
      </c>
      <c r="C669" s="198"/>
      <c r="D669" s="239"/>
      <c r="E669" s="2"/>
      <c r="F669" s="2"/>
      <c r="G669" s="2"/>
    </row>
    <row r="670" spans="1:7" ht="15.75" customHeight="1">
      <c r="A670" s="171">
        <v>55</v>
      </c>
      <c r="B670" s="198" t="s">
        <v>129</v>
      </c>
      <c r="C670" s="200"/>
      <c r="D670" s="22" t="s">
        <v>74</v>
      </c>
      <c r="E670" s="2"/>
      <c r="F670" s="2"/>
      <c r="G670" s="2"/>
    </row>
    <row r="671" spans="1:7" ht="15.75" customHeight="1">
      <c r="A671" s="171"/>
      <c r="B671" s="411" t="s">
        <v>254</v>
      </c>
      <c r="C671" s="412"/>
      <c r="D671" s="23">
        <v>0</v>
      </c>
      <c r="E671" s="2"/>
      <c r="F671" s="2"/>
      <c r="G671" s="2"/>
    </row>
    <row r="672" spans="1:7" ht="15.75" customHeight="1">
      <c r="A672" s="171"/>
      <c r="B672" s="411" t="s">
        <v>119</v>
      </c>
      <c r="C672" s="412"/>
      <c r="D672" s="23">
        <v>0</v>
      </c>
      <c r="E672" s="2"/>
      <c r="F672" s="2"/>
      <c r="G672" s="2"/>
    </row>
    <row r="673" spans="1:7" ht="15.75" customHeight="1">
      <c r="A673" s="171"/>
      <c r="B673" s="411" t="s">
        <v>230</v>
      </c>
      <c r="C673" s="412" t="s">
        <v>230</v>
      </c>
      <c r="D673" s="23">
        <v>0</v>
      </c>
      <c r="E673" s="2"/>
      <c r="F673" s="2"/>
      <c r="G673" s="2"/>
    </row>
    <row r="674" spans="1:7" ht="15.75" customHeight="1">
      <c r="A674" s="171"/>
      <c r="B674" s="411" t="s">
        <v>255</v>
      </c>
      <c r="C674" s="412"/>
      <c r="D674" s="23">
        <v>0</v>
      </c>
      <c r="E674" s="2"/>
      <c r="F674" s="2"/>
      <c r="G674" s="2"/>
    </row>
    <row r="675" spans="1:7" ht="15.75" customHeight="1">
      <c r="A675" s="171"/>
      <c r="B675" s="411" t="s">
        <v>256</v>
      </c>
      <c r="C675" s="412"/>
      <c r="D675" s="23">
        <v>0</v>
      </c>
      <c r="E675" s="2"/>
      <c r="F675" s="2"/>
      <c r="G675" s="2"/>
    </row>
    <row r="676" spans="1:7" ht="15.75" customHeight="1">
      <c r="A676" s="171"/>
      <c r="B676" s="411" t="s">
        <v>231</v>
      </c>
      <c r="C676" s="412"/>
      <c r="D676" s="23">
        <v>0</v>
      </c>
      <c r="E676" s="2"/>
      <c r="F676" s="2"/>
      <c r="G676" s="2"/>
    </row>
    <row r="677" spans="1:7" ht="15.75" customHeight="1">
      <c r="A677" s="171"/>
      <c r="B677" s="411" t="s">
        <v>257</v>
      </c>
      <c r="C677" s="412"/>
      <c r="D677" s="23">
        <v>0</v>
      </c>
      <c r="E677" s="2"/>
      <c r="F677" s="2"/>
      <c r="G677" s="2"/>
    </row>
    <row r="678" spans="1:7" ht="15.75" customHeight="1">
      <c r="A678" s="171"/>
      <c r="B678" s="411" t="s">
        <v>258</v>
      </c>
      <c r="C678" s="412"/>
      <c r="D678" s="23">
        <v>0</v>
      </c>
      <c r="E678" s="2"/>
      <c r="F678" s="2"/>
      <c r="G678" s="2"/>
    </row>
    <row r="679" spans="1:7" ht="15.75" customHeight="1">
      <c r="A679" s="171"/>
      <c r="B679" s="411" t="s">
        <v>259</v>
      </c>
      <c r="C679" s="412"/>
      <c r="D679" s="23">
        <v>0</v>
      </c>
      <c r="E679" s="2"/>
      <c r="F679" s="2"/>
      <c r="G679" s="2"/>
    </row>
    <row r="680" spans="1:7" ht="15.75" customHeight="1">
      <c r="A680" s="171"/>
      <c r="B680" s="411" t="s">
        <v>147</v>
      </c>
      <c r="C680" s="412"/>
      <c r="D680" s="23">
        <v>0</v>
      </c>
      <c r="E680" s="2"/>
      <c r="F680" s="2"/>
      <c r="G680" s="2"/>
    </row>
    <row r="681" spans="1:7" ht="15.75" customHeight="1">
      <c r="A681" s="171"/>
      <c r="B681" s="408" t="s">
        <v>151</v>
      </c>
      <c r="C681" s="273"/>
      <c r="D681" s="23">
        <v>0</v>
      </c>
      <c r="E681" s="2"/>
      <c r="F681" s="2"/>
      <c r="G681" s="2"/>
    </row>
    <row r="682" spans="1:7" ht="15.75" customHeight="1">
      <c r="A682" s="171"/>
      <c r="B682" s="408" t="s">
        <v>152</v>
      </c>
      <c r="C682" s="273" t="s">
        <v>152</v>
      </c>
      <c r="D682" s="23">
        <v>0</v>
      </c>
      <c r="E682" s="2"/>
      <c r="F682" s="2"/>
      <c r="G682" s="2"/>
    </row>
    <row r="683" spans="1:7" ht="15.75" customHeight="1">
      <c r="A683" s="171"/>
      <c r="B683" s="408" t="s">
        <v>187</v>
      </c>
      <c r="C683" s="273" t="s">
        <v>187</v>
      </c>
      <c r="D683" s="23">
        <v>0</v>
      </c>
      <c r="E683" s="2"/>
      <c r="F683" s="2"/>
      <c r="G683" s="2"/>
    </row>
    <row r="684" spans="1:7" ht="15.75" customHeight="1">
      <c r="A684" s="171"/>
      <c r="B684" s="408" t="s">
        <v>154</v>
      </c>
      <c r="C684" s="273" t="s">
        <v>154</v>
      </c>
      <c r="D684" s="23">
        <v>0</v>
      </c>
      <c r="E684" s="2"/>
      <c r="F684" s="2"/>
      <c r="G684" s="2"/>
    </row>
    <row r="685" spans="1:7" ht="15.75" customHeight="1">
      <c r="A685" s="171"/>
      <c r="B685" s="408" t="s">
        <v>155</v>
      </c>
      <c r="C685" s="273" t="s">
        <v>155</v>
      </c>
      <c r="D685" s="23">
        <v>0</v>
      </c>
      <c r="E685" s="2"/>
      <c r="F685" s="2"/>
      <c r="G685" s="2"/>
    </row>
    <row r="686" spans="1:7" ht="15.75" customHeight="1">
      <c r="A686" s="171"/>
      <c r="B686" s="408" t="s">
        <v>156</v>
      </c>
      <c r="C686" s="273" t="s">
        <v>156</v>
      </c>
      <c r="D686" s="23">
        <v>0</v>
      </c>
      <c r="E686" s="2"/>
      <c r="F686" s="2"/>
      <c r="G686" s="2"/>
    </row>
    <row r="687" spans="1:7" ht="15.75" customHeight="1">
      <c r="A687" s="171"/>
      <c r="B687" s="408" t="s">
        <v>157</v>
      </c>
      <c r="C687" s="273" t="s">
        <v>157</v>
      </c>
      <c r="D687" s="23">
        <v>0</v>
      </c>
      <c r="E687" s="2"/>
      <c r="F687" s="2"/>
      <c r="G687" s="2"/>
    </row>
    <row r="688" spans="1:7" ht="15.75" customHeight="1">
      <c r="A688" s="38"/>
      <c r="B688" s="254"/>
      <c r="C688" s="254"/>
      <c r="D688" s="254"/>
      <c r="E688" s="2"/>
      <c r="F688" s="2"/>
      <c r="G688" s="2"/>
    </row>
    <row r="689" spans="1:7" ht="15.75" customHeight="1">
      <c r="A689" s="3" t="s">
        <v>2</v>
      </c>
      <c r="B689" s="238" t="s">
        <v>268</v>
      </c>
      <c r="C689" s="198"/>
      <c r="D689" s="239"/>
      <c r="E689" s="2"/>
      <c r="F689" s="2"/>
      <c r="G689" s="2"/>
    </row>
    <row r="690" spans="1:7" ht="15.75" customHeight="1">
      <c r="A690" s="171">
        <v>56</v>
      </c>
      <c r="B690" s="198" t="s">
        <v>129</v>
      </c>
      <c r="C690" s="200"/>
      <c r="D690" s="22" t="s">
        <v>269</v>
      </c>
      <c r="E690" s="2"/>
      <c r="F690" s="2"/>
      <c r="G690" s="2"/>
    </row>
    <row r="691" spans="1:7" ht="15.75" customHeight="1">
      <c r="A691" s="171"/>
      <c r="B691" s="242" t="s">
        <v>88</v>
      </c>
      <c r="C691" s="243"/>
      <c r="D691" s="23">
        <v>5764600</v>
      </c>
      <c r="E691" s="2"/>
      <c r="F691" s="2"/>
      <c r="G691" s="2"/>
    </row>
    <row r="692" spans="1:7" ht="15.75" customHeight="1">
      <c r="A692" s="171"/>
      <c r="B692" s="242" t="s">
        <v>215</v>
      </c>
      <c r="C692" s="243" t="s">
        <v>215</v>
      </c>
      <c r="D692" s="23">
        <v>0</v>
      </c>
      <c r="E692" s="2"/>
      <c r="F692" s="2"/>
      <c r="G692" s="2"/>
    </row>
    <row r="693" spans="1:7" ht="15.75" customHeight="1">
      <c r="A693" s="171"/>
      <c r="B693" s="242" t="s">
        <v>90</v>
      </c>
      <c r="C693" s="243" t="s">
        <v>90</v>
      </c>
      <c r="D693" s="23">
        <v>11388600</v>
      </c>
      <c r="E693" s="133"/>
      <c r="F693" s="2"/>
      <c r="G693" s="2"/>
    </row>
    <row r="694" spans="1:7" ht="15.75" customHeight="1">
      <c r="A694" s="171"/>
      <c r="B694" s="242" t="s">
        <v>216</v>
      </c>
      <c r="C694" s="243" t="s">
        <v>216</v>
      </c>
      <c r="D694" s="23">
        <v>0</v>
      </c>
      <c r="E694" s="2"/>
      <c r="F694" s="2"/>
      <c r="G694" s="2"/>
    </row>
    <row r="695" spans="1:7" ht="15.75" customHeight="1">
      <c r="A695" s="171"/>
      <c r="B695" s="269" t="s">
        <v>173</v>
      </c>
      <c r="C695" s="270" t="s">
        <v>217</v>
      </c>
      <c r="D695" s="23">
        <v>6316099</v>
      </c>
      <c r="E695" s="2"/>
      <c r="F695" s="2"/>
      <c r="G695" s="2"/>
    </row>
    <row r="696" spans="1:7" ht="15.75" customHeight="1">
      <c r="A696" s="38"/>
      <c r="B696" s="353"/>
      <c r="C696" s="353"/>
      <c r="D696" s="353"/>
      <c r="E696" s="2"/>
      <c r="F696" s="2"/>
      <c r="G696" s="2"/>
    </row>
    <row r="697" spans="1:7" ht="30.75" customHeight="1">
      <c r="A697" s="3" t="s">
        <v>2</v>
      </c>
      <c r="B697" s="238" t="s">
        <v>270</v>
      </c>
      <c r="C697" s="198"/>
      <c r="D697" s="239"/>
      <c r="E697" s="2"/>
      <c r="F697" s="2"/>
      <c r="G697" s="2"/>
    </row>
    <row r="698" spans="1:7" ht="15.75" customHeight="1">
      <c r="A698" s="171">
        <v>57</v>
      </c>
      <c r="B698" s="198" t="s">
        <v>129</v>
      </c>
      <c r="C698" s="200"/>
      <c r="D698" s="22" t="s">
        <v>269</v>
      </c>
      <c r="E698" s="2"/>
      <c r="F698" s="2"/>
      <c r="G698" s="2"/>
    </row>
    <row r="699" spans="1:7" ht="15.75" customHeight="1">
      <c r="A699" s="171"/>
      <c r="B699" s="269" t="s">
        <v>77</v>
      </c>
      <c r="C699" s="270"/>
      <c r="D699" s="23">
        <v>0</v>
      </c>
      <c r="E699" s="2"/>
      <c r="F699" s="2"/>
      <c r="G699" s="2"/>
    </row>
    <row r="700" spans="1:7" ht="15.75" customHeight="1">
      <c r="A700" s="171"/>
      <c r="B700" s="269" t="s">
        <v>97</v>
      </c>
      <c r="C700" s="270" t="s">
        <v>97</v>
      </c>
      <c r="D700" s="23">
        <f>F514</f>
        <v>1123500</v>
      </c>
      <c r="E700" s="133"/>
      <c r="F700" s="2"/>
      <c r="G700" s="2"/>
    </row>
    <row r="701" spans="1:7" ht="15.75" customHeight="1">
      <c r="A701" s="171"/>
      <c r="B701" s="269" t="s">
        <v>98</v>
      </c>
      <c r="C701" s="270" t="s">
        <v>98</v>
      </c>
      <c r="D701" s="23">
        <f>F515</f>
        <v>5457000</v>
      </c>
      <c r="E701" s="2"/>
      <c r="F701" s="2"/>
      <c r="G701" s="2"/>
    </row>
    <row r="702" spans="1:7" ht="15.75" customHeight="1">
      <c r="A702" s="171"/>
      <c r="B702" s="269" t="s">
        <v>100</v>
      </c>
      <c r="C702" s="270" t="s">
        <v>100</v>
      </c>
      <c r="D702" s="23">
        <f>F516</f>
        <v>5457000</v>
      </c>
      <c r="E702" s="2"/>
      <c r="F702" s="2"/>
      <c r="G702" s="2"/>
    </row>
    <row r="703" spans="1:7" ht="15.75" customHeight="1">
      <c r="A703" s="171"/>
      <c r="B703" s="269" t="s">
        <v>223</v>
      </c>
      <c r="C703" s="270" t="s">
        <v>223</v>
      </c>
      <c r="D703" s="23">
        <v>0</v>
      </c>
      <c r="E703" s="2"/>
      <c r="F703" s="2"/>
      <c r="G703" s="2"/>
    </row>
    <row r="704" spans="1:7" ht="15.75" customHeight="1">
      <c r="A704" s="171"/>
      <c r="B704" s="269" t="s">
        <v>102</v>
      </c>
      <c r="C704" s="270" t="s">
        <v>102</v>
      </c>
      <c r="D704" s="23">
        <v>0</v>
      </c>
      <c r="E704" s="2"/>
      <c r="F704" s="2"/>
      <c r="G704" s="2"/>
    </row>
    <row r="705" spans="1:7" ht="15.75" customHeight="1">
      <c r="A705" s="171"/>
      <c r="B705" s="269" t="s">
        <v>105</v>
      </c>
      <c r="C705" s="270" t="s">
        <v>105</v>
      </c>
      <c r="D705" s="23">
        <f>F518</f>
        <v>6741000</v>
      </c>
      <c r="E705" s="2"/>
      <c r="F705" s="2"/>
      <c r="G705" s="2"/>
    </row>
    <row r="706" spans="1:7" ht="15.75" customHeight="1">
      <c r="A706" s="171"/>
      <c r="B706" s="269" t="s">
        <v>106</v>
      </c>
      <c r="C706" s="270" t="s">
        <v>106</v>
      </c>
      <c r="D706" s="23">
        <v>0</v>
      </c>
      <c r="E706" s="2"/>
      <c r="F706" s="2"/>
      <c r="G706" s="2"/>
    </row>
    <row r="707" spans="1:7" ht="30.75" customHeight="1">
      <c r="A707" s="171"/>
      <c r="B707" s="269" t="s">
        <v>109</v>
      </c>
      <c r="C707" s="270" t="s">
        <v>109</v>
      </c>
      <c r="D707" s="23">
        <f>F520</f>
        <v>17334000</v>
      </c>
      <c r="E707" s="2"/>
      <c r="F707" s="2"/>
      <c r="G707" s="2"/>
    </row>
    <row r="708" spans="1:7" ht="15.75" customHeight="1">
      <c r="A708" s="171"/>
      <c r="B708" s="269" t="s">
        <v>177</v>
      </c>
      <c r="C708" s="270" t="s">
        <v>111</v>
      </c>
      <c r="D708" s="23">
        <f>F521</f>
        <v>8988000</v>
      </c>
      <c r="E708" s="2"/>
      <c r="F708" s="2"/>
      <c r="G708" s="2"/>
    </row>
    <row r="709" spans="1:7" ht="15.75" customHeight="1">
      <c r="A709" s="171"/>
      <c r="B709" s="269" t="s">
        <v>112</v>
      </c>
      <c r="C709" s="270" t="s">
        <v>112</v>
      </c>
      <c r="D709" s="23">
        <f>F522</f>
        <v>4494000</v>
      </c>
      <c r="E709" s="2"/>
      <c r="F709" s="2"/>
      <c r="G709" s="2"/>
    </row>
    <row r="710" spans="1:7" ht="15.75" customHeight="1">
      <c r="A710" s="171"/>
      <c r="B710" s="269" t="s">
        <v>244</v>
      </c>
      <c r="C710" s="270" t="s">
        <v>244</v>
      </c>
      <c r="D710" s="23">
        <v>0</v>
      </c>
      <c r="E710" s="2"/>
      <c r="F710" s="2"/>
      <c r="G710" s="2"/>
    </row>
    <row r="711" spans="1:7" ht="15.75" customHeight="1">
      <c r="A711" s="171"/>
      <c r="B711" s="269" t="s">
        <v>125</v>
      </c>
      <c r="C711" s="270" t="s">
        <v>125</v>
      </c>
      <c r="D711" s="23">
        <v>0</v>
      </c>
      <c r="E711" s="2"/>
      <c r="F711" s="2"/>
      <c r="G711" s="2"/>
    </row>
    <row r="712" spans="1:7" ht="15.75" customHeight="1">
      <c r="A712" s="38"/>
      <c r="B712" s="353"/>
      <c r="C712" s="353"/>
      <c r="D712" s="353"/>
      <c r="E712" s="2"/>
      <c r="F712" s="2"/>
      <c r="G712" s="2"/>
    </row>
    <row r="713" spans="1:7" ht="33.75" customHeight="1">
      <c r="A713" s="3" t="s">
        <v>2</v>
      </c>
      <c r="B713" s="238" t="s">
        <v>271</v>
      </c>
      <c r="C713" s="198"/>
      <c r="D713" s="239"/>
      <c r="E713" s="2"/>
      <c r="F713" s="2"/>
      <c r="G713" s="2"/>
    </row>
    <row r="714" spans="1:7" ht="15.75" customHeight="1">
      <c r="A714" s="181">
        <v>58</v>
      </c>
      <c r="B714" s="198" t="s">
        <v>129</v>
      </c>
      <c r="C714" s="200"/>
      <c r="D714" s="22" t="s">
        <v>74</v>
      </c>
      <c r="E714" s="2"/>
      <c r="F714" s="2"/>
      <c r="G714" s="2"/>
    </row>
    <row r="715" spans="1:7" ht="15.75" customHeight="1">
      <c r="A715" s="182"/>
      <c r="B715" s="411" t="s">
        <v>254</v>
      </c>
      <c r="C715" s="412"/>
      <c r="D715" s="23">
        <v>0</v>
      </c>
      <c r="E715" s="2"/>
      <c r="F715" s="2"/>
      <c r="G715" s="2"/>
    </row>
    <row r="716" spans="1:7" ht="15.75" customHeight="1">
      <c r="A716" s="182"/>
      <c r="B716" s="411" t="s">
        <v>119</v>
      </c>
      <c r="C716" s="412"/>
      <c r="D716" s="23">
        <v>0</v>
      </c>
      <c r="E716" s="2"/>
      <c r="F716" s="2"/>
      <c r="G716" s="2"/>
    </row>
    <row r="717" spans="1:7" ht="15.75" customHeight="1">
      <c r="A717" s="182"/>
      <c r="B717" s="411" t="s">
        <v>230</v>
      </c>
      <c r="C717" s="412" t="s">
        <v>230</v>
      </c>
      <c r="D717" s="23">
        <v>0</v>
      </c>
      <c r="E717" s="2"/>
      <c r="F717" s="2"/>
      <c r="G717" s="2"/>
    </row>
    <row r="718" spans="1:7" ht="15.75" customHeight="1">
      <c r="A718" s="182"/>
      <c r="B718" s="411" t="s">
        <v>255</v>
      </c>
      <c r="C718" s="412"/>
      <c r="D718" s="23">
        <v>0</v>
      </c>
      <c r="E718" s="2"/>
      <c r="F718" s="2"/>
      <c r="G718" s="2"/>
    </row>
    <row r="719" spans="1:7" ht="15.75" customHeight="1">
      <c r="A719" s="182"/>
      <c r="B719" s="411" t="s">
        <v>256</v>
      </c>
      <c r="C719" s="412"/>
      <c r="D719" s="23">
        <f>F543</f>
        <v>148000</v>
      </c>
      <c r="E719" s="2"/>
      <c r="F719" s="2"/>
      <c r="G719" s="2"/>
    </row>
    <row r="720" spans="1:7" ht="15.75" customHeight="1">
      <c r="A720" s="182"/>
      <c r="B720" s="411" t="s">
        <v>231</v>
      </c>
      <c r="C720" s="412"/>
      <c r="D720" s="23">
        <v>0</v>
      </c>
      <c r="E720" s="2"/>
      <c r="F720" s="2"/>
      <c r="G720" s="2"/>
    </row>
    <row r="721" spans="1:7" ht="15.75" customHeight="1">
      <c r="A721" s="182"/>
      <c r="B721" s="411" t="s">
        <v>257</v>
      </c>
      <c r="C721" s="412"/>
      <c r="D721" s="23">
        <v>0</v>
      </c>
      <c r="E721" s="2"/>
      <c r="F721" s="2"/>
      <c r="G721" s="2"/>
    </row>
    <row r="722" spans="1:7" ht="15.75" customHeight="1">
      <c r="A722" s="182"/>
      <c r="B722" s="411" t="s">
        <v>258</v>
      </c>
      <c r="C722" s="412"/>
      <c r="D722" s="23">
        <v>0</v>
      </c>
      <c r="E722" s="2"/>
      <c r="F722" s="2"/>
      <c r="G722" s="2"/>
    </row>
    <row r="723" spans="1:7" ht="15.75" customHeight="1">
      <c r="A723" s="182"/>
      <c r="B723" s="411" t="s">
        <v>259</v>
      </c>
      <c r="C723" s="412"/>
      <c r="D723" s="23">
        <v>0</v>
      </c>
      <c r="E723" s="2"/>
      <c r="F723" s="2"/>
      <c r="G723" s="2"/>
    </row>
    <row r="724" spans="1:7" ht="15.75" customHeight="1">
      <c r="A724" s="182"/>
      <c r="B724" s="411" t="s">
        <v>147</v>
      </c>
      <c r="C724" s="412"/>
      <c r="D724" s="23">
        <v>0</v>
      </c>
      <c r="E724" s="2"/>
      <c r="F724" s="2"/>
      <c r="G724" s="2"/>
    </row>
    <row r="725" spans="1:7" ht="15.75" customHeight="1">
      <c r="A725" s="182"/>
      <c r="B725" s="408" t="s">
        <v>151</v>
      </c>
      <c r="C725" s="273"/>
      <c r="D725" s="23">
        <v>0</v>
      </c>
      <c r="E725" s="2"/>
      <c r="F725" s="2"/>
      <c r="G725" s="2"/>
    </row>
    <row r="726" spans="1:7" ht="15.75" customHeight="1">
      <c r="A726" s="182"/>
      <c r="B726" s="408" t="s">
        <v>152</v>
      </c>
      <c r="C726" s="273" t="s">
        <v>152</v>
      </c>
      <c r="D726" s="23">
        <v>0</v>
      </c>
      <c r="E726" s="2"/>
      <c r="F726" s="2"/>
      <c r="G726" s="2"/>
    </row>
    <row r="727" spans="1:7" ht="15.75" customHeight="1">
      <c r="A727" s="182"/>
      <c r="B727" s="408" t="s">
        <v>187</v>
      </c>
      <c r="C727" s="273" t="s">
        <v>187</v>
      </c>
      <c r="D727" s="23">
        <v>0</v>
      </c>
      <c r="E727" s="2"/>
      <c r="F727" s="2"/>
      <c r="G727" s="2"/>
    </row>
    <row r="728" spans="1:7" ht="15.75" customHeight="1">
      <c r="A728" s="182"/>
      <c r="B728" s="408" t="s">
        <v>154</v>
      </c>
      <c r="C728" s="273" t="s">
        <v>154</v>
      </c>
      <c r="D728" s="23">
        <v>0</v>
      </c>
      <c r="E728" s="2"/>
      <c r="F728" s="2"/>
      <c r="G728" s="2"/>
    </row>
    <row r="729" spans="1:7" ht="15.75" customHeight="1">
      <c r="A729" s="182"/>
      <c r="B729" s="408" t="s">
        <v>155</v>
      </c>
      <c r="C729" s="273" t="s">
        <v>155</v>
      </c>
      <c r="D729" s="23">
        <v>0</v>
      </c>
      <c r="E729" s="2"/>
      <c r="F729" s="2"/>
      <c r="G729" s="2"/>
    </row>
    <row r="730" spans="1:7" ht="15.75" customHeight="1">
      <c r="A730" s="182"/>
      <c r="B730" s="408" t="s">
        <v>156</v>
      </c>
      <c r="C730" s="273" t="s">
        <v>156</v>
      </c>
      <c r="D730" s="23">
        <v>0</v>
      </c>
      <c r="E730" s="2"/>
      <c r="F730" s="2"/>
      <c r="G730" s="2"/>
    </row>
    <row r="731" spans="1:7" ht="15.75" customHeight="1">
      <c r="A731" s="183"/>
      <c r="B731" s="408" t="s">
        <v>157</v>
      </c>
      <c r="C731" s="273" t="s">
        <v>157</v>
      </c>
      <c r="D731" s="23">
        <v>0</v>
      </c>
      <c r="E731" s="2"/>
      <c r="F731" s="2"/>
      <c r="G731" s="2"/>
    </row>
    <row r="732" spans="1:7" ht="15" customHeight="1">
      <c r="A732" s="38"/>
      <c r="B732" s="310"/>
      <c r="C732" s="310"/>
      <c r="D732" s="310"/>
    </row>
    <row r="733" spans="1:7" ht="15" customHeight="1">
      <c r="A733" s="38"/>
      <c r="B733" s="145"/>
      <c r="C733" s="145"/>
      <c r="D733" s="145"/>
    </row>
    <row r="734" spans="1:7" ht="15" customHeight="1">
      <c r="A734" s="38"/>
      <c r="B734" s="145"/>
      <c r="C734" s="145"/>
      <c r="D734" s="145"/>
    </row>
    <row r="735" spans="1:7" ht="15" customHeight="1">
      <c r="A735" s="38"/>
      <c r="B735" s="145"/>
      <c r="C735" s="145"/>
      <c r="D735" s="145"/>
    </row>
    <row r="736" spans="1:7" ht="15" customHeight="1">
      <c r="D736" s="136"/>
    </row>
    <row r="737" spans="2:2" ht="15" customHeight="1"/>
    <row r="738" spans="2:2" ht="15" customHeight="1"/>
    <row r="739" spans="2:2" ht="15" customHeight="1"/>
    <row r="740" spans="2:2" ht="15" customHeight="1">
      <c r="B740" s="61" t="s">
        <v>272</v>
      </c>
    </row>
    <row r="741" spans="2:2" ht="15" customHeight="1">
      <c r="B741" s="61" t="s">
        <v>273</v>
      </c>
    </row>
    <row r="742" spans="2:2" ht="15" customHeight="1"/>
    <row r="743" spans="2:2" ht="15" customHeight="1"/>
    <row r="744" spans="2:2" ht="15" customHeight="1"/>
    <row r="745" spans="2:2" ht="15" customHeight="1"/>
    <row r="746" spans="2:2" ht="15" customHeight="1"/>
    <row r="747" spans="2:2" ht="15" customHeight="1"/>
    <row r="748" spans="2:2" ht="15" customHeight="1"/>
    <row r="749" spans="2:2" ht="15" customHeight="1"/>
    <row r="750" spans="2:2" ht="15" customHeight="1"/>
    <row r="751" spans="2:2" ht="15" customHeight="1"/>
    <row r="752" spans="2:2" ht="15" customHeight="1"/>
    <row r="753" ht="15" customHeight="1"/>
    <row r="754" ht="15" customHeight="1"/>
    <row r="755" ht="15" customHeight="1"/>
    <row r="756" ht="15" customHeight="1"/>
    <row r="757" ht="15" customHeight="1"/>
    <row r="758" ht="15" customHeight="1"/>
    <row r="759" ht="15" customHeight="1"/>
    <row r="760" ht="15" customHeight="1"/>
    <row r="761" ht="15" customHeight="1"/>
    <row r="762" ht="15" customHeight="1"/>
    <row r="763" ht="15" customHeight="1"/>
    <row r="764" ht="15" customHeight="1"/>
    <row r="765" ht="15" customHeight="1"/>
    <row r="766" ht="15" customHeight="1"/>
    <row r="767" ht="15" customHeight="1"/>
    <row r="768" ht="15" customHeight="1"/>
    <row r="769" ht="15" customHeight="1"/>
    <row r="770" ht="15" customHeight="1"/>
    <row r="771" ht="15" customHeight="1"/>
    <row r="772" ht="15" customHeight="1"/>
    <row r="773" ht="15" customHeight="1"/>
    <row r="774" ht="15" customHeight="1"/>
    <row r="775" ht="15" customHeight="1"/>
    <row r="776" ht="15" customHeight="1"/>
    <row r="777" ht="15" customHeight="1"/>
    <row r="778" ht="15" customHeight="1"/>
    <row r="779" ht="15" customHeight="1"/>
    <row r="780" ht="15" customHeight="1"/>
    <row r="781" ht="15" customHeight="1"/>
    <row r="782" ht="15" customHeight="1"/>
    <row r="783" ht="15" customHeight="1"/>
    <row r="784" ht="15" customHeight="1"/>
    <row r="785" ht="15" customHeight="1"/>
    <row r="786" ht="15" customHeight="1"/>
    <row r="787" ht="15" customHeight="1"/>
    <row r="788" ht="15" customHeight="1"/>
    <row r="789" ht="15" customHeight="1"/>
    <row r="790" ht="15" customHeight="1"/>
    <row r="791" ht="15" customHeight="1"/>
    <row r="792" ht="15" customHeight="1"/>
    <row r="793" ht="15" customHeight="1"/>
    <row r="794" ht="15" customHeight="1"/>
    <row r="795" ht="15" customHeight="1"/>
    <row r="796" ht="15" customHeight="1"/>
    <row r="797" ht="15" customHeight="1"/>
    <row r="798" ht="15" customHeight="1"/>
    <row r="799" ht="15" customHeight="1"/>
    <row r="800" ht="15" customHeight="1"/>
    <row r="801" ht="15" customHeight="1"/>
    <row r="802" ht="15" customHeight="1"/>
    <row r="803" ht="15" customHeight="1"/>
    <row r="804" ht="15" customHeight="1"/>
    <row r="805" ht="15" customHeight="1"/>
    <row r="806" ht="15" customHeight="1"/>
    <row r="807" ht="15" customHeight="1"/>
    <row r="808" ht="15" customHeight="1"/>
    <row r="809" ht="15" customHeight="1"/>
    <row r="810" ht="15" customHeight="1"/>
    <row r="811" ht="15" customHeight="1"/>
    <row r="812" ht="15" customHeight="1"/>
    <row r="813" ht="15" customHeight="1"/>
    <row r="814" ht="15" customHeight="1"/>
    <row r="815" ht="15" customHeight="1"/>
    <row r="816" ht="15" customHeight="1"/>
    <row r="817" ht="15" customHeight="1"/>
    <row r="818" ht="15" customHeight="1"/>
    <row r="819" ht="15" customHeight="1"/>
    <row r="820" ht="15" customHeight="1"/>
    <row r="821" ht="15" customHeight="1"/>
    <row r="822" ht="15" customHeight="1"/>
    <row r="823" ht="15" customHeight="1"/>
    <row r="824" ht="15" customHeight="1"/>
    <row r="825" ht="15" customHeight="1"/>
    <row r="826" ht="15" customHeight="1"/>
    <row r="827" ht="15" customHeight="1"/>
    <row r="828" ht="15" customHeight="1"/>
    <row r="829" ht="15" customHeight="1"/>
    <row r="830" ht="15" customHeight="1"/>
    <row r="831" ht="15" customHeight="1"/>
    <row r="832" ht="15" customHeight="1"/>
    <row r="833" ht="15" customHeight="1"/>
    <row r="834" ht="15" customHeight="1"/>
    <row r="835" ht="15" customHeight="1"/>
    <row r="836" ht="15" customHeight="1"/>
    <row r="837" ht="15" customHeight="1"/>
    <row r="838" ht="15" customHeight="1"/>
    <row r="839" ht="15" customHeight="1"/>
    <row r="840" ht="15" customHeight="1"/>
    <row r="841" ht="15" customHeight="1"/>
    <row r="842" ht="15" customHeight="1"/>
    <row r="843" ht="15" customHeight="1"/>
    <row r="844" ht="15" customHeight="1"/>
    <row r="845" ht="15" customHeight="1"/>
    <row r="846" ht="15" customHeight="1"/>
    <row r="847" ht="15" customHeight="1"/>
    <row r="848" ht="15" customHeight="1"/>
    <row r="849" ht="15" customHeight="1"/>
    <row r="850" ht="15" customHeight="1"/>
    <row r="851" ht="15" customHeight="1"/>
    <row r="852" ht="15" customHeight="1"/>
    <row r="853" ht="15" customHeight="1"/>
    <row r="854" ht="15" customHeight="1"/>
    <row r="855" ht="15" customHeight="1"/>
    <row r="856" ht="15" customHeight="1"/>
    <row r="857" ht="15" customHeight="1"/>
    <row r="858" ht="15" customHeight="1"/>
    <row r="859" ht="15" customHeight="1"/>
    <row r="860" ht="15" customHeight="1"/>
    <row r="861" ht="15" customHeight="1"/>
    <row r="862" ht="15" customHeight="1"/>
    <row r="863" ht="15" customHeight="1"/>
    <row r="864" ht="15" customHeight="1"/>
    <row r="865" ht="15" customHeight="1"/>
    <row r="866" ht="15" customHeight="1"/>
    <row r="867" ht="15" customHeight="1"/>
    <row r="868" ht="15" customHeight="1"/>
    <row r="869" ht="15" customHeight="1"/>
    <row r="870" ht="15" customHeight="1"/>
    <row r="871" ht="15" customHeight="1"/>
    <row r="872" ht="15" customHeight="1"/>
    <row r="873" ht="15" customHeight="1"/>
    <row r="874" ht="15" customHeight="1"/>
    <row r="875" ht="15" customHeight="1"/>
    <row r="876" ht="15" customHeight="1"/>
    <row r="877" ht="15" customHeight="1"/>
    <row r="878" ht="15" customHeight="1"/>
    <row r="879" ht="15" customHeight="1"/>
    <row r="880" ht="15" customHeight="1"/>
    <row r="881" ht="15" customHeight="1"/>
    <row r="882" ht="15" customHeight="1"/>
    <row r="883" ht="15" customHeight="1"/>
    <row r="884" ht="15" customHeight="1"/>
    <row r="885" ht="15" customHeight="1"/>
    <row r="886" ht="15" customHeight="1"/>
    <row r="887" ht="15" customHeight="1"/>
    <row r="888" ht="15" customHeight="1"/>
    <row r="889" ht="15" customHeight="1"/>
    <row r="890" ht="15" customHeight="1"/>
    <row r="891" ht="15" customHeight="1"/>
    <row r="892" ht="15" customHeight="1"/>
    <row r="893" ht="15" customHeight="1"/>
    <row r="894" ht="15" customHeight="1"/>
    <row r="895" ht="15" customHeight="1"/>
    <row r="896" ht="15" customHeight="1"/>
    <row r="897" ht="15" customHeight="1"/>
    <row r="898" ht="15" customHeight="1"/>
    <row r="899" ht="15" customHeight="1"/>
    <row r="900" ht="15" customHeight="1"/>
    <row r="901" ht="15" customHeight="1"/>
    <row r="902" ht="15" customHeight="1"/>
    <row r="903" ht="15" customHeight="1"/>
    <row r="904" ht="15" customHeight="1"/>
    <row r="905" ht="15" customHeight="1"/>
    <row r="906" ht="15" customHeight="1"/>
    <row r="907" ht="15" customHeight="1"/>
    <row r="908" ht="15" customHeight="1"/>
    <row r="909" ht="15" customHeight="1"/>
    <row r="910" ht="15" customHeight="1"/>
    <row r="911" ht="15" customHeight="1"/>
    <row r="912" ht="15" customHeight="1"/>
    <row r="913" ht="15" customHeight="1"/>
    <row r="914" ht="15" customHeight="1"/>
    <row r="915" ht="15" customHeight="1"/>
    <row r="916" ht="15" customHeight="1"/>
    <row r="917" ht="15" customHeight="1"/>
    <row r="918" ht="15" customHeight="1"/>
    <row r="919" ht="15" customHeight="1"/>
    <row r="920" ht="15" customHeight="1"/>
    <row r="921" ht="15" customHeight="1"/>
    <row r="922" ht="15" customHeight="1"/>
    <row r="923" ht="15" customHeight="1"/>
    <row r="924" ht="15" customHeight="1"/>
    <row r="925" ht="15" customHeight="1"/>
    <row r="926" ht="15" customHeight="1"/>
    <row r="927" ht="15" customHeight="1"/>
    <row r="928" ht="15" customHeight="1"/>
    <row r="929" ht="15" customHeight="1"/>
    <row r="930" ht="15" customHeight="1"/>
    <row r="931" ht="15" customHeight="1"/>
    <row r="932" ht="15" customHeight="1"/>
    <row r="933" ht="15" customHeight="1"/>
    <row r="934" ht="15" customHeight="1"/>
    <row r="935" ht="15" customHeight="1"/>
    <row r="936" ht="15" customHeight="1"/>
    <row r="937" ht="15" customHeight="1"/>
    <row r="938" ht="15" customHeight="1"/>
    <row r="939" ht="15" customHeight="1"/>
    <row r="940" ht="15" customHeight="1"/>
    <row r="941" ht="15" customHeight="1"/>
    <row r="942" ht="15" customHeight="1"/>
    <row r="943" ht="15" customHeight="1"/>
    <row r="944" ht="15" customHeight="1"/>
    <row r="945" ht="15" customHeight="1"/>
    <row r="946" ht="15" customHeight="1"/>
    <row r="947" ht="15" customHeight="1"/>
    <row r="948" ht="15" customHeight="1"/>
    <row r="949" ht="15" customHeight="1"/>
    <row r="950" ht="15" customHeight="1"/>
    <row r="951" ht="15" customHeight="1"/>
    <row r="952" ht="15" customHeight="1"/>
    <row r="953" ht="15" customHeight="1"/>
    <row r="954" ht="15" customHeight="1"/>
    <row r="955" ht="15" customHeight="1"/>
    <row r="956" ht="15" customHeight="1"/>
    <row r="957" ht="15" customHeight="1"/>
    <row r="958" ht="15" customHeight="1"/>
    <row r="959" ht="15" customHeight="1"/>
    <row r="960" ht="15" customHeight="1"/>
    <row r="961" ht="15" customHeight="1"/>
    <row r="962" ht="15" customHeight="1"/>
    <row r="963" ht="15" customHeight="1"/>
    <row r="964" ht="15" customHeight="1"/>
    <row r="965" ht="15" customHeight="1"/>
    <row r="966" ht="15" customHeight="1"/>
    <row r="967" ht="15" customHeight="1"/>
    <row r="968" ht="15" customHeight="1"/>
    <row r="969" ht="15" customHeight="1"/>
    <row r="970" ht="15" customHeight="1"/>
    <row r="971" ht="15" customHeight="1"/>
    <row r="972" ht="15" customHeight="1"/>
    <row r="973" ht="15" customHeight="1"/>
    <row r="974" ht="15" customHeight="1"/>
    <row r="975" ht="15" customHeight="1"/>
    <row r="976" ht="15" customHeight="1"/>
    <row r="977" ht="15" customHeight="1"/>
    <row r="978" ht="15" customHeight="1"/>
    <row r="979" ht="15" customHeight="1"/>
    <row r="980" ht="15" customHeight="1"/>
    <row r="981" ht="15" customHeight="1"/>
    <row r="982" ht="15" customHeight="1"/>
    <row r="983" ht="15" customHeight="1"/>
    <row r="984" ht="15" customHeight="1"/>
    <row r="985" ht="15" customHeight="1"/>
    <row r="986" ht="15" customHeight="1"/>
    <row r="987" ht="15" customHeight="1"/>
    <row r="988" ht="15" customHeight="1"/>
    <row r="989" ht="15" customHeight="1"/>
    <row r="990" ht="15" customHeight="1"/>
    <row r="991" ht="15" customHeight="1"/>
    <row r="992" ht="15" customHeight="1"/>
    <row r="993" ht="15" customHeight="1"/>
    <row r="994" ht="15" customHeight="1"/>
    <row r="995" ht="15" customHeight="1"/>
    <row r="996" ht="15" customHeight="1"/>
    <row r="997" ht="15" customHeight="1"/>
    <row r="998" ht="15" customHeight="1"/>
    <row r="999" ht="15" customHeight="1"/>
    <row r="1000" ht="15" customHeight="1"/>
    <row r="1001" ht="15" customHeight="1"/>
    <row r="1002" ht="15" customHeight="1"/>
    <row r="1003" ht="15" customHeight="1"/>
    <row r="1004" ht="15" customHeight="1"/>
    <row r="1005" ht="15" customHeight="1"/>
    <row r="1006" ht="15" customHeight="1"/>
    <row r="1007" ht="15" customHeight="1"/>
    <row r="1008" ht="15" customHeight="1"/>
    <row r="1009" ht="15" customHeight="1"/>
    <row r="1010" ht="15" customHeight="1"/>
    <row r="1011" ht="15" customHeight="1"/>
    <row r="1012" ht="15" customHeight="1"/>
    <row r="1013" ht="15" customHeight="1"/>
    <row r="1014" ht="15" customHeight="1"/>
    <row r="1015" ht="15" customHeight="1"/>
    <row r="1016" ht="15" customHeight="1"/>
    <row r="1017" ht="15" customHeight="1"/>
    <row r="1018" ht="15" customHeight="1"/>
    <row r="1019" ht="15" customHeight="1"/>
    <row r="1020" ht="15" customHeight="1"/>
    <row r="1021" ht="15" customHeight="1"/>
    <row r="1022" ht="15" customHeight="1"/>
    <row r="1023" ht="15" customHeight="1"/>
    <row r="1024" ht="15" customHeight="1"/>
    <row r="1025" ht="15" customHeight="1"/>
    <row r="1026" ht="15" customHeight="1"/>
    <row r="1027" ht="15" customHeight="1"/>
    <row r="1028" ht="15" customHeight="1"/>
    <row r="1029" ht="15" customHeight="1"/>
    <row r="1030" ht="15" customHeight="1"/>
    <row r="1031" ht="15" customHeight="1"/>
    <row r="1032" ht="15" customHeight="1"/>
    <row r="1033" ht="15" customHeight="1"/>
    <row r="1034" ht="15" customHeight="1"/>
    <row r="1035" ht="15" customHeight="1"/>
    <row r="1036" ht="15" customHeight="1"/>
    <row r="1037" ht="15" customHeight="1"/>
    <row r="1038" ht="15" customHeight="1"/>
    <row r="1039" ht="15" customHeight="1"/>
    <row r="1040" ht="15" customHeight="1"/>
    <row r="1041" ht="15" customHeight="1"/>
    <row r="1042" ht="15" customHeight="1"/>
    <row r="1043" ht="15" customHeight="1"/>
    <row r="1044" ht="15" customHeight="1"/>
    <row r="1045" ht="15" customHeight="1"/>
    <row r="1046" ht="15" customHeight="1"/>
    <row r="1047" ht="15" customHeight="1"/>
    <row r="1048" ht="15" customHeight="1"/>
    <row r="1049" ht="15" customHeight="1"/>
    <row r="1050" ht="15" customHeight="1"/>
    <row r="1051" ht="15" customHeight="1"/>
    <row r="1052" ht="15" customHeight="1"/>
    <row r="1053" ht="15" customHeight="1"/>
    <row r="1054" ht="15" customHeight="1"/>
    <row r="1055" ht="15" customHeight="1"/>
    <row r="1056" ht="15" customHeight="1"/>
    <row r="1057" ht="15" customHeight="1"/>
    <row r="1058" ht="15" customHeight="1"/>
    <row r="1059" ht="15" customHeight="1"/>
    <row r="1060" ht="15" customHeight="1"/>
    <row r="1061" ht="15" customHeight="1"/>
    <row r="1062" ht="15" customHeight="1"/>
    <row r="1063" ht="15" customHeight="1"/>
    <row r="1064" ht="15" customHeight="1"/>
    <row r="1065" ht="15" customHeight="1"/>
    <row r="1066" ht="15" customHeight="1"/>
    <row r="1067" ht="15" customHeight="1"/>
    <row r="1068" ht="15" customHeight="1"/>
    <row r="1069" ht="15" customHeight="1"/>
    <row r="1070" ht="15" customHeight="1"/>
    <row r="1071" ht="15" customHeight="1"/>
    <row r="1072" ht="15" customHeight="1"/>
    <row r="1073" ht="15" customHeight="1"/>
    <row r="1074" ht="15" customHeight="1"/>
    <row r="1075" ht="15" customHeight="1"/>
    <row r="1076" ht="15" customHeight="1"/>
    <row r="1077" ht="15" customHeight="1"/>
    <row r="1078" ht="15" customHeight="1"/>
    <row r="1079" ht="15" customHeight="1"/>
    <row r="1080" ht="15" customHeight="1"/>
    <row r="1081" ht="15" customHeight="1"/>
    <row r="1082" ht="15" customHeight="1"/>
    <row r="1083" ht="15" customHeight="1"/>
    <row r="1084" ht="15" customHeight="1"/>
    <row r="1085" ht="15" customHeight="1"/>
    <row r="1086" ht="15" customHeight="1"/>
    <row r="1087" ht="15" customHeight="1"/>
    <row r="1088" ht="15" customHeight="1"/>
    <row r="1089" ht="15" customHeight="1"/>
    <row r="1090" ht="15" customHeight="1"/>
    <row r="1091" ht="15" customHeight="1"/>
    <row r="1092" ht="15" customHeight="1"/>
    <row r="1093" ht="15" customHeight="1"/>
    <row r="1094" ht="15" customHeight="1"/>
    <row r="1095" ht="15" customHeight="1"/>
    <row r="1096" ht="15" customHeight="1"/>
    <row r="1097" ht="15" customHeight="1"/>
    <row r="1098" ht="15" customHeight="1"/>
    <row r="1099" ht="15" customHeight="1"/>
    <row r="1100" ht="15" customHeight="1"/>
    <row r="1101" ht="15" customHeight="1"/>
    <row r="1102" ht="15" customHeight="1"/>
    <row r="1103" ht="15" customHeight="1"/>
    <row r="1104" ht="15" customHeight="1"/>
    <row r="1105" ht="15" customHeight="1"/>
    <row r="1106" ht="15" customHeight="1"/>
    <row r="1107" ht="15" customHeight="1"/>
    <row r="1108" ht="15" customHeight="1"/>
    <row r="1109" ht="15" customHeight="1"/>
    <row r="1110" ht="15" customHeight="1"/>
    <row r="1111" ht="15" customHeight="1"/>
    <row r="1112" ht="15" customHeight="1"/>
    <row r="1113" ht="15" customHeight="1"/>
    <row r="1114" ht="15" customHeight="1"/>
    <row r="1115" ht="15" customHeight="1"/>
    <row r="1116" ht="15" customHeight="1"/>
    <row r="1117" ht="15" customHeight="1"/>
    <row r="1118" ht="15" customHeight="1"/>
    <row r="1119" ht="15" customHeight="1"/>
    <row r="1120" ht="15" customHeight="1"/>
    <row r="1121" ht="15" customHeight="1"/>
    <row r="1122" ht="15" customHeight="1"/>
    <row r="1123" ht="15" customHeight="1"/>
    <row r="1124" ht="15" customHeight="1"/>
    <row r="1125" ht="15" customHeight="1"/>
    <row r="1126" ht="15" customHeight="1"/>
    <row r="1127" ht="15" customHeight="1"/>
    <row r="1128" ht="15" customHeight="1"/>
    <row r="1129" ht="15" customHeight="1"/>
    <row r="1130" ht="15" customHeight="1"/>
    <row r="1131" ht="15" customHeight="1"/>
    <row r="1132" ht="15" customHeight="1"/>
    <row r="1133" ht="15" customHeight="1"/>
    <row r="1134" ht="15" customHeight="1"/>
    <row r="1135" ht="15" customHeight="1"/>
    <row r="1136" ht="15" customHeight="1"/>
    <row r="1137" ht="15" customHeight="1"/>
    <row r="1138" ht="15" customHeight="1"/>
    <row r="1139" ht="15" customHeight="1"/>
    <row r="1140" ht="15" customHeight="1"/>
    <row r="1141" ht="15" customHeight="1"/>
    <row r="1142" ht="15" customHeight="1"/>
    <row r="1143" ht="15" customHeight="1"/>
    <row r="1144" ht="15" customHeight="1"/>
    <row r="1145" ht="15" customHeight="1"/>
    <row r="1146" ht="15" customHeight="1"/>
    <row r="1147" ht="15" customHeight="1"/>
    <row r="1148" ht="15" customHeight="1"/>
    <row r="1149" ht="15" customHeight="1"/>
    <row r="1150" ht="15" customHeight="1"/>
    <row r="1151" ht="15" customHeight="1"/>
    <row r="1152" ht="15" customHeight="1"/>
    <row r="1153" ht="15" customHeight="1"/>
    <row r="1154" ht="15" customHeight="1"/>
    <row r="1155" ht="15" customHeight="1"/>
    <row r="1156" ht="15" customHeight="1"/>
    <row r="1157" ht="15" customHeight="1"/>
    <row r="1158" ht="15" customHeight="1"/>
    <row r="1159" ht="15" customHeight="1"/>
    <row r="1160" ht="15" customHeight="1"/>
    <row r="1161" ht="15" customHeight="1"/>
    <row r="1162" ht="15" customHeight="1"/>
    <row r="1163" ht="15" customHeight="1"/>
    <row r="1164" ht="15" customHeight="1"/>
    <row r="1165" ht="15" customHeight="1"/>
    <row r="1166" ht="15" customHeight="1"/>
    <row r="1167" ht="15" customHeight="1"/>
    <row r="1168" ht="15" customHeight="1"/>
    <row r="1169" ht="15" customHeight="1"/>
    <row r="1170" ht="15" customHeight="1"/>
    <row r="1171" ht="15" customHeight="1"/>
    <row r="1172" ht="15" customHeight="1"/>
    <row r="1173" ht="15" customHeight="1"/>
    <row r="1174" ht="15" customHeight="1"/>
    <row r="1175" ht="15" customHeight="1"/>
    <row r="1176" ht="15" customHeight="1"/>
    <row r="1177" ht="15" customHeight="1"/>
    <row r="1178" ht="15" customHeight="1"/>
    <row r="1179" ht="15" customHeight="1"/>
    <row r="1180" ht="15" customHeight="1"/>
    <row r="1181" ht="15" customHeight="1"/>
    <row r="1182" ht="15" customHeight="1"/>
    <row r="1183" ht="15" customHeight="1"/>
    <row r="1184" ht="15" customHeight="1"/>
    <row r="1185" ht="15" customHeight="1"/>
    <row r="1186" ht="15" customHeight="1"/>
    <row r="1187" ht="15" customHeight="1"/>
    <row r="1188" ht="15" customHeight="1"/>
    <row r="1189" ht="15" customHeight="1"/>
    <row r="1190" ht="15" customHeight="1"/>
    <row r="1191" ht="15" customHeight="1"/>
    <row r="1192" ht="15" customHeight="1"/>
    <row r="1193" ht="15" customHeight="1"/>
    <row r="1194" ht="15" customHeight="1"/>
    <row r="1195" ht="15" customHeight="1"/>
    <row r="1196" ht="15" customHeight="1"/>
    <row r="1197" ht="15" customHeight="1"/>
    <row r="1198" ht="15" customHeight="1"/>
    <row r="1199" ht="15" customHeight="1"/>
    <row r="1200" ht="15" customHeight="1"/>
    <row r="1201" ht="15" customHeight="1"/>
    <row r="1202" ht="15" customHeight="1"/>
    <row r="1203" ht="15" customHeight="1"/>
    <row r="1204" ht="15" customHeight="1"/>
    <row r="1205" ht="15" customHeight="1"/>
    <row r="1206" ht="15" customHeight="1"/>
    <row r="1207" ht="15" customHeight="1"/>
    <row r="1208" ht="15" customHeight="1"/>
    <row r="1209" ht="15" customHeight="1"/>
    <row r="1210" ht="15" customHeight="1"/>
    <row r="1211" ht="15" customHeight="1"/>
    <row r="1212" ht="15" customHeight="1"/>
    <row r="1213" ht="15" customHeight="1"/>
    <row r="1214" ht="15" customHeight="1"/>
    <row r="1215" ht="15" customHeight="1"/>
    <row r="1216" ht="15" customHeight="1"/>
    <row r="1217" ht="15" customHeight="1"/>
    <row r="1218" ht="15" customHeight="1"/>
    <row r="1219" ht="15" customHeight="1"/>
    <row r="1220" ht="15" customHeight="1"/>
    <row r="1221" ht="15" customHeight="1"/>
    <row r="1222" ht="15" customHeight="1"/>
    <row r="1223" ht="15" customHeight="1"/>
    <row r="1224" ht="15" customHeight="1"/>
    <row r="1225" ht="15" customHeight="1"/>
    <row r="1226" ht="15" customHeight="1"/>
    <row r="1227" ht="15" customHeight="1"/>
    <row r="1228" ht="15" customHeight="1"/>
    <row r="1229" ht="15" customHeight="1"/>
    <row r="1230" ht="15" customHeight="1"/>
    <row r="1231" ht="15" customHeight="1"/>
    <row r="1232" ht="15" customHeight="1"/>
    <row r="1233" ht="15" customHeight="1"/>
    <row r="1234" ht="15" customHeight="1"/>
    <row r="1235" ht="15" customHeight="1"/>
    <row r="1236" ht="15" customHeight="1"/>
    <row r="1237" ht="15" customHeight="1"/>
    <row r="1238" ht="15" customHeight="1"/>
    <row r="1239" ht="15" customHeight="1"/>
    <row r="1240" ht="15" customHeight="1"/>
    <row r="1241" ht="15" customHeight="1"/>
    <row r="1242" ht="15" customHeight="1"/>
    <row r="1243" ht="15" customHeight="1"/>
    <row r="1244" ht="15" customHeight="1"/>
    <row r="1245" ht="15" customHeight="1"/>
    <row r="1246" ht="15" customHeight="1"/>
    <row r="1247" ht="15" customHeight="1"/>
    <row r="1248" ht="15" customHeight="1"/>
    <row r="1249" ht="15" customHeight="1"/>
    <row r="1250" ht="15" customHeight="1"/>
    <row r="1251" ht="15" customHeight="1"/>
    <row r="1252" ht="15" customHeight="1"/>
    <row r="1253" ht="15" customHeight="1"/>
    <row r="1254" ht="15" customHeight="1"/>
    <row r="1255" ht="15" customHeight="1"/>
    <row r="1256" ht="15" customHeight="1"/>
    <row r="1257" ht="15" customHeight="1"/>
    <row r="1258" ht="15" customHeight="1"/>
    <row r="1259" ht="15" customHeight="1"/>
    <row r="1260" ht="15" customHeight="1"/>
    <row r="1261" ht="15" customHeight="1"/>
    <row r="1262" ht="15" customHeight="1"/>
    <row r="1263" ht="15" customHeight="1"/>
    <row r="1264" ht="15" customHeight="1"/>
    <row r="1265" ht="15" customHeight="1"/>
    <row r="1266" ht="15" customHeight="1"/>
    <row r="1267" ht="15" customHeight="1"/>
    <row r="1268" ht="15" customHeight="1"/>
    <row r="1269" ht="15" customHeight="1"/>
    <row r="1270" ht="15" customHeight="1"/>
    <row r="1271" ht="15" customHeight="1"/>
    <row r="1272" ht="15" customHeight="1"/>
    <row r="1273" ht="15" customHeight="1"/>
    <row r="1274" ht="15" customHeight="1"/>
    <row r="1275" ht="15" customHeight="1"/>
    <row r="1276" ht="15" customHeight="1"/>
    <row r="1277" ht="15" customHeight="1"/>
    <row r="1278" ht="15" customHeight="1"/>
    <row r="1279" ht="15" customHeight="1"/>
    <row r="1280" ht="15" customHeight="1"/>
    <row r="1281" ht="15" customHeight="1"/>
    <row r="1282" ht="15" customHeight="1"/>
    <row r="1283" ht="15" customHeight="1"/>
    <row r="1284" ht="15" customHeight="1"/>
    <row r="1285" ht="15" customHeight="1"/>
    <row r="1286" ht="15" customHeight="1"/>
    <row r="1287" ht="15" customHeight="1"/>
    <row r="1288" ht="15" customHeight="1"/>
    <row r="1289" ht="15" customHeight="1"/>
    <row r="1290" ht="15" customHeight="1"/>
    <row r="1291" ht="15" customHeight="1"/>
    <row r="1292" ht="15" customHeight="1"/>
    <row r="1293" ht="15" customHeight="1"/>
    <row r="1294" ht="15" customHeight="1"/>
    <row r="1295" ht="15" customHeight="1"/>
    <row r="1296" ht="15" customHeight="1"/>
    <row r="1297" ht="15" customHeight="1"/>
    <row r="1298" ht="15" customHeight="1"/>
    <row r="1299" ht="15" customHeight="1"/>
    <row r="1300" ht="15" customHeight="1"/>
    <row r="1301" ht="15" customHeight="1"/>
    <row r="1302" ht="15" customHeight="1"/>
    <row r="1303" ht="15" customHeight="1"/>
    <row r="1304" ht="15" customHeight="1"/>
    <row r="1305" ht="15" customHeight="1"/>
    <row r="1306" ht="15" customHeight="1"/>
    <row r="1307" ht="15" customHeight="1"/>
    <row r="1308" ht="15" customHeight="1"/>
    <row r="1309" ht="15" customHeight="1"/>
    <row r="1310" ht="15" customHeight="1"/>
    <row r="1311" ht="15" customHeight="1"/>
    <row r="1312" ht="15" customHeight="1"/>
    <row r="1313" ht="15" customHeight="1"/>
    <row r="1314" ht="15" customHeight="1"/>
    <row r="1315" ht="15" customHeight="1"/>
    <row r="1316" ht="15" customHeight="1"/>
    <row r="1317" ht="15" customHeight="1"/>
    <row r="1318" ht="15" customHeight="1"/>
    <row r="1319" ht="15" customHeight="1"/>
    <row r="1320" ht="15" customHeight="1"/>
    <row r="1321" ht="15" customHeight="1"/>
    <row r="1322" ht="15" customHeight="1"/>
    <row r="1323" ht="15" customHeight="1"/>
    <row r="1324" ht="15" customHeight="1"/>
    <row r="1325" ht="15" customHeight="1"/>
    <row r="1326" ht="15" customHeight="1"/>
    <row r="1327" ht="15" customHeight="1"/>
    <row r="1328" ht="15" customHeight="1"/>
    <row r="1329" ht="15" customHeight="1"/>
    <row r="1330" ht="15" customHeight="1"/>
    <row r="1331" ht="15" customHeight="1"/>
    <row r="1332" ht="15" customHeight="1"/>
    <row r="1333" ht="15" customHeight="1"/>
    <row r="1334" ht="15" customHeight="1"/>
    <row r="1335" ht="15" customHeight="1"/>
    <row r="1336" ht="15" customHeight="1"/>
    <row r="1337" ht="15" customHeight="1"/>
    <row r="1338" ht="15" customHeight="1"/>
    <row r="1339" ht="15" customHeight="1"/>
    <row r="1340" ht="15" customHeight="1"/>
    <row r="1341" ht="15" customHeight="1"/>
    <row r="1342" ht="15" customHeight="1"/>
    <row r="1343" ht="15" customHeight="1"/>
    <row r="1344" ht="15" customHeight="1"/>
    <row r="1345" ht="15" customHeight="1"/>
    <row r="1346" ht="15" customHeight="1"/>
    <row r="1347" ht="15" customHeight="1"/>
    <row r="1348" ht="15" customHeight="1"/>
    <row r="1349" ht="15" customHeight="1"/>
    <row r="1350" ht="15" customHeight="1"/>
    <row r="1351" ht="15" customHeight="1"/>
    <row r="1352" ht="15" customHeight="1"/>
    <row r="1353" ht="15" customHeight="1"/>
    <row r="1354" ht="15" customHeight="1"/>
    <row r="1355" ht="15" customHeight="1"/>
    <row r="1356" ht="15" customHeight="1"/>
    <row r="1357" ht="15" customHeight="1"/>
    <row r="1358" ht="15" customHeight="1"/>
    <row r="1359" ht="15" customHeight="1"/>
    <row r="1360" ht="15" customHeight="1"/>
    <row r="1361" ht="15" customHeight="1"/>
    <row r="1362" ht="15" customHeight="1"/>
    <row r="1363" ht="15" customHeight="1"/>
    <row r="1364" ht="15" customHeight="1"/>
    <row r="1365" ht="15" customHeight="1"/>
    <row r="1366" ht="15" customHeight="1"/>
    <row r="1367" ht="15" customHeight="1"/>
    <row r="1368" ht="15" customHeight="1"/>
    <row r="1369" ht="15" customHeight="1"/>
    <row r="1370" ht="15" customHeight="1"/>
    <row r="1371" ht="15" customHeight="1"/>
    <row r="1372" ht="15" customHeight="1"/>
    <row r="1373" ht="15" customHeight="1"/>
    <row r="1374" ht="15" customHeight="1"/>
    <row r="1375" ht="15" customHeight="1"/>
    <row r="1376" ht="15" customHeight="1"/>
    <row r="1377" ht="15" customHeight="1"/>
    <row r="1378" ht="15" customHeight="1"/>
    <row r="1379" ht="15" customHeight="1"/>
    <row r="1380" ht="15" customHeight="1"/>
    <row r="1381" ht="15" customHeight="1"/>
    <row r="1382" ht="15" customHeight="1"/>
    <row r="1383" ht="15" customHeight="1"/>
    <row r="1384" ht="15" customHeight="1"/>
    <row r="1385" ht="15" customHeight="1"/>
    <row r="1386" ht="15" customHeight="1"/>
    <row r="1387" ht="15" customHeight="1"/>
    <row r="1388" ht="15" customHeight="1"/>
    <row r="1389" ht="15" customHeight="1"/>
    <row r="1390" ht="15" customHeight="1"/>
    <row r="1391" ht="15" customHeight="1"/>
    <row r="1392" ht="15" customHeight="1"/>
    <row r="1393" ht="15" customHeight="1"/>
    <row r="1394" ht="15" customHeight="1"/>
    <row r="1395" ht="15" customHeight="1"/>
    <row r="1396" ht="15" customHeight="1"/>
    <row r="1397" ht="15" customHeight="1"/>
    <row r="1398" ht="15" customHeight="1"/>
    <row r="1399" ht="15" customHeight="1"/>
    <row r="1400" ht="15" customHeight="1"/>
    <row r="1401" ht="15" customHeight="1"/>
    <row r="1402" ht="15" customHeight="1"/>
    <row r="1403" ht="15" customHeight="1"/>
    <row r="1404" ht="15" customHeight="1"/>
    <row r="1405" ht="15" customHeight="1"/>
    <row r="1406" ht="15" customHeight="1"/>
    <row r="1407" ht="15" customHeight="1"/>
    <row r="1408" ht="15" customHeight="1"/>
    <row r="1409" ht="15" customHeight="1"/>
    <row r="1410" ht="15" customHeight="1"/>
    <row r="1411" ht="15" customHeight="1"/>
    <row r="1412" ht="15" customHeight="1"/>
    <row r="1413" ht="15" customHeight="1"/>
    <row r="1414" ht="15" customHeight="1"/>
    <row r="1415" ht="15" customHeight="1"/>
    <row r="1416" ht="15" customHeight="1"/>
    <row r="1417" ht="15" customHeight="1"/>
    <row r="1418" ht="15" customHeight="1"/>
    <row r="1419" ht="15" customHeight="1"/>
    <row r="1420" ht="15" customHeight="1"/>
    <row r="1421" ht="15" customHeight="1"/>
    <row r="1422" ht="15" customHeight="1"/>
    <row r="1423" ht="15" customHeight="1"/>
    <row r="1424" ht="15" customHeight="1"/>
    <row r="1425" ht="15" customHeight="1"/>
    <row r="1426" ht="15" customHeight="1"/>
    <row r="1427" ht="15" customHeight="1"/>
    <row r="1428" ht="15" customHeight="1"/>
    <row r="1429" ht="15" customHeight="1"/>
    <row r="1430" ht="15" customHeight="1"/>
    <row r="1431" ht="15" customHeight="1"/>
    <row r="1432" ht="15" customHeight="1"/>
    <row r="1433" ht="15" customHeight="1"/>
    <row r="1434" ht="15" customHeight="1"/>
    <row r="1435" ht="15" customHeight="1"/>
    <row r="1436" ht="15" customHeight="1"/>
    <row r="1437" ht="15" customHeight="1"/>
    <row r="1438" ht="15" customHeight="1"/>
    <row r="1439" ht="15" customHeight="1"/>
    <row r="1440" ht="15" customHeight="1"/>
    <row r="1441" ht="15" customHeight="1"/>
    <row r="1442" ht="15" customHeight="1"/>
    <row r="1443" ht="15" customHeight="1"/>
    <row r="1444" ht="15" customHeight="1"/>
    <row r="1445" ht="15" customHeight="1"/>
    <row r="1446" ht="15" customHeight="1"/>
    <row r="1447" ht="15" customHeight="1"/>
    <row r="1448" ht="15" customHeight="1"/>
    <row r="1449" ht="15" customHeight="1"/>
    <row r="1450" ht="15" customHeight="1"/>
    <row r="1451" ht="15" customHeight="1"/>
    <row r="1452" ht="15" customHeight="1"/>
    <row r="1453" ht="15" customHeight="1"/>
    <row r="1454" ht="15" customHeight="1"/>
    <row r="1455" ht="15" customHeight="1"/>
    <row r="1456" ht="15" customHeight="1"/>
    <row r="1457" ht="15" customHeight="1"/>
    <row r="1458" ht="15" customHeight="1"/>
    <row r="1459" ht="15" customHeight="1"/>
    <row r="1460" ht="15" customHeight="1"/>
    <row r="1461" ht="15" customHeight="1"/>
    <row r="1462" ht="15" customHeight="1"/>
    <row r="1463" ht="15" customHeight="1"/>
    <row r="1464" ht="15" customHeight="1"/>
    <row r="1465" ht="15" customHeight="1"/>
    <row r="1466" ht="15" customHeight="1"/>
    <row r="1467" ht="15" customHeight="1"/>
    <row r="1468" ht="15" customHeight="1"/>
    <row r="1469" ht="15" customHeight="1"/>
    <row r="1470" ht="15" customHeight="1"/>
    <row r="1471" ht="15" customHeight="1"/>
    <row r="1472" ht="15" customHeight="1"/>
    <row r="1473" ht="15" customHeight="1"/>
    <row r="1474" ht="15" customHeight="1"/>
    <row r="1475" ht="15" customHeight="1"/>
    <row r="1476" ht="15" customHeight="1"/>
    <row r="1477" ht="15" customHeight="1"/>
    <row r="1478" ht="15" customHeight="1"/>
    <row r="1479" ht="15" customHeight="1"/>
    <row r="1480" ht="15" customHeight="1"/>
    <row r="1481" ht="15" customHeight="1"/>
    <row r="1482" ht="15" customHeight="1"/>
    <row r="1483" ht="15" customHeight="1"/>
    <row r="1484" ht="15" customHeight="1"/>
    <row r="1485" ht="15" customHeight="1"/>
    <row r="1486" ht="15" customHeight="1"/>
    <row r="1487" ht="15" customHeight="1"/>
    <row r="1488" ht="15" customHeight="1"/>
    <row r="1489" ht="15" customHeight="1"/>
    <row r="1490" ht="15" customHeight="1"/>
    <row r="1491" ht="15" customHeight="1"/>
    <row r="1492" ht="15" customHeight="1"/>
    <row r="1493" ht="15" customHeight="1"/>
    <row r="1494" ht="15" customHeight="1"/>
    <row r="1495" ht="15" customHeight="1"/>
    <row r="1496" ht="15" customHeight="1"/>
    <row r="1497" ht="15" customHeight="1"/>
    <row r="1498" ht="15" customHeight="1"/>
    <row r="1499" ht="15" customHeight="1"/>
    <row r="1500" ht="15" customHeight="1"/>
    <row r="1501" ht="15" customHeight="1"/>
    <row r="1502" ht="15" customHeight="1"/>
    <row r="1503" ht="15" customHeight="1"/>
    <row r="1504" ht="15" customHeight="1"/>
    <row r="1505" ht="15" customHeight="1"/>
    <row r="1506" ht="15" customHeight="1"/>
    <row r="1507" ht="15" customHeight="1"/>
    <row r="1508" ht="15" customHeight="1"/>
    <row r="1509" ht="15" customHeight="1"/>
    <row r="1510" ht="15" customHeight="1"/>
    <row r="1511" ht="15" customHeight="1"/>
    <row r="1512" ht="15" customHeight="1"/>
    <row r="1513" ht="15" customHeight="1"/>
    <row r="1514" ht="15" customHeight="1"/>
    <row r="1515" ht="15" customHeight="1"/>
    <row r="1516" ht="15" customHeight="1"/>
    <row r="1517" ht="15" customHeight="1"/>
    <row r="1518" ht="15" customHeight="1"/>
    <row r="1519" ht="15" customHeight="1"/>
    <row r="1520" ht="15" customHeight="1"/>
    <row r="1521" ht="15" customHeight="1"/>
    <row r="1522" ht="15" customHeight="1"/>
    <row r="1523" ht="15" customHeight="1"/>
    <row r="1524" ht="15" customHeight="1"/>
    <row r="1525" ht="15" customHeight="1"/>
    <row r="1526" ht="15" customHeight="1"/>
    <row r="1527" ht="15" customHeight="1"/>
    <row r="1528" ht="15" customHeight="1"/>
    <row r="1529" ht="15" customHeight="1"/>
    <row r="1530" ht="15" customHeight="1"/>
    <row r="1531" ht="15" customHeight="1"/>
    <row r="1532" ht="15" customHeight="1"/>
    <row r="1533" ht="15" customHeight="1"/>
    <row r="1534" ht="15" customHeight="1"/>
    <row r="1535" ht="15" customHeight="1"/>
    <row r="1536" ht="15" customHeight="1"/>
    <row r="1537" ht="15" customHeight="1"/>
    <row r="1538" ht="15" customHeight="1"/>
    <row r="1539" ht="15" customHeight="1"/>
    <row r="1540" ht="15" customHeight="1"/>
    <row r="1541" ht="15" customHeight="1"/>
    <row r="1542" ht="15" customHeight="1"/>
    <row r="1543" ht="15" customHeight="1"/>
    <row r="1544" ht="15" customHeight="1"/>
    <row r="1545" ht="15" customHeight="1"/>
    <row r="1546" ht="15" customHeight="1"/>
    <row r="1547" ht="15" customHeight="1"/>
    <row r="1548" ht="15" customHeight="1"/>
    <row r="1549" ht="15" customHeight="1"/>
    <row r="1550" ht="15" customHeight="1"/>
    <row r="1551" ht="15" customHeight="1"/>
    <row r="1552" ht="15" customHeight="1"/>
    <row r="1553" ht="15" customHeight="1"/>
    <row r="1554" ht="15" customHeight="1"/>
    <row r="1555" ht="15" customHeight="1"/>
    <row r="1556" ht="15" customHeight="1"/>
    <row r="1557" ht="15" customHeight="1"/>
    <row r="1558" ht="15" customHeight="1"/>
    <row r="1559" ht="15" customHeight="1"/>
    <row r="1560" ht="15" customHeight="1"/>
    <row r="1561" ht="15" customHeight="1"/>
    <row r="1562" ht="15" customHeight="1"/>
    <row r="1563" ht="15" customHeight="1"/>
    <row r="1564" ht="15" customHeight="1"/>
    <row r="1565" ht="15" customHeight="1"/>
    <row r="1566" ht="15" customHeight="1"/>
    <row r="1567" ht="15" customHeight="1"/>
    <row r="1568" ht="15" customHeight="1"/>
    <row r="1569" ht="15" customHeight="1"/>
    <row r="1570" ht="15" customHeight="1"/>
    <row r="1571" ht="15" customHeight="1"/>
    <row r="1572" ht="15" customHeight="1"/>
    <row r="1573" ht="15" customHeight="1"/>
    <row r="1574" ht="15" customHeight="1"/>
    <row r="1575" ht="15" customHeight="1"/>
    <row r="1576" ht="15" customHeight="1"/>
    <row r="1577" ht="15" customHeight="1"/>
    <row r="1578" ht="15" customHeight="1"/>
    <row r="1579" ht="15" customHeight="1"/>
    <row r="1580" ht="15" customHeight="1"/>
    <row r="1581" ht="15" customHeight="1"/>
    <row r="1582" ht="15" customHeight="1"/>
    <row r="1583" ht="15" customHeight="1"/>
    <row r="1584" ht="15" customHeight="1"/>
    <row r="1585" ht="15" customHeight="1"/>
    <row r="1586" ht="15" customHeight="1"/>
    <row r="1587" ht="15" customHeight="1"/>
    <row r="1588" ht="15" customHeight="1"/>
    <row r="1589" ht="15" customHeight="1"/>
    <row r="1590" ht="15" customHeight="1"/>
    <row r="1591" ht="15" customHeight="1"/>
    <row r="1592" ht="15" customHeight="1"/>
    <row r="1593" ht="15" customHeight="1"/>
    <row r="1594" ht="15" customHeight="1"/>
    <row r="1595" ht="15" customHeight="1"/>
    <row r="1596" ht="15" customHeight="1"/>
    <row r="1597" ht="15" customHeight="1"/>
    <row r="1598" ht="15" customHeight="1"/>
    <row r="1599" ht="15" customHeight="1"/>
    <row r="1600" ht="15" customHeight="1"/>
    <row r="1601" ht="15" customHeight="1"/>
    <row r="1602" ht="15" customHeight="1"/>
    <row r="1603" ht="15" customHeight="1"/>
  </sheetData>
  <mergeCells count="765">
    <mergeCell ref="C8:G8"/>
    <mergeCell ref="F161:G161"/>
    <mergeCell ref="F162:G162"/>
    <mergeCell ref="F164:G164"/>
    <mergeCell ref="F165:G165"/>
    <mergeCell ref="F476:G476"/>
    <mergeCell ref="B619:C619"/>
    <mergeCell ref="B709:C709"/>
    <mergeCell ref="B710:C710"/>
    <mergeCell ref="B700:C700"/>
    <mergeCell ref="B701:C701"/>
    <mergeCell ref="B702:C702"/>
    <mergeCell ref="B703:C703"/>
    <mergeCell ref="B704:C704"/>
    <mergeCell ref="B705:C705"/>
    <mergeCell ref="B706:C706"/>
    <mergeCell ref="B707:C707"/>
    <mergeCell ref="B708:C708"/>
    <mergeCell ref="B646:C646"/>
    <mergeCell ref="B691:C691"/>
    <mergeCell ref="B692:C692"/>
    <mergeCell ref="B693:C693"/>
    <mergeCell ref="B671:C671"/>
    <mergeCell ref="B672:C672"/>
    <mergeCell ref="B711:C711"/>
    <mergeCell ref="B723:C723"/>
    <mergeCell ref="B724:C724"/>
    <mergeCell ref="B725:C725"/>
    <mergeCell ref="B726:C726"/>
    <mergeCell ref="B727:C727"/>
    <mergeCell ref="B715:C715"/>
    <mergeCell ref="B716:C716"/>
    <mergeCell ref="B717:C717"/>
    <mergeCell ref="B718:C718"/>
    <mergeCell ref="B719:C719"/>
    <mergeCell ref="B720:C720"/>
    <mergeCell ref="B721:C721"/>
    <mergeCell ref="B712:D712"/>
    <mergeCell ref="B722:C722"/>
    <mergeCell ref="B713:D713"/>
    <mergeCell ref="B682:C682"/>
    <mergeCell ref="B683:C683"/>
    <mergeCell ref="B684:C684"/>
    <mergeCell ref="B685:C685"/>
    <mergeCell ref="B686:C686"/>
    <mergeCell ref="B687:C687"/>
    <mergeCell ref="B690:C690"/>
    <mergeCell ref="B667:C667"/>
    <mergeCell ref="B669:D669"/>
    <mergeCell ref="B673:C673"/>
    <mergeCell ref="B674:C674"/>
    <mergeCell ref="B675:C675"/>
    <mergeCell ref="B676:C676"/>
    <mergeCell ref="B677:C677"/>
    <mergeCell ref="B678:C678"/>
    <mergeCell ref="B679:C679"/>
    <mergeCell ref="B680:C680"/>
    <mergeCell ref="B681:C681"/>
    <mergeCell ref="B571:C571"/>
    <mergeCell ref="B572:C572"/>
    <mergeCell ref="B575:C575"/>
    <mergeCell ref="B577:D577"/>
    <mergeCell ref="B578:C578"/>
    <mergeCell ref="B615:C615"/>
    <mergeCell ref="B616:C616"/>
    <mergeCell ref="B617:C617"/>
    <mergeCell ref="B618:C618"/>
    <mergeCell ref="B643:C643"/>
    <mergeCell ref="B650:C650"/>
    <mergeCell ref="B592:C592"/>
    <mergeCell ref="B579:C579"/>
    <mergeCell ref="B582:C582"/>
    <mergeCell ref="B583:C583"/>
    <mergeCell ref="B584:C584"/>
    <mergeCell ref="B585:C585"/>
    <mergeCell ref="B586:C586"/>
    <mergeCell ref="B587:C587"/>
    <mergeCell ref="B581:C581"/>
    <mergeCell ref="B580:C580"/>
    <mergeCell ref="B620:C620"/>
    <mergeCell ref="B622:C622"/>
    <mergeCell ref="B635:C635"/>
    <mergeCell ref="B636:C636"/>
    <mergeCell ref="B637:C637"/>
    <mergeCell ref="B633:C633"/>
    <mergeCell ref="B606:D606"/>
    <mergeCell ref="B598:D598"/>
    <mergeCell ref="B599:C599"/>
    <mergeCell ref="B621:C621"/>
    <mergeCell ref="B588:C588"/>
    <mergeCell ref="B589:C589"/>
    <mergeCell ref="A91:A96"/>
    <mergeCell ref="A77:A88"/>
    <mergeCell ref="B32:G32"/>
    <mergeCell ref="B36:G36"/>
    <mergeCell ref="A39:A74"/>
    <mergeCell ref="B40:G40"/>
    <mergeCell ref="B52:G52"/>
    <mergeCell ref="B64:G64"/>
    <mergeCell ref="B90:G90"/>
    <mergeCell ref="F93:G93"/>
    <mergeCell ref="B94:E94"/>
    <mergeCell ref="F94:G94"/>
    <mergeCell ref="F49:G49"/>
    <mergeCell ref="F70:G70"/>
    <mergeCell ref="F62:G62"/>
    <mergeCell ref="F65:G66"/>
    <mergeCell ref="F67:G67"/>
    <mergeCell ref="F68:G68"/>
    <mergeCell ref="F61:G61"/>
    <mergeCell ref="F50:G50"/>
    <mergeCell ref="F53:G54"/>
    <mergeCell ref="F55:G55"/>
    <mergeCell ref="B60:C60"/>
    <mergeCell ref="B61:C61"/>
    <mergeCell ref="B62:C62"/>
    <mergeCell ref="B65:C66"/>
    <mergeCell ref="B285:E285"/>
    <mergeCell ref="F285:G285"/>
    <mergeCell ref="F151:G151"/>
    <mergeCell ref="B248:G248"/>
    <mergeCell ref="B250:G251"/>
    <mergeCell ref="B240:E240"/>
    <mergeCell ref="F240:G240"/>
    <mergeCell ref="B249:E249"/>
    <mergeCell ref="F249:G249"/>
    <mergeCell ref="B242:F242"/>
    <mergeCell ref="F282:G282"/>
    <mergeCell ref="B246:G246"/>
    <mergeCell ref="F247:G247"/>
    <mergeCell ref="B247:E247"/>
    <mergeCell ref="B256:G256"/>
    <mergeCell ref="B96:E96"/>
    <mergeCell ref="F96:G96"/>
    <mergeCell ref="B100:G100"/>
    <mergeCell ref="F128:G128"/>
    <mergeCell ref="D65:E65"/>
    <mergeCell ref="B67:C67"/>
    <mergeCell ref="B98:G98"/>
    <mergeCell ref="B732:D732"/>
    <mergeCell ref="B252:G253"/>
    <mergeCell ref="B560:D560"/>
    <mergeCell ref="B576:D576"/>
    <mergeCell ref="B597:D597"/>
    <mergeCell ref="B605:D605"/>
    <mergeCell ref="B652:D652"/>
    <mergeCell ref="B688:D688"/>
    <mergeCell ref="B593:C593"/>
    <mergeCell ref="B594:C594"/>
    <mergeCell ref="B595:C595"/>
    <mergeCell ref="B596:C596"/>
    <mergeCell ref="B602:C602"/>
    <mergeCell ref="B603:C603"/>
    <mergeCell ref="B604:C604"/>
    <mergeCell ref="B608:C608"/>
    <mergeCell ref="B609:C609"/>
    <mergeCell ref="B610:C610"/>
    <mergeCell ref="B611:C611"/>
    <mergeCell ref="B612:C612"/>
    <mergeCell ref="F296:G296"/>
    <mergeCell ref="B668:D668"/>
    <mergeCell ref="F295:G295"/>
    <mergeCell ref="B642:C642"/>
    <mergeCell ref="E1:F1"/>
    <mergeCell ref="F206:G206"/>
    <mergeCell ref="B206:E206"/>
    <mergeCell ref="F183:G183"/>
    <mergeCell ref="F184:G184"/>
    <mergeCell ref="B213:E213"/>
    <mergeCell ref="F213:G213"/>
    <mergeCell ref="B220:E220"/>
    <mergeCell ref="F220:G220"/>
    <mergeCell ref="B143:E143"/>
    <mergeCell ref="F143:G143"/>
    <mergeCell ref="B134:E134"/>
    <mergeCell ref="F134:G134"/>
    <mergeCell ref="B136:G136"/>
    <mergeCell ref="F141:G141"/>
    <mergeCell ref="F147:G147"/>
    <mergeCell ref="F148:G148"/>
    <mergeCell ref="F149:G149"/>
    <mergeCell ref="F150:G150"/>
    <mergeCell ref="B151:E151"/>
    <mergeCell ref="B63:G63"/>
    <mergeCell ref="F60:G60"/>
    <mergeCell ref="F59:G59"/>
    <mergeCell ref="B59:C59"/>
    <mergeCell ref="A714:A731"/>
    <mergeCell ref="B562:C562"/>
    <mergeCell ref="B563:C563"/>
    <mergeCell ref="B559:C559"/>
    <mergeCell ref="B561:D561"/>
    <mergeCell ref="B651:C651"/>
    <mergeCell ref="B634:C634"/>
    <mergeCell ref="B624:D624"/>
    <mergeCell ref="B625:C625"/>
    <mergeCell ref="B600:C600"/>
    <mergeCell ref="B601:C601"/>
    <mergeCell ref="B630:C630"/>
    <mergeCell ref="B631:C631"/>
    <mergeCell ref="B623:D623"/>
    <mergeCell ref="B644:D644"/>
    <mergeCell ref="B632:C632"/>
    <mergeCell ref="B694:C694"/>
    <mergeCell ref="B695:C695"/>
    <mergeCell ref="B614:C614"/>
    <mergeCell ref="B613:C613"/>
    <mergeCell ref="B574:C574"/>
    <mergeCell ref="B590:C590"/>
    <mergeCell ref="B591:C591"/>
    <mergeCell ref="B689:D689"/>
    <mergeCell ref="B663:C663"/>
    <mergeCell ref="B568:C568"/>
    <mergeCell ref="B569:C569"/>
    <mergeCell ref="B570:C570"/>
    <mergeCell ref="B546:G546"/>
    <mergeCell ref="C540:E540"/>
    <mergeCell ref="C541:E541"/>
    <mergeCell ref="C542:E542"/>
    <mergeCell ref="C543:E543"/>
    <mergeCell ref="F540:G540"/>
    <mergeCell ref="F541:G541"/>
    <mergeCell ref="B540:B544"/>
    <mergeCell ref="F542:G542"/>
    <mergeCell ref="F543:G543"/>
    <mergeCell ref="F544:G544"/>
    <mergeCell ref="B551:G552"/>
    <mergeCell ref="F545:G545"/>
    <mergeCell ref="C544:E544"/>
    <mergeCell ref="B557:C557"/>
    <mergeCell ref="B558:C558"/>
    <mergeCell ref="B638:C638"/>
    <mergeCell ref="B639:C639"/>
    <mergeCell ref="B640:C640"/>
    <mergeCell ref="B641:C641"/>
    <mergeCell ref="B653:D653"/>
    <mergeCell ref="B654:C654"/>
    <mergeCell ref="B655:C655"/>
    <mergeCell ref="B658:C658"/>
    <mergeCell ref="B657:C657"/>
    <mergeCell ref="B661:C661"/>
    <mergeCell ref="B662:C662"/>
    <mergeCell ref="B656:C656"/>
    <mergeCell ref="F514:G514"/>
    <mergeCell ref="F515:G515"/>
    <mergeCell ref="F516:G516"/>
    <mergeCell ref="F518:G518"/>
    <mergeCell ref="F519:G519"/>
    <mergeCell ref="F520:G520"/>
    <mergeCell ref="F521:G521"/>
    <mergeCell ref="F522:G522"/>
    <mergeCell ref="F517:G517"/>
    <mergeCell ref="B527:G527"/>
    <mergeCell ref="C528:E528"/>
    <mergeCell ref="F528:G528"/>
    <mergeCell ref="B529:B539"/>
    <mergeCell ref="F524:G524"/>
    <mergeCell ref="B525:E525"/>
    <mergeCell ref="F525:G525"/>
    <mergeCell ref="B564:C564"/>
    <mergeCell ref="B565:C565"/>
    <mergeCell ref="B566:C566"/>
    <mergeCell ref="B567:C567"/>
    <mergeCell ref="F493:G493"/>
    <mergeCell ref="F512:G512"/>
    <mergeCell ref="F505:G505"/>
    <mergeCell ref="F506:G506"/>
    <mergeCell ref="B509:E509"/>
    <mergeCell ref="B499:E499"/>
    <mergeCell ref="C497:E497"/>
    <mergeCell ref="C498:E498"/>
    <mergeCell ref="B502:G502"/>
    <mergeCell ref="F503:G503"/>
    <mergeCell ref="F504:G504"/>
    <mergeCell ref="F497:G497"/>
    <mergeCell ref="B500:G501"/>
    <mergeCell ref="B494:B498"/>
    <mergeCell ref="F496:G496"/>
    <mergeCell ref="C539:E539"/>
    <mergeCell ref="F539:G539"/>
    <mergeCell ref="B526:G526"/>
    <mergeCell ref="C537:E537"/>
    <mergeCell ref="F537:G537"/>
    <mergeCell ref="B728:C728"/>
    <mergeCell ref="B729:C729"/>
    <mergeCell ref="B730:C730"/>
    <mergeCell ref="B731:C731"/>
    <mergeCell ref="B607:C607"/>
    <mergeCell ref="B627:C627"/>
    <mergeCell ref="B628:C628"/>
    <mergeCell ref="B714:C714"/>
    <mergeCell ref="B629:C629"/>
    <mergeCell ref="B626:C626"/>
    <mergeCell ref="B699:C699"/>
    <mergeCell ref="B697:D697"/>
    <mergeCell ref="B698:C698"/>
    <mergeCell ref="B696:D696"/>
    <mergeCell ref="B670:C670"/>
    <mergeCell ref="B665:C665"/>
    <mergeCell ref="B666:C666"/>
    <mergeCell ref="B649:C649"/>
    <mergeCell ref="B647:C647"/>
    <mergeCell ref="B648:C648"/>
    <mergeCell ref="B645:D645"/>
    <mergeCell ref="B664:C664"/>
    <mergeCell ref="B659:C659"/>
    <mergeCell ref="B660:C660"/>
    <mergeCell ref="F92:G92"/>
    <mergeCell ref="B78:G78"/>
    <mergeCell ref="F105:G105"/>
    <mergeCell ref="F109:G109"/>
    <mergeCell ref="F471:G471"/>
    <mergeCell ref="B111:G111"/>
    <mergeCell ref="F113:G113"/>
    <mergeCell ref="F114:G114"/>
    <mergeCell ref="B254:G254"/>
    <mergeCell ref="F280:G280"/>
    <mergeCell ref="B145:G145"/>
    <mergeCell ref="F157:G157"/>
    <mergeCell ref="F465:G465"/>
    <mergeCell ref="F466:G466"/>
    <mergeCell ref="F203:G203"/>
    <mergeCell ref="F358:G358"/>
    <mergeCell ref="C389:D389"/>
    <mergeCell ref="C390:D390"/>
    <mergeCell ref="B361:E361"/>
    <mergeCell ref="F266:G266"/>
    <mergeCell ref="B269:E269"/>
    <mergeCell ref="B271:E271"/>
    <mergeCell ref="B273:G273"/>
    <mergeCell ref="B275:G275"/>
    <mergeCell ref="F74:G74"/>
    <mergeCell ref="F69:G69"/>
    <mergeCell ref="B86:E86"/>
    <mergeCell ref="F86:G86"/>
    <mergeCell ref="B82:E82"/>
    <mergeCell ref="F82:G82"/>
    <mergeCell ref="B84:E84"/>
    <mergeCell ref="F84:G84"/>
    <mergeCell ref="B88:E88"/>
    <mergeCell ref="F88:G88"/>
    <mergeCell ref="B76:G76"/>
    <mergeCell ref="B73:C73"/>
    <mergeCell ref="B74:C74"/>
    <mergeCell ref="F71:G71"/>
    <mergeCell ref="F72:G72"/>
    <mergeCell ref="F73:G73"/>
    <mergeCell ref="A35:A36"/>
    <mergeCell ref="A7:A15"/>
    <mergeCell ref="B31:F31"/>
    <mergeCell ref="A18:A22"/>
    <mergeCell ref="A25:A28"/>
    <mergeCell ref="C20:G20"/>
    <mergeCell ref="C21:G21"/>
    <mergeCell ref="C27:G27"/>
    <mergeCell ref="C28:G28"/>
    <mergeCell ref="C25:G25"/>
    <mergeCell ref="C26:G26"/>
    <mergeCell ref="C7:G7"/>
    <mergeCell ref="C9:G9"/>
    <mergeCell ref="C10:G10"/>
    <mergeCell ref="C11:G11"/>
    <mergeCell ref="C12:G12"/>
    <mergeCell ref="C13:G13"/>
    <mergeCell ref="C14:G14"/>
    <mergeCell ref="C15:G15"/>
    <mergeCell ref="C19:G19"/>
    <mergeCell ref="B30:G30"/>
    <mergeCell ref="A31:A32"/>
    <mergeCell ref="B34:G34"/>
    <mergeCell ref="B35:F35"/>
    <mergeCell ref="F46:G46"/>
    <mergeCell ref="F47:G47"/>
    <mergeCell ref="F58:G58"/>
    <mergeCell ref="F57:G57"/>
    <mergeCell ref="D53:E53"/>
    <mergeCell ref="F48:G48"/>
    <mergeCell ref="B50:C50"/>
    <mergeCell ref="B53:C54"/>
    <mergeCell ref="B55:C55"/>
    <mergeCell ref="B56:C56"/>
    <mergeCell ref="B57:C57"/>
    <mergeCell ref="B58:C58"/>
    <mergeCell ref="F56:G56"/>
    <mergeCell ref="A230:A247"/>
    <mergeCell ref="A137:A143"/>
    <mergeCell ref="F106:G106"/>
    <mergeCell ref="F107:G107"/>
    <mergeCell ref="F108:G108"/>
    <mergeCell ref="F119:G119"/>
    <mergeCell ref="F120:G120"/>
    <mergeCell ref="F122:G122"/>
    <mergeCell ref="F123:G123"/>
    <mergeCell ref="F140:G140"/>
    <mergeCell ref="B141:E141"/>
    <mergeCell ref="A101:A134"/>
    <mergeCell ref="F115:G115"/>
    <mergeCell ref="B117:G117"/>
    <mergeCell ref="F138:G138"/>
    <mergeCell ref="F139:G139"/>
    <mergeCell ref="B115:E115"/>
    <mergeCell ref="F126:G126"/>
    <mergeCell ref="F125:G125"/>
    <mergeCell ref="F129:G129"/>
    <mergeCell ref="F131:G131"/>
    <mergeCell ref="B102:G102"/>
    <mergeCell ref="F104:G104"/>
    <mergeCell ref="C231:D231"/>
    <mergeCell ref="F267:G267"/>
    <mergeCell ref="F268:G268"/>
    <mergeCell ref="F269:G269"/>
    <mergeCell ref="F271:G271"/>
    <mergeCell ref="F293:G293"/>
    <mergeCell ref="A156:A157"/>
    <mergeCell ref="A160:A179"/>
    <mergeCell ref="F176:G176"/>
    <mergeCell ref="F177:G177"/>
    <mergeCell ref="F233:G233"/>
    <mergeCell ref="F235:G235"/>
    <mergeCell ref="F236:G236"/>
    <mergeCell ref="F201:G201"/>
    <mergeCell ref="F202:G202"/>
    <mergeCell ref="C235:D235"/>
    <mergeCell ref="F200:G200"/>
    <mergeCell ref="F204:G204"/>
    <mergeCell ref="F231:G231"/>
    <mergeCell ref="B188:G188"/>
    <mergeCell ref="B186:E186"/>
    <mergeCell ref="F186:G186"/>
    <mergeCell ref="B157:E157"/>
    <mergeCell ref="B159:G159"/>
    <mergeCell ref="A182:A186"/>
    <mergeCell ref="B343:G343"/>
    <mergeCell ref="C391:D391"/>
    <mergeCell ref="F327:G327"/>
    <mergeCell ref="F328:G328"/>
    <mergeCell ref="F330:G330"/>
    <mergeCell ref="B277:G277"/>
    <mergeCell ref="F305:G305"/>
    <mergeCell ref="F306:G306"/>
    <mergeCell ref="F307:G307"/>
    <mergeCell ref="F279:G279"/>
    <mergeCell ref="B308:E308"/>
    <mergeCell ref="B310:E310"/>
    <mergeCell ref="F310:G310"/>
    <mergeCell ref="B312:G312"/>
    <mergeCell ref="F314:G314"/>
    <mergeCell ref="F315:G315"/>
    <mergeCell ref="F346:G346"/>
    <mergeCell ref="F347:G347"/>
    <mergeCell ref="F348:G348"/>
    <mergeCell ref="F317:G317"/>
    <mergeCell ref="B326:G326"/>
    <mergeCell ref="F308:G308"/>
    <mergeCell ref="B320:E320"/>
    <mergeCell ref="B322:G322"/>
    <mergeCell ref="A698:A711"/>
    <mergeCell ref="A554:A559"/>
    <mergeCell ref="A562:A575"/>
    <mergeCell ref="A578:A596"/>
    <mergeCell ref="A599:A604"/>
    <mergeCell ref="A607:A622"/>
    <mergeCell ref="A625:A643"/>
    <mergeCell ref="A646:A651"/>
    <mergeCell ref="A654:A667"/>
    <mergeCell ref="A670:A687"/>
    <mergeCell ref="A690:A695"/>
    <mergeCell ref="F467:G467"/>
    <mergeCell ref="F470:G470"/>
    <mergeCell ref="F482:G482"/>
    <mergeCell ref="F483:G483"/>
    <mergeCell ref="F486:G486"/>
    <mergeCell ref="B349:E349"/>
    <mergeCell ref="B351:E351"/>
    <mergeCell ref="B353:G353"/>
    <mergeCell ref="B446:E446"/>
    <mergeCell ref="B411:G411"/>
    <mergeCell ref="B462:G462"/>
    <mergeCell ref="F463:G463"/>
    <mergeCell ref="B406:E406"/>
    <mergeCell ref="B461:G461"/>
    <mergeCell ref="F455:G455"/>
    <mergeCell ref="F456:G456"/>
    <mergeCell ref="F406:G406"/>
    <mergeCell ref="F349:G349"/>
    <mergeCell ref="F351:G351"/>
    <mergeCell ref="B394:E394"/>
    <mergeCell ref="F394:G394"/>
    <mergeCell ref="F477:G477"/>
    <mergeCell ref="B400:G400"/>
    <mergeCell ref="B363:G363"/>
    <mergeCell ref="B264:G264"/>
    <mergeCell ref="F237:G237"/>
    <mergeCell ref="F238:G238"/>
    <mergeCell ref="B179:E179"/>
    <mergeCell ref="F179:G179"/>
    <mergeCell ref="B194:E194"/>
    <mergeCell ref="F173:G173"/>
    <mergeCell ref="F174:G174"/>
    <mergeCell ref="B109:E109"/>
    <mergeCell ref="F132:G132"/>
    <mergeCell ref="C233:D233"/>
    <mergeCell ref="C234:D234"/>
    <mergeCell ref="F153:G153"/>
    <mergeCell ref="F194:G194"/>
    <mergeCell ref="B153:E153"/>
    <mergeCell ref="B155:G155"/>
    <mergeCell ref="B181:G181"/>
    <mergeCell ref="B198:G198"/>
    <mergeCell ref="B208:G208"/>
    <mergeCell ref="B215:G215"/>
    <mergeCell ref="C236:D236"/>
    <mergeCell ref="B222:G222"/>
    <mergeCell ref="B227:E227"/>
    <mergeCell ref="F227:G227"/>
    <mergeCell ref="F262:G262"/>
    <mergeCell ref="B17:G17"/>
    <mergeCell ref="B18:G18"/>
    <mergeCell ref="C22:G22"/>
    <mergeCell ref="B24:G24"/>
    <mergeCell ref="B75:G75"/>
    <mergeCell ref="B38:G38"/>
    <mergeCell ref="F41:G42"/>
    <mergeCell ref="F43:G43"/>
    <mergeCell ref="F44:G44"/>
    <mergeCell ref="B68:C68"/>
    <mergeCell ref="B69:C69"/>
    <mergeCell ref="B70:C70"/>
    <mergeCell ref="B71:C71"/>
    <mergeCell ref="B72:C72"/>
    <mergeCell ref="F191:G191"/>
    <mergeCell ref="F192:G192"/>
    <mergeCell ref="F193:G193"/>
    <mergeCell ref="B45:C45"/>
    <mergeCell ref="B46:C46"/>
    <mergeCell ref="B47:C47"/>
    <mergeCell ref="B48:C48"/>
    <mergeCell ref="B49:C49"/>
    <mergeCell ref="F45:G45"/>
    <mergeCell ref="A337:A341"/>
    <mergeCell ref="F338:G338"/>
    <mergeCell ref="F339:G339"/>
    <mergeCell ref="F341:G341"/>
    <mergeCell ref="A344:A351"/>
    <mergeCell ref="F345:G345"/>
    <mergeCell ref="A223:A227"/>
    <mergeCell ref="A216:A220"/>
    <mergeCell ref="A209:A213"/>
    <mergeCell ref="F298:G298"/>
    <mergeCell ref="B336:G336"/>
    <mergeCell ref="B334:E334"/>
    <mergeCell ref="B341:E341"/>
    <mergeCell ref="A327:A334"/>
    <mergeCell ref="A313:A320"/>
    <mergeCell ref="A323:A324"/>
    <mergeCell ref="F299:G299"/>
    <mergeCell ref="B301:E301"/>
    <mergeCell ref="F301:G301"/>
    <mergeCell ref="B303:G303"/>
    <mergeCell ref="F281:G281"/>
    <mergeCell ref="B287:G287"/>
    <mergeCell ref="F289:G289"/>
    <mergeCell ref="F290:G290"/>
    <mergeCell ref="A364:A368"/>
    <mergeCell ref="B368:E368"/>
    <mergeCell ref="F368:G368"/>
    <mergeCell ref="B370:G370"/>
    <mergeCell ref="A371:A375"/>
    <mergeCell ref="B375:E375"/>
    <mergeCell ref="B377:G377"/>
    <mergeCell ref="A378:A382"/>
    <mergeCell ref="B382:E382"/>
    <mergeCell ref="F382:G382"/>
    <mergeCell ref="A528:A545"/>
    <mergeCell ref="B548:G549"/>
    <mergeCell ref="B415:G416"/>
    <mergeCell ref="F468:G468"/>
    <mergeCell ref="F469:G469"/>
    <mergeCell ref="F472:G472"/>
    <mergeCell ref="C488:E488"/>
    <mergeCell ref="C489:E489"/>
    <mergeCell ref="C490:E490"/>
    <mergeCell ref="C491:E491"/>
    <mergeCell ref="C492:E492"/>
    <mergeCell ref="F488:G488"/>
    <mergeCell ref="F489:G489"/>
    <mergeCell ref="F490:G490"/>
    <mergeCell ref="F491:G491"/>
    <mergeCell ref="F492:G492"/>
    <mergeCell ref="F437:G441"/>
    <mergeCell ref="F431:G435"/>
    <mergeCell ref="F459:G459"/>
    <mergeCell ref="F460:G460"/>
    <mergeCell ref="A447:A450"/>
    <mergeCell ref="A454:A460"/>
    <mergeCell ref="A463:A479"/>
    <mergeCell ref="A424:A427"/>
    <mergeCell ref="A432:A435"/>
    <mergeCell ref="A438:A441"/>
    <mergeCell ref="B417:D417"/>
    <mergeCell ref="F494:G494"/>
    <mergeCell ref="F495:G495"/>
    <mergeCell ref="A482:A499"/>
    <mergeCell ref="B481:G481"/>
    <mergeCell ref="C482:E482"/>
    <mergeCell ref="C484:E484"/>
    <mergeCell ref="C485:E485"/>
    <mergeCell ref="F484:G484"/>
    <mergeCell ref="F485:G485"/>
    <mergeCell ref="B443:C443"/>
    <mergeCell ref="F473:G473"/>
    <mergeCell ref="B444:G445"/>
    <mergeCell ref="C494:E494"/>
    <mergeCell ref="C495:E495"/>
    <mergeCell ref="B480:G480"/>
    <mergeCell ref="B483:B493"/>
    <mergeCell ref="C483:E483"/>
    <mergeCell ref="C486:E486"/>
    <mergeCell ref="C487:E487"/>
    <mergeCell ref="F487:G487"/>
    <mergeCell ref="C493:E493"/>
    <mergeCell ref="A503:A509"/>
    <mergeCell ref="A512:A525"/>
    <mergeCell ref="A418:A421"/>
    <mergeCell ref="A410:A414"/>
    <mergeCell ref="F498:G498"/>
    <mergeCell ref="F499:G499"/>
    <mergeCell ref="F464:G464"/>
    <mergeCell ref="B453:G453"/>
    <mergeCell ref="F454:G454"/>
    <mergeCell ref="F457:G457"/>
    <mergeCell ref="F458:G458"/>
    <mergeCell ref="B460:E460"/>
    <mergeCell ref="B423:D423"/>
    <mergeCell ref="B451:G452"/>
    <mergeCell ref="B429:C429"/>
    <mergeCell ref="B431:D431"/>
    <mergeCell ref="B437:D437"/>
    <mergeCell ref="F417:G421"/>
    <mergeCell ref="F423:G427"/>
    <mergeCell ref="F523:G523"/>
    <mergeCell ref="F475:G475"/>
    <mergeCell ref="F478:G478"/>
    <mergeCell ref="B479:E479"/>
    <mergeCell ref="F479:G479"/>
    <mergeCell ref="A354:A361"/>
    <mergeCell ref="F355:G355"/>
    <mergeCell ref="F356:G356"/>
    <mergeCell ref="F375:G375"/>
    <mergeCell ref="B384:G384"/>
    <mergeCell ref="A385:A399"/>
    <mergeCell ref="C386:D386"/>
    <mergeCell ref="F386:G386"/>
    <mergeCell ref="F387:G387"/>
    <mergeCell ref="F388:G388"/>
    <mergeCell ref="F389:G389"/>
    <mergeCell ref="F390:G390"/>
    <mergeCell ref="F391:G391"/>
    <mergeCell ref="F392:G392"/>
    <mergeCell ref="F393:G393"/>
    <mergeCell ref="B359:E359"/>
    <mergeCell ref="F359:G359"/>
    <mergeCell ref="F361:G361"/>
    <mergeCell ref="F357:G357"/>
    <mergeCell ref="C392:D392"/>
    <mergeCell ref="C393:D393"/>
    <mergeCell ref="B396:F396"/>
    <mergeCell ref="C387:D387"/>
    <mergeCell ref="C388:D388"/>
    <mergeCell ref="H406:I406"/>
    <mergeCell ref="B573:C573"/>
    <mergeCell ref="C532:E532"/>
    <mergeCell ref="F532:G532"/>
    <mergeCell ref="C533:E533"/>
    <mergeCell ref="F533:G533"/>
    <mergeCell ref="C534:E534"/>
    <mergeCell ref="F534:G534"/>
    <mergeCell ref="C535:E535"/>
    <mergeCell ref="F535:G535"/>
    <mergeCell ref="C536:E536"/>
    <mergeCell ref="F536:G536"/>
    <mergeCell ref="B556:C556"/>
    <mergeCell ref="B545:E545"/>
    <mergeCell ref="B547:E547"/>
    <mergeCell ref="F547:G547"/>
    <mergeCell ref="B550:G550"/>
    <mergeCell ref="B553:D553"/>
    <mergeCell ref="B511:G511"/>
    <mergeCell ref="F509:G509"/>
    <mergeCell ref="B510:G510"/>
    <mergeCell ref="F507:G507"/>
    <mergeCell ref="F508:G508"/>
    <mergeCell ref="C496:E496"/>
    <mergeCell ref="B555:C555"/>
    <mergeCell ref="C529:E529"/>
    <mergeCell ref="B413:C413"/>
    <mergeCell ref="B414:C414"/>
    <mergeCell ref="B397:G397"/>
    <mergeCell ref="B398:G398"/>
    <mergeCell ref="B399:E399"/>
    <mergeCell ref="F399:G399"/>
    <mergeCell ref="B402:G403"/>
    <mergeCell ref="B404:G405"/>
    <mergeCell ref="B407:G408"/>
    <mergeCell ref="B409:G409"/>
    <mergeCell ref="B554:C554"/>
    <mergeCell ref="B401:E401"/>
    <mergeCell ref="F401:G401"/>
    <mergeCell ref="F474:G474"/>
    <mergeCell ref="C538:E538"/>
    <mergeCell ref="F538:G538"/>
    <mergeCell ref="C530:E530"/>
    <mergeCell ref="F530:G530"/>
    <mergeCell ref="C531:E531"/>
    <mergeCell ref="F531:G531"/>
    <mergeCell ref="F529:G529"/>
    <mergeCell ref="F513:G513"/>
    <mergeCell ref="F334:G334"/>
    <mergeCell ref="B318:E318"/>
    <mergeCell ref="F318:G318"/>
    <mergeCell ref="C2:G4"/>
    <mergeCell ref="B243:C243"/>
    <mergeCell ref="F243:G243"/>
    <mergeCell ref="B244:C244"/>
    <mergeCell ref="F244:G244"/>
    <mergeCell ref="F331:G331"/>
    <mergeCell ref="F167:G167"/>
    <mergeCell ref="F168:G168"/>
    <mergeCell ref="F170:G170"/>
    <mergeCell ref="F171:G171"/>
    <mergeCell ref="C238:D238"/>
    <mergeCell ref="C239:D239"/>
    <mergeCell ref="F190:G190"/>
    <mergeCell ref="B196:E196"/>
    <mergeCell ref="F196:G196"/>
    <mergeCell ref="B260:E260"/>
    <mergeCell ref="F260:G260"/>
    <mergeCell ref="F292:G292"/>
    <mergeCell ref="F283:G283"/>
    <mergeCell ref="B44:C44"/>
    <mergeCell ref="B262:E262"/>
    <mergeCell ref="A2:B4"/>
    <mergeCell ref="A146:A153"/>
    <mergeCell ref="A255:A262"/>
    <mergeCell ref="B324:E324"/>
    <mergeCell ref="F316:G316"/>
    <mergeCell ref="F320:G320"/>
    <mergeCell ref="F324:G324"/>
    <mergeCell ref="A265:A271"/>
    <mergeCell ref="A276:A301"/>
    <mergeCell ref="A304:A310"/>
    <mergeCell ref="A199:A206"/>
    <mergeCell ref="A189:A196"/>
    <mergeCell ref="F284:G284"/>
    <mergeCell ref="C237:D237"/>
    <mergeCell ref="C232:D232"/>
    <mergeCell ref="F239:G239"/>
    <mergeCell ref="F232:G232"/>
    <mergeCell ref="F234:G234"/>
    <mergeCell ref="B204:E204"/>
    <mergeCell ref="B229:G229"/>
    <mergeCell ref="B6:G6"/>
    <mergeCell ref="D41:E41"/>
    <mergeCell ref="B41:C42"/>
    <mergeCell ref="B43:C43"/>
  </mergeCells>
  <conditionalFormatting sqref="D421">
    <cfRule type="cellIs" dxfId="3" priority="12" operator="greaterThan">
      <formula>$F$417</formula>
    </cfRule>
  </conditionalFormatting>
  <conditionalFormatting sqref="D427">
    <cfRule type="cellIs" dxfId="2" priority="1" operator="greaterThan">
      <formula>$F$423</formula>
    </cfRule>
  </conditionalFormatting>
  <conditionalFormatting sqref="D435">
    <cfRule type="cellIs" dxfId="1" priority="4" operator="greaterThan">
      <formula>$F$417</formula>
    </cfRule>
  </conditionalFormatting>
  <conditionalFormatting sqref="D441">
    <cfRule type="cellIs" dxfId="0" priority="3" operator="greaterThan">
      <formula>$F$417</formula>
    </cfRule>
  </conditionalFormatting>
  <dataValidations count="3">
    <dataValidation type="custom" allowBlank="1" showDropDown="1" showInputMessage="1" showErrorMessage="1" prompt="Maximo 1000 caracteres - Maximo 1000 caracteres" sqref="B36" xr:uid="{00000000-0002-0000-0000-000000000000}">
      <formula1>AND(GTE(LEN(B36),MIN((1),(1000))),LTE(LEN(B36),MAX((1),(1000))))</formula1>
    </dataValidation>
    <dataValidation type="custom" allowBlank="1" showErrorMessage="1" sqref="C7 C9" xr:uid="{00000000-0002-0000-0000-000001000000}">
      <formula1>ISTEXT(C7)</formula1>
    </dataValidation>
    <dataValidation type="custom" allowBlank="1" showDropDown="1" showInputMessage="1" prompt="Maximo 1000 caracteres - Maximo 1000 caracteres" sqref="B32" xr:uid="{00000000-0002-0000-0000-000002000000}">
      <formula1>AND(GTE(LEN(B32),MIN((1),(1000))),LTE(LEN(B32),MAX((1),(1000))))</formula1>
    </dataValidation>
  </dataValidations>
  <hyperlinks>
    <hyperlink ref="C14" r:id="rId1" xr:uid="{00000000-0004-0000-0000-000000000000}"/>
    <hyperlink ref="C15" r:id="rId2" xr:uid="{00000000-0004-0000-0000-000001000000}"/>
    <hyperlink ref="C28" r:id="rId3" xr:uid="{00000000-0004-0000-0000-000002000000}"/>
  </hyperlinks>
  <pageMargins left="0.70866141732283472" right="0.70866141732283472" top="0.74803149606299213" bottom="0.74803149606299213" header="0.39370078740157483" footer="0.39370078740157483"/>
  <pageSetup scale="62" fitToHeight="0" orientation="landscape" r:id="rId4"/>
  <headerFooter>
    <oddFooter>&amp;R&amp;P de &amp;N</oddFooter>
  </headerFooter>
  <rowBreaks count="13" manualBreakCount="13">
    <brk id="29" max="6" man="1"/>
    <brk id="36" max="6" man="1"/>
    <brk id="111" max="6" man="1"/>
    <brk id="143" max="6" man="1"/>
    <brk id="179" max="6" man="1"/>
    <brk id="220" max="6" man="1"/>
    <brk id="249" max="6" man="1"/>
    <brk id="285" max="6" man="1"/>
    <brk id="320" max="6" man="1"/>
    <brk id="361" max="6" man="1"/>
    <brk id="401" max="6" man="1"/>
    <brk id="444" max="6" man="1"/>
    <brk id="479" max="6" man="1"/>
  </rowBreaks>
  <drawing r:id="rId5"/>
  <legacyDrawing r:id="rId6"/>
  <extLst>
    <ext xmlns:x14="http://schemas.microsoft.com/office/spreadsheetml/2009/9/main" uri="{CCE6A557-97BC-4b89-ADB6-D9C93CAAB3DF}">
      <x14:dataValidations xmlns:xm="http://schemas.microsoft.com/office/excel/2006/main" count="1">
        <x14:dataValidation type="list" allowBlank="1" showErrorMessage="1" xr:uid="{00000000-0002-0000-0000-000003000000}">
          <x14:formula1>
            <xm:f>Municipios!$A$1:$A$27</xm:f>
          </x14:formula1>
          <xm:sqref>C11:G11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00"/>
  <sheetViews>
    <sheetView workbookViewId="0">
      <selection activeCell="A16" sqref="A16"/>
    </sheetView>
  </sheetViews>
  <sheetFormatPr defaultColWidth="12.625" defaultRowHeight="15" customHeight="1"/>
  <cols>
    <col min="1" max="1" width="13.125" customWidth="1"/>
    <col min="2" max="26" width="9.375" customWidth="1"/>
  </cols>
  <sheetData>
    <row r="1" spans="1:1" ht="14.25" customHeight="1">
      <c r="A1" s="1" t="s">
        <v>274</v>
      </c>
    </row>
    <row r="2" spans="1:1" ht="14.25" customHeight="1">
      <c r="A2" s="1" t="s">
        <v>275</v>
      </c>
    </row>
    <row r="3" spans="1:1" ht="14.25" customHeight="1">
      <c r="A3" s="1" t="s">
        <v>276</v>
      </c>
    </row>
    <row r="4" spans="1:1" ht="14.25" customHeight="1">
      <c r="A4" s="1" t="s">
        <v>277</v>
      </c>
    </row>
    <row r="5" spans="1:1" ht="14.25" customHeight="1">
      <c r="A5" s="1" t="s">
        <v>278</v>
      </c>
    </row>
    <row r="6" spans="1:1" ht="14.25" customHeight="1">
      <c r="A6" s="1" t="s">
        <v>279</v>
      </c>
    </row>
    <row r="7" spans="1:1" ht="14.25" customHeight="1">
      <c r="A7" s="1" t="s">
        <v>280</v>
      </c>
    </row>
    <row r="8" spans="1:1" ht="14.25" customHeight="1">
      <c r="A8" s="1" t="s">
        <v>281</v>
      </c>
    </row>
    <row r="9" spans="1:1" ht="14.25" customHeight="1">
      <c r="A9" s="1" t="s">
        <v>282</v>
      </c>
    </row>
    <row r="10" spans="1:1" ht="14.25" customHeight="1">
      <c r="A10" s="1" t="s">
        <v>283</v>
      </c>
    </row>
    <row r="11" spans="1:1" ht="14.25" customHeight="1">
      <c r="A11" s="1" t="s">
        <v>284</v>
      </c>
    </row>
    <row r="12" spans="1:1" ht="14.25" customHeight="1">
      <c r="A12" s="1" t="s">
        <v>285</v>
      </c>
    </row>
    <row r="13" spans="1:1" ht="14.25" customHeight="1">
      <c r="A13" s="1" t="s">
        <v>286</v>
      </c>
    </row>
    <row r="14" spans="1:1" ht="14.25" customHeight="1">
      <c r="A14" s="1" t="s">
        <v>287</v>
      </c>
    </row>
    <row r="15" spans="1:1" ht="14.25" customHeight="1">
      <c r="A15" s="1" t="s">
        <v>288</v>
      </c>
    </row>
    <row r="16" spans="1:1" ht="14.25" customHeight="1">
      <c r="A16" s="1" t="s">
        <v>13</v>
      </c>
    </row>
    <row r="17" spans="1:1" ht="14.25" customHeight="1">
      <c r="A17" s="1" t="s">
        <v>289</v>
      </c>
    </row>
    <row r="18" spans="1:1" ht="14.25" customHeight="1">
      <c r="A18" s="1" t="s">
        <v>290</v>
      </c>
    </row>
    <row r="19" spans="1:1" ht="14.25" customHeight="1">
      <c r="A19" s="1" t="s">
        <v>291</v>
      </c>
    </row>
    <row r="20" spans="1:1" ht="14.25" customHeight="1">
      <c r="A20" s="1" t="s">
        <v>292</v>
      </c>
    </row>
    <row r="21" spans="1:1" ht="14.25" customHeight="1">
      <c r="A21" s="1" t="s">
        <v>293</v>
      </c>
    </row>
    <row r="22" spans="1:1" ht="14.25" customHeight="1">
      <c r="A22" s="1" t="s">
        <v>294</v>
      </c>
    </row>
    <row r="23" spans="1:1" ht="14.25" customHeight="1">
      <c r="A23" s="1" t="s">
        <v>295</v>
      </c>
    </row>
    <row r="24" spans="1:1" ht="14.25" customHeight="1">
      <c r="A24" s="1" t="s">
        <v>296</v>
      </c>
    </row>
    <row r="25" spans="1:1" ht="14.25" customHeight="1">
      <c r="A25" s="1" t="s">
        <v>297</v>
      </c>
    </row>
    <row r="26" spans="1:1" ht="14.25" customHeight="1">
      <c r="A26" s="1" t="s">
        <v>298</v>
      </c>
    </row>
    <row r="27" spans="1:1" ht="14.25" customHeight="1">
      <c r="A27" s="1" t="s">
        <v>299</v>
      </c>
    </row>
    <row r="28" spans="1:1" ht="14.25" customHeight="1"/>
    <row r="29" spans="1:1" ht="14.25" customHeight="1"/>
    <row r="30" spans="1:1" ht="14.25" customHeight="1"/>
    <row r="31" spans="1:1" ht="14.25" customHeight="1"/>
    <row r="32" spans="1:1"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 Online</Application>
  <Manager>Jaime Pineda</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AGUADAS</dc:creator>
  <cp:keywords/>
  <dc:description/>
  <cp:lastModifiedBy>Secretaria de Integración y Desarrollo Social</cp:lastModifiedBy>
  <cp:revision/>
  <dcterms:created xsi:type="dcterms:W3CDTF">2021-01-13T15:55:55Z</dcterms:created>
  <dcterms:modified xsi:type="dcterms:W3CDTF">2026-07-09T20:58:50Z</dcterms:modified>
  <cp:category/>
  <cp:contentStatus/>
</cp:coreProperties>
</file>