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velasquez\OneDrive - Contraloria de Bogota\Documentos\Procesos de selección\Seleccion Abreviada Menor Cuantía\REDES ELECTRICAS Y UPS\RECIBIDO ABOGADO ANTERIOR\"/>
    </mc:Choice>
  </mc:AlternateContent>
  <bookViews>
    <workbookView xWindow="0" yWindow="0" windowWidth="20490" windowHeight="7755" activeTab="1"/>
  </bookViews>
  <sheets>
    <sheet name="ANALISIS TABLEROS, UPS, PLANTAS" sheetId="1" r:id="rId1"/>
    <sheet name="ANALISIS BOLSA DE REPUESTO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156" i="1" l="1"/>
  <c r="W8" i="2" l="1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7" i="2"/>
  <c r="V94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7" i="2"/>
  <c r="U94" i="2"/>
  <c r="U93" i="2"/>
  <c r="U90" i="2"/>
  <c r="U7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8" i="2"/>
  <c r="U79" i="2"/>
  <c r="U80" i="2"/>
  <c r="U81" i="2"/>
  <c r="U82" i="2"/>
  <c r="U83" i="2"/>
  <c r="U84" i="2"/>
  <c r="U85" i="2"/>
  <c r="U86" i="2"/>
  <c r="U87" i="2"/>
  <c r="U88" i="2"/>
  <c r="U89" i="2"/>
  <c r="U91" i="2"/>
  <c r="U92" i="2"/>
  <c r="U7" i="2"/>
  <c r="Q76" i="2"/>
  <c r="Q75" i="2"/>
  <c r="P75" i="2"/>
  <c r="P76" i="2"/>
  <c r="T94" i="2" l="1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7" i="2"/>
  <c r="S9" i="2"/>
  <c r="S8" i="2"/>
  <c r="S94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7" i="2"/>
  <c r="R94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7" i="2"/>
  <c r="Q94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7" i="2"/>
  <c r="AO159" i="1"/>
  <c r="AI154" i="1"/>
  <c r="AI155" i="1"/>
  <c r="AI151" i="1"/>
  <c r="AJ151" i="1"/>
  <c r="AK151" i="1"/>
  <c r="AL151" i="1"/>
  <c r="AM151" i="1"/>
  <c r="AN151" i="1"/>
  <c r="AO151" i="1"/>
  <c r="AO146" i="1"/>
  <c r="AO147" i="1"/>
  <c r="AO148" i="1"/>
  <c r="AO149" i="1"/>
  <c r="AO150" i="1"/>
  <c r="AO145" i="1"/>
  <c r="AN146" i="1"/>
  <c r="AN147" i="1"/>
  <c r="AN148" i="1"/>
  <c r="AN149" i="1"/>
  <c r="AN150" i="1"/>
  <c r="AN145" i="1"/>
  <c r="AM146" i="1"/>
  <c r="AM147" i="1"/>
  <c r="AM148" i="1"/>
  <c r="AM149" i="1"/>
  <c r="AM150" i="1"/>
  <c r="AM145" i="1"/>
  <c r="AL146" i="1"/>
  <c r="AL147" i="1"/>
  <c r="AL148" i="1"/>
  <c r="AL149" i="1"/>
  <c r="AL150" i="1"/>
  <c r="AL145" i="1"/>
  <c r="AK146" i="1"/>
  <c r="AK147" i="1"/>
  <c r="AK148" i="1"/>
  <c r="AK149" i="1"/>
  <c r="AK150" i="1"/>
  <c r="AK145" i="1"/>
  <c r="AJ146" i="1"/>
  <c r="AJ147" i="1"/>
  <c r="AJ148" i="1"/>
  <c r="AJ149" i="1"/>
  <c r="AJ150" i="1"/>
  <c r="AJ145" i="1"/>
  <c r="AI146" i="1"/>
  <c r="AI147" i="1"/>
  <c r="AI148" i="1"/>
  <c r="AI149" i="1"/>
  <c r="AI150" i="1"/>
  <c r="AI145" i="1"/>
  <c r="AM112" i="1"/>
  <c r="AN112" i="1"/>
  <c r="AO112" i="1"/>
  <c r="AO107" i="1"/>
  <c r="AO108" i="1"/>
  <c r="AO109" i="1"/>
  <c r="AO110" i="1"/>
  <c r="AO111" i="1"/>
  <c r="AO106" i="1"/>
  <c r="AN107" i="1"/>
  <c r="AN108" i="1"/>
  <c r="AN109" i="1"/>
  <c r="AN110" i="1"/>
  <c r="AN111" i="1"/>
  <c r="AN106" i="1"/>
  <c r="AM107" i="1"/>
  <c r="AM108" i="1"/>
  <c r="AM109" i="1"/>
  <c r="AM110" i="1"/>
  <c r="AM111" i="1"/>
  <c r="AM106" i="1"/>
  <c r="AL112" i="1"/>
  <c r="AK112" i="1"/>
  <c r="AJ112" i="1"/>
  <c r="AI112" i="1"/>
  <c r="AL107" i="1"/>
  <c r="AL108" i="1"/>
  <c r="AL109" i="1"/>
  <c r="AL110" i="1"/>
  <c r="AL111" i="1"/>
  <c r="AL106" i="1"/>
  <c r="AK107" i="1"/>
  <c r="AK108" i="1"/>
  <c r="AK109" i="1"/>
  <c r="AK110" i="1"/>
  <c r="AK111" i="1"/>
  <c r="AK106" i="1"/>
  <c r="AJ107" i="1"/>
  <c r="AJ108" i="1"/>
  <c r="AJ109" i="1"/>
  <c r="AJ110" i="1"/>
  <c r="AJ111" i="1"/>
  <c r="AJ106" i="1"/>
  <c r="AI107" i="1"/>
  <c r="AI108" i="1"/>
  <c r="AI109" i="1"/>
  <c r="AI110" i="1"/>
  <c r="AI111" i="1"/>
  <c r="AI106" i="1"/>
  <c r="AM138" i="1"/>
  <c r="AN138" i="1"/>
  <c r="AO138" i="1"/>
  <c r="AO133" i="1"/>
  <c r="AO134" i="1"/>
  <c r="AO135" i="1"/>
  <c r="AO136" i="1"/>
  <c r="AO137" i="1"/>
  <c r="AO132" i="1"/>
  <c r="AN133" i="1"/>
  <c r="AN134" i="1"/>
  <c r="AN135" i="1"/>
  <c r="AN136" i="1"/>
  <c r="AN137" i="1"/>
  <c r="AN132" i="1"/>
  <c r="AM133" i="1"/>
  <c r="AM134" i="1"/>
  <c r="AM135" i="1"/>
  <c r="AM136" i="1"/>
  <c r="AM137" i="1"/>
  <c r="AM132" i="1"/>
  <c r="AL133" i="1"/>
  <c r="AL134" i="1"/>
  <c r="AL135" i="1"/>
  <c r="AL136" i="1"/>
  <c r="AL137" i="1"/>
  <c r="AL132" i="1"/>
  <c r="AK133" i="1"/>
  <c r="AK134" i="1"/>
  <c r="AK135" i="1"/>
  <c r="AK136" i="1"/>
  <c r="AK137" i="1"/>
  <c r="AK132" i="1"/>
  <c r="AJ133" i="1"/>
  <c r="AJ134" i="1"/>
  <c r="AJ135" i="1"/>
  <c r="AJ136" i="1"/>
  <c r="AJ137" i="1"/>
  <c r="AJ132" i="1"/>
  <c r="AI137" i="1"/>
  <c r="AI133" i="1"/>
  <c r="AI134" i="1"/>
  <c r="AI135" i="1"/>
  <c r="AI136" i="1"/>
  <c r="AI132" i="1"/>
  <c r="AO125" i="1"/>
  <c r="AN125" i="1"/>
  <c r="AO120" i="1"/>
  <c r="AO121" i="1"/>
  <c r="AO122" i="1"/>
  <c r="AO123" i="1"/>
  <c r="AO124" i="1"/>
  <c r="AO119" i="1"/>
  <c r="AN120" i="1"/>
  <c r="AN121" i="1"/>
  <c r="AN122" i="1"/>
  <c r="AN123" i="1"/>
  <c r="AN124" i="1"/>
  <c r="AN119" i="1"/>
  <c r="AI125" i="1"/>
  <c r="AJ125" i="1"/>
  <c r="AK125" i="1"/>
  <c r="AL125" i="1"/>
  <c r="AM125" i="1"/>
  <c r="AM120" i="1"/>
  <c r="AM121" i="1"/>
  <c r="AM122" i="1"/>
  <c r="AM123" i="1"/>
  <c r="AM124" i="1"/>
  <c r="AM119" i="1"/>
  <c r="AL120" i="1"/>
  <c r="AL121" i="1"/>
  <c r="AL122" i="1"/>
  <c r="AL123" i="1"/>
  <c r="AL124" i="1"/>
  <c r="AL119" i="1"/>
  <c r="AK120" i="1"/>
  <c r="AK121" i="1"/>
  <c r="AK122" i="1"/>
  <c r="AK123" i="1"/>
  <c r="AK124" i="1"/>
  <c r="AK119" i="1"/>
  <c r="AJ120" i="1"/>
  <c r="AJ121" i="1"/>
  <c r="AJ122" i="1"/>
  <c r="AJ123" i="1"/>
  <c r="AJ124" i="1"/>
  <c r="AJ119" i="1"/>
  <c r="AI124" i="1"/>
  <c r="AI120" i="1"/>
  <c r="AI121" i="1"/>
  <c r="AI122" i="1"/>
  <c r="AI123" i="1"/>
  <c r="AI119" i="1"/>
  <c r="AM99" i="1"/>
  <c r="AN99" i="1"/>
  <c r="AO99" i="1"/>
  <c r="AO94" i="1"/>
  <c r="AO95" i="1"/>
  <c r="AO96" i="1"/>
  <c r="AO97" i="1"/>
  <c r="AO98" i="1"/>
  <c r="AO93" i="1"/>
  <c r="AN94" i="1"/>
  <c r="AN95" i="1"/>
  <c r="AN96" i="1"/>
  <c r="AN97" i="1"/>
  <c r="AN98" i="1"/>
  <c r="AN93" i="1"/>
  <c r="AM94" i="1"/>
  <c r="AM95" i="1"/>
  <c r="AM96" i="1"/>
  <c r="AM97" i="1"/>
  <c r="AM98" i="1"/>
  <c r="AM93" i="1"/>
  <c r="AL99" i="1"/>
  <c r="AK99" i="1"/>
  <c r="AJ99" i="1"/>
  <c r="AI99" i="1"/>
  <c r="AK93" i="1"/>
  <c r="AJ93" i="1"/>
  <c r="AI93" i="1"/>
  <c r="AL94" i="1"/>
  <c r="AL95" i="1"/>
  <c r="AL96" i="1"/>
  <c r="AL97" i="1"/>
  <c r="AL98" i="1"/>
  <c r="AL93" i="1"/>
  <c r="AK94" i="1"/>
  <c r="AK95" i="1"/>
  <c r="AK96" i="1"/>
  <c r="AK97" i="1"/>
  <c r="AK98" i="1"/>
  <c r="AJ94" i="1"/>
  <c r="AJ95" i="1"/>
  <c r="AJ96" i="1"/>
  <c r="AJ97" i="1"/>
  <c r="AJ98" i="1"/>
  <c r="AI94" i="1"/>
  <c r="AI95" i="1"/>
  <c r="AI96" i="1"/>
  <c r="AI97" i="1"/>
  <c r="AI98" i="1"/>
  <c r="AM86" i="1"/>
  <c r="AN86" i="1"/>
  <c r="AO86" i="1"/>
  <c r="AO81" i="1" l="1"/>
  <c r="AO82" i="1"/>
  <c r="AO83" i="1"/>
  <c r="AO84" i="1"/>
  <c r="AO85" i="1"/>
  <c r="AO80" i="1"/>
  <c r="AN81" i="1"/>
  <c r="AN82" i="1"/>
  <c r="AN83" i="1"/>
  <c r="AN84" i="1"/>
  <c r="AN85" i="1"/>
  <c r="AN80" i="1"/>
  <c r="AM81" i="1"/>
  <c r="AM82" i="1"/>
  <c r="AM83" i="1"/>
  <c r="AM84" i="1"/>
  <c r="AM85" i="1"/>
  <c r="AM80" i="1"/>
  <c r="AL81" i="1"/>
  <c r="AL82" i="1"/>
  <c r="AL83" i="1"/>
  <c r="AL84" i="1"/>
  <c r="AL85" i="1"/>
  <c r="AL80" i="1"/>
  <c r="AK81" i="1"/>
  <c r="AK82" i="1"/>
  <c r="AK83" i="1"/>
  <c r="AK84" i="1"/>
  <c r="AK85" i="1"/>
  <c r="AK80" i="1"/>
  <c r="AJ81" i="1"/>
  <c r="AJ82" i="1"/>
  <c r="AJ83" i="1"/>
  <c r="AJ84" i="1"/>
  <c r="AJ85" i="1"/>
  <c r="AJ80" i="1"/>
  <c r="AI81" i="1"/>
  <c r="AI82" i="1"/>
  <c r="AI83" i="1"/>
  <c r="AI84" i="1"/>
  <c r="AI85" i="1"/>
  <c r="AI80" i="1"/>
  <c r="AM74" i="1" l="1"/>
  <c r="AN74" i="1"/>
  <c r="AO74" i="1"/>
  <c r="AO69" i="1"/>
  <c r="AO70" i="1"/>
  <c r="AO71" i="1"/>
  <c r="AO72" i="1"/>
  <c r="AO73" i="1"/>
  <c r="AO68" i="1"/>
  <c r="AN69" i="1"/>
  <c r="AN70" i="1"/>
  <c r="AN71" i="1"/>
  <c r="AN72" i="1"/>
  <c r="AN73" i="1"/>
  <c r="AN68" i="1"/>
  <c r="AM69" i="1"/>
  <c r="AM70" i="1"/>
  <c r="AM71" i="1"/>
  <c r="AM72" i="1"/>
  <c r="AM73" i="1"/>
  <c r="AM68" i="1"/>
  <c r="AL69" i="1"/>
  <c r="AL70" i="1"/>
  <c r="AL71" i="1"/>
  <c r="AL72" i="1"/>
  <c r="AL73" i="1"/>
  <c r="AL68" i="1"/>
  <c r="AK69" i="1"/>
  <c r="AK70" i="1"/>
  <c r="AK71" i="1"/>
  <c r="AK72" i="1"/>
  <c r="AK73" i="1"/>
  <c r="AK68" i="1"/>
  <c r="AJ69" i="1"/>
  <c r="AJ70" i="1"/>
  <c r="AJ71" i="1"/>
  <c r="AJ72" i="1"/>
  <c r="AJ73" i="1"/>
  <c r="AJ68" i="1"/>
  <c r="AI73" i="1"/>
  <c r="AI70" i="1"/>
  <c r="AI69" i="1"/>
  <c r="AI71" i="1"/>
  <c r="AI72" i="1"/>
  <c r="AI68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45" i="1"/>
  <c r="AJ58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9" i="1"/>
  <c r="AJ60" i="1"/>
  <c r="AJ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45" i="1"/>
  <c r="AN22" i="1"/>
  <c r="AM22" i="1"/>
  <c r="AH56" i="1"/>
  <c r="AH57" i="1"/>
  <c r="AH58" i="1"/>
  <c r="AH59" i="1"/>
  <c r="AH60" i="1"/>
  <c r="AH55" i="1"/>
  <c r="AG56" i="1"/>
  <c r="AG57" i="1"/>
  <c r="AG58" i="1"/>
  <c r="AG59" i="1"/>
  <c r="AG60" i="1"/>
  <c r="AG55" i="1"/>
  <c r="AF56" i="1"/>
  <c r="AF57" i="1"/>
  <c r="AF58" i="1"/>
  <c r="AF59" i="1"/>
  <c r="AF60" i="1"/>
  <c r="AF55" i="1"/>
  <c r="AE56" i="1"/>
  <c r="AE57" i="1"/>
  <c r="AE58" i="1"/>
  <c r="AE59" i="1"/>
  <c r="AE60" i="1"/>
  <c r="AD56" i="1"/>
  <c r="AD57" i="1"/>
  <c r="AD58" i="1"/>
  <c r="AD59" i="1"/>
  <c r="AD60" i="1"/>
  <c r="AC56" i="1"/>
  <c r="AC57" i="1"/>
  <c r="AC58" i="1"/>
  <c r="AC59" i="1"/>
  <c r="AC60" i="1"/>
  <c r="AC55" i="1"/>
  <c r="AB56" i="1"/>
  <c r="AB57" i="1"/>
  <c r="AB58" i="1"/>
  <c r="AB59" i="1"/>
  <c r="AB60" i="1"/>
  <c r="AB55" i="1"/>
  <c r="AE55" i="1" s="1"/>
  <c r="AD55" i="1" l="1"/>
  <c r="AG61" i="1"/>
  <c r="AM61" i="1"/>
  <c r="AF61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O33" i="1"/>
  <c r="AO35" i="1"/>
  <c r="AF38" i="1"/>
  <c r="AM38" i="1"/>
  <c r="AN38" i="1"/>
  <c r="AO38" i="1"/>
  <c r="AO23" i="1"/>
  <c r="AO24" i="1"/>
  <c r="AO25" i="1"/>
  <c r="AO26" i="1"/>
  <c r="AO27" i="1"/>
  <c r="AO28" i="1"/>
  <c r="AO29" i="1"/>
  <c r="AO30" i="1"/>
  <c r="AO31" i="1"/>
  <c r="AO32" i="1"/>
  <c r="AO34" i="1"/>
  <c r="AO36" i="1"/>
  <c r="AO37" i="1"/>
  <c r="AO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L23" i="1"/>
  <c r="AL24" i="1"/>
  <c r="AL25" i="1"/>
  <c r="AL26" i="1"/>
  <c r="AL27" i="1"/>
  <c r="AL28" i="1"/>
  <c r="AL29" i="1"/>
  <c r="AL30" i="1"/>
  <c r="AL32" i="1"/>
  <c r="AL33" i="1"/>
  <c r="AL34" i="1"/>
  <c r="AL35" i="1"/>
  <c r="AL36" i="1"/>
  <c r="AL37" i="1"/>
  <c r="AL22" i="1"/>
  <c r="AK23" i="1"/>
  <c r="AK24" i="1"/>
  <c r="AK25" i="1"/>
  <c r="AK26" i="1"/>
  <c r="AK27" i="1"/>
  <c r="AK28" i="1"/>
  <c r="AK29" i="1"/>
  <c r="AK30" i="1"/>
  <c r="AK32" i="1"/>
  <c r="AK33" i="1"/>
  <c r="AK34" i="1"/>
  <c r="AK35" i="1"/>
  <c r="AK36" i="1"/>
  <c r="AK37" i="1"/>
  <c r="AK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22" i="1"/>
  <c r="AI37" i="1"/>
  <c r="AI35" i="1"/>
  <c r="AI30" i="1"/>
  <c r="AI23" i="1"/>
  <c r="AI24" i="1"/>
  <c r="AI25" i="1"/>
  <c r="AI26" i="1"/>
  <c r="AI27" i="1"/>
  <c r="AI28" i="1"/>
  <c r="AI29" i="1"/>
  <c r="AI31" i="1"/>
  <c r="AL31" i="1" s="1"/>
  <c r="AI32" i="1"/>
  <c r="AI33" i="1"/>
  <c r="AI34" i="1"/>
  <c r="AI36" i="1"/>
  <c r="AI22" i="1"/>
  <c r="AG38" i="1"/>
  <c r="AH38" i="1"/>
  <c r="AF37" i="1"/>
  <c r="AG37" i="1" s="1"/>
  <c r="AF36" i="1"/>
  <c r="AH36" i="1" s="1"/>
  <c r="AF35" i="1"/>
  <c r="AG36" i="1"/>
  <c r="AG33" i="1"/>
  <c r="AG34" i="1"/>
  <c r="AG32" i="1"/>
  <c r="AH32" i="1" s="1"/>
  <c r="AF34" i="1"/>
  <c r="AF33" i="1"/>
  <c r="AF32" i="1"/>
  <c r="AE33" i="1"/>
  <c r="AE34" i="1"/>
  <c r="AE35" i="1"/>
  <c r="AE36" i="1"/>
  <c r="AE37" i="1"/>
  <c r="AD33" i="1"/>
  <c r="AD34" i="1"/>
  <c r="AD35" i="1"/>
  <c r="AD36" i="1"/>
  <c r="AD37" i="1"/>
  <c r="AE32" i="1"/>
  <c r="AD32" i="1"/>
  <c r="AC33" i="1"/>
  <c r="AC34" i="1"/>
  <c r="AC35" i="1"/>
  <c r="AC36" i="1"/>
  <c r="AC37" i="1"/>
  <c r="AC32" i="1"/>
  <c r="AB33" i="1"/>
  <c r="AB34" i="1"/>
  <c r="AB35" i="1"/>
  <c r="AB36" i="1"/>
  <c r="AB37" i="1"/>
  <c r="AB32" i="1"/>
  <c r="AO61" i="1" l="1"/>
  <c r="AN61" i="1"/>
  <c r="AH61" i="1"/>
  <c r="AK31" i="1"/>
  <c r="AH37" i="1"/>
  <c r="AG35" i="1"/>
  <c r="AH35" i="1" s="1"/>
  <c r="AH34" i="1"/>
  <c r="AH33" i="1"/>
  <c r="T7" i="1"/>
  <c r="P7" i="1"/>
  <c r="O7" i="1"/>
  <c r="T11" i="1"/>
  <c r="U7" i="1" l="1"/>
  <c r="U11" i="1" s="1"/>
  <c r="S7" i="1"/>
  <c r="R7" i="1"/>
  <c r="Q7" i="1"/>
  <c r="M7" i="1"/>
  <c r="P9" i="2" l="1"/>
  <c r="P12" i="2"/>
  <c r="P13" i="2"/>
  <c r="P16" i="2"/>
  <c r="P17" i="2"/>
  <c r="P20" i="2"/>
  <c r="P21" i="2"/>
  <c r="P24" i="2"/>
  <c r="P25" i="2"/>
  <c r="P28" i="2"/>
  <c r="P29" i="2"/>
  <c r="P32" i="2"/>
  <c r="P33" i="2"/>
  <c r="P36" i="2"/>
  <c r="P37" i="2"/>
  <c r="P40" i="2"/>
  <c r="P41" i="2"/>
  <c r="P44" i="2"/>
  <c r="P45" i="2"/>
  <c r="P48" i="2"/>
  <c r="P49" i="2"/>
  <c r="P52" i="2"/>
  <c r="P53" i="2"/>
  <c r="P56" i="2"/>
  <c r="P57" i="2"/>
  <c r="P60" i="2"/>
  <c r="P61" i="2"/>
  <c r="P64" i="2"/>
  <c r="P65" i="2"/>
  <c r="P68" i="2"/>
  <c r="P69" i="2"/>
  <c r="P72" i="2"/>
  <c r="P73" i="2"/>
  <c r="P77" i="2"/>
  <c r="P80" i="2"/>
  <c r="P81" i="2"/>
  <c r="P84" i="2"/>
  <c r="P85" i="2"/>
  <c r="P88" i="2"/>
  <c r="P89" i="2"/>
  <c r="P92" i="2"/>
  <c r="P93" i="2"/>
  <c r="O8" i="2"/>
  <c r="P8" i="2" s="1"/>
  <c r="O9" i="2"/>
  <c r="O10" i="2"/>
  <c r="P10" i="2" s="1"/>
  <c r="O11" i="2"/>
  <c r="P11" i="2" s="1"/>
  <c r="O12" i="2"/>
  <c r="O13" i="2"/>
  <c r="O14" i="2"/>
  <c r="P14" i="2" s="1"/>
  <c r="O15" i="2"/>
  <c r="P15" i="2" s="1"/>
  <c r="O16" i="2"/>
  <c r="O17" i="2"/>
  <c r="O18" i="2"/>
  <c r="P18" i="2" s="1"/>
  <c r="O19" i="2"/>
  <c r="P19" i="2" s="1"/>
  <c r="O20" i="2"/>
  <c r="O21" i="2"/>
  <c r="O22" i="2"/>
  <c r="P22" i="2" s="1"/>
  <c r="O23" i="2"/>
  <c r="P23" i="2" s="1"/>
  <c r="O24" i="2"/>
  <c r="O25" i="2"/>
  <c r="O26" i="2"/>
  <c r="P26" i="2" s="1"/>
  <c r="O27" i="2"/>
  <c r="P27" i="2" s="1"/>
  <c r="O28" i="2"/>
  <c r="O29" i="2"/>
  <c r="O30" i="2"/>
  <c r="P30" i="2" s="1"/>
  <c r="O31" i="2"/>
  <c r="P31" i="2" s="1"/>
  <c r="O32" i="2"/>
  <c r="O33" i="2"/>
  <c r="O34" i="2"/>
  <c r="P34" i="2" s="1"/>
  <c r="O35" i="2"/>
  <c r="P35" i="2" s="1"/>
  <c r="O36" i="2"/>
  <c r="O37" i="2"/>
  <c r="O38" i="2"/>
  <c r="P38" i="2" s="1"/>
  <c r="O39" i="2"/>
  <c r="P39" i="2" s="1"/>
  <c r="O40" i="2"/>
  <c r="O41" i="2"/>
  <c r="O42" i="2"/>
  <c r="P42" i="2" s="1"/>
  <c r="O43" i="2"/>
  <c r="P43" i="2" s="1"/>
  <c r="O44" i="2"/>
  <c r="O45" i="2"/>
  <c r="O46" i="2"/>
  <c r="P46" i="2" s="1"/>
  <c r="O47" i="2"/>
  <c r="P47" i="2" s="1"/>
  <c r="O48" i="2"/>
  <c r="O49" i="2"/>
  <c r="O50" i="2"/>
  <c r="P50" i="2" s="1"/>
  <c r="O51" i="2"/>
  <c r="P51" i="2" s="1"/>
  <c r="O52" i="2"/>
  <c r="O53" i="2"/>
  <c r="O54" i="2"/>
  <c r="P54" i="2" s="1"/>
  <c r="O55" i="2"/>
  <c r="P55" i="2" s="1"/>
  <c r="O56" i="2"/>
  <c r="O57" i="2"/>
  <c r="O58" i="2"/>
  <c r="P58" i="2" s="1"/>
  <c r="O59" i="2"/>
  <c r="P59" i="2" s="1"/>
  <c r="O60" i="2"/>
  <c r="O61" i="2"/>
  <c r="O62" i="2"/>
  <c r="P62" i="2" s="1"/>
  <c r="O63" i="2"/>
  <c r="P63" i="2" s="1"/>
  <c r="O64" i="2"/>
  <c r="O65" i="2"/>
  <c r="O66" i="2"/>
  <c r="P66" i="2" s="1"/>
  <c r="O67" i="2"/>
  <c r="P67" i="2" s="1"/>
  <c r="O68" i="2"/>
  <c r="O69" i="2"/>
  <c r="O70" i="2"/>
  <c r="P70" i="2" s="1"/>
  <c r="O71" i="2"/>
  <c r="P71" i="2" s="1"/>
  <c r="O72" i="2"/>
  <c r="O73" i="2"/>
  <c r="O74" i="2"/>
  <c r="P74" i="2" s="1"/>
  <c r="O75" i="2"/>
  <c r="O76" i="2"/>
  <c r="O77" i="2"/>
  <c r="O78" i="2"/>
  <c r="P78" i="2" s="1"/>
  <c r="O79" i="2"/>
  <c r="P79" i="2" s="1"/>
  <c r="O80" i="2"/>
  <c r="O81" i="2"/>
  <c r="O82" i="2"/>
  <c r="P82" i="2" s="1"/>
  <c r="O83" i="2"/>
  <c r="P83" i="2" s="1"/>
  <c r="O84" i="2"/>
  <c r="O85" i="2"/>
  <c r="O86" i="2"/>
  <c r="P86" i="2" s="1"/>
  <c r="O87" i="2"/>
  <c r="P87" i="2" s="1"/>
  <c r="O88" i="2"/>
  <c r="O89" i="2"/>
  <c r="O90" i="2"/>
  <c r="P90" i="2" s="1"/>
  <c r="O91" i="2"/>
  <c r="P91" i="2" s="1"/>
  <c r="O92" i="2"/>
  <c r="O93" i="2"/>
  <c r="O7" i="2"/>
  <c r="O94" i="2" s="1"/>
  <c r="N94" i="2"/>
  <c r="Y151" i="1"/>
  <c r="AA148" i="1"/>
  <c r="AA149" i="1"/>
  <c r="Z146" i="1"/>
  <c r="AA146" i="1" s="1"/>
  <c r="Z147" i="1"/>
  <c r="AA147" i="1" s="1"/>
  <c r="Z148" i="1"/>
  <c r="Z149" i="1"/>
  <c r="Z150" i="1"/>
  <c r="AA150" i="1" s="1"/>
  <c r="Z145" i="1"/>
  <c r="AA145" i="1" s="1"/>
  <c r="AA151" i="1" s="1"/>
  <c r="Y138" i="1"/>
  <c r="AA133" i="1"/>
  <c r="AA137" i="1"/>
  <c r="Z133" i="1"/>
  <c r="Z134" i="1"/>
  <c r="AA134" i="1" s="1"/>
  <c r="Z135" i="1"/>
  <c r="AA135" i="1" s="1"/>
  <c r="Z136" i="1"/>
  <c r="AA136" i="1" s="1"/>
  <c r="Z137" i="1"/>
  <c r="Z132" i="1"/>
  <c r="Z138" i="1" s="1"/>
  <c r="Y125" i="1"/>
  <c r="AA121" i="1"/>
  <c r="Z120" i="1"/>
  <c r="AA120" i="1" s="1"/>
  <c r="Z121" i="1"/>
  <c r="Z122" i="1"/>
  <c r="AA122" i="1" s="1"/>
  <c r="Z123" i="1"/>
  <c r="AA123" i="1" s="1"/>
  <c r="Z124" i="1"/>
  <c r="AA124" i="1" s="1"/>
  <c r="Z119" i="1"/>
  <c r="Z125" i="1" s="1"/>
  <c r="Y112" i="1"/>
  <c r="Z107" i="1"/>
  <c r="AA107" i="1" s="1"/>
  <c r="Z108" i="1"/>
  <c r="AA108" i="1" s="1"/>
  <c r="Z109" i="1"/>
  <c r="AA109" i="1" s="1"/>
  <c r="Z110" i="1"/>
  <c r="AA110" i="1" s="1"/>
  <c r="Z111" i="1"/>
  <c r="AA111" i="1" s="1"/>
  <c r="Z106" i="1"/>
  <c r="Y99" i="1"/>
  <c r="Z94" i="1"/>
  <c r="AA94" i="1" s="1"/>
  <c r="Z95" i="1"/>
  <c r="AA95" i="1" s="1"/>
  <c r="Z96" i="1"/>
  <c r="AA96" i="1" s="1"/>
  <c r="Z97" i="1"/>
  <c r="AA97" i="1" s="1"/>
  <c r="Z98" i="1"/>
  <c r="AA98" i="1" s="1"/>
  <c r="Z93" i="1"/>
  <c r="Y86" i="1"/>
  <c r="AA81" i="1"/>
  <c r="AA85" i="1"/>
  <c r="Z81" i="1"/>
  <c r="Z82" i="1"/>
  <c r="AA82" i="1" s="1"/>
  <c r="Z83" i="1"/>
  <c r="AA83" i="1" s="1"/>
  <c r="Z84" i="1"/>
  <c r="AA84" i="1" s="1"/>
  <c r="Z85" i="1"/>
  <c r="Z80" i="1"/>
  <c r="Y74" i="1"/>
  <c r="AA68" i="1"/>
  <c r="Z69" i="1"/>
  <c r="AA69" i="1" s="1"/>
  <c r="Z70" i="1"/>
  <c r="AA70" i="1" s="1"/>
  <c r="Z71" i="1"/>
  <c r="AA71" i="1" s="1"/>
  <c r="Z72" i="1"/>
  <c r="AA72" i="1" s="1"/>
  <c r="Z73" i="1"/>
  <c r="AA73" i="1" s="1"/>
  <c r="Z68" i="1"/>
  <c r="Z46" i="1"/>
  <c r="AA46" i="1" s="1"/>
  <c r="Z47" i="1"/>
  <c r="AA47" i="1" s="1"/>
  <c r="Z48" i="1"/>
  <c r="AA48" i="1" s="1"/>
  <c r="Z49" i="1"/>
  <c r="AA49" i="1" s="1"/>
  <c r="Z50" i="1"/>
  <c r="AA50" i="1" s="1"/>
  <c r="Z51" i="1"/>
  <c r="AA51" i="1" s="1"/>
  <c r="Z52" i="1"/>
  <c r="AA52" i="1" s="1"/>
  <c r="Z53" i="1"/>
  <c r="Z54" i="1"/>
  <c r="AA54" i="1" s="1"/>
  <c r="Z55" i="1"/>
  <c r="AA55" i="1" s="1"/>
  <c r="Z56" i="1"/>
  <c r="AA56" i="1" s="1"/>
  <c r="Z57" i="1"/>
  <c r="AA57" i="1" s="1"/>
  <c r="Z58" i="1"/>
  <c r="AA58" i="1" s="1"/>
  <c r="Z59" i="1"/>
  <c r="AA59" i="1" s="1"/>
  <c r="Z60" i="1"/>
  <c r="AA60" i="1" s="1"/>
  <c r="Z45" i="1"/>
  <c r="AA45" i="1" s="1"/>
  <c r="Y61" i="1"/>
  <c r="V61" i="1"/>
  <c r="X56" i="1"/>
  <c r="W56" i="1"/>
  <c r="W57" i="1"/>
  <c r="X57" i="1" s="1"/>
  <c r="W58" i="1"/>
  <c r="X58" i="1" s="1"/>
  <c r="W59" i="1"/>
  <c r="X59" i="1" s="1"/>
  <c r="W60" i="1"/>
  <c r="X60" i="1" s="1"/>
  <c r="W55" i="1"/>
  <c r="X55" i="1" s="1"/>
  <c r="AA28" i="1"/>
  <c r="AA29" i="1"/>
  <c r="AA36" i="1"/>
  <c r="AA37" i="1"/>
  <c r="Z23" i="1"/>
  <c r="AA23" i="1" s="1"/>
  <c r="Z24" i="1"/>
  <c r="AA24" i="1" s="1"/>
  <c r="Z25" i="1"/>
  <c r="AA25" i="1" s="1"/>
  <c r="Z26" i="1"/>
  <c r="AA26" i="1" s="1"/>
  <c r="Z27" i="1"/>
  <c r="AA27" i="1" s="1"/>
  <c r="Z28" i="1"/>
  <c r="Z29" i="1"/>
  <c r="Z30" i="1"/>
  <c r="AA30" i="1" s="1"/>
  <c r="Z31" i="1"/>
  <c r="AA31" i="1" s="1"/>
  <c r="Z32" i="1"/>
  <c r="AA32" i="1" s="1"/>
  <c r="Z33" i="1"/>
  <c r="AA33" i="1" s="1"/>
  <c r="Z34" i="1"/>
  <c r="AA34" i="1" s="1"/>
  <c r="Z35" i="1"/>
  <c r="AA35" i="1" s="1"/>
  <c r="Z36" i="1"/>
  <c r="Z37" i="1"/>
  <c r="AA22" i="1"/>
  <c r="Z22" i="1"/>
  <c r="W33" i="1"/>
  <c r="X33" i="1" s="1"/>
  <c r="W34" i="1"/>
  <c r="X34" i="1" s="1"/>
  <c r="W35" i="1"/>
  <c r="X35" i="1" s="1"/>
  <c r="W36" i="1"/>
  <c r="X36" i="1" s="1"/>
  <c r="W37" i="1"/>
  <c r="X37" i="1" s="1"/>
  <c r="W32" i="1"/>
  <c r="P7" i="2" l="1"/>
  <c r="P94" i="2" s="1"/>
  <c r="Z151" i="1"/>
  <c r="Z86" i="1"/>
  <c r="AA132" i="1"/>
  <c r="AA138" i="1" s="1"/>
  <c r="Z74" i="1"/>
  <c r="Z99" i="1"/>
  <c r="AA119" i="1"/>
  <c r="AA125" i="1" s="1"/>
  <c r="X61" i="1"/>
  <c r="AA74" i="1"/>
  <c r="Z61" i="1"/>
  <c r="AA53" i="1"/>
  <c r="AA61" i="1" s="1"/>
  <c r="AA93" i="1"/>
  <c r="AA99" i="1" s="1"/>
  <c r="X32" i="1"/>
  <c r="W61" i="1"/>
  <c r="AA80" i="1"/>
  <c r="AA86" i="1" s="1"/>
  <c r="Z112" i="1"/>
  <c r="AA106" i="1"/>
  <c r="AA112" i="1" s="1"/>
  <c r="N7" i="1"/>
  <c r="K94" i="2" l="1"/>
  <c r="M13" i="2"/>
  <c r="M17" i="2"/>
  <c r="M29" i="2"/>
  <c r="M33" i="2"/>
  <c r="M49" i="2"/>
  <c r="M65" i="2"/>
  <c r="M81" i="2"/>
  <c r="L8" i="2"/>
  <c r="M8" i="2" s="1"/>
  <c r="L9" i="2"/>
  <c r="M9" i="2" s="1"/>
  <c r="L10" i="2"/>
  <c r="M10" i="2" s="1"/>
  <c r="L11" i="2"/>
  <c r="M11" i="2" s="1"/>
  <c r="L12" i="2"/>
  <c r="M12" i="2" s="1"/>
  <c r="L13" i="2"/>
  <c r="L14" i="2"/>
  <c r="M14" i="2" s="1"/>
  <c r="L15" i="2"/>
  <c r="M15" i="2" s="1"/>
  <c r="L16" i="2"/>
  <c r="M16" i="2" s="1"/>
  <c r="L17" i="2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L30" i="2"/>
  <c r="M30" i="2" s="1"/>
  <c r="L31" i="2"/>
  <c r="M31" i="2" s="1"/>
  <c r="L32" i="2"/>
  <c r="M32" i="2" s="1"/>
  <c r="L33" i="2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L50" i="2"/>
  <c r="M50" i="2" s="1"/>
  <c r="L51" i="2"/>
  <c r="M51" i="2" s="1"/>
  <c r="L52" i="2"/>
  <c r="M52" i="2" s="1"/>
  <c r="L53" i="2"/>
  <c r="M53" i="2" s="1"/>
  <c r="L54" i="2"/>
  <c r="M54" i="2" s="1"/>
  <c r="L55" i="2"/>
  <c r="M55" i="2" s="1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 s="1"/>
  <c r="L62" i="2"/>
  <c r="M62" i="2" s="1"/>
  <c r="L63" i="2"/>
  <c r="M63" i="2" s="1"/>
  <c r="L64" i="2"/>
  <c r="M64" i="2" s="1"/>
  <c r="L65" i="2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L81" i="2"/>
  <c r="L82" i="2"/>
  <c r="M82" i="2" s="1"/>
  <c r="L83" i="2"/>
  <c r="M83" i="2" s="1"/>
  <c r="L84" i="2"/>
  <c r="M84" i="2" s="1"/>
  <c r="L85" i="2"/>
  <c r="M85" i="2" s="1"/>
  <c r="L86" i="2"/>
  <c r="M86" i="2" s="1"/>
  <c r="L87" i="2"/>
  <c r="M87" i="2" s="1"/>
  <c r="L88" i="2"/>
  <c r="M88" i="2" s="1"/>
  <c r="L89" i="2"/>
  <c r="M89" i="2" s="1"/>
  <c r="L90" i="2"/>
  <c r="M90" i="2" s="1"/>
  <c r="L91" i="2"/>
  <c r="M91" i="2" s="1"/>
  <c r="L92" i="2"/>
  <c r="M92" i="2" s="1"/>
  <c r="L93" i="2"/>
  <c r="M93" i="2" s="1"/>
  <c r="L7" i="2"/>
  <c r="S151" i="1"/>
  <c r="U147" i="1"/>
  <c r="T146" i="1"/>
  <c r="U146" i="1" s="1"/>
  <c r="T147" i="1"/>
  <c r="T148" i="1"/>
  <c r="U148" i="1" s="1"/>
  <c r="T149" i="1"/>
  <c r="U149" i="1" s="1"/>
  <c r="T150" i="1"/>
  <c r="U150" i="1" s="1"/>
  <c r="T145" i="1"/>
  <c r="T133" i="1"/>
  <c r="U133" i="1" s="1"/>
  <c r="T134" i="1"/>
  <c r="U134" i="1" s="1"/>
  <c r="T135" i="1"/>
  <c r="T136" i="1"/>
  <c r="T137" i="1"/>
  <c r="U137" i="1" s="1"/>
  <c r="T132" i="1"/>
  <c r="U132" i="1" s="1"/>
  <c r="S138" i="1"/>
  <c r="U135" i="1"/>
  <c r="U136" i="1"/>
  <c r="L94" i="2" l="1"/>
  <c r="T151" i="1"/>
  <c r="M7" i="2"/>
  <c r="M94" i="2" s="1"/>
  <c r="T138" i="1"/>
  <c r="U145" i="1"/>
  <c r="U138" i="1"/>
  <c r="S125" i="1"/>
  <c r="T120" i="1"/>
  <c r="U120" i="1" s="1"/>
  <c r="T121" i="1"/>
  <c r="U121" i="1" s="1"/>
  <c r="T122" i="1"/>
  <c r="U122" i="1" s="1"/>
  <c r="T123" i="1"/>
  <c r="U123" i="1" s="1"/>
  <c r="T124" i="1"/>
  <c r="U124" i="1" s="1"/>
  <c r="T119" i="1"/>
  <c r="T125" i="1" s="1"/>
  <c r="S112" i="1"/>
  <c r="U106" i="1"/>
  <c r="T107" i="1"/>
  <c r="U107" i="1" s="1"/>
  <c r="T108" i="1"/>
  <c r="U108" i="1" s="1"/>
  <c r="T109" i="1"/>
  <c r="U109" i="1" s="1"/>
  <c r="T110" i="1"/>
  <c r="U110" i="1" s="1"/>
  <c r="T111" i="1"/>
  <c r="U111" i="1" s="1"/>
  <c r="T106" i="1"/>
  <c r="T94" i="1"/>
  <c r="U94" i="1" s="1"/>
  <c r="T95" i="1"/>
  <c r="U95" i="1" s="1"/>
  <c r="T96" i="1"/>
  <c r="U96" i="1" s="1"/>
  <c r="T97" i="1"/>
  <c r="U97" i="1" s="1"/>
  <c r="T98" i="1"/>
  <c r="U98" i="1" s="1"/>
  <c r="T93" i="1"/>
  <c r="U93" i="1" s="1"/>
  <c r="S99" i="1"/>
  <c r="T81" i="1"/>
  <c r="U81" i="1" s="1"/>
  <c r="T82" i="1"/>
  <c r="U82" i="1" s="1"/>
  <c r="T83" i="1"/>
  <c r="U83" i="1" s="1"/>
  <c r="T84" i="1"/>
  <c r="U84" i="1" s="1"/>
  <c r="T85" i="1"/>
  <c r="U85" i="1" s="1"/>
  <c r="T80" i="1"/>
  <c r="U80" i="1" s="1"/>
  <c r="S86" i="1"/>
  <c r="S74" i="1"/>
  <c r="U73" i="1"/>
  <c r="U68" i="1"/>
  <c r="T69" i="1"/>
  <c r="U69" i="1" s="1"/>
  <c r="T70" i="1"/>
  <c r="U70" i="1" s="1"/>
  <c r="T71" i="1"/>
  <c r="T72" i="1"/>
  <c r="U72" i="1" s="1"/>
  <c r="T73" i="1"/>
  <c r="T68" i="1"/>
  <c r="T46" i="1"/>
  <c r="U46" i="1" s="1"/>
  <c r="T47" i="1"/>
  <c r="U47" i="1" s="1"/>
  <c r="T48" i="1"/>
  <c r="T49" i="1"/>
  <c r="U49" i="1" s="1"/>
  <c r="T50" i="1"/>
  <c r="U50" i="1" s="1"/>
  <c r="T51" i="1"/>
  <c r="U51" i="1" s="1"/>
  <c r="T52" i="1"/>
  <c r="U52" i="1" s="1"/>
  <c r="T53" i="1"/>
  <c r="U53" i="1" s="1"/>
  <c r="T54" i="1"/>
  <c r="U54" i="1" s="1"/>
  <c r="T55" i="1"/>
  <c r="U55" i="1" s="1"/>
  <c r="T56" i="1"/>
  <c r="U56" i="1" s="1"/>
  <c r="T57" i="1"/>
  <c r="U57" i="1" s="1"/>
  <c r="T58" i="1"/>
  <c r="U58" i="1" s="1"/>
  <c r="T59" i="1"/>
  <c r="U59" i="1" s="1"/>
  <c r="T60" i="1"/>
  <c r="U60" i="1" s="1"/>
  <c r="T45" i="1"/>
  <c r="U45" i="1" s="1"/>
  <c r="S61" i="1"/>
  <c r="R55" i="1"/>
  <c r="Q56" i="1"/>
  <c r="R56" i="1" s="1"/>
  <c r="Q57" i="1"/>
  <c r="R57" i="1" s="1"/>
  <c r="Q58" i="1"/>
  <c r="R58" i="1" s="1"/>
  <c r="Q59" i="1"/>
  <c r="R59" i="1" s="1"/>
  <c r="Q60" i="1"/>
  <c r="R60" i="1" s="1"/>
  <c r="Q55" i="1"/>
  <c r="P61" i="1"/>
  <c r="U26" i="1"/>
  <c r="T23" i="1"/>
  <c r="U23" i="1" s="1"/>
  <c r="T24" i="1"/>
  <c r="U24" i="1" s="1"/>
  <c r="T25" i="1"/>
  <c r="U25" i="1" s="1"/>
  <c r="T26" i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7" i="1"/>
  <c r="U37" i="1" s="1"/>
  <c r="T22" i="1"/>
  <c r="T86" i="1" l="1"/>
  <c r="U119" i="1"/>
  <c r="U125" i="1" s="1"/>
  <c r="U112" i="1"/>
  <c r="U86" i="1"/>
  <c r="T112" i="1"/>
  <c r="T74" i="1"/>
  <c r="U99" i="1"/>
  <c r="U22" i="1"/>
  <c r="T99" i="1"/>
  <c r="Q61" i="1"/>
  <c r="U71" i="1"/>
  <c r="U74" i="1"/>
  <c r="T61" i="1"/>
  <c r="U48" i="1"/>
  <c r="U61" i="1" s="1"/>
  <c r="R61" i="1"/>
  <c r="R34" i="1"/>
  <c r="R32" i="1"/>
  <c r="Q33" i="1"/>
  <c r="R33" i="1" s="1"/>
  <c r="Q34" i="1"/>
  <c r="Q35" i="1"/>
  <c r="R35" i="1" s="1"/>
  <c r="Q36" i="1"/>
  <c r="R36" i="1" s="1"/>
  <c r="Q37" i="1"/>
  <c r="R37" i="1" s="1"/>
  <c r="Q32" i="1"/>
  <c r="J7" i="1"/>
  <c r="K7" i="1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69" i="2"/>
  <c r="J69" i="2" s="1"/>
  <c r="I70" i="2"/>
  <c r="J70" i="2" s="1"/>
  <c r="I71" i="2"/>
  <c r="J71" i="2" s="1"/>
  <c r="I72" i="2"/>
  <c r="J72" i="2" s="1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7" i="2"/>
  <c r="J7" i="2" s="1"/>
  <c r="H94" i="2"/>
  <c r="O146" i="1"/>
  <c r="N146" i="1"/>
  <c r="N147" i="1"/>
  <c r="O147" i="1" s="1"/>
  <c r="N148" i="1"/>
  <c r="O148" i="1" s="1"/>
  <c r="N149" i="1"/>
  <c r="O149" i="1" s="1"/>
  <c r="N150" i="1"/>
  <c r="O150" i="1" s="1"/>
  <c r="N145" i="1"/>
  <c r="O145" i="1" s="1"/>
  <c r="M151" i="1"/>
  <c r="M138" i="1"/>
  <c r="N137" i="1"/>
  <c r="O137" i="1" s="1"/>
  <c r="N136" i="1"/>
  <c r="O136" i="1" s="1"/>
  <c r="N135" i="1"/>
  <c r="O135" i="1" s="1"/>
  <c r="N134" i="1"/>
  <c r="O134" i="1" s="1"/>
  <c r="N133" i="1"/>
  <c r="O133" i="1" s="1"/>
  <c r="N132" i="1"/>
  <c r="O132" i="1" s="1"/>
  <c r="M125" i="1"/>
  <c r="N124" i="1"/>
  <c r="O124" i="1" s="1"/>
  <c r="N123" i="1"/>
  <c r="O123" i="1" s="1"/>
  <c r="N122" i="1"/>
  <c r="O122" i="1" s="1"/>
  <c r="N121" i="1"/>
  <c r="O121" i="1" s="1"/>
  <c r="N120" i="1"/>
  <c r="O120" i="1" s="1"/>
  <c r="N119" i="1"/>
  <c r="O119" i="1" s="1"/>
  <c r="M112" i="1"/>
  <c r="N111" i="1"/>
  <c r="O111" i="1" s="1"/>
  <c r="N110" i="1"/>
  <c r="O110" i="1" s="1"/>
  <c r="N109" i="1"/>
  <c r="O109" i="1" s="1"/>
  <c r="N108" i="1"/>
  <c r="O108" i="1" s="1"/>
  <c r="N107" i="1"/>
  <c r="O107" i="1" s="1"/>
  <c r="N106" i="1"/>
  <c r="O106" i="1" s="1"/>
  <c r="M99" i="1"/>
  <c r="N94" i="1"/>
  <c r="O94" i="1" s="1"/>
  <c r="N95" i="1"/>
  <c r="O95" i="1" s="1"/>
  <c r="N96" i="1"/>
  <c r="O96" i="1" s="1"/>
  <c r="N97" i="1"/>
  <c r="O97" i="1" s="1"/>
  <c r="N98" i="1"/>
  <c r="O98" i="1" s="1"/>
  <c r="N93" i="1"/>
  <c r="O93" i="1" s="1"/>
  <c r="M86" i="1"/>
  <c r="N85" i="1"/>
  <c r="O85" i="1" s="1"/>
  <c r="N84" i="1"/>
  <c r="O84" i="1" s="1"/>
  <c r="N83" i="1"/>
  <c r="O83" i="1" s="1"/>
  <c r="N82" i="1"/>
  <c r="O82" i="1" s="1"/>
  <c r="N81" i="1"/>
  <c r="O81" i="1" s="1"/>
  <c r="N80" i="1"/>
  <c r="O80" i="1" s="1"/>
  <c r="M74" i="1"/>
  <c r="N69" i="1"/>
  <c r="O69" i="1" s="1"/>
  <c r="N70" i="1"/>
  <c r="O70" i="1" s="1"/>
  <c r="N71" i="1"/>
  <c r="O71" i="1" s="1"/>
  <c r="N72" i="1"/>
  <c r="O72" i="1" s="1"/>
  <c r="N73" i="1"/>
  <c r="O73" i="1" s="1"/>
  <c r="N68" i="1"/>
  <c r="O68" i="1" s="1"/>
  <c r="M61" i="1"/>
  <c r="J61" i="1"/>
  <c r="N60" i="1"/>
  <c r="O60" i="1" s="1"/>
  <c r="N59" i="1"/>
  <c r="O59" i="1" s="1"/>
  <c r="N58" i="1"/>
  <c r="O58" i="1" s="1"/>
  <c r="N57" i="1"/>
  <c r="O57" i="1" s="1"/>
  <c r="N56" i="1"/>
  <c r="O56" i="1" s="1"/>
  <c r="N55" i="1"/>
  <c r="O55" i="1" s="1"/>
  <c r="N54" i="1"/>
  <c r="O54" i="1" s="1"/>
  <c r="N53" i="1"/>
  <c r="O53" i="1" s="1"/>
  <c r="N52" i="1"/>
  <c r="O52" i="1" s="1"/>
  <c r="N51" i="1"/>
  <c r="O51" i="1" s="1"/>
  <c r="N50" i="1"/>
  <c r="O50" i="1" s="1"/>
  <c r="N49" i="1"/>
  <c r="O49" i="1" s="1"/>
  <c r="N48" i="1"/>
  <c r="O48" i="1" s="1"/>
  <c r="N47" i="1"/>
  <c r="O47" i="1" s="1"/>
  <c r="N46" i="1"/>
  <c r="O46" i="1" s="1"/>
  <c r="N45" i="1"/>
  <c r="O45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N37" i="1"/>
  <c r="O37" i="1" s="1"/>
  <c r="N36" i="1"/>
  <c r="O36" i="1" s="1"/>
  <c r="N35" i="1"/>
  <c r="O35" i="1" s="1"/>
  <c r="N34" i="1"/>
  <c r="O34" i="1" s="1"/>
  <c r="N33" i="1"/>
  <c r="O33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N26" i="1"/>
  <c r="O26" i="1" s="1"/>
  <c r="N25" i="1"/>
  <c r="O25" i="1" s="1"/>
  <c r="N24" i="1"/>
  <c r="O24" i="1" s="1"/>
  <c r="N23" i="1"/>
  <c r="O23" i="1" s="1"/>
  <c r="N22" i="1"/>
  <c r="O22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G7" i="1"/>
  <c r="H7" i="1" s="1"/>
  <c r="O61" i="1" l="1"/>
  <c r="O138" i="1"/>
  <c r="L61" i="1"/>
  <c r="O125" i="1"/>
  <c r="O86" i="1"/>
  <c r="O74" i="1"/>
  <c r="O99" i="1"/>
  <c r="N74" i="1"/>
  <c r="N99" i="1"/>
  <c r="N125" i="1"/>
  <c r="N61" i="1"/>
  <c r="N86" i="1"/>
  <c r="N138" i="1"/>
  <c r="K61" i="1"/>
  <c r="O112" i="1"/>
  <c r="N112" i="1"/>
  <c r="E94" i="2" l="1"/>
  <c r="F93" i="2"/>
  <c r="G93" i="2" s="1"/>
  <c r="F92" i="2"/>
  <c r="G92" i="2" s="1"/>
  <c r="F91" i="2"/>
  <c r="G91" i="2" s="1"/>
  <c r="F90" i="2"/>
  <c r="G90" i="2" s="1"/>
  <c r="F89" i="2"/>
  <c r="G89" i="2" s="1"/>
  <c r="F88" i="2"/>
  <c r="G88" i="2" s="1"/>
  <c r="F87" i="2"/>
  <c r="G87" i="2" s="1"/>
  <c r="F86" i="2"/>
  <c r="G86" i="2" s="1"/>
  <c r="F85" i="2"/>
  <c r="G85" i="2" s="1"/>
  <c r="F84" i="2"/>
  <c r="G84" i="2" s="1"/>
  <c r="F83" i="2"/>
  <c r="G83" i="2" s="1"/>
  <c r="F82" i="2"/>
  <c r="G82" i="2" s="1"/>
  <c r="F81" i="2"/>
  <c r="G81" i="2" s="1"/>
  <c r="F80" i="2"/>
  <c r="G80" i="2" s="1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G73" i="2"/>
  <c r="F73" i="2"/>
  <c r="F72" i="2"/>
  <c r="G72" i="2" s="1"/>
  <c r="F71" i="2"/>
  <c r="G71" i="2" s="1"/>
  <c r="F70" i="2"/>
  <c r="G70" i="2" s="1"/>
  <c r="F69" i="2"/>
  <c r="G69" i="2" s="1"/>
  <c r="F68" i="2"/>
  <c r="G68" i="2" s="1"/>
  <c r="F67" i="2"/>
  <c r="G67" i="2" s="1"/>
  <c r="F66" i="2"/>
  <c r="G66" i="2" s="1"/>
  <c r="F65" i="2"/>
  <c r="G65" i="2" s="1"/>
  <c r="F64" i="2"/>
  <c r="G64" i="2" s="1"/>
  <c r="F63" i="2"/>
  <c r="G63" i="2" s="1"/>
  <c r="F62" i="2"/>
  <c r="G62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F53" i="2"/>
  <c r="G53" i="2" s="1"/>
  <c r="F52" i="2"/>
  <c r="G52" i="2" s="1"/>
  <c r="F51" i="2"/>
  <c r="G51" i="2" s="1"/>
  <c r="F50" i="2"/>
  <c r="G50" i="2" s="1"/>
  <c r="F49" i="2"/>
  <c r="G49" i="2" s="1"/>
  <c r="F48" i="2"/>
  <c r="G48" i="2" s="1"/>
  <c r="F47" i="2"/>
  <c r="G47" i="2" s="1"/>
  <c r="F46" i="2"/>
  <c r="G46" i="2" s="1"/>
  <c r="F45" i="2"/>
  <c r="G45" i="2" s="1"/>
  <c r="F44" i="2"/>
  <c r="G44" i="2" s="1"/>
  <c r="F43" i="2"/>
  <c r="G43" i="2" s="1"/>
  <c r="F42" i="2"/>
  <c r="G42" i="2" s="1"/>
  <c r="G41" i="2"/>
  <c r="F41" i="2"/>
  <c r="F40" i="2"/>
  <c r="G40" i="2" s="1"/>
  <c r="F39" i="2"/>
  <c r="G39" i="2" s="1"/>
  <c r="F38" i="2"/>
  <c r="G38" i="2" s="1"/>
  <c r="F37" i="2"/>
  <c r="G37" i="2" s="1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G9" i="2"/>
  <c r="F9" i="2"/>
  <c r="F8" i="2"/>
  <c r="G8" i="2" s="1"/>
  <c r="F7" i="2"/>
  <c r="G7" i="2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G112" i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G86" i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45" i="1"/>
  <c r="I45" i="1" s="1"/>
  <c r="D61" i="1"/>
  <c r="E56" i="1"/>
  <c r="F56" i="1" s="1"/>
  <c r="E57" i="1"/>
  <c r="F57" i="1" s="1"/>
  <c r="E58" i="1"/>
  <c r="F58" i="1" s="1"/>
  <c r="E59" i="1"/>
  <c r="F59" i="1" s="1"/>
  <c r="E60" i="1"/>
  <c r="F60" i="1" s="1"/>
  <c r="E55" i="1"/>
  <c r="F55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22" i="1"/>
  <c r="I22" i="1" s="1"/>
  <c r="E33" i="1"/>
  <c r="F33" i="1" s="1"/>
  <c r="E34" i="1"/>
  <c r="F34" i="1" s="1"/>
  <c r="E35" i="1"/>
  <c r="F35" i="1" s="1"/>
  <c r="E36" i="1"/>
  <c r="F36" i="1" s="1"/>
  <c r="E37" i="1"/>
  <c r="F37" i="1" s="1"/>
  <c r="E32" i="1"/>
  <c r="F32" i="1" s="1"/>
  <c r="D7" i="1"/>
  <c r="E7" i="1" s="1"/>
  <c r="I99" i="1" l="1"/>
  <c r="I138" i="1"/>
  <c r="I86" i="1"/>
  <c r="I125" i="1"/>
  <c r="I151" i="1"/>
  <c r="I74" i="1"/>
  <c r="I112" i="1"/>
  <c r="H86" i="1"/>
  <c r="I61" i="1"/>
  <c r="W94" i="2" l="1"/>
  <c r="F94" i="2"/>
  <c r="J94" i="2" l="1"/>
  <c r="I94" i="2"/>
  <c r="S11" i="1"/>
  <c r="AJ74" i="1"/>
  <c r="AI74" i="1"/>
  <c r="G74" i="1"/>
  <c r="G94" i="2" l="1"/>
  <c r="O151" i="1"/>
  <c r="N151" i="1"/>
  <c r="G151" i="1" l="1"/>
  <c r="H138" i="1"/>
  <c r="G138" i="1"/>
  <c r="G125" i="1"/>
  <c r="E61" i="1"/>
  <c r="G61" i="1"/>
  <c r="H112" i="1" l="1"/>
  <c r="H125" i="1"/>
  <c r="H74" i="1"/>
  <c r="H151" i="1"/>
  <c r="H61" i="1"/>
  <c r="F61" i="1"/>
  <c r="V97" i="2" l="1"/>
  <c r="V98" i="2"/>
  <c r="V96" i="2"/>
  <c r="H99" i="1"/>
  <c r="G99" i="1"/>
</calcChain>
</file>

<file path=xl/sharedStrings.xml><?xml version="1.0" encoding="utf-8"?>
<sst xmlns="http://schemas.openxmlformats.org/spreadsheetml/2006/main" count="1010" uniqueCount="202">
  <si>
    <t>ITEM</t>
  </si>
  <si>
    <t xml:space="preserve">DESCRIPCIÓN </t>
  </si>
  <si>
    <t>MANO DE OBRA</t>
  </si>
  <si>
    <t>VALOR ANTES DE IVA</t>
  </si>
  <si>
    <t>IVA</t>
  </si>
  <si>
    <t>VALOR TOTAL INCLUIDO IVA</t>
  </si>
  <si>
    <t>1.1</t>
  </si>
  <si>
    <t>1.2</t>
  </si>
  <si>
    <t>1.3</t>
  </si>
  <si>
    <t>1.4</t>
  </si>
  <si>
    <t>Realizar termografía, medición del calor emitido por las instalaciones eléctricas, detectando las temperaturas elevadas y el incorrecto funcionamiento por conexiones sueltas o deterioradas, malos aislamientos y/o interruptores dañados.</t>
  </si>
  <si>
    <t>TOTAL</t>
  </si>
  <si>
    <t>ACCIONES A TENER EN CUENTA</t>
  </si>
  <si>
    <t>Los mantenimientos, incluyen las redes y tableros eléctricos, que soportan toda la carga eléctrica, tanto normal y regulada. Se deberá realizar la limpieza, lavado y engrase de los equipos, posterior al mantenimiento realizado, para la respectiva entrega. </t>
  </si>
  <si>
    <t>UNIDAD DE MEDIDA</t>
  </si>
  <si>
    <t>REPUESTOS</t>
  </si>
  <si>
    <t>VALOR UNITARIO ANTES DE IVA</t>
  </si>
  <si>
    <t>VALOR UNITARIO INCLUIDO IVA</t>
  </si>
  <si>
    <t>Revisión y mantenimiento del Sistema de Transferencia y tarjetas de potencia</t>
  </si>
  <si>
    <t>Unidad</t>
  </si>
  <si>
    <t>No Aplica</t>
  </si>
  <si>
    <t>Revisión y mantenimiento del Sistema de Arranque</t>
  </si>
  <si>
    <t>Revisión y mantenimiento del sistema de lubricación, correcciones y ajustes generales</t>
  </si>
  <si>
    <t>Revisión y mantenimiento del sistema eléctrico, verificación de cargas aplicadas al generador</t>
  </si>
  <si>
    <t>Revisión y mantenimiento del sistema de combustible, limpieza de tanque base</t>
  </si>
  <si>
    <t>Revisión y mantenimiento del sistema de refrigeración limpieza de radiador</t>
  </si>
  <si>
    <t>Revisión y mantenimiento del sistema de amortiguación ajustes generales</t>
  </si>
  <si>
    <t>Revisión y mantenimiento de la presión de aceite nivelación líquidos</t>
  </si>
  <si>
    <t>Revisión y mantenimiento de conexiones eléctricas de fuerza y control empalmes tubulares y terminales protecciones eléctricas</t>
  </si>
  <si>
    <t>Revisión de tablero de instrumentos, las señales deben quedar disponibles para verificación de parámetros.</t>
  </si>
  <si>
    <t>Cambio Filtros de Combustibles de acuerdo a marca de motor</t>
  </si>
  <si>
    <t>Cambio Filtros de Aceite de acuerdo a marca de motor</t>
  </si>
  <si>
    <t>Cambio Filtros de Agua de acuerdo a marca de motor</t>
  </si>
  <si>
    <t>Cambio Filtros de Aire de acuerdo a marca de motor</t>
  </si>
  <si>
    <t>Cambio de Aceite motor Diésel de acuerdo a marca de motor</t>
  </si>
  <si>
    <t>Cambio de Refrigerantes del Motor de acuerdo a marca de motor</t>
  </si>
  <si>
    <t>Inspección visual de conductores, terminales, filtros AC/DC, transformadores, ventiladores, breakers, contactores y tarjetas de control.</t>
  </si>
  <si>
    <t>Revisión y mantenimiento de conexiones eléctricas de los bancos de baterías, filtros, transformadores, bobinas, breakers, fusibles, terminales de entrada y salida, conexiones de distribución, etc.</t>
  </si>
  <si>
    <t>Revisión, ajuste y calibración de voltajes de entrada y salida, voltaje de las baterías, alarmas, frecuencia, corrientes</t>
  </si>
  <si>
    <t>Pruebas de operación: Panel indicador de alarmas; funcionamiento en modo inversor; funcionamiento del bypass, operación en baterías.</t>
  </si>
  <si>
    <t xml:space="preserve">Pruebas de carga y descarga de cada uno de los componentes del banco de baterías. </t>
  </si>
  <si>
    <t>Chequeo estático eléctrico de fusibles, condensadores, diodos, SCRs, transistores, etc., para asegurar el buen desempeño de los componentes de potencia</t>
  </si>
  <si>
    <t>No aplica</t>
  </si>
  <si>
    <t>Nota:</t>
  </si>
  <si>
    <t>Disposiciones finales a tener en cuenta.</t>
  </si>
  <si>
    <t>Efectuar el transporte de materiales y personal técnico.</t>
  </si>
  <si>
    <t>Efectuar las pruebas y ajustes necesarios, de manera que los bienes sean entregados en condiciones de correcto funcionamiento.</t>
  </si>
  <si>
    <t>Mano de Obra Incluido.</t>
  </si>
  <si>
    <t>Los repuestos suministrados deben incluir instalación</t>
  </si>
  <si>
    <t>Sera causal de rechazo la modificacion  o alteración del presente documento.</t>
  </si>
  <si>
    <t xml:space="preserve">ITEM </t>
  </si>
  <si>
    <t xml:space="preserve">PRODUCTO </t>
  </si>
  <si>
    <t xml:space="preserve">ESPECIFICACIONES </t>
  </si>
  <si>
    <t>CABLE Y/O ALAMBRE CONDUCTOR ELÉCTRICO</t>
  </si>
  <si>
    <t>Calibre 0</t>
  </si>
  <si>
    <t>Metro</t>
  </si>
  <si>
    <t>Calibre 2</t>
  </si>
  <si>
    <t>Calibre 4</t>
  </si>
  <si>
    <t>Calibre 6</t>
  </si>
  <si>
    <t>Calibre 8</t>
  </si>
  <si>
    <t>Calibre 12</t>
  </si>
  <si>
    <t>Calibre 14</t>
  </si>
  <si>
    <t>CABLE UTP</t>
  </si>
  <si>
    <t>Categoría 6A</t>
  </si>
  <si>
    <t>BORNES, BORNERAS, TERMINALES DE PALA</t>
  </si>
  <si>
    <t>REGLETA DE UNIÓN DE CABLES</t>
  </si>
  <si>
    <t>Regletas de conexión eléctrica de 12 pares, para empalme de forma segura y profesional, de corte fácil</t>
  </si>
  <si>
    <t>FUSIBLES</t>
  </si>
  <si>
    <t>De diferentes amperajes</t>
  </si>
  <si>
    <t>REGLETAS ELÉCTRICAS INDUSTRIALES</t>
  </si>
  <si>
    <t>120 V, de 4 o 6 salidas, material acero CR C1.5, pintura electroestática.</t>
  </si>
  <si>
    <t>BARRAJE DE COBRE</t>
  </si>
  <si>
    <t>Con accesorios</t>
  </si>
  <si>
    <t>BREAKERS SENCILLO</t>
  </si>
  <si>
    <t>15 AMP ( de acuerdo a la necesidad), monofásico y/o trifásico</t>
  </si>
  <si>
    <t>20 AMP ( de acuerdo a la necesidad), monofásico y/o trifásico</t>
  </si>
  <si>
    <t>30 AMP ( de acuerdo a la necesidad), monofásico y/o trifásico</t>
  </si>
  <si>
    <t>40 AMP ( de acuerdo a la necesidad), monofásico y/o trifásico</t>
  </si>
  <si>
    <t>50 AMP ( de acuerdo a la necesidad), monofásico y/o trifásico</t>
  </si>
  <si>
    <t>60 AMP ( de acuerdo a la necesidad), monofásico y/o trifásico</t>
  </si>
  <si>
    <t>BREAKERS DOBLE</t>
  </si>
  <si>
    <t>60 AMP ( de acuerdo a la necesidad), monofásico y/o trifásico.</t>
  </si>
  <si>
    <t>BREAKERS TRIPLE</t>
  </si>
  <si>
    <t>CAJAS PARA BREAKERS</t>
  </si>
  <si>
    <t>2 funciones</t>
  </si>
  <si>
    <t>4 funciones</t>
  </si>
  <si>
    <t>6 funciones</t>
  </si>
  <si>
    <t>8 funciones</t>
  </si>
  <si>
    <t>12 funciones</t>
  </si>
  <si>
    <t>14 funciones</t>
  </si>
  <si>
    <t>16 funciones</t>
  </si>
  <si>
    <t>18 funciones</t>
  </si>
  <si>
    <t>20 funciones</t>
  </si>
  <si>
    <t>22 funciones</t>
  </si>
  <si>
    <t>24 funciones</t>
  </si>
  <si>
    <t>TOMAS ELÉCTRICAS CON POLO A TIERRA DE INCRUSTAR</t>
  </si>
  <si>
    <t>15 A ,con tapa</t>
  </si>
  <si>
    <t>TOMAS ELÉCTRICAS CON POLO A TIERRA DE INCRUSTAR AISLADO</t>
  </si>
  <si>
    <t>15 A, regulada con tapa</t>
  </si>
  <si>
    <t>TOMAS ELÉCTRICAS CON POLO A TIERRA DE INCRUSTAR GFCI</t>
  </si>
  <si>
    <t>15 A, con tapa</t>
  </si>
  <si>
    <t>VARILLA DE POLO A TIERRA</t>
  </si>
  <si>
    <t>en cobre, 180x1.3x1.3centímetros, con conector X 1pc</t>
  </si>
  <si>
    <t>INTERRUPTORES</t>
  </si>
  <si>
    <t>Conmutables, de 16ª, 250 V, de 1,2,3 servicios</t>
  </si>
  <si>
    <t>TOTALIZADORES ELÉCTRICOS TRIFÁSICOS</t>
  </si>
  <si>
    <t>125 A</t>
  </si>
  <si>
    <t>250 A</t>
  </si>
  <si>
    <t>400 A</t>
  </si>
  <si>
    <t>800 A</t>
  </si>
  <si>
    <t>TERMOENCOGIBLE PARA CABLES</t>
  </si>
  <si>
    <t>Según la necesidad, de acuerdo al calibre del cable a conectar.</t>
  </si>
  <si>
    <t>RELÉS TÉRMICOS</t>
  </si>
  <si>
    <t> 23-32 A, .63-1 A, (clase 10ª) (o el amperaje que se requiera.</t>
  </si>
  <si>
    <t>CANALETA / BANDEJA</t>
  </si>
  <si>
    <t>Plástica, Bandeja metálica, Tubería conduit.</t>
  </si>
  <si>
    <t>Cambio de correas</t>
  </si>
  <si>
    <t xml:space="preserve"> Mangueras de alta presión para precalentador de bloque (5/8 900 PSI) </t>
  </si>
  <si>
    <t xml:space="preserve"> Correas del Motor  en alternador de corriente</t>
  </si>
  <si>
    <t>Cambio de baterías de acuerdo a marca</t>
  </si>
  <si>
    <t xml:space="preserve">Unidad </t>
  </si>
  <si>
    <t>Cambio de baterías</t>
  </si>
  <si>
    <t>Cambio de cargador</t>
  </si>
  <si>
    <r>
      <t>Cambio de Correas  Planta Eléctrica</t>
    </r>
    <r>
      <rPr>
        <b/>
        <sz val="11"/>
        <rFont val="Calibri"/>
        <family val="2"/>
        <scheme val="minor"/>
      </rPr>
      <t xml:space="preserve"> Sede Principal – Edificio Lotería de Bogotá Carrera 32 A N° 26 A - 10</t>
    </r>
  </si>
  <si>
    <r>
      <t>Cambio de mangueras de alta presion para  Planta Eléctrica</t>
    </r>
    <r>
      <rPr>
        <b/>
        <sz val="11"/>
        <rFont val="Calibri"/>
        <family val="2"/>
        <scheme val="minor"/>
      </rPr>
      <t xml:space="preserve"> Sede Principal – Edificio Lotería de Bogotá Carrera 32 A N° 26 A - 10</t>
    </r>
  </si>
  <si>
    <r>
      <t xml:space="preserve">Cambio de correas de alta presion para  Planta Eléctrica </t>
    </r>
    <r>
      <rPr>
        <b/>
        <sz val="11"/>
        <rFont val="Calibri"/>
        <family val="2"/>
        <scheme val="minor"/>
      </rPr>
      <t>Sede Principal – Edificio Lotería de Bogotá Carrera 32 A N° 26 A - 10</t>
    </r>
  </si>
  <si>
    <r>
      <t xml:space="preserve">Cambio de batería para  Planta Eléctrica </t>
    </r>
    <r>
      <rPr>
        <b/>
        <sz val="11"/>
        <rFont val="Calibri"/>
        <family val="2"/>
        <scheme val="minor"/>
      </rPr>
      <t>Sede Principal – Edificio Lotería de Bogotá Carrera 32 A N° 26 A - 10</t>
    </r>
  </si>
  <si>
    <r>
      <t>Cambio de Correas  Planta Eléctrica</t>
    </r>
    <r>
      <rPr>
        <b/>
        <sz val="11"/>
        <rFont val="Calibri"/>
        <family val="2"/>
        <scheme val="minor"/>
      </rPr>
      <t xml:space="preserve"> Sede Escuela De Capacitación y Cooperación Técnica Transversal 17 N° 45 D - 41</t>
    </r>
  </si>
  <si>
    <r>
      <t xml:space="preserve">Cambio de mangueras de alta presion para  Planta Eléctrica </t>
    </r>
    <r>
      <rPr>
        <b/>
        <sz val="11"/>
        <rFont val="Calibri"/>
        <family val="2"/>
        <scheme val="minor"/>
      </rPr>
      <t>Sede Escuela De Capacitación y Cooperación Técnica Transversal 17 N° 45 D - 41</t>
    </r>
  </si>
  <si>
    <r>
      <t>Cambio de Correas del motor para  Planta Eléctrica Sede</t>
    </r>
    <r>
      <rPr>
        <b/>
        <sz val="11"/>
        <rFont val="Calibri"/>
        <family val="2"/>
        <scheme val="minor"/>
      </rPr>
      <t xml:space="preserve"> Escuela De Capacitación y Cooperación Técnica Transversal 17 N° 45 D - 41</t>
    </r>
  </si>
  <si>
    <r>
      <t>Cambio de baterias para  Planta Eléctrica</t>
    </r>
    <r>
      <rPr>
        <b/>
        <sz val="11"/>
        <rFont val="Calibri"/>
        <family val="2"/>
        <scheme val="minor"/>
      </rPr>
      <t xml:space="preserve"> Sede Escuela De Capacitación y Cooperación Técnica Transversal 17 N° 45 D - 41</t>
    </r>
  </si>
  <si>
    <r>
      <t xml:space="preserve">Cambio de Baterias para la UPS ubicada en la </t>
    </r>
    <r>
      <rPr>
        <b/>
        <sz val="11"/>
        <rFont val="Calibri"/>
        <family val="2"/>
        <scheme val="minor"/>
      </rPr>
      <t xml:space="preserve">sede principal -DATA CENTER </t>
    </r>
  </si>
  <si>
    <r>
      <t xml:space="preserve">Cambio de cargador para la UPS ubicada en la </t>
    </r>
    <r>
      <rPr>
        <b/>
        <sz val="11"/>
        <rFont val="Calibri"/>
        <family val="2"/>
        <scheme val="minor"/>
      </rPr>
      <t xml:space="preserve">sede principal -DATA CENTER </t>
    </r>
  </si>
  <si>
    <r>
      <t xml:space="preserve">Reparación inversor y tarjeta para la UPS ubicada en la </t>
    </r>
    <r>
      <rPr>
        <b/>
        <sz val="11"/>
        <rFont val="Calibri"/>
        <family val="2"/>
        <scheme val="minor"/>
      </rPr>
      <t xml:space="preserve">sede principal -DATA CENTER </t>
    </r>
  </si>
  <si>
    <r>
      <t xml:space="preserve">Cambio de Baterias para la UPS ubicada en la </t>
    </r>
    <r>
      <rPr>
        <b/>
        <sz val="11"/>
        <rFont val="Calibri"/>
        <family val="2"/>
        <scheme val="minor"/>
      </rPr>
      <t xml:space="preserve">sede principal- Edificio Loteria de Bogotá </t>
    </r>
  </si>
  <si>
    <r>
      <t xml:space="preserve">Cambio de cargador para la UPS ubicada en la </t>
    </r>
    <r>
      <rPr>
        <b/>
        <sz val="11"/>
        <rFont val="Calibri"/>
        <family val="2"/>
        <scheme val="minor"/>
      </rPr>
      <t xml:space="preserve">sede principal - Edificio Loteria de Bogotá </t>
    </r>
  </si>
  <si>
    <r>
      <t xml:space="preserve">Reparación inversor y tarjeta para la UPS ubicada en la </t>
    </r>
    <r>
      <rPr>
        <b/>
        <sz val="11"/>
        <rFont val="Calibri"/>
        <family val="2"/>
        <scheme val="minor"/>
      </rPr>
      <t xml:space="preserve">sede principal - Edificio Loteria de Bogotá </t>
    </r>
  </si>
  <si>
    <r>
      <t xml:space="preserve">Cambio de Baterias para la UPS ubicada en la </t>
    </r>
    <r>
      <rPr>
        <b/>
        <sz val="11"/>
        <rFont val="Calibri"/>
        <family val="2"/>
        <scheme val="minor"/>
      </rPr>
      <t xml:space="preserve">sede Condominio </t>
    </r>
  </si>
  <si>
    <r>
      <t xml:space="preserve">Cambio de cargador para la UPS ubicada en la </t>
    </r>
    <r>
      <rPr>
        <b/>
        <sz val="11"/>
        <rFont val="Calibri"/>
        <family val="2"/>
        <scheme val="minor"/>
      </rPr>
      <t>sede Condominio</t>
    </r>
  </si>
  <si>
    <r>
      <t xml:space="preserve">Reparación inversor y tarjeta para la UPS ubicada en la </t>
    </r>
    <r>
      <rPr>
        <b/>
        <sz val="11"/>
        <rFont val="Calibri"/>
        <family val="2"/>
        <scheme val="minor"/>
      </rPr>
      <t xml:space="preserve">sede Condominio </t>
    </r>
  </si>
  <si>
    <r>
      <t xml:space="preserve">Cambio de Baterias para la UPS ubicada en la sede </t>
    </r>
    <r>
      <rPr>
        <b/>
        <sz val="11"/>
        <rFont val="Calibri"/>
        <family val="2"/>
        <scheme val="minor"/>
      </rPr>
      <t>San Cayetano</t>
    </r>
  </si>
  <si>
    <r>
      <t xml:space="preserve">Cambio de cargador para la UPS ubicada en la sede </t>
    </r>
    <r>
      <rPr>
        <b/>
        <sz val="11"/>
        <rFont val="Calibri"/>
        <family val="2"/>
        <scheme val="minor"/>
      </rPr>
      <t>San Cayetano</t>
    </r>
  </si>
  <si>
    <r>
      <t xml:space="preserve">Cambio de Baterias para la UPS ubicada en la </t>
    </r>
    <r>
      <rPr>
        <b/>
        <sz val="11"/>
        <rFont val="Calibri"/>
        <family val="2"/>
        <scheme val="minor"/>
      </rPr>
      <t xml:space="preserve">sede Capacitacion y Cooperación Técnica </t>
    </r>
  </si>
  <si>
    <r>
      <t xml:space="preserve">Cambio de cargador para la UPS ubicada en la sede </t>
    </r>
    <r>
      <rPr>
        <b/>
        <sz val="11"/>
        <rFont val="Calibri"/>
        <family val="2"/>
        <scheme val="minor"/>
      </rPr>
      <t xml:space="preserve"> Capacitacion y Cooperación Técnica </t>
    </r>
  </si>
  <si>
    <r>
      <t xml:space="preserve">Reparación inversor y tarjeta para la UPS ubicada en la sede </t>
    </r>
    <r>
      <rPr>
        <b/>
        <sz val="11"/>
        <rFont val="Calibri"/>
        <family val="2"/>
        <scheme val="minor"/>
      </rPr>
      <t xml:space="preserve"> Capacitacion y Cooperación Técnica </t>
    </r>
  </si>
  <si>
    <r>
      <t xml:space="preserve">Cambio de Baterias para la UPS ubicada en la </t>
    </r>
    <r>
      <rPr>
        <b/>
        <sz val="11"/>
        <rFont val="Calibri"/>
        <family val="2"/>
        <scheme val="minor"/>
      </rPr>
      <t xml:space="preserve">sede Desarrollo Local y Participacion Ciudadana </t>
    </r>
  </si>
  <si>
    <r>
      <t xml:space="preserve">Cambio de cargador para la UPS ubicada en la sede </t>
    </r>
    <r>
      <rPr>
        <b/>
        <sz val="11"/>
        <rFont val="Calibri"/>
        <family val="2"/>
        <scheme val="minor"/>
      </rPr>
      <t xml:space="preserve"> Desarrollo Local y Participacion Ciudadana </t>
    </r>
  </si>
  <si>
    <r>
      <t xml:space="preserve">Reparación inversor y tarjeta para la UPS ubicada en la sede </t>
    </r>
    <r>
      <rPr>
        <b/>
        <sz val="11"/>
        <rFont val="Calibri"/>
        <family val="2"/>
        <scheme val="minor"/>
      </rPr>
      <t xml:space="preserve">Desarrollo Local y Participacion Ciudadana </t>
    </r>
  </si>
  <si>
    <r>
      <t xml:space="preserve">Reparación inversor y tarjeta para la UPS ubicada en la sede </t>
    </r>
    <r>
      <rPr>
        <b/>
        <sz val="11"/>
        <rFont val="Calibri"/>
        <family val="2"/>
        <scheme val="minor"/>
      </rPr>
      <t xml:space="preserve">San Cayetano </t>
    </r>
  </si>
  <si>
    <t>Reparación inversor y tarjeta</t>
  </si>
  <si>
    <t xml:space="preserve">1.Tableros Eléctricos </t>
  </si>
  <si>
    <t xml:space="preserve">PROMEDIO </t>
  </si>
  <si>
    <t>DESVIACION ESTANDAR</t>
  </si>
  <si>
    <t>DESVIACION MINIMA</t>
  </si>
  <si>
    <t>DESVIACION MAXIMA</t>
  </si>
  <si>
    <t>VALOR UNITARIO PROMEDIO</t>
  </si>
  <si>
    <t xml:space="preserve">COTIZACION 1 </t>
  </si>
  <si>
    <t xml:space="preserve">COTIZACION 2 </t>
  </si>
  <si>
    <t xml:space="preserve">REPUESTOS </t>
  </si>
  <si>
    <t xml:space="preserve">DESVIACION MAXIMA </t>
  </si>
  <si>
    <t xml:space="preserve">VALOR UNITARIO PROMEDIO ANTES DE IVA REPUESTOS </t>
  </si>
  <si>
    <t xml:space="preserve">Reparación inversor y tarjeta </t>
  </si>
  <si>
    <t xml:space="preserve">Reparacion inversor y tarjeta </t>
  </si>
  <si>
    <t>TOTAL INCLUIDO IVA</t>
  </si>
  <si>
    <t xml:space="preserve">TOTAL SIN IVA  </t>
  </si>
  <si>
    <t xml:space="preserve">TOTAL SIN IVA </t>
  </si>
  <si>
    <t>TOTAL CON IVA</t>
  </si>
  <si>
    <t xml:space="preserve"> IVA</t>
  </si>
  <si>
    <t>Promedio Cotizaciones Vr. Unitario antes de Impuestos</t>
  </si>
  <si>
    <t>Vr. Minimo</t>
  </si>
  <si>
    <t>Vr. Maximo</t>
  </si>
  <si>
    <t>Desviación Estandar</t>
  </si>
  <si>
    <t>VALOR UNITARIO INCLUIDO  IVA</t>
  </si>
  <si>
    <t xml:space="preserve">VALOR UNITARIO PROMEDIO ANTES DE IVA MANO DE OBRA </t>
  </si>
  <si>
    <t>VALOR INCLUIDO  IVA</t>
  </si>
  <si>
    <t>VALOR INCLUIDO IVA</t>
  </si>
  <si>
    <t>COTIZACIÓN 4</t>
  </si>
  <si>
    <t>COTIZACIÓN 1</t>
  </si>
  <si>
    <t>COTIZACIÓN 2</t>
  </si>
  <si>
    <t>COTIZACIÓN 3</t>
  </si>
  <si>
    <t>Comprobar la continuidad eléctrica de los puntos puestos a tierra de todos los tableros de las 5 sedes, y realizar la inspección del estado en cada periodo de mantenimiento de interruptores, contactos, protectores envolventes, pantalla, bornes, y piezas de conexión, y su fijación, contra la humedad y oxidación.</t>
  </si>
  <si>
    <t>Mantenimiento de todos los tableros eléctricos de las 5 sedes de la entidad, los de distribución general, tableros general auxiliar, de comando, y centros de control, con el propósito de garantizar la prestación del servicio del fluido eléctrico.</t>
  </si>
  <si>
    <t>Realizar una inspección visual del estado exterior de todos los tableros eléctricos de las 5 sedes, limpieza de aisladores, de zonas circundantes a los transformadores y demás elementos de media tensión, limpieza y lubricación de sistemas mecánicos y de aisladores.</t>
  </si>
  <si>
    <t>El mantenimiento de los tableros eléctricos se realizará por ronda es decir por la totalidad de tableros eléctricos de las 5 sedes de la Contraloría de Bogotá</t>
  </si>
  <si>
    <t>CONSOLIDADO COTIZACIONES- MANTENIMIENTO PREVENTIVO Y CORRECTIVO DE TABLEROS ELECTRICOS, PLANTAS ELECTRICAS Y UPS 2026</t>
  </si>
  <si>
    <t xml:space="preserve">2.  Planta Eléctrica Sede Principal – Edificio Lotería de Bogotá Carrera 32 A N° 26 A - 10 - Marca: FORTE GENERATOR - Modelo: 120CFX-992 - Capacidad: 150KVA Serie:7061601    </t>
  </si>
  <si>
    <t xml:space="preserve">2.1  Planta Eléctrica Sede Escuela De Capacitación y Cooperación Técnica Transversal 17 N° 45 D - 41 - Marca: PLANTIPOWER - Modelo: 1003TG13 - Capacidad: 48 KVA Serie:13003153    </t>
  </si>
  <si>
    <t xml:space="preserve">2.3 UPS UBICADA EN SEDE PRINCIPAL EDIFICIO LOTERÍA DE BOGOTÁ – DATA CENTER  CARRERA 32 A N°26 A-10 -  Marca: TRIPP -LINE - Modelo: SU40K - Capacidad: 40 KVA Serie: AGPS6792 
</t>
  </si>
  <si>
    <t xml:space="preserve">
UPS UBICADA EN SEDE PRINCIPAL EDIFICIO LOTERÍA DE BOGOTÁ  CARRERA 32 A N°26 A-10 - - Modelo: NXA120 - Capacidad: 120 KVA Serie: 21012006012108010001 
</t>
  </si>
  <si>
    <t>UPS UBICADA EN SEDE CONDOMINIO CARRERA 6 A No. 14-98 PISO 5 - Marca: TRIPP-LINE - Modelo: PS6470 - Capacidad: 20 KVA Serie: 2628ELCPS647000022</t>
  </si>
  <si>
    <t>UPS UBICADA EN SEDE CONDOMINIO CARRERA 6 A No. 14-98 PISO 6 - Marca: TRIPP-LINE - Modelo: PS6470 - Capacidad: 20 KVA Serie: 2628ELCPS647000023</t>
  </si>
  <si>
    <t xml:space="preserve">
UPS UBICADA EN SEDE BODEGA SAN CAYETANO - ARCHIVO CENTRAL CALLE 46 A N° 82-54 INT. 12 - Marca: ATSEI -Modelo:IRIDIUM F3 - Capacidad: 45KVA Serie:130315005 
</t>
  </si>
  <si>
    <t xml:space="preserve">
UPS UBICADA EN SEDE  ESCUELA DE CAPACITACIÓN Y COOPERACIÓN  TÉCNICA TRANSVERSAL 17 N° 45 D-41 - Marca: ATSEI - Modelo: IRIDIUM F3 - Capacidad: 15KVA - Serie: 130315006
</t>
  </si>
  <si>
    <t xml:space="preserve">
UPS UBICADA EN SEDE DESARROLLO LOCAL Y PARTICIPACIÓN CIUDADANA  CALLE 27 A N° 32 A 45 - Marca: POWERCOM - Modelo: ULT 10K - Cpacidad: 10 KVA - Serie: 10000221410
</t>
  </si>
  <si>
    <t>ANALISIS DE PRECIOS - BOLSA DE REPUESTOS 2026</t>
  </si>
  <si>
    <t>BOLSA DE REPUESTOS  2026</t>
  </si>
  <si>
    <r>
      <t xml:space="preserve">Cambio de Correas Planta Eléctrica </t>
    </r>
    <r>
      <rPr>
        <b/>
        <sz val="11"/>
        <rFont val="Calibri"/>
        <family val="2"/>
        <scheme val="minor"/>
      </rPr>
      <t>Sede Escuela de Capacitación y Cooperación Técnica Transversal 17 N°45D-41</t>
    </r>
  </si>
  <si>
    <t>COTIZACION 1 -GRUPO AVM SAS</t>
  </si>
  <si>
    <t>COTIZACION 2-INGENIERIA Y TECNOLOGIA EN MANTENIMIENTO INDUSTRIAL SAS</t>
  </si>
  <si>
    <t>COTIZACIÓN 3 - SELTEL</t>
  </si>
  <si>
    <t>COTIZACIÓN 4 - POWERSUN</t>
  </si>
  <si>
    <t>MANO DEOBRA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</si>
</sst>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5" formatCode="&quot;$&quot;\ #,##0;\-&quot;$&quot;\ #,##0"/>
    <numFmt numFmtId="7" formatCode="&quot;$&quot;\ #,##0.00;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&quot;$&quot;\ #,##0"/>
    <numFmt numFmtId="168" formatCode="_-&quot;$&quot;* #,##0.00_-;\-&quot;$&quot;* #,##0.00_-;_-&quot;$&quot;* &quot;-&quot;_-;_-@_-"/>
    <numFmt numFmtId="169" formatCode="_-* #,##0_-;\-* #,##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u/>
      <sz val="1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"/>
      <family val="2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name val="Arial"/>
      <family val="2"/>
    </font>
    <font>
      <b/>
      <sz val="10"/>
      <color theme="0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BA9FD"/>
        <bgColor indexed="64"/>
      </patternFill>
    </fill>
    <fill>
      <patternFill patternType="solid">
        <fgColor rgb="FFB4F2CC"/>
        <bgColor indexed="64"/>
      </patternFill>
    </fill>
    <fill>
      <patternFill patternType="solid">
        <fgColor rgb="FFE8E9B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00">
    <xf numFmtId="0" fontId="0" fillId="0" borderId="0" xfId="0"/>
    <xf numFmtId="0" fontId="0" fillId="2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2" borderId="5" xfId="0" applyFont="1" applyFill="1" applyBorder="1" applyAlignment="1">
      <alignment horizontal="justify" vertical="center" wrapText="1"/>
    </xf>
    <xf numFmtId="0" fontId="0" fillId="0" borderId="0" xfId="0" applyFill="1"/>
    <xf numFmtId="0" fontId="12" fillId="2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165" fontId="0" fillId="0" borderId="5" xfId="1" applyNumberFormat="1" applyFont="1" applyFill="1" applyBorder="1" applyAlignment="1">
      <alignment horizontal="left" vertical="center"/>
    </xf>
    <xf numFmtId="165" fontId="0" fillId="0" borderId="5" xfId="1" applyNumberFormat="1" applyFont="1" applyFill="1" applyBorder="1" applyAlignment="1">
      <alignment vertical="center"/>
    </xf>
    <xf numFmtId="165" fontId="9" fillId="0" borderId="5" xfId="0" applyNumberFormat="1" applyFont="1" applyFill="1" applyBorder="1" applyAlignment="1">
      <alignment vertical="center"/>
    </xf>
    <xf numFmtId="165" fontId="1" fillId="0" borderId="20" xfId="1" applyNumberFormat="1" applyFon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1" fillId="0" borderId="5" xfId="1" applyNumberFormat="1" applyFont="1" applyFill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8" fontId="0" fillId="0" borderId="5" xfId="1" applyNumberFormat="1" applyFont="1" applyFill="1" applyBorder="1" applyAlignment="1">
      <alignment horizontal="left" vertical="center"/>
    </xf>
    <xf numFmtId="165" fontId="0" fillId="0" borderId="11" xfId="0" applyNumberFormat="1" applyFon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horizontal="center" vertical="center"/>
    </xf>
    <xf numFmtId="0" fontId="0" fillId="2" borderId="0" xfId="0" applyFill="1"/>
    <xf numFmtId="0" fontId="0" fillId="0" borderId="13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7" fontId="0" fillId="0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4" fillId="2" borderId="0" xfId="0" applyFont="1" applyFill="1" applyBorder="1" applyAlignment="1">
      <alignment vertical="center" wrapText="1"/>
    </xf>
    <xf numFmtId="0" fontId="9" fillId="2" borderId="0" xfId="0" applyFont="1" applyFill="1"/>
    <xf numFmtId="0" fontId="9" fillId="2" borderId="0" xfId="0" applyFont="1" applyFill="1" applyAlignment="1">
      <alignment horizontal="left" vertical="center"/>
    </xf>
    <xf numFmtId="44" fontId="9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>
      <alignment horizontal="left" vertical="center" wrapText="1"/>
    </xf>
    <xf numFmtId="0" fontId="0" fillId="2" borderId="0" xfId="0" applyFill="1" applyBorder="1"/>
    <xf numFmtId="165" fontId="0" fillId="2" borderId="0" xfId="1" applyNumberFormat="1" applyFont="1" applyFill="1" applyBorder="1" applyAlignment="1">
      <alignment horizontal="left" vertical="center"/>
    </xf>
    <xf numFmtId="7" fontId="0" fillId="2" borderId="0" xfId="1" applyNumberFormat="1" applyFont="1" applyFill="1" applyBorder="1" applyAlignment="1">
      <alignment horizontal="left" vertical="center"/>
    </xf>
    <xf numFmtId="165" fontId="0" fillId="2" borderId="5" xfId="1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165" fontId="0" fillId="2" borderId="0" xfId="0" applyNumberForma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5" fontId="5" fillId="2" borderId="0" xfId="0" applyNumberFormat="1" applyFont="1" applyFill="1" applyBorder="1"/>
    <xf numFmtId="165" fontId="0" fillId="2" borderId="0" xfId="0" applyNumberFormat="1" applyFill="1"/>
    <xf numFmtId="0" fontId="2" fillId="7" borderId="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65" fontId="0" fillId="2" borderId="0" xfId="1" applyNumberFormat="1" applyFont="1" applyFill="1" applyBorder="1" applyAlignment="1">
      <alignment vertical="center"/>
    </xf>
    <xf numFmtId="165" fontId="0" fillId="2" borderId="0" xfId="0" applyNumberFormat="1" applyFill="1" applyBorder="1" applyAlignment="1">
      <alignment vertical="center"/>
    </xf>
    <xf numFmtId="165" fontId="0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167" fontId="6" fillId="2" borderId="0" xfId="0" applyNumberFormat="1" applyFont="1" applyFill="1" applyBorder="1"/>
    <xf numFmtId="167" fontId="5" fillId="2" borderId="0" xfId="0" applyNumberFormat="1" applyFont="1" applyFill="1" applyBorder="1"/>
    <xf numFmtId="167" fontId="6" fillId="2" borderId="0" xfId="0" applyNumberFormat="1" applyFont="1" applyFill="1" applyBorder="1" applyAlignment="1">
      <alignment horizontal="center" vertical="center"/>
    </xf>
    <xf numFmtId="165" fontId="9" fillId="2" borderId="0" xfId="1" applyNumberFormat="1" applyFont="1" applyFill="1" applyBorder="1" applyAlignment="1">
      <alignment vertical="center"/>
    </xf>
    <xf numFmtId="165" fontId="9" fillId="2" borderId="0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justify" vertical="center" wrapText="1"/>
    </xf>
    <xf numFmtId="5" fontId="6" fillId="2" borderId="0" xfId="0" applyNumberFormat="1" applyFont="1" applyFill="1" applyBorder="1"/>
    <xf numFmtId="0" fontId="10" fillId="6" borderId="5" xfId="0" applyFont="1" applyFill="1" applyBorder="1" applyAlignment="1">
      <alignment vertical="center" wrapText="1"/>
    </xf>
    <xf numFmtId="0" fontId="10" fillId="6" borderId="13" xfId="0" applyFont="1" applyFill="1" applyBorder="1" applyAlignment="1">
      <alignment vertical="center" wrapText="1"/>
    </xf>
    <xf numFmtId="165" fontId="0" fillId="0" borderId="4" xfId="1" applyNumberFormat="1" applyFont="1" applyFill="1" applyBorder="1" applyAlignment="1">
      <alignment horizontal="left" vertical="center"/>
    </xf>
    <xf numFmtId="165" fontId="0" fillId="0" borderId="21" xfId="1" applyNumberFormat="1" applyFont="1" applyFill="1" applyBorder="1" applyAlignment="1">
      <alignment horizontal="left" vertical="center"/>
    </xf>
    <xf numFmtId="165" fontId="0" fillId="0" borderId="22" xfId="1" applyNumberFormat="1" applyFont="1" applyFill="1" applyBorder="1" applyAlignment="1">
      <alignment horizontal="left" vertical="center"/>
    </xf>
    <xf numFmtId="168" fontId="0" fillId="0" borderId="22" xfId="1" applyNumberFormat="1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55" xfId="0" applyFont="1" applyFill="1" applyBorder="1" applyAlignment="1">
      <alignment horizontal="left" vertical="center" wrapText="1"/>
    </xf>
    <xf numFmtId="165" fontId="16" fillId="2" borderId="55" xfId="1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63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vertical="center"/>
    </xf>
    <xf numFmtId="165" fontId="0" fillId="0" borderId="11" xfId="1" applyNumberFormat="1" applyFont="1" applyFill="1" applyBorder="1" applyAlignment="1">
      <alignment vertical="center"/>
    </xf>
    <xf numFmtId="0" fontId="0" fillId="2" borderId="32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justify" vertical="center" wrapText="1"/>
    </xf>
    <xf numFmtId="165" fontId="16" fillId="2" borderId="54" xfId="0" applyNumberFormat="1" applyFont="1" applyFill="1" applyBorder="1" applyAlignment="1">
      <alignment horizontal="center" vertical="center"/>
    </xf>
    <xf numFmtId="165" fontId="16" fillId="2" borderId="55" xfId="0" applyNumberFormat="1" applyFont="1" applyFill="1" applyBorder="1" applyAlignment="1">
      <alignment horizontal="center" vertical="center"/>
    </xf>
    <xf numFmtId="165" fontId="16" fillId="2" borderId="57" xfId="0" applyNumberFormat="1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justify" vertical="center" wrapText="1"/>
    </xf>
    <xf numFmtId="0" fontId="0" fillId="2" borderId="21" xfId="0" applyFont="1" applyFill="1" applyBorder="1" applyAlignment="1">
      <alignment horizontal="justify" vertical="center" wrapText="1"/>
    </xf>
    <xf numFmtId="165" fontId="0" fillId="2" borderId="22" xfId="1" applyNumberFormat="1" applyFont="1" applyFill="1" applyBorder="1" applyAlignment="1">
      <alignment horizontal="center" vertical="center"/>
    </xf>
    <xf numFmtId="165" fontId="0" fillId="2" borderId="11" xfId="1" applyNumberFormat="1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vertical="center"/>
    </xf>
    <xf numFmtId="165" fontId="0" fillId="0" borderId="27" xfId="0" applyNumberFormat="1" applyFill="1" applyBorder="1" applyAlignment="1">
      <alignment vertical="center"/>
    </xf>
    <xf numFmtId="0" fontId="0" fillId="2" borderId="20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0" xfId="0" applyFont="1" applyFill="1"/>
    <xf numFmtId="165" fontId="0" fillId="2" borderId="0" xfId="1" applyFont="1" applyFill="1"/>
    <xf numFmtId="44" fontId="0" fillId="2" borderId="0" xfId="0" applyNumberFormat="1" applyFill="1"/>
    <xf numFmtId="44" fontId="0" fillId="2" borderId="0" xfId="0" applyNumberFormat="1" applyFill="1" applyBorder="1" applyAlignment="1">
      <alignment horizontal="center"/>
    </xf>
    <xf numFmtId="165" fontId="1" fillId="0" borderId="2" xfId="1" applyNumberFormat="1" applyFont="1" applyFill="1" applyBorder="1" applyAlignment="1" applyProtection="1">
      <alignment vertical="center"/>
    </xf>
    <xf numFmtId="0" fontId="9" fillId="0" borderId="13" xfId="0" applyFont="1" applyFill="1" applyBorder="1" applyAlignment="1">
      <alignment horizontal="center" vertical="center" wrapText="1"/>
    </xf>
    <xf numFmtId="4" fontId="9" fillId="0" borderId="13" xfId="1" applyNumberFormat="1" applyFont="1" applyFill="1" applyBorder="1" applyAlignment="1">
      <alignment horizontal="center" vertical="center"/>
    </xf>
    <xf numFmtId="166" fontId="9" fillId="0" borderId="13" xfId="1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 applyProtection="1">
      <alignment vertical="center"/>
    </xf>
    <xf numFmtId="0" fontId="0" fillId="2" borderId="7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6" borderId="54" xfId="0" applyFont="1" applyFill="1" applyBorder="1" applyAlignment="1">
      <alignment vertical="center" wrapText="1"/>
    </xf>
    <xf numFmtId="0" fontId="2" fillId="6" borderId="55" xfId="0" applyFont="1" applyFill="1" applyBorder="1" applyAlignment="1">
      <alignment vertical="center" wrapText="1"/>
    </xf>
    <xf numFmtId="0" fontId="2" fillId="6" borderId="5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165" fontId="17" fillId="2" borderId="0" xfId="0" applyNumberFormat="1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 wrapText="1"/>
    </xf>
    <xf numFmtId="7" fontId="0" fillId="0" borderId="5" xfId="1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165" fontId="0" fillId="0" borderId="26" xfId="1" applyNumberFormat="1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 wrapText="1"/>
    </xf>
    <xf numFmtId="165" fontId="1" fillId="0" borderId="5" xfId="1" applyNumberFormat="1" applyFont="1" applyFill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165" fontId="9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165" fontId="11" fillId="2" borderId="0" xfId="0" applyNumberFormat="1" applyFont="1" applyFill="1" applyBorder="1" applyAlignment="1">
      <alignment horizontal="center" vertical="center"/>
    </xf>
    <xf numFmtId="165" fontId="0" fillId="2" borderId="0" xfId="1" applyNumberFormat="1" applyFont="1" applyFill="1" applyBorder="1" applyAlignment="1">
      <alignment horizontal="center" vertical="center"/>
    </xf>
    <xf numFmtId="7" fontId="0" fillId="2" borderId="0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7" fontId="9" fillId="2" borderId="0" xfId="1" applyNumberFormat="1" applyFont="1" applyFill="1" applyBorder="1" applyAlignment="1">
      <alignment horizontal="center" vertical="center"/>
    </xf>
    <xf numFmtId="0" fontId="12" fillId="8" borderId="36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12" fillId="9" borderId="54" xfId="0" applyFont="1" applyFill="1" applyBorder="1" applyAlignment="1">
      <alignment horizontal="center" vertical="center" wrapText="1"/>
    </xf>
    <xf numFmtId="0" fontId="2" fillId="9" borderId="57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 applyProtection="1">
      <alignment horizontal="center" vertical="center" wrapText="1"/>
      <protection locked="0"/>
    </xf>
    <xf numFmtId="0" fontId="3" fillId="3" borderId="28" xfId="0" applyFont="1" applyFill="1" applyBorder="1" applyAlignment="1" applyProtection="1">
      <alignment horizontal="center" vertical="center" wrapText="1"/>
      <protection locked="0"/>
    </xf>
    <xf numFmtId="7" fontId="11" fillId="2" borderId="55" xfId="1" applyNumberFormat="1" applyFont="1" applyFill="1" applyBorder="1" applyAlignment="1">
      <alignment horizontal="left" vertical="center"/>
    </xf>
    <xf numFmtId="7" fontId="11" fillId="0" borderId="28" xfId="1" applyNumberFormat="1" applyFont="1" applyFill="1" applyBorder="1" applyAlignment="1">
      <alignment horizontal="center" vertical="center"/>
    </xf>
    <xf numFmtId="7" fontId="11" fillId="0" borderId="44" xfId="1" applyNumberFormat="1" applyFont="1" applyFill="1" applyBorder="1" applyAlignment="1">
      <alignment horizontal="center" vertical="center"/>
    </xf>
    <xf numFmtId="165" fontId="0" fillId="0" borderId="6" xfId="1" applyNumberFormat="1" applyFont="1" applyFill="1" applyBorder="1" applyAlignment="1">
      <alignment horizontal="center" vertical="center"/>
    </xf>
    <xf numFmtId="0" fontId="2" fillId="9" borderId="54" xfId="0" applyFont="1" applyFill="1" applyBorder="1" applyAlignment="1">
      <alignment horizontal="center" vertical="center" wrapText="1"/>
    </xf>
    <xf numFmtId="0" fontId="3" fillId="3" borderId="55" xfId="0" applyFont="1" applyFill="1" applyBorder="1" applyAlignment="1" applyProtection="1">
      <alignment horizontal="center" vertical="center" wrapText="1"/>
      <protection locked="0"/>
    </xf>
    <xf numFmtId="165" fontId="0" fillId="0" borderId="4" xfId="1" applyFont="1" applyFill="1" applyBorder="1" applyAlignment="1" applyProtection="1">
      <alignment horizontal="center" vertical="center"/>
      <protection locked="0"/>
    </xf>
    <xf numFmtId="165" fontId="0" fillId="0" borderId="5" xfId="1" applyFont="1" applyFill="1" applyBorder="1" applyAlignment="1">
      <alignment horizontal="center" vertical="center"/>
    </xf>
    <xf numFmtId="165" fontId="0" fillId="0" borderId="21" xfId="1" applyFont="1" applyFill="1" applyBorder="1" applyAlignment="1" applyProtection="1">
      <alignment horizontal="center" vertical="center"/>
      <protection locked="0"/>
    </xf>
    <xf numFmtId="165" fontId="0" fillId="0" borderId="20" xfId="1" applyFont="1" applyFill="1" applyBorder="1" applyAlignment="1">
      <alignment horizontal="center" vertical="center"/>
    </xf>
    <xf numFmtId="165" fontId="0" fillId="0" borderId="2" xfId="1" applyFont="1" applyFill="1" applyBorder="1" applyAlignment="1">
      <alignment horizontal="center" vertical="center"/>
    </xf>
    <xf numFmtId="165" fontId="0" fillId="0" borderId="27" xfId="1" applyFont="1" applyFill="1" applyBorder="1" applyAlignment="1">
      <alignment horizontal="center" vertical="center"/>
    </xf>
    <xf numFmtId="165" fontId="0" fillId="0" borderId="22" xfId="1" applyFont="1" applyFill="1" applyBorder="1" applyAlignment="1">
      <alignment horizontal="center" vertical="center"/>
    </xf>
    <xf numFmtId="165" fontId="0" fillId="0" borderId="23" xfId="1" applyFont="1" applyFill="1" applyBorder="1" applyAlignment="1">
      <alignment horizontal="center" vertical="center"/>
    </xf>
    <xf numFmtId="165" fontId="0" fillId="0" borderId="26" xfId="1" applyFont="1" applyFill="1" applyBorder="1" applyAlignment="1" applyProtection="1">
      <alignment horizontal="center" vertical="center"/>
      <protection locked="0"/>
    </xf>
    <xf numFmtId="165" fontId="0" fillId="0" borderId="4" xfId="1" applyFont="1" applyBorder="1" applyAlignment="1" applyProtection="1">
      <alignment horizontal="center" vertical="center"/>
      <protection locked="0"/>
    </xf>
    <xf numFmtId="165" fontId="19" fillId="0" borderId="5" xfId="1" applyFont="1" applyFill="1" applyBorder="1" applyAlignment="1">
      <alignment horizontal="center" vertical="center"/>
    </xf>
    <xf numFmtId="165" fontId="0" fillId="0" borderId="27" xfId="1" applyFont="1" applyFill="1" applyBorder="1" applyAlignment="1">
      <alignment horizontal="left" vertical="center"/>
    </xf>
    <xf numFmtId="165" fontId="0" fillId="0" borderId="30" xfId="1" applyFont="1" applyFill="1" applyBorder="1" applyAlignment="1">
      <alignment horizontal="center" vertical="center"/>
    </xf>
    <xf numFmtId="165" fontId="0" fillId="0" borderId="31" xfId="1" applyFont="1" applyFill="1" applyBorder="1" applyAlignment="1">
      <alignment horizontal="left" vertical="center"/>
    </xf>
    <xf numFmtId="165" fontId="18" fillId="0" borderId="17" xfId="1" applyFont="1" applyFill="1" applyBorder="1" applyAlignment="1" applyProtection="1">
      <alignment horizontal="center" vertical="center"/>
      <protection locked="0"/>
    </xf>
    <xf numFmtId="165" fontId="18" fillId="0" borderId="18" xfId="1" applyFont="1" applyFill="1" applyBorder="1" applyAlignment="1" applyProtection="1">
      <alignment horizontal="center" vertical="center"/>
      <protection locked="0"/>
    </xf>
    <xf numFmtId="165" fontId="18" fillId="0" borderId="19" xfId="1" applyFont="1" applyFill="1" applyBorder="1" applyAlignment="1" applyProtection="1">
      <alignment horizontal="center" vertical="center"/>
      <protection locked="0"/>
    </xf>
    <xf numFmtId="165" fontId="18" fillId="0" borderId="4" xfId="1" applyFont="1" applyFill="1" applyBorder="1" applyAlignment="1" applyProtection="1">
      <alignment horizontal="center" vertical="center"/>
      <protection locked="0"/>
    </xf>
    <xf numFmtId="165" fontId="18" fillId="0" borderId="5" xfId="1" applyFont="1" applyFill="1" applyBorder="1" applyAlignment="1" applyProtection="1">
      <alignment horizontal="center" vertical="center"/>
      <protection locked="0"/>
    </xf>
    <xf numFmtId="165" fontId="18" fillId="0" borderId="20" xfId="1" applyFont="1" applyFill="1" applyBorder="1" applyAlignment="1" applyProtection="1">
      <alignment horizontal="center" vertical="center"/>
      <protection locked="0"/>
    </xf>
    <xf numFmtId="165" fontId="18" fillId="0" borderId="21" xfId="1" applyFont="1" applyFill="1" applyBorder="1" applyAlignment="1" applyProtection="1">
      <alignment horizontal="center" vertical="center"/>
      <protection locked="0"/>
    </xf>
    <xf numFmtId="165" fontId="18" fillId="0" borderId="22" xfId="1" applyFont="1" applyFill="1" applyBorder="1" applyAlignment="1" applyProtection="1">
      <alignment horizontal="center" vertical="center"/>
      <protection locked="0"/>
    </xf>
    <xf numFmtId="165" fontId="18" fillId="0" borderId="23" xfId="1" applyFont="1" applyFill="1" applyBorder="1" applyAlignment="1" applyProtection="1">
      <alignment horizontal="center" vertical="center"/>
      <protection locked="0"/>
    </xf>
    <xf numFmtId="165" fontId="11" fillId="2" borderId="57" xfId="0" applyNumberFormat="1" applyFont="1" applyFill="1" applyBorder="1" applyAlignment="1">
      <alignment horizontal="center" vertical="center"/>
    </xf>
    <xf numFmtId="0" fontId="3" fillId="3" borderId="48" xfId="0" applyFont="1" applyFill="1" applyBorder="1" applyAlignment="1" applyProtection="1">
      <alignment horizontal="center" vertical="center" wrapText="1"/>
      <protection locked="0"/>
    </xf>
    <xf numFmtId="0" fontId="3" fillId="3" borderId="59" xfId="0" applyFont="1" applyFill="1" applyBorder="1" applyAlignment="1" applyProtection="1">
      <alignment horizontal="center" vertical="center" wrapText="1"/>
      <protection locked="0"/>
    </xf>
    <xf numFmtId="0" fontId="2" fillId="9" borderId="55" xfId="0" applyFont="1" applyFill="1" applyBorder="1" applyAlignment="1">
      <alignment horizontal="center" vertical="center" wrapText="1"/>
    </xf>
    <xf numFmtId="165" fontId="0" fillId="0" borderId="5" xfId="1" applyFont="1" applyFill="1" applyBorder="1" applyAlignment="1" applyProtection="1">
      <alignment horizontal="center" vertical="center"/>
      <protection locked="0"/>
    </xf>
    <xf numFmtId="165" fontId="0" fillId="0" borderId="20" xfId="1" applyFont="1" applyFill="1" applyBorder="1" applyAlignment="1" applyProtection="1">
      <alignment horizontal="center" vertical="center"/>
      <protection locked="0"/>
    </xf>
    <xf numFmtId="165" fontId="0" fillId="0" borderId="17" xfId="1" applyFont="1" applyFill="1" applyBorder="1" applyAlignment="1" applyProtection="1">
      <alignment horizontal="center" vertical="center"/>
      <protection locked="0"/>
    </xf>
    <xf numFmtId="165" fontId="0" fillId="0" borderId="18" xfId="1" applyFont="1" applyFill="1" applyBorder="1" applyAlignment="1" applyProtection="1">
      <alignment horizontal="center" vertical="center"/>
      <protection locked="0"/>
    </xf>
    <xf numFmtId="165" fontId="0" fillId="0" borderId="19" xfId="1" applyFont="1" applyFill="1" applyBorder="1" applyAlignment="1" applyProtection="1">
      <alignment horizontal="center" vertical="center"/>
      <protection locked="0"/>
    </xf>
    <xf numFmtId="165" fontId="0" fillId="0" borderId="4" xfId="0" applyNumberFormat="1" applyFill="1" applyBorder="1" applyAlignment="1">
      <alignment horizontal="center" vertical="center"/>
    </xf>
    <xf numFmtId="165" fontId="0" fillId="2" borderId="4" xfId="1" applyFont="1" applyFill="1" applyBorder="1" applyAlignment="1" applyProtection="1">
      <alignment horizontal="center" vertical="center"/>
      <protection locked="0"/>
    </xf>
    <xf numFmtId="165" fontId="0" fillId="2" borderId="5" xfId="1" applyFont="1" applyFill="1" applyBorder="1" applyAlignment="1" applyProtection="1">
      <alignment horizontal="center" vertical="center"/>
      <protection locked="0"/>
    </xf>
    <xf numFmtId="165" fontId="0" fillId="2" borderId="20" xfId="1" applyFont="1" applyFill="1" applyBorder="1" applyAlignment="1" applyProtection="1">
      <alignment horizontal="center" vertical="center"/>
      <protection locked="0"/>
    </xf>
    <xf numFmtId="165" fontId="9" fillId="0" borderId="4" xfId="1" applyFont="1" applyFill="1" applyBorder="1" applyAlignment="1" applyProtection="1">
      <alignment horizontal="center" vertical="center"/>
      <protection locked="0"/>
    </xf>
    <xf numFmtId="165" fontId="9" fillId="0" borderId="5" xfId="1" applyFont="1" applyFill="1" applyBorder="1" applyAlignment="1" applyProtection="1">
      <alignment horizontal="center" vertical="center"/>
      <protection locked="0"/>
    </xf>
    <xf numFmtId="165" fontId="9" fillId="0" borderId="20" xfId="1" applyFont="1" applyFill="1" applyBorder="1" applyAlignment="1" applyProtection="1">
      <alignment horizontal="center" vertical="center"/>
      <protection locked="0"/>
    </xf>
    <xf numFmtId="165" fontId="9" fillId="2" borderId="0" xfId="1" applyFont="1" applyFill="1" applyAlignment="1">
      <alignment horizontal="center" vertical="center"/>
    </xf>
    <xf numFmtId="165" fontId="0" fillId="2" borderId="0" xfId="1" applyFont="1" applyFill="1" applyAlignment="1">
      <alignment horizontal="center" vertical="center"/>
    </xf>
    <xf numFmtId="165" fontId="9" fillId="0" borderId="0" xfId="1" applyFont="1" applyAlignment="1">
      <alignment horizontal="center" vertical="center"/>
    </xf>
    <xf numFmtId="165" fontId="0" fillId="0" borderId="0" xfId="1" applyFont="1" applyAlignment="1">
      <alignment horizontal="center" vertical="center"/>
    </xf>
    <xf numFmtId="165" fontId="9" fillId="2" borderId="0" xfId="1" applyFont="1" applyFill="1" applyBorder="1" applyAlignment="1">
      <alignment horizontal="center" vertical="center"/>
    </xf>
    <xf numFmtId="165" fontId="12" fillId="9" borderId="49" xfId="1" applyFont="1" applyFill="1" applyBorder="1" applyAlignment="1">
      <alignment horizontal="center" vertical="center" wrapText="1"/>
    </xf>
    <xf numFmtId="165" fontId="9" fillId="0" borderId="5" xfId="1" applyFont="1" applyBorder="1" applyAlignment="1" applyProtection="1">
      <alignment horizontal="center" vertical="center"/>
      <protection locked="0"/>
    </xf>
    <xf numFmtId="165" fontId="9" fillId="0" borderId="4" xfId="1" applyFont="1" applyBorder="1" applyAlignment="1" applyProtection="1">
      <alignment horizontal="center" vertical="center"/>
      <protection locked="0"/>
    </xf>
    <xf numFmtId="165" fontId="9" fillId="0" borderId="20" xfId="1" applyFont="1" applyBorder="1" applyAlignment="1" applyProtection="1">
      <alignment horizontal="center" vertical="center"/>
      <protection locked="0"/>
    </xf>
    <xf numFmtId="165" fontId="9" fillId="0" borderId="21" xfId="1" applyFont="1" applyBorder="1" applyAlignment="1" applyProtection="1">
      <alignment horizontal="center" vertical="center"/>
      <protection locked="0"/>
    </xf>
    <xf numFmtId="165" fontId="9" fillId="0" borderId="22" xfId="1" applyFont="1" applyBorder="1" applyAlignment="1" applyProtection="1">
      <alignment horizontal="center" vertical="center"/>
      <protection locked="0"/>
    </xf>
    <xf numFmtId="165" fontId="9" fillId="0" borderId="23" xfId="1" applyFont="1" applyBorder="1" applyAlignment="1" applyProtection="1">
      <alignment horizontal="center" vertical="center"/>
      <protection locked="0"/>
    </xf>
    <xf numFmtId="0" fontId="12" fillId="8" borderId="41" xfId="0" applyFont="1" applyFill="1" applyBorder="1" applyAlignment="1">
      <alignment horizontal="center" vertical="center" wrapText="1"/>
    </xf>
    <xf numFmtId="0" fontId="12" fillId="10" borderId="41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left" vertical="center" wrapText="1"/>
    </xf>
    <xf numFmtId="0" fontId="12" fillId="11" borderId="41" xfId="0" applyFont="1" applyFill="1" applyBorder="1" applyAlignment="1">
      <alignment horizontal="center" vertical="center" wrapText="1"/>
    </xf>
    <xf numFmtId="165" fontId="0" fillId="0" borderId="7" xfId="1" applyFont="1" applyFill="1" applyBorder="1" applyAlignment="1">
      <alignment horizontal="center" vertical="center"/>
    </xf>
    <xf numFmtId="165" fontId="0" fillId="0" borderId="4" xfId="1" applyFont="1" applyFill="1" applyBorder="1" applyAlignment="1">
      <alignment horizontal="center" vertical="center"/>
    </xf>
    <xf numFmtId="0" fontId="12" fillId="11" borderId="49" xfId="0" applyFont="1" applyFill="1" applyBorder="1" applyAlignment="1">
      <alignment horizontal="center" vertical="center" wrapText="1"/>
    </xf>
    <xf numFmtId="165" fontId="0" fillId="0" borderId="13" xfId="1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165" fontId="0" fillId="0" borderId="63" xfId="1" applyFont="1" applyFill="1" applyBorder="1" applyAlignment="1">
      <alignment horizontal="center" vertical="center"/>
    </xf>
    <xf numFmtId="165" fontId="0" fillId="0" borderId="7" xfId="1" applyFont="1" applyFill="1" applyBorder="1" applyAlignment="1">
      <alignment horizontal="left" vertical="center"/>
    </xf>
    <xf numFmtId="165" fontId="0" fillId="0" borderId="40" xfId="1" applyFont="1" applyFill="1" applyBorder="1" applyAlignment="1">
      <alignment horizontal="left" vertical="center"/>
    </xf>
    <xf numFmtId="0" fontId="2" fillId="4" borderId="41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165" fontId="0" fillId="0" borderId="5" xfId="1" applyFont="1" applyFill="1" applyBorder="1" applyAlignment="1">
      <alignment horizontal="left" vertical="center"/>
    </xf>
    <xf numFmtId="165" fontId="0" fillId="0" borderId="2" xfId="1" applyFont="1" applyFill="1" applyBorder="1" applyAlignment="1">
      <alignment horizontal="left" vertical="center"/>
    </xf>
    <xf numFmtId="165" fontId="0" fillId="0" borderId="20" xfId="1" applyFont="1" applyFill="1" applyBorder="1" applyAlignment="1">
      <alignment horizontal="left" vertical="center"/>
    </xf>
    <xf numFmtId="165" fontId="0" fillId="0" borderId="4" xfId="1" applyFont="1" applyFill="1" applyBorder="1" applyAlignment="1">
      <alignment horizontal="left" vertical="center"/>
    </xf>
    <xf numFmtId="165" fontId="0" fillId="0" borderId="22" xfId="1" applyFont="1" applyFill="1" applyBorder="1" applyAlignment="1">
      <alignment horizontal="left" vertical="center"/>
    </xf>
    <xf numFmtId="165" fontId="0" fillId="0" borderId="23" xfId="1" applyFont="1" applyFill="1" applyBorder="1" applyAlignment="1">
      <alignment horizontal="left" vertical="center"/>
    </xf>
    <xf numFmtId="165" fontId="0" fillId="0" borderId="6" xfId="1" applyFont="1" applyFill="1" applyBorder="1" applyAlignment="1">
      <alignment horizontal="left" vertical="center"/>
    </xf>
    <xf numFmtId="165" fontId="0" fillId="0" borderId="26" xfId="1" applyFont="1" applyFill="1" applyBorder="1" applyAlignment="1">
      <alignment horizontal="left" vertical="center"/>
    </xf>
    <xf numFmtId="165" fontId="0" fillId="0" borderId="42" xfId="1" applyFont="1" applyFill="1" applyBorder="1" applyAlignment="1">
      <alignment horizontal="left" vertical="center"/>
    </xf>
    <xf numFmtId="165" fontId="0" fillId="0" borderId="30" xfId="1" applyFont="1" applyFill="1" applyBorder="1" applyAlignment="1">
      <alignment horizontal="left" vertical="center"/>
    </xf>
    <xf numFmtId="0" fontId="12" fillId="11" borderId="46" xfId="0" applyFont="1" applyFill="1" applyBorder="1" applyAlignment="1">
      <alignment horizontal="center" vertical="center" wrapText="1"/>
    </xf>
    <xf numFmtId="165" fontId="18" fillId="0" borderId="24" xfId="1" applyFont="1" applyFill="1" applyBorder="1" applyAlignment="1" applyProtection="1">
      <alignment horizontal="center" vertical="center"/>
      <protection locked="0"/>
    </xf>
    <xf numFmtId="165" fontId="18" fillId="0" borderId="13" xfId="1" applyFont="1" applyFill="1" applyBorder="1" applyAlignment="1" applyProtection="1">
      <alignment horizontal="center" vertical="center"/>
      <protection locked="0"/>
    </xf>
    <xf numFmtId="165" fontId="18" fillId="0" borderId="25" xfId="1" applyFont="1" applyFill="1" applyBorder="1" applyAlignment="1" applyProtection="1">
      <alignment horizontal="center" vertical="center"/>
      <protection locked="0"/>
    </xf>
    <xf numFmtId="41" fontId="18" fillId="0" borderId="5" xfId="2" applyFont="1" applyFill="1" applyBorder="1" applyAlignment="1">
      <alignment horizontal="center" vertical="center"/>
    </xf>
    <xf numFmtId="41" fontId="18" fillId="0" borderId="11" xfId="2" applyFont="1" applyFill="1" applyBorder="1" applyAlignment="1">
      <alignment horizontal="center" vertical="center"/>
    </xf>
    <xf numFmtId="165" fontId="23" fillId="2" borderId="71" xfId="0" applyNumberFormat="1" applyFont="1" applyFill="1" applyBorder="1" applyAlignment="1">
      <alignment horizontal="center" vertical="center"/>
    </xf>
    <xf numFmtId="165" fontId="23" fillId="2" borderId="59" xfId="0" applyNumberFormat="1" applyFont="1" applyFill="1" applyBorder="1" applyAlignment="1">
      <alignment horizontal="center" vertical="center"/>
    </xf>
    <xf numFmtId="165" fontId="18" fillId="2" borderId="2" xfId="1" applyFont="1" applyFill="1" applyBorder="1" applyAlignment="1" applyProtection="1">
      <alignment horizontal="center" vertical="center"/>
      <protection locked="0"/>
    </xf>
    <xf numFmtId="165" fontId="18" fillId="2" borderId="27" xfId="1" applyFont="1" applyFill="1" applyBorder="1" applyAlignment="1" applyProtection="1">
      <alignment horizontal="center" vertical="center"/>
      <protection locked="0"/>
    </xf>
    <xf numFmtId="165" fontId="18" fillId="2" borderId="4" xfId="1" applyFont="1" applyFill="1" applyBorder="1" applyAlignment="1" applyProtection="1">
      <alignment horizontal="center" vertical="center"/>
      <protection locked="0"/>
    </xf>
    <xf numFmtId="165" fontId="18" fillId="2" borderId="5" xfId="1" applyFont="1" applyFill="1" applyBorder="1" applyAlignment="1" applyProtection="1">
      <alignment horizontal="center" vertical="center"/>
      <protection locked="0"/>
    </xf>
    <xf numFmtId="165" fontId="18" fillId="2" borderId="20" xfId="1" applyFont="1" applyFill="1" applyBorder="1" applyAlignment="1" applyProtection="1">
      <alignment horizontal="center" vertical="center"/>
      <protection locked="0"/>
    </xf>
    <xf numFmtId="165" fontId="18" fillId="2" borderId="21" xfId="1" applyFont="1" applyFill="1" applyBorder="1" applyAlignment="1" applyProtection="1">
      <alignment horizontal="center" vertical="center"/>
      <protection locked="0"/>
    </xf>
    <xf numFmtId="165" fontId="18" fillId="2" borderId="22" xfId="1" applyFont="1" applyFill="1" applyBorder="1" applyAlignment="1" applyProtection="1">
      <alignment horizontal="center" vertical="center"/>
      <protection locked="0"/>
    </xf>
    <xf numFmtId="165" fontId="18" fillId="2" borderId="23" xfId="1" applyFont="1" applyFill="1" applyBorder="1" applyAlignment="1" applyProtection="1">
      <alignment horizontal="center" vertical="center"/>
      <protection locked="0"/>
    </xf>
    <xf numFmtId="165" fontId="18" fillId="2" borderId="17" xfId="1" applyFont="1" applyFill="1" applyBorder="1" applyAlignment="1" applyProtection="1">
      <alignment horizontal="center" vertical="center"/>
      <protection locked="0"/>
    </xf>
    <xf numFmtId="165" fontId="18" fillId="2" borderId="18" xfId="1" applyFont="1" applyFill="1" applyBorder="1" applyAlignment="1" applyProtection="1">
      <alignment horizontal="center" vertical="center"/>
      <protection locked="0"/>
    </xf>
    <xf numFmtId="165" fontId="18" fillId="2" borderId="19" xfId="1" applyFont="1" applyFill="1" applyBorder="1" applyAlignment="1" applyProtection="1">
      <alignment horizontal="center" vertical="center"/>
      <protection locked="0"/>
    </xf>
    <xf numFmtId="165" fontId="18" fillId="2" borderId="5" xfId="1" applyNumberFormat="1" applyFont="1" applyFill="1" applyBorder="1" applyAlignment="1">
      <alignment horizontal="center" vertical="center"/>
    </xf>
    <xf numFmtId="165" fontId="18" fillId="2" borderId="20" xfId="1" applyNumberFormat="1" applyFont="1" applyFill="1" applyBorder="1" applyAlignment="1">
      <alignment horizontal="center" vertical="center"/>
    </xf>
    <xf numFmtId="165" fontId="23" fillId="2" borderId="54" xfId="0" applyNumberFormat="1" applyFont="1" applyFill="1" applyBorder="1" applyAlignment="1">
      <alignment horizontal="center" vertical="center"/>
    </xf>
    <xf numFmtId="165" fontId="23" fillId="2" borderId="55" xfId="0" applyNumberFormat="1" applyFont="1" applyFill="1" applyBorder="1" applyAlignment="1">
      <alignment horizontal="center" vertical="center"/>
    </xf>
    <xf numFmtId="165" fontId="23" fillId="2" borderId="57" xfId="0" applyNumberFormat="1" applyFont="1" applyFill="1" applyBorder="1" applyAlignment="1">
      <alignment horizontal="center" vertical="center"/>
    </xf>
    <xf numFmtId="165" fontId="18" fillId="2" borderId="0" xfId="1" applyNumberFormat="1" applyFont="1" applyFill="1" applyBorder="1" applyAlignment="1">
      <alignment horizontal="center" vertical="center"/>
    </xf>
    <xf numFmtId="165" fontId="18" fillId="2" borderId="22" xfId="1" applyNumberFormat="1" applyFont="1" applyFill="1" applyBorder="1" applyAlignment="1">
      <alignment horizontal="center" vertical="center"/>
    </xf>
    <xf numFmtId="165" fontId="18" fillId="2" borderId="23" xfId="1" applyNumberFormat="1" applyFont="1" applyFill="1" applyBorder="1" applyAlignment="1">
      <alignment horizontal="center" vertical="center"/>
    </xf>
    <xf numFmtId="0" fontId="12" fillId="11" borderId="36" xfId="0" applyFont="1" applyFill="1" applyBorder="1" applyAlignment="1">
      <alignment horizontal="center" vertical="center" wrapText="1"/>
    </xf>
    <xf numFmtId="0" fontId="12" fillId="11" borderId="54" xfId="0" applyFont="1" applyFill="1" applyBorder="1" applyAlignment="1">
      <alignment horizontal="center" vertical="center" wrapText="1"/>
    </xf>
    <xf numFmtId="165" fontId="19" fillId="2" borderId="2" xfId="1" applyFont="1" applyFill="1" applyBorder="1" applyAlignment="1" applyProtection="1">
      <alignment horizontal="center" vertical="center"/>
      <protection locked="0"/>
    </xf>
    <xf numFmtId="166" fontId="18" fillId="0" borderId="26" xfId="0" applyNumberFormat="1" applyFont="1" applyBorder="1" applyAlignment="1" applyProtection="1">
      <alignment horizontal="center" vertical="center" wrapText="1"/>
      <protection locked="0"/>
    </xf>
    <xf numFmtId="166" fontId="18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18" fillId="2" borderId="27" xfId="0" applyNumberFormat="1" applyFont="1" applyFill="1" applyBorder="1" applyAlignment="1" applyProtection="1">
      <alignment horizontal="center" vertical="center" wrapText="1"/>
      <protection locked="0"/>
    </xf>
    <xf numFmtId="166" fontId="18" fillId="0" borderId="4" xfId="0" applyNumberFormat="1" applyFont="1" applyBorder="1" applyAlignment="1" applyProtection="1">
      <alignment horizontal="center" vertical="center" wrapText="1"/>
      <protection locked="0"/>
    </xf>
    <xf numFmtId="166" fontId="18" fillId="2" borderId="5" xfId="0" applyNumberFormat="1" applyFont="1" applyFill="1" applyBorder="1" applyAlignment="1" applyProtection="1">
      <alignment horizontal="center" vertical="center" wrapText="1"/>
      <protection locked="0"/>
    </xf>
    <xf numFmtId="166" fontId="18" fillId="2" borderId="20" xfId="0" applyNumberFormat="1" applyFont="1" applyFill="1" applyBorder="1" applyAlignment="1" applyProtection="1">
      <alignment horizontal="center" vertical="center" wrapText="1"/>
      <protection locked="0"/>
    </xf>
    <xf numFmtId="165" fontId="23" fillId="2" borderId="53" xfId="0" applyNumberFormat="1" applyFont="1" applyFill="1" applyBorder="1" applyAlignment="1">
      <alignment horizontal="center" vertical="center"/>
    </xf>
    <xf numFmtId="166" fontId="18" fillId="0" borderId="5" xfId="0" applyNumberFormat="1" applyFont="1" applyBorder="1" applyAlignment="1" applyProtection="1">
      <alignment horizontal="center" vertical="center" wrapText="1"/>
      <protection locked="0"/>
    </xf>
    <xf numFmtId="166" fontId="18" fillId="0" borderId="20" xfId="0" applyNumberFormat="1" applyFont="1" applyBorder="1" applyAlignment="1" applyProtection="1">
      <alignment horizontal="center" vertical="center" wrapText="1"/>
      <protection locked="0"/>
    </xf>
    <xf numFmtId="165" fontId="18" fillId="0" borderId="26" xfId="1" applyFont="1" applyFill="1" applyBorder="1" applyAlignment="1" applyProtection="1">
      <alignment horizontal="center" vertical="center"/>
      <protection locked="0"/>
    </xf>
    <xf numFmtId="165" fontId="18" fillId="0" borderId="2" xfId="1" applyFont="1" applyFill="1" applyBorder="1" applyAlignment="1" applyProtection="1">
      <alignment horizontal="center" vertical="center"/>
      <protection locked="0"/>
    </xf>
    <xf numFmtId="165" fontId="18" fillId="0" borderId="27" xfId="1" applyFont="1" applyFill="1" applyBorder="1" applyAlignment="1" applyProtection="1">
      <alignment horizontal="center" vertical="center"/>
      <protection locked="0"/>
    </xf>
    <xf numFmtId="165" fontId="0" fillId="0" borderId="17" xfId="1" applyNumberFormat="1" applyFont="1" applyFill="1" applyBorder="1" applyAlignment="1" applyProtection="1">
      <alignment horizontal="left" vertical="center"/>
      <protection locked="0"/>
    </xf>
    <xf numFmtId="165" fontId="0" fillId="0" borderId="4" xfId="1" applyNumberFormat="1" applyFont="1" applyFill="1" applyBorder="1" applyAlignment="1" applyProtection="1">
      <alignment horizontal="left" vertical="center"/>
      <protection locked="0"/>
    </xf>
    <xf numFmtId="165" fontId="0" fillId="0" borderId="21" xfId="1" applyNumberFormat="1" applyFont="1" applyFill="1" applyBorder="1" applyAlignment="1" applyProtection="1">
      <alignment horizontal="left" vertical="center"/>
      <protection locked="0"/>
    </xf>
    <xf numFmtId="166" fontId="24" fillId="2" borderId="0" xfId="1" applyNumberFormat="1" applyFont="1" applyFill="1" applyBorder="1" applyAlignment="1" applyProtection="1">
      <alignment horizontal="center" vertical="center"/>
      <protection locked="0"/>
    </xf>
    <xf numFmtId="165" fontId="6" fillId="0" borderId="4" xfId="1" applyNumberFormat="1" applyFont="1" applyFill="1" applyBorder="1" applyAlignment="1" applyProtection="1">
      <alignment horizontal="center" vertical="center"/>
      <protection locked="0"/>
    </xf>
    <xf numFmtId="165" fontId="25" fillId="2" borderId="0" xfId="1" applyNumberFormat="1" applyFont="1" applyFill="1" applyBorder="1" applyAlignment="1">
      <alignment vertical="center"/>
    </xf>
    <xf numFmtId="0" fontId="2" fillId="8" borderId="36" xfId="0" applyFont="1" applyFill="1" applyBorder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 wrapText="1"/>
    </xf>
    <xf numFmtId="0" fontId="2" fillId="8" borderId="44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2" fillId="8" borderId="54" xfId="0" applyFont="1" applyFill="1" applyBorder="1" applyAlignment="1">
      <alignment horizontal="center" vertical="center" wrapText="1"/>
    </xf>
    <xf numFmtId="0" fontId="12" fillId="10" borderId="54" xfId="0" applyFont="1" applyFill="1" applyBorder="1" applyAlignment="1">
      <alignment horizontal="center" vertical="center" wrapText="1"/>
    </xf>
    <xf numFmtId="0" fontId="2" fillId="10" borderId="36" xfId="0" applyFont="1" applyFill="1" applyBorder="1" applyAlignment="1">
      <alignment horizontal="center" vertical="center" wrapText="1"/>
    </xf>
    <xf numFmtId="0" fontId="2" fillId="10" borderId="43" xfId="0" applyFont="1" applyFill="1" applyBorder="1" applyAlignment="1">
      <alignment horizontal="center" vertical="center" wrapText="1"/>
    </xf>
    <xf numFmtId="0" fontId="2" fillId="10" borderId="44" xfId="0" applyFont="1" applyFill="1" applyBorder="1" applyAlignment="1">
      <alignment horizontal="center" vertical="center" wrapText="1"/>
    </xf>
    <xf numFmtId="0" fontId="2" fillId="8" borderId="38" xfId="0" applyFont="1" applyFill="1" applyBorder="1" applyAlignment="1">
      <alignment horizontal="center" vertical="center" wrapText="1"/>
    </xf>
    <xf numFmtId="0" fontId="2" fillId="8" borderId="41" xfId="0" applyFont="1" applyFill="1" applyBorder="1" applyAlignment="1">
      <alignment horizontal="center" vertical="center" wrapText="1"/>
    </xf>
    <xf numFmtId="0" fontId="2" fillId="8" borderId="39" xfId="0" applyFont="1" applyFill="1" applyBorder="1" applyAlignment="1">
      <alignment horizontal="center" vertical="center" wrapText="1"/>
    </xf>
    <xf numFmtId="165" fontId="0" fillId="0" borderId="17" xfId="1" applyFont="1" applyFill="1" applyBorder="1" applyAlignment="1">
      <alignment horizontal="center" vertical="center"/>
    </xf>
    <xf numFmtId="165" fontId="0" fillId="0" borderId="18" xfId="1" applyFont="1" applyFill="1" applyBorder="1" applyAlignment="1">
      <alignment horizontal="center" vertical="center"/>
    </xf>
    <xf numFmtId="165" fontId="0" fillId="0" borderId="19" xfId="1" applyFont="1" applyFill="1" applyBorder="1" applyAlignment="1">
      <alignment horizontal="center" vertical="center"/>
    </xf>
    <xf numFmtId="165" fontId="0" fillId="0" borderId="13" xfId="1" applyFont="1" applyFill="1" applyBorder="1" applyAlignment="1">
      <alignment horizontal="left" vertical="center"/>
    </xf>
    <xf numFmtId="0" fontId="12" fillId="8" borderId="28" xfId="0" applyFont="1" applyFill="1" applyBorder="1" applyAlignment="1">
      <alignment horizontal="center" vertical="center" wrapText="1"/>
    </xf>
    <xf numFmtId="0" fontId="12" fillId="10" borderId="56" xfId="0" applyFont="1" applyFill="1" applyBorder="1" applyAlignment="1">
      <alignment horizontal="center" vertical="center" wrapText="1"/>
    </xf>
    <xf numFmtId="44" fontId="18" fillId="0" borderId="5" xfId="0" applyNumberFormat="1" applyFont="1" applyBorder="1" applyAlignment="1">
      <alignment horizontal="center" vertical="center"/>
    </xf>
    <xf numFmtId="44" fontId="19" fillId="0" borderId="5" xfId="0" applyNumberFormat="1" applyFont="1" applyBorder="1" applyAlignment="1">
      <alignment horizontal="center" vertical="center"/>
    </xf>
    <xf numFmtId="165" fontId="18" fillId="0" borderId="5" xfId="1" applyFont="1" applyBorder="1" applyAlignment="1">
      <alignment horizontal="center" vertical="center"/>
    </xf>
    <xf numFmtId="44" fontId="18" fillId="0" borderId="18" xfId="0" applyNumberFormat="1" applyFont="1" applyBorder="1" applyAlignment="1">
      <alignment horizontal="center" vertical="center"/>
    </xf>
    <xf numFmtId="44" fontId="18" fillId="0" borderId="20" xfId="0" applyNumberFormat="1" applyFont="1" applyBorder="1" applyAlignment="1">
      <alignment horizontal="center" vertical="center"/>
    </xf>
    <xf numFmtId="44" fontId="18" fillId="0" borderId="2" xfId="0" applyNumberFormat="1" applyFont="1" applyBorder="1" applyAlignment="1">
      <alignment horizontal="center" vertical="center"/>
    </xf>
    <xf numFmtId="44" fontId="18" fillId="0" borderId="27" xfId="0" applyNumberFormat="1" applyFont="1" applyBorder="1" applyAlignment="1">
      <alignment horizontal="center" vertical="center"/>
    </xf>
    <xf numFmtId="165" fontId="1" fillId="0" borderId="5" xfId="1" applyNumberFormat="1" applyFont="1" applyFill="1" applyBorder="1" applyAlignment="1" applyProtection="1">
      <alignment vertical="center"/>
    </xf>
    <xf numFmtId="0" fontId="2" fillId="8" borderId="2" xfId="0" applyFont="1" applyFill="1" applyBorder="1" applyAlignment="1">
      <alignment horizontal="center" vertical="center" wrapText="1"/>
    </xf>
    <xf numFmtId="165" fontId="0" fillId="0" borderId="35" xfId="1" applyFont="1" applyFill="1" applyBorder="1" applyAlignment="1">
      <alignment horizontal="center" vertical="center"/>
    </xf>
    <xf numFmtId="165" fontId="0" fillId="0" borderId="6" xfId="1" applyNumberFormat="1" applyFont="1" applyFill="1" applyBorder="1" applyAlignment="1">
      <alignment horizontal="left" vertical="center"/>
    </xf>
    <xf numFmtId="0" fontId="2" fillId="10" borderId="41" xfId="0" applyFont="1" applyFill="1" applyBorder="1" applyAlignment="1">
      <alignment horizontal="center" vertical="center" wrapText="1"/>
    </xf>
    <xf numFmtId="0" fontId="2" fillId="10" borderId="38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7" fontId="19" fillId="0" borderId="18" xfId="0" applyNumberFormat="1" applyFont="1" applyBorder="1" applyAlignment="1">
      <alignment horizontal="center" vertical="center"/>
    </xf>
    <xf numFmtId="7" fontId="19" fillId="0" borderId="19" xfId="0" applyNumberFormat="1" applyFont="1" applyBorder="1" applyAlignment="1">
      <alignment horizontal="center" vertical="center"/>
    </xf>
    <xf numFmtId="7" fontId="19" fillId="0" borderId="5" xfId="0" applyNumberFormat="1" applyFont="1" applyBorder="1" applyAlignment="1">
      <alignment horizontal="center" vertical="center"/>
    </xf>
    <xf numFmtId="7" fontId="19" fillId="0" borderId="20" xfId="0" applyNumberFormat="1" applyFont="1" applyBorder="1" applyAlignment="1">
      <alignment horizontal="center" vertical="center"/>
    </xf>
    <xf numFmtId="165" fontId="18" fillId="0" borderId="4" xfId="1" applyFont="1" applyFill="1" applyBorder="1" applyAlignment="1">
      <alignment horizontal="center" vertical="center"/>
    </xf>
    <xf numFmtId="165" fontId="18" fillId="0" borderId="35" xfId="1" applyFont="1" applyFill="1" applyBorder="1" applyAlignment="1">
      <alignment horizontal="center" vertical="center"/>
    </xf>
    <xf numFmtId="167" fontId="19" fillId="0" borderId="5" xfId="0" applyNumberFormat="1" applyFont="1" applyBorder="1" applyAlignment="1">
      <alignment horizontal="center" vertical="center"/>
    </xf>
    <xf numFmtId="167" fontId="19" fillId="0" borderId="11" xfId="0" applyNumberFormat="1" applyFont="1" applyBorder="1" applyAlignment="1">
      <alignment horizontal="center" vertical="center"/>
    </xf>
    <xf numFmtId="5" fontId="19" fillId="2" borderId="5" xfId="1" applyNumberFormat="1" applyFont="1" applyFill="1" applyBorder="1" applyAlignment="1" applyProtection="1">
      <alignment horizontal="center" vertical="center"/>
      <protection locked="0"/>
    </xf>
    <xf numFmtId="5" fontId="19" fillId="0" borderId="5" xfId="0" applyNumberFormat="1" applyFont="1" applyBorder="1" applyAlignment="1">
      <alignment horizontal="center" vertical="center"/>
    </xf>
    <xf numFmtId="44" fontId="19" fillId="0" borderId="11" xfId="0" applyNumberFormat="1" applyFont="1" applyBorder="1" applyAlignment="1">
      <alignment horizontal="center" vertical="center"/>
    </xf>
    <xf numFmtId="5" fontId="19" fillId="0" borderId="11" xfId="0" applyNumberFormat="1" applyFont="1" applyBorder="1" applyAlignment="1">
      <alignment horizontal="center" vertical="center"/>
    </xf>
    <xf numFmtId="166" fontId="19" fillId="0" borderId="5" xfId="0" applyNumberFormat="1" applyFont="1" applyBorder="1" applyAlignment="1">
      <alignment horizontal="center" vertical="center"/>
    </xf>
    <xf numFmtId="166" fontId="19" fillId="0" borderId="2" xfId="0" applyNumberFormat="1" applyFont="1" applyBorder="1" applyAlignment="1">
      <alignment horizontal="center" vertical="center"/>
    </xf>
    <xf numFmtId="7" fontId="18" fillId="0" borderId="5" xfId="0" applyNumberFormat="1" applyFont="1" applyBorder="1" applyAlignment="1">
      <alignment horizontal="center" vertical="center"/>
    </xf>
    <xf numFmtId="165" fontId="1" fillId="0" borderId="13" xfId="1" applyNumberFormat="1" applyFont="1" applyFill="1" applyBorder="1" applyAlignment="1" applyProtection="1">
      <alignment vertical="center"/>
    </xf>
    <xf numFmtId="165" fontId="12" fillId="2" borderId="0" xfId="0" applyNumberFormat="1" applyFont="1" applyFill="1" applyBorder="1"/>
    <xf numFmtId="0" fontId="4" fillId="6" borderId="4" xfId="0" applyFont="1" applyFill="1" applyBorder="1" applyAlignment="1">
      <alignment vertical="center" wrapText="1"/>
    </xf>
    <xf numFmtId="0" fontId="19" fillId="2" borderId="4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0" xfId="0" applyFont="1" applyFill="1" applyBorder="1" applyAlignment="1">
      <alignment horizontal="center" vertical="center" wrapText="1"/>
    </xf>
    <xf numFmtId="0" fontId="12" fillId="9" borderId="31" xfId="0" applyFont="1" applyFill="1" applyBorder="1" applyAlignment="1">
      <alignment horizontal="center" vertical="center" wrapText="1"/>
    </xf>
    <xf numFmtId="0" fontId="12" fillId="11" borderId="42" xfId="0" applyFont="1" applyFill="1" applyBorder="1" applyAlignment="1">
      <alignment horizontal="center" vertical="center" wrapText="1"/>
    </xf>
    <xf numFmtId="0" fontId="12" fillId="11" borderId="30" xfId="0" applyFont="1" applyFill="1" applyBorder="1" applyAlignment="1">
      <alignment horizontal="center" vertical="center" wrapText="1"/>
    </xf>
    <xf numFmtId="0" fontId="12" fillId="11" borderId="31" xfId="0" applyFont="1" applyFill="1" applyBorder="1" applyAlignment="1">
      <alignment horizontal="center" vertical="center" wrapText="1"/>
    </xf>
    <xf numFmtId="0" fontId="12" fillId="8" borderId="52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12" fillId="8" borderId="40" xfId="0" applyFont="1" applyFill="1" applyBorder="1" applyAlignment="1">
      <alignment horizontal="center" vertical="center" wrapText="1"/>
    </xf>
    <xf numFmtId="0" fontId="12" fillId="10" borderId="42" xfId="0" applyFont="1" applyFill="1" applyBorder="1" applyAlignment="1">
      <alignment horizontal="center" vertical="center" wrapText="1"/>
    </xf>
    <xf numFmtId="0" fontId="12" fillId="10" borderId="30" xfId="0" applyFont="1" applyFill="1" applyBorder="1" applyAlignment="1">
      <alignment horizontal="center" vertical="center" wrapText="1"/>
    </xf>
    <xf numFmtId="0" fontId="12" fillId="10" borderId="4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165" fontId="19" fillId="0" borderId="11" xfId="1" applyFont="1" applyFill="1" applyBorder="1" applyAlignment="1">
      <alignment horizontal="center" vertical="center"/>
    </xf>
    <xf numFmtId="166" fontId="0" fillId="2" borderId="0" xfId="0" applyNumberFormat="1" applyFill="1"/>
    <xf numFmtId="0" fontId="2" fillId="10" borderId="72" xfId="0" applyFont="1" applyFill="1" applyBorder="1" applyAlignment="1">
      <alignment horizontal="center" vertical="center" wrapText="1"/>
    </xf>
    <xf numFmtId="7" fontId="19" fillId="0" borderId="13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2" fillId="14" borderId="43" xfId="0" applyFont="1" applyFill="1" applyBorder="1" applyAlignment="1">
      <alignment horizontal="center" vertical="center" wrapText="1"/>
    </xf>
    <xf numFmtId="0" fontId="2" fillId="14" borderId="44" xfId="0" applyFont="1" applyFill="1" applyBorder="1" applyAlignment="1">
      <alignment horizontal="center" vertical="center" wrapText="1"/>
    </xf>
    <xf numFmtId="0" fontId="12" fillId="10" borderId="71" xfId="0" applyFont="1" applyFill="1" applyBorder="1" applyAlignment="1">
      <alignment horizontal="center" vertical="center" wrapText="1"/>
    </xf>
    <xf numFmtId="0" fontId="2" fillId="14" borderId="45" xfId="0" applyFont="1" applyFill="1" applyBorder="1" applyAlignment="1">
      <alignment horizontal="center" vertical="center" wrapText="1"/>
    </xf>
    <xf numFmtId="168" fontId="0" fillId="0" borderId="13" xfId="1" applyNumberFormat="1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165" fontId="3" fillId="2" borderId="44" xfId="0" applyNumberFormat="1" applyFont="1" applyFill="1" applyBorder="1"/>
    <xf numFmtId="165" fontId="3" fillId="2" borderId="43" xfId="0" applyNumberFormat="1" applyFont="1" applyFill="1" applyBorder="1"/>
    <xf numFmtId="0" fontId="2" fillId="10" borderId="42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 wrapText="1"/>
    </xf>
    <xf numFmtId="165" fontId="0" fillId="0" borderId="3" xfId="1" applyNumberFormat="1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left" vertical="center" wrapText="1"/>
    </xf>
    <xf numFmtId="165" fontId="22" fillId="0" borderId="5" xfId="1" applyNumberFormat="1" applyFont="1" applyFill="1" applyBorder="1" applyAlignment="1">
      <alignment horizontal="left" vertical="center"/>
    </xf>
    <xf numFmtId="165" fontId="0" fillId="16" borderId="4" xfId="1" applyFont="1" applyFill="1" applyBorder="1" applyAlignment="1">
      <alignment horizontal="center" vertical="center"/>
    </xf>
    <xf numFmtId="7" fontId="2" fillId="0" borderId="13" xfId="1" applyNumberFormat="1" applyFont="1" applyFill="1" applyBorder="1" applyAlignment="1">
      <alignment horizontal="center" vertical="center"/>
    </xf>
    <xf numFmtId="0" fontId="2" fillId="13" borderId="37" xfId="0" applyFont="1" applyFill="1" applyBorder="1" applyAlignment="1">
      <alignment horizontal="center" vertical="center" wrapText="1"/>
    </xf>
    <xf numFmtId="7" fontId="0" fillId="0" borderId="4" xfId="1" applyNumberFormat="1" applyFont="1" applyFill="1" applyBorder="1" applyAlignment="1">
      <alignment vertical="center"/>
    </xf>
    <xf numFmtId="7" fontId="16" fillId="2" borderId="55" xfId="1" applyNumberFormat="1" applyFont="1" applyFill="1" applyBorder="1" applyAlignment="1">
      <alignment horizontal="left" vertical="center"/>
    </xf>
    <xf numFmtId="165" fontId="17" fillId="2" borderId="55" xfId="1" applyNumberFormat="1" applyFont="1" applyFill="1" applyBorder="1" applyAlignment="1">
      <alignment horizontal="left" vertical="center"/>
    </xf>
    <xf numFmtId="165" fontId="0" fillId="0" borderId="32" xfId="1" applyFont="1" applyFill="1" applyBorder="1" applyAlignment="1" applyProtection="1">
      <alignment horizontal="center" vertical="center"/>
      <protection locked="0"/>
    </xf>
    <xf numFmtId="165" fontId="0" fillId="0" borderId="11" xfId="1" applyFont="1" applyFill="1" applyBorder="1" applyAlignment="1">
      <alignment horizontal="center" vertical="center"/>
    </xf>
    <xf numFmtId="165" fontId="0" fillId="0" borderId="60" xfId="1" applyFont="1" applyFill="1" applyBorder="1" applyAlignment="1">
      <alignment horizontal="center" vertical="center"/>
    </xf>
    <xf numFmtId="165" fontId="0" fillId="0" borderId="12" xfId="1" applyFont="1" applyFill="1" applyBorder="1" applyAlignment="1">
      <alignment horizontal="center" vertical="center"/>
    </xf>
    <xf numFmtId="165" fontId="0" fillId="0" borderId="45" xfId="1" applyFont="1" applyFill="1" applyBorder="1" applyAlignment="1">
      <alignment horizontal="center" vertical="center"/>
    </xf>
    <xf numFmtId="165" fontId="0" fillId="0" borderId="32" xfId="1" applyFont="1" applyFill="1" applyBorder="1" applyAlignment="1">
      <alignment horizontal="center" vertical="center"/>
    </xf>
    <xf numFmtId="165" fontId="0" fillId="0" borderId="8" xfId="1" applyFont="1" applyFill="1" applyBorder="1" applyAlignment="1">
      <alignment horizontal="center" vertical="center"/>
    </xf>
    <xf numFmtId="165" fontId="0" fillId="0" borderId="50" xfId="1" applyFont="1" applyFill="1" applyBorder="1" applyAlignment="1">
      <alignment horizontal="center" vertical="center"/>
    </xf>
    <xf numFmtId="165" fontId="0" fillId="0" borderId="15" xfId="1" applyFont="1" applyFill="1" applyBorder="1" applyAlignment="1">
      <alignment horizontal="center" vertical="center"/>
    </xf>
    <xf numFmtId="165" fontId="0" fillId="16" borderId="32" xfId="1" applyFont="1" applyFill="1" applyBorder="1" applyAlignment="1">
      <alignment horizontal="center" vertical="center"/>
    </xf>
    <xf numFmtId="165" fontId="0" fillId="0" borderId="62" xfId="1" applyFont="1" applyFill="1" applyBorder="1" applyAlignment="1">
      <alignment horizontal="center" vertical="center"/>
    </xf>
    <xf numFmtId="7" fontId="19" fillId="0" borderId="11" xfId="0" applyNumberFormat="1" applyFont="1" applyBorder="1" applyAlignment="1">
      <alignment horizontal="center" vertical="center"/>
    </xf>
    <xf numFmtId="7" fontId="19" fillId="0" borderId="60" xfId="0" applyNumberFormat="1" applyFont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left" vertical="center"/>
    </xf>
    <xf numFmtId="165" fontId="0" fillId="0" borderId="11" xfId="1" applyNumberFormat="1" applyFont="1" applyFill="1" applyBorder="1" applyAlignment="1">
      <alignment horizontal="left" vertical="center"/>
    </xf>
    <xf numFmtId="165" fontId="22" fillId="0" borderId="11" xfId="1" applyNumberFormat="1" applyFont="1" applyFill="1" applyBorder="1" applyAlignment="1">
      <alignment horizontal="left" vertical="center"/>
    </xf>
    <xf numFmtId="168" fontId="0" fillId="0" borderId="11" xfId="1" applyNumberFormat="1" applyFont="1" applyFill="1" applyBorder="1" applyAlignment="1">
      <alignment horizontal="left" vertical="center"/>
    </xf>
    <xf numFmtId="168" fontId="0" fillId="0" borderId="8" xfId="1" applyNumberFormat="1" applyFont="1" applyFill="1" applyBorder="1" applyAlignment="1">
      <alignment horizontal="left" vertical="center"/>
    </xf>
    <xf numFmtId="7" fontId="2" fillId="0" borderId="8" xfId="1" applyNumberFormat="1" applyFont="1" applyFill="1" applyBorder="1" applyAlignment="1">
      <alignment horizontal="center" vertical="center"/>
    </xf>
    <xf numFmtId="4" fontId="16" fillId="2" borderId="55" xfId="1" applyNumberFormat="1" applyFont="1" applyFill="1" applyBorder="1" applyAlignment="1">
      <alignment horizontal="left" vertical="center"/>
    </xf>
    <xf numFmtId="165" fontId="27" fillId="2" borderId="55" xfId="1" applyNumberFormat="1" applyFont="1" applyFill="1" applyBorder="1" applyAlignment="1">
      <alignment horizontal="left" vertical="center"/>
    </xf>
    <xf numFmtId="4" fontId="16" fillId="2" borderId="55" xfId="1" applyNumberFormat="1" applyFont="1" applyFill="1" applyBorder="1" applyAlignment="1">
      <alignment horizontal="center" vertical="center"/>
    </xf>
    <xf numFmtId="168" fontId="17" fillId="2" borderId="55" xfId="1" applyNumberFormat="1" applyFont="1" applyFill="1" applyBorder="1" applyAlignment="1">
      <alignment horizontal="left" vertical="center"/>
    </xf>
    <xf numFmtId="7" fontId="17" fillId="2" borderId="55" xfId="1" applyNumberFormat="1" applyFont="1" applyFill="1" applyBorder="1" applyAlignment="1">
      <alignment horizontal="left" vertical="center"/>
    </xf>
    <xf numFmtId="168" fontId="11" fillId="0" borderId="28" xfId="1" applyNumberFormat="1" applyFont="1" applyFill="1" applyBorder="1" applyAlignment="1">
      <alignment horizontal="center" vertical="center"/>
    </xf>
    <xf numFmtId="168" fontId="11" fillId="0" borderId="55" xfId="1" applyNumberFormat="1" applyFont="1" applyFill="1" applyBorder="1" applyAlignment="1">
      <alignment horizontal="center" vertical="center"/>
    </xf>
    <xf numFmtId="7" fontId="22" fillId="0" borderId="5" xfId="1" applyNumberFormat="1" applyFont="1" applyFill="1" applyBorder="1" applyAlignment="1">
      <alignment vertical="center"/>
    </xf>
    <xf numFmtId="7" fontId="19" fillId="16" borderId="17" xfId="1" applyNumberFormat="1" applyFont="1" applyFill="1" applyBorder="1" applyAlignment="1" applyProtection="1">
      <alignment horizontal="center" vertical="center"/>
      <protection locked="0"/>
    </xf>
    <xf numFmtId="7" fontId="19" fillId="16" borderId="4" xfId="1" applyNumberFormat="1" applyFont="1" applyFill="1" applyBorder="1" applyAlignment="1" applyProtection="1">
      <alignment horizontal="center" vertical="center"/>
      <protection locked="0"/>
    </xf>
    <xf numFmtId="7" fontId="19" fillId="16" borderId="32" xfId="1" applyNumberFormat="1" applyFont="1" applyFill="1" applyBorder="1" applyAlignment="1" applyProtection="1">
      <alignment horizontal="center" vertical="center"/>
      <protection locked="0"/>
    </xf>
    <xf numFmtId="44" fontId="0" fillId="0" borderId="11" xfId="0" applyNumberFormat="1" applyBorder="1" applyAlignment="1">
      <alignment horizontal="center" vertical="center"/>
    </xf>
    <xf numFmtId="7" fontId="2" fillId="2" borderId="20" xfId="1" applyNumberFormat="1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7" fontId="2" fillId="2" borderId="27" xfId="1" applyNumberFormat="1" applyFont="1" applyFill="1" applyBorder="1" applyAlignment="1">
      <alignment horizontal="center" vertical="center"/>
    </xf>
    <xf numFmtId="0" fontId="2" fillId="14" borderId="36" xfId="0" applyFont="1" applyFill="1" applyBorder="1" applyAlignment="1">
      <alignment horizontal="center" vertical="center" wrapText="1"/>
    </xf>
    <xf numFmtId="7" fontId="22" fillId="0" borderId="2" xfId="1" applyNumberFormat="1" applyFont="1" applyFill="1" applyBorder="1" applyAlignment="1">
      <alignment vertical="center"/>
    </xf>
    <xf numFmtId="0" fontId="2" fillId="7" borderId="36" xfId="0" applyFont="1" applyFill="1" applyBorder="1" applyAlignment="1">
      <alignment horizontal="center" vertical="center" wrapText="1"/>
    </xf>
    <xf numFmtId="0" fontId="2" fillId="7" borderId="58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vertical="center" wrapText="1"/>
    </xf>
    <xf numFmtId="0" fontId="2" fillId="2" borderId="55" xfId="0" applyFont="1" applyFill="1" applyBorder="1" applyAlignment="1">
      <alignment vertical="center" wrapText="1"/>
    </xf>
    <xf numFmtId="165" fontId="2" fillId="2" borderId="0" xfId="1" applyNumberFormat="1" applyFont="1" applyFill="1" applyBorder="1" applyAlignment="1">
      <alignment horizontal="left" vertical="center"/>
    </xf>
    <xf numFmtId="0" fontId="2" fillId="13" borderId="46" xfId="0" applyFont="1" applyFill="1" applyBorder="1" applyAlignment="1">
      <alignment horizontal="center" vertical="center" wrapText="1"/>
    </xf>
    <xf numFmtId="0" fontId="2" fillId="7" borderId="41" xfId="0" applyFont="1" applyFill="1" applyBorder="1" applyAlignment="1">
      <alignment horizontal="center" vertical="center" wrapText="1"/>
    </xf>
    <xf numFmtId="0" fontId="2" fillId="7" borderId="38" xfId="0" applyFont="1" applyFill="1" applyBorder="1" applyAlignment="1">
      <alignment horizontal="center" vertical="center" wrapText="1"/>
    </xf>
    <xf numFmtId="0" fontId="2" fillId="7" borderId="39" xfId="0" applyFont="1" applyFill="1" applyBorder="1" applyAlignment="1">
      <alignment horizontal="center" vertical="center" wrapText="1"/>
    </xf>
    <xf numFmtId="0" fontId="2" fillId="14" borderId="41" xfId="0" applyFont="1" applyFill="1" applyBorder="1" applyAlignment="1">
      <alignment horizontal="center" vertical="center" wrapText="1"/>
    </xf>
    <xf numFmtId="0" fontId="2" fillId="14" borderId="38" xfId="0" applyFont="1" applyFill="1" applyBorder="1" applyAlignment="1">
      <alignment horizontal="center" vertical="center" wrapText="1"/>
    </xf>
    <xf numFmtId="0" fontId="2" fillId="14" borderId="39" xfId="0" applyFont="1" applyFill="1" applyBorder="1" applyAlignment="1">
      <alignment horizontal="center" vertical="center" wrapText="1"/>
    </xf>
    <xf numFmtId="165" fontId="0" fillId="0" borderId="32" xfId="1" applyFont="1" applyFill="1" applyBorder="1" applyAlignment="1">
      <alignment horizontal="left" vertical="center"/>
    </xf>
    <xf numFmtId="165" fontId="0" fillId="0" borderId="11" xfId="1" applyFont="1" applyFill="1" applyBorder="1" applyAlignment="1">
      <alignment horizontal="left" vertical="center"/>
    </xf>
    <xf numFmtId="165" fontId="0" fillId="0" borderId="60" xfId="1" applyFont="1" applyFill="1" applyBorder="1" applyAlignment="1">
      <alignment horizontal="left" vertical="center"/>
    </xf>
    <xf numFmtId="165" fontId="0" fillId="0" borderId="8" xfId="1" applyFont="1" applyFill="1" applyBorder="1" applyAlignment="1">
      <alignment horizontal="left" vertical="center"/>
    </xf>
    <xf numFmtId="165" fontId="18" fillId="0" borderId="32" xfId="1" applyFont="1" applyFill="1" applyBorder="1" applyAlignment="1">
      <alignment horizontal="center" vertical="center"/>
    </xf>
    <xf numFmtId="165" fontId="0" fillId="0" borderId="32" xfId="1" applyNumberFormat="1" applyFont="1" applyFill="1" applyBorder="1" applyAlignment="1">
      <alignment vertical="center"/>
    </xf>
    <xf numFmtId="7" fontId="22" fillId="0" borderId="11" xfId="1" applyNumberFormat="1" applyFont="1" applyFill="1" applyBorder="1" applyAlignment="1">
      <alignment vertical="center"/>
    </xf>
    <xf numFmtId="7" fontId="0" fillId="0" borderId="11" xfId="1" applyNumberFormat="1" applyFont="1" applyFill="1" applyBorder="1" applyAlignment="1">
      <alignment horizontal="center" vertical="center"/>
    </xf>
    <xf numFmtId="7" fontId="2" fillId="2" borderId="60" xfId="1" applyNumberFormat="1" applyFont="1" applyFill="1" applyBorder="1" applyAlignment="1">
      <alignment horizontal="center" vertical="center"/>
    </xf>
    <xf numFmtId="7" fontId="11" fillId="0" borderId="43" xfId="1" applyNumberFormat="1" applyFont="1" applyFill="1" applyBorder="1" applyAlignment="1">
      <alignment horizontal="center" vertical="center"/>
    </xf>
    <xf numFmtId="165" fontId="20" fillId="2" borderId="55" xfId="0" applyNumberFormat="1" applyFont="1" applyFill="1" applyBorder="1" applyAlignment="1">
      <alignment horizontal="center" vertical="center"/>
    </xf>
    <xf numFmtId="165" fontId="17" fillId="0" borderId="43" xfId="1" applyFont="1" applyFill="1" applyBorder="1" applyAlignment="1">
      <alignment horizontal="left" vertical="center"/>
    </xf>
    <xf numFmtId="165" fontId="17" fillId="0" borderId="58" xfId="1" applyFont="1" applyFill="1" applyBorder="1" applyAlignment="1">
      <alignment horizontal="left" vertical="center"/>
    </xf>
    <xf numFmtId="165" fontId="18" fillId="0" borderId="9" xfId="1" applyFont="1" applyFill="1" applyBorder="1" applyAlignment="1">
      <alignment horizontal="center" vertical="center"/>
    </xf>
    <xf numFmtId="165" fontId="2" fillId="2" borderId="5" xfId="1" applyNumberFormat="1" applyFont="1" applyFill="1" applyBorder="1" applyAlignment="1">
      <alignment horizontal="center" vertical="center"/>
    </xf>
    <xf numFmtId="7" fontId="2" fillId="2" borderId="0" xfId="1" applyNumberFormat="1" applyFont="1" applyFill="1" applyBorder="1" applyAlignment="1">
      <alignment horizontal="left" vertical="center"/>
    </xf>
    <xf numFmtId="165" fontId="2" fillId="2" borderId="0" xfId="1" applyNumberFormat="1" applyFont="1" applyFill="1" applyBorder="1" applyAlignment="1">
      <alignment horizontal="center" vertical="center"/>
    </xf>
    <xf numFmtId="165" fontId="0" fillId="16" borderId="5" xfId="1" applyFont="1" applyFill="1" applyBorder="1" applyAlignment="1">
      <alignment horizontal="left" vertical="center"/>
    </xf>
    <xf numFmtId="165" fontId="0" fillId="16" borderId="11" xfId="1" applyFont="1" applyFill="1" applyBorder="1" applyAlignment="1">
      <alignment horizontal="left" vertical="center"/>
    </xf>
    <xf numFmtId="0" fontId="2" fillId="13" borderId="54" xfId="0" applyFont="1" applyFill="1" applyBorder="1" applyAlignment="1">
      <alignment horizontal="center" vertical="center" wrapText="1"/>
    </xf>
    <xf numFmtId="165" fontId="0" fillId="0" borderId="63" xfId="1" applyNumberFormat="1" applyFont="1" applyFill="1" applyBorder="1" applyAlignment="1">
      <alignment vertical="center"/>
    </xf>
    <xf numFmtId="165" fontId="0" fillId="0" borderId="35" xfId="1" applyNumberFormat="1" applyFont="1" applyFill="1" applyBorder="1" applyAlignment="1">
      <alignment vertical="center"/>
    </xf>
    <xf numFmtId="165" fontId="0" fillId="0" borderId="62" xfId="1" applyNumberFormat="1" applyFont="1" applyFill="1" applyBorder="1" applyAlignment="1">
      <alignment vertical="center"/>
    </xf>
    <xf numFmtId="0" fontId="2" fillId="14" borderId="56" xfId="0" applyFont="1" applyFill="1" applyBorder="1" applyAlignment="1">
      <alignment horizontal="center" vertical="center" wrapText="1"/>
    </xf>
    <xf numFmtId="7" fontId="0" fillId="0" borderId="26" xfId="1" applyNumberFormat="1" applyFont="1" applyFill="1" applyBorder="1" applyAlignment="1">
      <alignment vertical="center"/>
    </xf>
    <xf numFmtId="7" fontId="0" fillId="0" borderId="27" xfId="1" applyNumberFormat="1" applyFont="1" applyFill="1" applyBorder="1" applyAlignment="1">
      <alignment vertical="center"/>
    </xf>
    <xf numFmtId="7" fontId="0" fillId="0" borderId="20" xfId="1" applyNumberFormat="1" applyFont="1" applyFill="1" applyBorder="1" applyAlignment="1">
      <alignment vertical="center"/>
    </xf>
    <xf numFmtId="7" fontId="0" fillId="0" borderId="32" xfId="1" applyNumberFormat="1" applyFont="1" applyFill="1" applyBorder="1" applyAlignment="1">
      <alignment vertical="center"/>
    </xf>
    <xf numFmtId="7" fontId="0" fillId="0" borderId="60" xfId="1" applyNumberFormat="1" applyFont="1" applyFill="1" applyBorder="1" applyAlignment="1">
      <alignment vertical="center"/>
    </xf>
    <xf numFmtId="165" fontId="11" fillId="0" borderId="36" xfId="1" applyNumberFormat="1" applyFont="1" applyFill="1" applyBorder="1" applyAlignment="1">
      <alignment horizontal="center" vertical="center"/>
    </xf>
    <xf numFmtId="7" fontId="0" fillId="0" borderId="7" xfId="1" applyNumberFormat="1" applyFont="1" applyFill="1" applyBorder="1" applyAlignment="1">
      <alignment vertical="center"/>
    </xf>
    <xf numFmtId="165" fontId="0" fillId="0" borderId="37" xfId="1" applyNumberFormat="1" applyFont="1" applyFill="1" applyBorder="1" applyAlignment="1">
      <alignment horizontal="center" vertical="center"/>
    </xf>
    <xf numFmtId="7" fontId="0" fillId="0" borderId="12" xfId="1" applyNumberFormat="1" applyFont="1" applyFill="1" applyBorder="1" applyAlignment="1">
      <alignment horizontal="center" vertical="center"/>
    </xf>
    <xf numFmtId="7" fontId="22" fillId="0" borderId="12" xfId="1" applyNumberFormat="1" applyFont="1" applyFill="1" applyBorder="1" applyAlignment="1">
      <alignment vertical="center"/>
    </xf>
    <xf numFmtId="7" fontId="0" fillId="0" borderId="15" xfId="1" applyNumberFormat="1" applyFont="1" applyFill="1" applyBorder="1" applyAlignment="1">
      <alignment vertical="center"/>
    </xf>
    <xf numFmtId="165" fontId="18" fillId="0" borderId="11" xfId="1" applyFont="1" applyFill="1" applyBorder="1" applyAlignment="1">
      <alignment horizontal="center" vertical="center"/>
    </xf>
    <xf numFmtId="7" fontId="2" fillId="2" borderId="45" xfId="1" applyNumberFormat="1" applyFont="1" applyFill="1" applyBorder="1" applyAlignment="1">
      <alignment horizontal="center" vertical="center"/>
    </xf>
    <xf numFmtId="165" fontId="11" fillId="0" borderId="54" xfId="1" applyNumberFormat="1" applyFont="1" applyFill="1" applyBorder="1" applyAlignment="1">
      <alignment horizontal="center" vertical="center"/>
    </xf>
    <xf numFmtId="7" fontId="11" fillId="0" borderId="57" xfId="1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vertical="center"/>
    </xf>
    <xf numFmtId="7" fontId="2" fillId="0" borderId="20" xfId="1" applyNumberFormat="1" applyFont="1" applyFill="1" applyBorder="1" applyAlignment="1">
      <alignment horizontal="center" vertical="center"/>
    </xf>
    <xf numFmtId="165" fontId="22" fillId="0" borderId="22" xfId="1" applyNumberFormat="1" applyFont="1" applyFill="1" applyBorder="1" applyAlignment="1">
      <alignment horizontal="left" vertical="center"/>
    </xf>
    <xf numFmtId="168" fontId="0" fillId="0" borderId="25" xfId="1" applyNumberFormat="1" applyFont="1" applyFill="1" applyBorder="1" applyAlignment="1">
      <alignment horizontal="left" vertical="center"/>
    </xf>
    <xf numFmtId="7" fontId="2" fillId="0" borderId="23" xfId="1" applyNumberFormat="1" applyFont="1" applyFill="1" applyBorder="1" applyAlignment="1">
      <alignment horizontal="center" vertical="center"/>
    </xf>
    <xf numFmtId="165" fontId="0" fillId="0" borderId="10" xfId="1" applyFont="1" applyFill="1" applyBorder="1" applyAlignment="1">
      <alignment horizontal="left" vertical="center"/>
    </xf>
    <xf numFmtId="165" fontId="0" fillId="16" borderId="10" xfId="1" applyFont="1" applyFill="1" applyBorder="1" applyAlignment="1">
      <alignment horizontal="center" vertical="center"/>
    </xf>
    <xf numFmtId="165" fontId="18" fillId="16" borderId="6" xfId="1" applyFont="1" applyFill="1" applyBorder="1" applyAlignment="1">
      <alignment horizontal="center" vertical="center"/>
    </xf>
    <xf numFmtId="165" fontId="18" fillId="16" borderId="10" xfId="1" applyFont="1" applyFill="1" applyBorder="1" applyAlignment="1">
      <alignment horizontal="center" vertical="center"/>
    </xf>
    <xf numFmtId="165" fontId="9" fillId="0" borderId="42" xfId="1" applyFont="1" applyFill="1" applyBorder="1" applyAlignment="1">
      <alignment horizontal="left" vertical="center"/>
    </xf>
    <xf numFmtId="165" fontId="9" fillId="0" borderId="22" xfId="1" applyFont="1" applyFill="1" applyBorder="1" applyAlignment="1">
      <alignment horizontal="left" vertical="center"/>
    </xf>
    <xf numFmtId="44" fontId="18" fillId="0" borderId="13" xfId="0" applyNumberFormat="1" applyFont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4" borderId="20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 applyProtection="1">
      <alignment horizontal="center" vertical="center" wrapText="1"/>
      <protection locked="0"/>
    </xf>
    <xf numFmtId="0" fontId="3" fillId="3" borderId="61" xfId="0" applyFont="1" applyFill="1" applyBorder="1" applyAlignment="1" applyProtection="1">
      <alignment horizontal="center" vertical="center" wrapText="1"/>
      <protection locked="0"/>
    </xf>
    <xf numFmtId="0" fontId="12" fillId="8" borderId="46" xfId="0" applyFont="1" applyFill="1" applyBorder="1" applyAlignment="1">
      <alignment horizontal="center" vertical="center" wrapText="1"/>
    </xf>
    <xf numFmtId="0" fontId="12" fillId="10" borderId="51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2" fillId="13" borderId="32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14" borderId="11" xfId="0" applyFont="1" applyFill="1" applyBorder="1" applyAlignment="1">
      <alignment horizontal="center" vertical="center" wrapText="1"/>
    </xf>
    <xf numFmtId="0" fontId="2" fillId="14" borderId="60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165" fontId="19" fillId="0" borderId="18" xfId="1" applyFont="1" applyFill="1" applyBorder="1" applyAlignment="1">
      <alignment horizontal="center" vertical="center"/>
    </xf>
    <xf numFmtId="44" fontId="18" fillId="0" borderId="11" xfId="0" applyNumberFormat="1" applyFont="1" applyBorder="1" applyAlignment="1">
      <alignment horizontal="center" vertical="center"/>
    </xf>
    <xf numFmtId="165" fontId="16" fillId="2" borderId="28" xfId="0" applyNumberFormat="1" applyFont="1" applyFill="1" applyBorder="1" applyAlignment="1">
      <alignment horizontal="center" vertical="center"/>
    </xf>
    <xf numFmtId="165" fontId="16" fillId="0" borderId="54" xfId="0" applyNumberFormat="1" applyFont="1" applyBorder="1"/>
    <xf numFmtId="44" fontId="18" fillId="0" borderId="8" xfId="0" applyNumberFormat="1" applyFont="1" applyBorder="1" applyAlignment="1">
      <alignment horizontal="center" vertical="center"/>
    </xf>
    <xf numFmtId="165" fontId="0" fillId="2" borderId="0" xfId="0" applyNumberFormat="1" applyFont="1" applyFill="1" applyBorder="1" applyAlignment="1">
      <alignment vertical="center"/>
    </xf>
    <xf numFmtId="165" fontId="17" fillId="2" borderId="0" xfId="0" applyNumberFormat="1" applyFont="1" applyFill="1" applyBorder="1" applyAlignment="1">
      <alignment horizontal="center" vertical="center"/>
    </xf>
    <xf numFmtId="165" fontId="16" fillId="2" borderId="0" xfId="0" applyNumberFormat="1" applyFont="1" applyFill="1" applyBorder="1" applyAlignment="1">
      <alignment horizontal="center" vertical="center"/>
    </xf>
    <xf numFmtId="165" fontId="1" fillId="2" borderId="0" xfId="1" applyNumberFormat="1" applyFont="1" applyFill="1" applyBorder="1" applyAlignment="1">
      <alignment vertical="center"/>
    </xf>
    <xf numFmtId="165" fontId="2" fillId="2" borderId="0" xfId="0" applyNumberFormat="1" applyFont="1" applyFill="1" applyBorder="1"/>
    <xf numFmtId="0" fontId="0" fillId="2" borderId="0" xfId="0" applyFill="1" applyAlignment="1"/>
    <xf numFmtId="165" fontId="0" fillId="2" borderId="5" xfId="1" applyNumberFormat="1" applyFont="1" applyFill="1" applyBorder="1" applyAlignment="1">
      <alignment vertical="center"/>
    </xf>
    <xf numFmtId="165" fontId="18" fillId="16" borderId="6" xfId="1" applyFont="1" applyFill="1" applyBorder="1" applyAlignment="1" applyProtection="1">
      <alignment horizontal="center" vertical="center"/>
      <protection locked="0"/>
    </xf>
    <xf numFmtId="165" fontId="18" fillId="16" borderId="10" xfId="1" applyFont="1" applyFill="1" applyBorder="1" applyAlignment="1" applyProtection="1">
      <alignment horizontal="center" vertical="center"/>
      <protection locked="0"/>
    </xf>
    <xf numFmtId="44" fontId="0" fillId="2" borderId="5" xfId="0" applyNumberFormat="1" applyFill="1" applyBorder="1" applyAlignment="1">
      <alignment horizontal="left" vertical="center"/>
    </xf>
    <xf numFmtId="44" fontId="2" fillId="2" borderId="20" xfId="0" applyNumberFormat="1" applyFont="1" applyFill="1" applyBorder="1" applyAlignment="1">
      <alignment horizontal="left" vertical="center"/>
    </xf>
    <xf numFmtId="44" fontId="0" fillId="2" borderId="11" xfId="0" applyNumberFormat="1" applyFill="1" applyBorder="1" applyAlignment="1">
      <alignment horizontal="left" vertical="center"/>
    </xf>
    <xf numFmtId="44" fontId="2" fillId="2" borderId="60" xfId="0" applyNumberFormat="1" applyFont="1" applyFill="1" applyBorder="1" applyAlignment="1">
      <alignment horizontal="left" vertical="center"/>
    </xf>
    <xf numFmtId="44" fontId="2" fillId="2" borderId="55" xfId="0" applyNumberFormat="1" applyFont="1" applyFill="1" applyBorder="1"/>
    <xf numFmtId="165" fontId="2" fillId="0" borderId="28" xfId="1" applyNumberFormat="1" applyFont="1" applyFill="1" applyBorder="1" applyAlignment="1">
      <alignment vertical="center"/>
    </xf>
    <xf numFmtId="44" fontId="2" fillId="2" borderId="28" xfId="0" applyNumberFormat="1" applyFont="1" applyFill="1" applyBorder="1"/>
    <xf numFmtId="7" fontId="0" fillId="2" borderId="55" xfId="1" applyNumberFormat="1" applyFont="1" applyFill="1" applyBorder="1" applyAlignment="1">
      <alignment vertical="center"/>
    </xf>
    <xf numFmtId="165" fontId="17" fillId="2" borderId="54" xfId="0" applyNumberFormat="1" applyFont="1" applyFill="1" applyBorder="1"/>
    <xf numFmtId="44" fontId="17" fillId="2" borderId="55" xfId="0" applyNumberFormat="1" applyFont="1" applyFill="1" applyBorder="1"/>
    <xf numFmtId="44" fontId="17" fillId="2" borderId="57" xfId="0" applyNumberFormat="1" applyFont="1" applyFill="1" applyBorder="1"/>
    <xf numFmtId="44" fontId="17" fillId="2" borderId="28" xfId="0" applyNumberFormat="1" applyFont="1" applyFill="1" applyBorder="1"/>
    <xf numFmtId="0" fontId="2" fillId="13" borderId="26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27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vertical="center"/>
    </xf>
    <xf numFmtId="0" fontId="10" fillId="6" borderId="18" xfId="0" applyFont="1" applyFill="1" applyBorder="1" applyAlignment="1">
      <alignment vertical="center"/>
    </xf>
    <xf numFmtId="0" fontId="10" fillId="6" borderId="24" xfId="0" applyFont="1" applyFill="1" applyBorder="1" applyAlignment="1">
      <alignment vertical="center"/>
    </xf>
    <xf numFmtId="44" fontId="22" fillId="0" borderId="5" xfId="0" applyNumberFormat="1" applyFont="1" applyBorder="1" applyAlignment="1">
      <alignment horizontal="center" vertical="center"/>
    </xf>
    <xf numFmtId="167" fontId="19" fillId="16" borderId="5" xfId="1" applyNumberFormat="1" applyFont="1" applyFill="1" applyBorder="1" applyAlignment="1" applyProtection="1">
      <alignment horizontal="center" vertical="center"/>
      <protection locked="0"/>
    </xf>
    <xf numFmtId="167" fontId="19" fillId="16" borderId="11" xfId="1" applyNumberFormat="1" applyFont="1" applyFill="1" applyBorder="1" applyAlignment="1" applyProtection="1">
      <alignment horizontal="center" vertical="center"/>
      <protection locked="0"/>
    </xf>
    <xf numFmtId="5" fontId="19" fillId="0" borderId="13" xfId="0" applyNumberFormat="1" applyFont="1" applyBorder="1" applyAlignment="1">
      <alignment horizontal="center" vertical="center"/>
    </xf>
    <xf numFmtId="5" fontId="19" fillId="0" borderId="8" xfId="0" applyNumberFormat="1" applyFont="1" applyBorder="1" applyAlignment="1">
      <alignment horizontal="center" vertical="center"/>
    </xf>
    <xf numFmtId="0" fontId="2" fillId="14" borderId="15" xfId="0" applyFont="1" applyFill="1" applyBorder="1" applyAlignment="1">
      <alignment horizontal="center" vertical="center" wrapText="1"/>
    </xf>
    <xf numFmtId="0" fontId="2" fillId="9" borderId="49" xfId="0" applyFont="1" applyFill="1" applyBorder="1" applyAlignment="1">
      <alignment horizontal="center" vertical="center" wrapText="1"/>
    </xf>
    <xf numFmtId="0" fontId="2" fillId="9" borderId="46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0" fontId="0" fillId="2" borderId="3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justify" vertical="center" wrapText="1"/>
    </xf>
    <xf numFmtId="167" fontId="19" fillId="16" borderId="18" xfId="1" applyNumberFormat="1" applyFont="1" applyFill="1" applyBorder="1" applyAlignment="1" applyProtection="1">
      <alignment horizontal="center" vertical="center"/>
      <protection locked="0"/>
    </xf>
    <xf numFmtId="167" fontId="19" fillId="0" borderId="18" xfId="0" applyNumberFormat="1" applyFon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44" fontId="22" fillId="0" borderId="18" xfId="0" applyNumberFormat="1" applyFont="1" applyBorder="1" applyAlignment="1">
      <alignment horizontal="center" vertical="center"/>
    </xf>
    <xf numFmtId="165" fontId="0" fillId="2" borderId="18" xfId="1" applyNumberFormat="1" applyFont="1" applyFill="1" applyBorder="1" applyAlignment="1">
      <alignment vertical="center"/>
    </xf>
    <xf numFmtId="165" fontId="2" fillId="2" borderId="19" xfId="1" applyNumberFormat="1" applyFont="1" applyFill="1" applyBorder="1" applyAlignment="1">
      <alignment horizontal="center" vertical="center"/>
    </xf>
    <xf numFmtId="165" fontId="2" fillId="2" borderId="20" xfId="1" applyNumberFormat="1" applyFont="1" applyFill="1" applyBorder="1" applyAlignment="1">
      <alignment horizontal="center" vertical="center"/>
    </xf>
    <xf numFmtId="165" fontId="11" fillId="2" borderId="23" xfId="0" applyNumberFormat="1" applyFont="1" applyFill="1" applyBorder="1" applyAlignment="1">
      <alignment horizontal="center" vertical="center"/>
    </xf>
    <xf numFmtId="44" fontId="22" fillId="0" borderId="11" xfId="0" applyNumberFormat="1" applyFont="1" applyBorder="1" applyAlignment="1">
      <alignment horizontal="center" vertical="center"/>
    </xf>
    <xf numFmtId="165" fontId="0" fillId="2" borderId="11" xfId="1" applyNumberFormat="1" applyFont="1" applyFill="1" applyBorder="1" applyAlignment="1">
      <alignment vertical="center"/>
    </xf>
    <xf numFmtId="165" fontId="2" fillId="2" borderId="60" xfId="1" applyNumberFormat="1" applyFont="1" applyFill="1" applyBorder="1" applyAlignment="1">
      <alignment horizontal="center" vertical="center"/>
    </xf>
    <xf numFmtId="165" fontId="11" fillId="2" borderId="43" xfId="1" applyNumberFormat="1" applyFont="1" applyFill="1" applyBorder="1" applyAlignment="1">
      <alignment vertical="center"/>
    </xf>
    <xf numFmtId="165" fontId="11" fillId="2" borderId="44" xfId="0" applyNumberFormat="1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justify" vertical="center" wrapText="1"/>
    </xf>
    <xf numFmtId="165" fontId="18" fillId="2" borderId="32" xfId="1" applyFont="1" applyFill="1" applyBorder="1" applyAlignment="1" applyProtection="1">
      <alignment horizontal="center" vertical="center"/>
      <protection locked="0"/>
    </xf>
    <xf numFmtId="165" fontId="18" fillId="2" borderId="11" xfId="1" applyFont="1" applyFill="1" applyBorder="1" applyAlignment="1" applyProtection="1">
      <alignment horizontal="center" vertical="center"/>
      <protection locked="0"/>
    </xf>
    <xf numFmtId="165" fontId="18" fillId="2" borderId="60" xfId="1" applyFont="1" applyFill="1" applyBorder="1" applyAlignment="1" applyProtection="1">
      <alignment horizontal="center" vertical="center"/>
      <protection locked="0"/>
    </xf>
    <xf numFmtId="167" fontId="18" fillId="0" borderId="55" xfId="0" applyNumberFormat="1" applyFont="1" applyFill="1" applyBorder="1"/>
    <xf numFmtId="167" fontId="12" fillId="0" borderId="55" xfId="0" applyNumberFormat="1" applyFont="1" applyFill="1" applyBorder="1"/>
    <xf numFmtId="165" fontId="20" fillId="0" borderId="36" xfId="0" applyNumberFormat="1" applyFont="1" applyBorder="1"/>
    <xf numFmtId="165" fontId="20" fillId="0" borderId="43" xfId="1" applyFont="1" applyBorder="1"/>
    <xf numFmtId="166" fontId="19" fillId="0" borderId="7" xfId="0" applyNumberFormat="1" applyFont="1" applyBorder="1" applyAlignment="1">
      <alignment horizontal="center" vertical="center"/>
    </xf>
    <xf numFmtId="166" fontId="19" fillId="0" borderId="13" xfId="0" applyNumberFormat="1" applyFont="1" applyBorder="1" applyAlignment="1">
      <alignment horizontal="center" vertical="center"/>
    </xf>
    <xf numFmtId="165" fontId="22" fillId="0" borderId="5" xfId="0" applyNumberFormat="1" applyFont="1" applyBorder="1" applyAlignment="1">
      <alignment horizontal="center" vertical="center"/>
    </xf>
    <xf numFmtId="5" fontId="19" fillId="16" borderId="5" xfId="1" applyNumberFormat="1" applyFont="1" applyFill="1" applyBorder="1" applyAlignment="1" applyProtection="1">
      <alignment horizontal="center" vertical="center"/>
      <protection locked="0"/>
    </xf>
    <xf numFmtId="5" fontId="19" fillId="16" borderId="11" xfId="1" applyNumberFormat="1" applyFont="1" applyFill="1" applyBorder="1" applyAlignment="1" applyProtection="1">
      <alignment horizontal="center" vertical="center"/>
      <protection locked="0"/>
    </xf>
    <xf numFmtId="165" fontId="0" fillId="0" borderId="5" xfId="1" applyFont="1" applyBorder="1" applyAlignment="1">
      <alignment horizontal="center" vertical="center"/>
    </xf>
    <xf numFmtId="165" fontId="22" fillId="0" borderId="5" xfId="1" applyFont="1" applyBorder="1" applyAlignment="1">
      <alignment horizontal="center" vertical="center"/>
    </xf>
    <xf numFmtId="0" fontId="10" fillId="6" borderId="66" xfId="0" applyFont="1" applyFill="1" applyBorder="1" applyAlignment="1">
      <alignment vertical="center"/>
    </xf>
    <xf numFmtId="165" fontId="18" fillId="2" borderId="24" xfId="1" applyFont="1" applyFill="1" applyBorder="1" applyAlignment="1" applyProtection="1">
      <alignment horizontal="center" vertical="center"/>
      <protection locked="0"/>
    </xf>
    <xf numFmtId="165" fontId="18" fillId="2" borderId="13" xfId="1" applyFont="1" applyFill="1" applyBorder="1" applyAlignment="1" applyProtection="1">
      <alignment horizontal="center" vertical="center"/>
      <protection locked="0"/>
    </xf>
    <xf numFmtId="165" fontId="18" fillId="2" borderId="25" xfId="1" applyFont="1" applyFill="1" applyBorder="1" applyAlignment="1" applyProtection="1">
      <alignment horizontal="center" vertical="center"/>
      <protection locked="0"/>
    </xf>
    <xf numFmtId="167" fontId="19" fillId="0" borderId="19" xfId="0" applyNumberFormat="1" applyFont="1" applyBorder="1" applyAlignment="1">
      <alignment horizontal="center" vertical="center"/>
    </xf>
    <xf numFmtId="167" fontId="19" fillId="0" borderId="20" xfId="0" applyNumberFormat="1" applyFont="1" applyBorder="1" applyAlignment="1">
      <alignment horizontal="center" vertical="center"/>
    </xf>
    <xf numFmtId="167" fontId="19" fillId="0" borderId="60" xfId="0" applyNumberFormat="1" applyFont="1" applyBorder="1" applyAlignment="1">
      <alignment horizontal="center" vertical="center"/>
    </xf>
    <xf numFmtId="165" fontId="2" fillId="2" borderId="43" xfId="1" applyNumberFormat="1" applyFont="1" applyFill="1" applyBorder="1" applyAlignment="1">
      <alignment vertical="center"/>
    </xf>
    <xf numFmtId="165" fontId="23" fillId="2" borderId="43" xfId="0" applyNumberFormat="1" applyFont="1" applyFill="1" applyBorder="1" applyAlignment="1">
      <alignment horizontal="center" vertical="center"/>
    </xf>
    <xf numFmtId="165" fontId="23" fillId="2" borderId="44" xfId="0" applyNumberFormat="1" applyFont="1" applyFill="1" applyBorder="1" applyAlignment="1">
      <alignment horizontal="center" vertical="center"/>
    </xf>
    <xf numFmtId="165" fontId="16" fillId="0" borderId="36" xfId="0" applyNumberFormat="1" applyFont="1" applyBorder="1"/>
    <xf numFmtId="165" fontId="23" fillId="2" borderId="28" xfId="0" applyNumberFormat="1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 wrapText="1"/>
    </xf>
    <xf numFmtId="0" fontId="0" fillId="2" borderId="38" xfId="0" applyFont="1" applyFill="1" applyBorder="1" applyAlignment="1">
      <alignment horizontal="justify" vertical="center" wrapText="1"/>
    </xf>
    <xf numFmtId="0" fontId="0" fillId="2" borderId="39" xfId="0" applyFont="1" applyFill="1" applyBorder="1" applyAlignment="1">
      <alignment horizontal="center" vertical="center" wrapText="1"/>
    </xf>
    <xf numFmtId="0" fontId="0" fillId="2" borderId="37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justify" vertical="center" wrapText="1"/>
    </xf>
    <xf numFmtId="0" fontId="0" fillId="2" borderId="45" xfId="0" applyFont="1" applyFill="1" applyBorder="1" applyAlignment="1">
      <alignment horizontal="center" vertical="center" wrapText="1"/>
    </xf>
    <xf numFmtId="0" fontId="10" fillId="6" borderId="50" xfId="0" applyFont="1" applyFill="1" applyBorder="1" applyAlignment="1">
      <alignment vertical="center"/>
    </xf>
    <xf numFmtId="0" fontId="10" fillId="6" borderId="0" xfId="0" applyFont="1" applyFill="1" applyBorder="1" applyAlignment="1">
      <alignment vertical="center"/>
    </xf>
    <xf numFmtId="165" fontId="0" fillId="0" borderId="11" xfId="1" applyFont="1" applyBorder="1" applyAlignment="1">
      <alignment horizontal="center" vertical="center"/>
    </xf>
    <xf numFmtId="165" fontId="22" fillId="0" borderId="11" xfId="1" applyFont="1" applyBorder="1" applyAlignment="1">
      <alignment horizontal="center" vertical="center"/>
    </xf>
    <xf numFmtId="166" fontId="19" fillId="0" borderId="11" xfId="0" applyNumberFormat="1" applyFont="1" applyBorder="1" applyAlignment="1">
      <alignment horizontal="center" vertical="center"/>
    </xf>
    <xf numFmtId="166" fontId="19" fillId="0" borderId="8" xfId="0" applyNumberFormat="1" applyFont="1" applyBorder="1" applyAlignment="1">
      <alignment horizontal="center" vertical="center"/>
    </xf>
    <xf numFmtId="166" fontId="19" fillId="16" borderId="3" xfId="0" applyNumberFormat="1" applyFont="1" applyFill="1" applyBorder="1" applyAlignment="1" applyProtection="1">
      <alignment horizontal="center" vertical="center" wrapText="1"/>
      <protection locked="0"/>
    </xf>
    <xf numFmtId="166" fontId="19" fillId="16" borderId="6" xfId="0" applyNumberFormat="1" applyFont="1" applyFill="1" applyBorder="1" applyAlignment="1" applyProtection="1">
      <alignment horizontal="center" vertical="center" wrapText="1"/>
      <protection locked="0"/>
    </xf>
    <xf numFmtId="166" fontId="19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3" xfId="1" applyFont="1" applyBorder="1" applyAlignment="1">
      <alignment horizontal="center" vertical="center"/>
    </xf>
    <xf numFmtId="5" fontId="19" fillId="16" borderId="6" xfId="1" applyNumberFormat="1" applyFont="1" applyFill="1" applyBorder="1" applyAlignment="1" applyProtection="1">
      <alignment horizontal="center" vertical="center"/>
      <protection locked="0"/>
    </xf>
    <xf numFmtId="165" fontId="18" fillId="0" borderId="11" xfId="1" applyFont="1" applyBorder="1" applyAlignment="1">
      <alignment horizontal="center" vertical="center"/>
    </xf>
    <xf numFmtId="165" fontId="18" fillId="0" borderId="8" xfId="1" applyFont="1" applyBorder="1" applyAlignment="1">
      <alignment horizontal="center" vertical="center"/>
    </xf>
    <xf numFmtId="165" fontId="20" fillId="0" borderId="43" xfId="0" applyNumberFormat="1" applyFont="1" applyBorder="1"/>
    <xf numFmtId="165" fontId="20" fillId="0" borderId="44" xfId="0" applyNumberFormat="1" applyFont="1" applyBorder="1"/>
    <xf numFmtId="166" fontId="0" fillId="0" borderId="6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18" fillId="0" borderId="17" xfId="0" applyNumberFormat="1" applyFont="1" applyBorder="1" applyAlignment="1" applyProtection="1">
      <alignment horizontal="center" vertical="center" wrapText="1"/>
      <protection locked="0"/>
    </xf>
    <xf numFmtId="166" fontId="18" fillId="0" borderId="18" xfId="0" applyNumberFormat="1" applyFont="1" applyBorder="1" applyAlignment="1" applyProtection="1">
      <alignment horizontal="center" vertical="center" wrapText="1"/>
      <protection locked="0"/>
    </xf>
    <xf numFmtId="166" fontId="18" fillId="0" borderId="19" xfId="0" applyNumberFormat="1" applyFont="1" applyBorder="1" applyAlignment="1" applyProtection="1">
      <alignment horizontal="center" vertical="center" wrapText="1"/>
      <protection locked="0"/>
    </xf>
    <xf numFmtId="166" fontId="18" fillId="0" borderId="32" xfId="0" applyNumberFormat="1" applyFont="1" applyBorder="1" applyAlignment="1" applyProtection="1">
      <alignment horizontal="center" vertical="center" wrapText="1"/>
      <protection locked="0"/>
    </xf>
    <xf numFmtId="166" fontId="18" fillId="0" borderId="62" xfId="0" applyNumberFormat="1" applyFont="1" applyBorder="1" applyAlignment="1" applyProtection="1">
      <alignment horizontal="center" vertical="center" wrapText="1"/>
      <protection locked="0"/>
    </xf>
    <xf numFmtId="166" fontId="18" fillId="0" borderId="64" xfId="0" applyNumberFormat="1" applyFont="1" applyBorder="1" applyAlignment="1" applyProtection="1">
      <alignment horizontal="center" vertical="center" wrapText="1"/>
      <protection locked="0"/>
    </xf>
    <xf numFmtId="166" fontId="18" fillId="0" borderId="11" xfId="0" applyNumberFormat="1" applyFont="1" applyBorder="1" applyAlignment="1" applyProtection="1">
      <alignment horizontal="center" vertical="center" wrapText="1"/>
      <protection locked="0"/>
    </xf>
    <xf numFmtId="165" fontId="2" fillId="2" borderId="11" xfId="1" applyNumberFormat="1" applyFont="1" applyFill="1" applyBorder="1" applyAlignment="1">
      <alignment horizontal="center" vertical="center"/>
    </xf>
    <xf numFmtId="165" fontId="11" fillId="2" borderId="56" xfId="1" applyNumberFormat="1" applyFont="1" applyFill="1" applyBorder="1" applyAlignment="1">
      <alignment vertical="center"/>
    </xf>
    <xf numFmtId="0" fontId="2" fillId="7" borderId="7" xfId="0" applyFont="1" applyFill="1" applyBorder="1" applyAlignment="1">
      <alignment horizontal="center" vertical="center" wrapText="1"/>
    </xf>
    <xf numFmtId="165" fontId="0" fillId="2" borderId="13" xfId="1" applyNumberFormat="1" applyFont="1" applyFill="1" applyBorder="1" applyAlignment="1">
      <alignment vertical="center"/>
    </xf>
    <xf numFmtId="165" fontId="0" fillId="2" borderId="8" xfId="1" applyNumberFormat="1" applyFont="1" applyFill="1" applyBorder="1" applyAlignment="1">
      <alignment vertical="center"/>
    </xf>
    <xf numFmtId="0" fontId="2" fillId="14" borderId="17" xfId="0" applyFont="1" applyFill="1" applyBorder="1" applyAlignment="1">
      <alignment horizontal="center" vertical="center" wrapText="1"/>
    </xf>
    <xf numFmtId="0" fontId="2" fillId="14" borderId="18" xfId="0" applyFont="1" applyFill="1" applyBorder="1" applyAlignment="1">
      <alignment horizontal="center" vertical="center" wrapText="1"/>
    </xf>
    <xf numFmtId="0" fontId="2" fillId="14" borderId="19" xfId="0" applyFont="1" applyFill="1" applyBorder="1" applyAlignment="1">
      <alignment horizontal="center" vertical="center" wrapText="1"/>
    </xf>
    <xf numFmtId="165" fontId="0" fillId="2" borderId="4" xfId="1" applyNumberFormat="1" applyFont="1" applyFill="1" applyBorder="1" applyAlignment="1">
      <alignment horizontal="center" vertical="center"/>
    </xf>
    <xf numFmtId="165" fontId="0" fillId="2" borderId="21" xfId="1" applyNumberFormat="1" applyFont="1" applyFill="1" applyBorder="1" applyAlignment="1">
      <alignment horizontal="center" vertical="center"/>
    </xf>
    <xf numFmtId="165" fontId="2" fillId="2" borderId="23" xfId="1" applyNumberFormat="1" applyFont="1" applyFill="1" applyBorder="1" applyAlignment="1">
      <alignment horizontal="center" vertical="center"/>
    </xf>
    <xf numFmtId="165" fontId="11" fillId="2" borderId="73" xfId="1" applyNumberFormat="1" applyFont="1" applyFill="1" applyBorder="1" applyAlignment="1">
      <alignment horizontal="center" vertical="center"/>
    </xf>
    <xf numFmtId="165" fontId="0" fillId="2" borderId="32" xfId="1" applyNumberFormat="1" applyFont="1" applyFill="1" applyBorder="1" applyAlignment="1">
      <alignment horizontal="center" vertical="center"/>
    </xf>
    <xf numFmtId="165" fontId="11" fillId="2" borderId="64" xfId="1" applyNumberFormat="1" applyFont="1" applyFill="1" applyBorder="1" applyAlignment="1">
      <alignment horizontal="center" vertical="center"/>
    </xf>
    <xf numFmtId="165" fontId="11" fillId="2" borderId="36" xfId="1" applyNumberFormat="1" applyFont="1" applyFill="1" applyBorder="1" applyAlignment="1">
      <alignment vertical="center"/>
    </xf>
    <xf numFmtId="165" fontId="0" fillId="2" borderId="13" xfId="1" applyNumberFormat="1" applyFont="1" applyFill="1" applyBorder="1" applyAlignment="1">
      <alignment horizontal="center" vertical="center"/>
    </xf>
    <xf numFmtId="165" fontId="2" fillId="2" borderId="21" xfId="1" applyNumberFormat="1" applyFont="1" applyFill="1" applyBorder="1" applyAlignment="1">
      <alignment vertical="center"/>
    </xf>
    <xf numFmtId="165" fontId="2" fillId="2" borderId="22" xfId="1" applyNumberFormat="1" applyFont="1" applyFill="1" applyBorder="1" applyAlignment="1">
      <alignment vertical="center"/>
    </xf>
    <xf numFmtId="0" fontId="2" fillId="7" borderId="13" xfId="0" applyFont="1" applyFill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2" fillId="0" borderId="60" xfId="0" applyNumberFormat="1" applyFont="1" applyBorder="1" applyAlignment="1">
      <alignment horizontal="center" vertical="center"/>
    </xf>
    <xf numFmtId="165" fontId="2" fillId="2" borderId="36" xfId="1" applyNumberFormat="1" applyFont="1" applyFill="1" applyBorder="1" applyAlignment="1">
      <alignment vertical="center"/>
    </xf>
    <xf numFmtId="0" fontId="2" fillId="7" borderId="8" xfId="0" applyFont="1" applyFill="1" applyBorder="1" applyAlignment="1">
      <alignment horizontal="center" vertical="center" wrapText="1"/>
    </xf>
    <xf numFmtId="165" fontId="0" fillId="2" borderId="24" xfId="1" applyNumberFormat="1" applyFont="1" applyFill="1" applyBorder="1" applyAlignment="1">
      <alignment vertical="center"/>
    </xf>
    <xf numFmtId="0" fontId="5" fillId="14" borderId="41" xfId="0" applyFont="1" applyFill="1" applyBorder="1" applyAlignment="1">
      <alignment horizontal="center" vertical="center" wrapText="1"/>
    </xf>
    <xf numFmtId="165" fontId="0" fillId="2" borderId="17" xfId="1" applyNumberFormat="1" applyFont="1" applyFill="1" applyBorder="1" applyAlignment="1">
      <alignment vertical="center"/>
    </xf>
    <xf numFmtId="165" fontId="0" fillId="2" borderId="4" xfId="1" applyNumberFormat="1" applyFont="1" applyFill="1" applyBorder="1" applyAlignment="1">
      <alignment vertical="center"/>
    </xf>
    <xf numFmtId="165" fontId="0" fillId="2" borderId="32" xfId="1" applyNumberFormat="1" applyFont="1" applyFill="1" applyBorder="1" applyAlignment="1">
      <alignment vertical="center"/>
    </xf>
    <xf numFmtId="7" fontId="0" fillId="0" borderId="13" xfId="1" applyNumberFormat="1" applyFont="1" applyFill="1" applyBorder="1" applyAlignment="1">
      <alignment vertical="center"/>
    </xf>
    <xf numFmtId="7" fontId="0" fillId="0" borderId="8" xfId="1" applyNumberFormat="1" applyFont="1" applyFill="1" applyBorder="1" applyAlignment="1">
      <alignment vertical="center"/>
    </xf>
    <xf numFmtId="7" fontId="19" fillId="16" borderId="6" xfId="1" applyNumberFormat="1" applyFont="1" applyFill="1" applyBorder="1" applyAlignment="1" applyProtection="1">
      <alignment horizontal="center" vertical="center"/>
      <protection locked="0"/>
    </xf>
    <xf numFmtId="7" fontId="19" fillId="16" borderId="10" xfId="1" applyNumberFormat="1" applyFont="1" applyFill="1" applyBorder="1" applyAlignment="1" applyProtection="1">
      <alignment horizontal="center" vertical="center"/>
      <protection locked="0"/>
    </xf>
    <xf numFmtId="7" fontId="19" fillId="0" borderId="8" xfId="0" applyNumberFormat="1" applyFont="1" applyBorder="1" applyAlignment="1">
      <alignment horizontal="center" vertical="center"/>
    </xf>
    <xf numFmtId="165" fontId="18" fillId="0" borderId="32" xfId="1" applyFont="1" applyFill="1" applyBorder="1" applyAlignment="1" applyProtection="1">
      <alignment horizontal="center" vertical="center"/>
      <protection locked="0"/>
    </xf>
    <xf numFmtId="44" fontId="18" fillId="0" borderId="60" xfId="0" applyNumberFormat="1" applyFont="1" applyBorder="1" applyAlignment="1">
      <alignment horizontal="center" vertical="center"/>
    </xf>
    <xf numFmtId="166" fontId="18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23" fillId="2" borderId="0" xfId="0" applyNumberFormat="1" applyFont="1" applyFill="1" applyBorder="1" applyAlignment="1">
      <alignment horizontal="center" vertical="center"/>
    </xf>
    <xf numFmtId="166" fontId="18" fillId="2" borderId="60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20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22" fillId="0" borderId="22" xfId="0" applyNumberFormat="1" applyFon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7" fontId="18" fillId="0" borderId="13" xfId="0" applyNumberFormat="1" applyFon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7" fontId="17" fillId="2" borderId="43" xfId="0" applyNumberFormat="1" applyFont="1" applyFill="1" applyBorder="1" applyAlignment="1">
      <alignment horizontal="center" vertical="center"/>
    </xf>
    <xf numFmtId="167" fontId="17" fillId="2" borderId="44" xfId="0" applyNumberFormat="1" applyFont="1" applyFill="1" applyBorder="1" applyAlignment="1">
      <alignment horizontal="center" vertical="center"/>
    </xf>
    <xf numFmtId="5" fontId="17" fillId="0" borderId="33" xfId="0" applyNumberFormat="1" applyFont="1" applyBorder="1"/>
    <xf numFmtId="5" fontId="17" fillId="0" borderId="22" xfId="0" applyNumberFormat="1" applyFont="1" applyBorder="1"/>
    <xf numFmtId="0" fontId="2" fillId="9" borderId="50" xfId="0" applyFont="1" applyFill="1" applyBorder="1" applyAlignment="1">
      <alignment horizontal="center" vertical="center" wrapText="1"/>
    </xf>
    <xf numFmtId="0" fontId="2" fillId="9" borderId="47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13" borderId="41" xfId="0" applyFont="1" applyFill="1" applyBorder="1" applyAlignment="1">
      <alignment horizontal="center" vertical="center" wrapText="1"/>
    </xf>
    <xf numFmtId="165" fontId="18" fillId="2" borderId="18" xfId="1" applyNumberFormat="1" applyFont="1" applyFill="1" applyBorder="1" applyAlignment="1">
      <alignment horizontal="center" vertical="center"/>
    </xf>
    <xf numFmtId="165" fontId="18" fillId="2" borderId="19" xfId="1" applyNumberFormat="1" applyFont="1" applyFill="1" applyBorder="1" applyAlignment="1">
      <alignment horizontal="center" vertical="center"/>
    </xf>
    <xf numFmtId="44" fontId="19" fillId="0" borderId="18" xfId="0" applyNumberFormat="1" applyFont="1" applyBorder="1" applyAlignment="1">
      <alignment horizontal="center" vertical="center"/>
    </xf>
    <xf numFmtId="5" fontId="19" fillId="16" borderId="18" xfId="1" applyNumberFormat="1" applyFont="1" applyFill="1" applyBorder="1" applyAlignment="1" applyProtection="1">
      <alignment horizontal="center" vertical="center"/>
      <protection locked="0"/>
    </xf>
    <xf numFmtId="5" fontId="19" fillId="0" borderId="18" xfId="0" applyNumberFormat="1" applyFont="1" applyBorder="1" applyAlignment="1">
      <alignment horizontal="center" vertical="center"/>
    </xf>
    <xf numFmtId="5" fontId="19" fillId="0" borderId="24" xfId="0" applyNumberFormat="1" applyFont="1" applyBorder="1" applyAlignment="1">
      <alignment horizontal="center" vertical="center"/>
    </xf>
    <xf numFmtId="165" fontId="22" fillId="0" borderId="18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5" fontId="17" fillId="0" borderId="22" xfId="0" applyNumberFormat="1" applyFont="1" applyBorder="1" applyAlignment="1">
      <alignment horizontal="center" vertical="center"/>
    </xf>
    <xf numFmtId="5" fontId="17" fillId="0" borderId="25" xfId="0" applyNumberFormat="1" applyFont="1" applyBorder="1"/>
    <xf numFmtId="44" fontId="0" fillId="2" borderId="0" xfId="0" applyNumberFormat="1" applyFill="1" applyBorder="1"/>
    <xf numFmtId="165" fontId="17" fillId="2" borderId="0" xfId="1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44" fontId="17" fillId="2" borderId="0" xfId="0" applyNumberFormat="1" applyFont="1" applyFill="1" applyBorder="1" applyAlignment="1">
      <alignment horizontal="center" vertical="center"/>
    </xf>
    <xf numFmtId="7" fontId="18" fillId="16" borderId="6" xfId="1" applyNumberFormat="1" applyFont="1" applyFill="1" applyBorder="1" applyAlignment="1" applyProtection="1">
      <alignment horizontal="center" vertical="center"/>
      <protection locked="0"/>
    </xf>
    <xf numFmtId="165" fontId="17" fillId="0" borderId="36" xfId="0" applyNumberFormat="1" applyFont="1" applyBorder="1" applyAlignment="1">
      <alignment horizontal="center" vertical="center"/>
    </xf>
    <xf numFmtId="165" fontId="17" fillId="0" borderId="43" xfId="0" applyNumberFormat="1" applyFont="1" applyBorder="1" applyAlignment="1">
      <alignment horizontal="center" vertical="center"/>
    </xf>
    <xf numFmtId="44" fontId="17" fillId="0" borderId="43" xfId="0" applyNumberFormat="1" applyFont="1" applyBorder="1" applyAlignment="1">
      <alignment horizontal="center" vertical="center"/>
    </xf>
    <xf numFmtId="165" fontId="17" fillId="2" borderId="43" xfId="1" applyNumberFormat="1" applyFont="1" applyFill="1" applyBorder="1" applyAlignment="1">
      <alignment horizontal="center" vertical="center"/>
    </xf>
    <xf numFmtId="165" fontId="2" fillId="2" borderId="43" xfId="1" applyNumberFormat="1" applyFont="1" applyFill="1" applyBorder="1" applyAlignment="1">
      <alignment horizontal="center" vertical="center"/>
    </xf>
    <xf numFmtId="0" fontId="29" fillId="2" borderId="0" xfId="0" applyFont="1" applyFill="1" applyBorder="1"/>
    <xf numFmtId="0" fontId="29" fillId="2" borderId="0" xfId="0" applyFont="1" applyFill="1"/>
    <xf numFmtId="0" fontId="29" fillId="0" borderId="0" xfId="0" applyFont="1"/>
    <xf numFmtId="44" fontId="17" fillId="2" borderId="0" xfId="0" applyNumberFormat="1" applyFont="1" applyFill="1" applyBorder="1"/>
    <xf numFmtId="168" fontId="9" fillId="2" borderId="0" xfId="0" applyNumberFormat="1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vertical="center"/>
    </xf>
    <xf numFmtId="168" fontId="9" fillId="2" borderId="0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horizontal="center" vertical="center" wrapText="1"/>
    </xf>
    <xf numFmtId="165" fontId="1" fillId="0" borderId="6" xfId="1" applyNumberFormat="1" applyFont="1" applyFill="1" applyBorder="1" applyAlignment="1" applyProtection="1">
      <alignment vertical="center"/>
    </xf>
    <xf numFmtId="0" fontId="11" fillId="11" borderId="36" xfId="0" applyFont="1" applyFill="1" applyBorder="1" applyAlignment="1">
      <alignment horizontal="center" vertical="center" wrapText="1"/>
    </xf>
    <xf numFmtId="0" fontId="2" fillId="11" borderId="43" xfId="0" applyFont="1" applyFill="1" applyBorder="1" applyAlignment="1">
      <alignment horizontal="center" vertical="center" wrapText="1"/>
    </xf>
    <xf numFmtId="0" fontId="2" fillId="11" borderId="44" xfId="0" applyFont="1" applyFill="1" applyBorder="1" applyAlignment="1">
      <alignment horizontal="center" vertical="center" wrapText="1"/>
    </xf>
    <xf numFmtId="165" fontId="1" fillId="0" borderId="30" xfId="1" applyNumberFormat="1" applyFont="1" applyFill="1" applyBorder="1" applyAlignment="1" applyProtection="1">
      <alignment vertical="center"/>
    </xf>
    <xf numFmtId="165" fontId="1" fillId="0" borderId="31" xfId="1" applyNumberFormat="1" applyFont="1" applyFill="1" applyBorder="1" applyAlignment="1" applyProtection="1">
      <alignment vertical="center"/>
    </xf>
    <xf numFmtId="0" fontId="2" fillId="8" borderId="7" xfId="0" applyFont="1" applyFill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165" fontId="1" fillId="16" borderId="4" xfId="1" applyFont="1" applyFill="1" applyBorder="1" applyAlignment="1" applyProtection="1">
      <alignment horizontal="center" vertical="center"/>
      <protection locked="0"/>
    </xf>
    <xf numFmtId="165" fontId="1" fillId="0" borderId="20" xfId="1" applyNumberFormat="1" applyFont="1" applyFill="1" applyBorder="1" applyAlignment="1" applyProtection="1">
      <alignment vertical="center"/>
    </xf>
    <xf numFmtId="165" fontId="9" fillId="16" borderId="4" xfId="1" applyFont="1" applyFill="1" applyBorder="1" applyAlignment="1" applyProtection="1">
      <alignment horizontal="center" vertical="center"/>
      <protection locked="0"/>
    </xf>
    <xf numFmtId="165" fontId="1" fillId="0" borderId="22" xfId="1" applyNumberFormat="1" applyFont="1" applyFill="1" applyBorder="1" applyAlignment="1" applyProtection="1">
      <alignment vertical="center"/>
    </xf>
    <xf numFmtId="165" fontId="1" fillId="0" borderId="23" xfId="1" applyNumberFormat="1" applyFont="1" applyFill="1" applyBorder="1" applyAlignment="1" applyProtection="1">
      <alignment vertical="center"/>
    </xf>
    <xf numFmtId="165" fontId="1" fillId="16" borderId="6" xfId="1" applyNumberFormat="1" applyFont="1" applyFill="1" applyBorder="1" applyAlignment="1" applyProtection="1">
      <alignment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57" xfId="0" applyFont="1" applyFill="1" applyBorder="1" applyAlignment="1">
      <alignment horizontal="center" vertical="center" wrapText="1"/>
    </xf>
    <xf numFmtId="0" fontId="11" fillId="9" borderId="54" xfId="0" applyFont="1" applyFill="1" applyBorder="1" applyAlignment="1">
      <alignment horizontal="center" vertical="center" wrapText="1"/>
    </xf>
    <xf numFmtId="0" fontId="11" fillId="9" borderId="55" xfId="0" applyFont="1" applyFill="1" applyBorder="1" applyAlignment="1">
      <alignment horizontal="center" vertical="center" wrapText="1"/>
    </xf>
    <xf numFmtId="0" fontId="11" fillId="9" borderId="57" xfId="0" applyFont="1" applyFill="1" applyBorder="1" applyAlignment="1">
      <alignment horizontal="center" vertical="center" wrapText="1"/>
    </xf>
    <xf numFmtId="0" fontId="11" fillId="3" borderId="56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center" vertical="center" wrapText="1"/>
    </xf>
    <xf numFmtId="0" fontId="11" fillId="9" borderId="43" xfId="0" applyFont="1" applyFill="1" applyBorder="1" applyAlignment="1">
      <alignment horizontal="center" vertical="center" wrapText="1"/>
    </xf>
    <xf numFmtId="0" fontId="11" fillId="9" borderId="44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9" borderId="71" xfId="0" applyFont="1" applyFill="1" applyBorder="1" applyAlignment="1">
      <alignment horizontal="center" vertical="center" wrapText="1"/>
    </xf>
    <xf numFmtId="0" fontId="11" fillId="9" borderId="59" xfId="0" applyFont="1" applyFill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/>
    </xf>
    <xf numFmtId="167" fontId="19" fillId="0" borderId="26" xfId="1" applyNumberFormat="1" applyFont="1" applyFill="1" applyBorder="1" applyAlignment="1">
      <alignment horizontal="center" vertical="center" wrapText="1"/>
    </xf>
    <xf numFmtId="167" fontId="19" fillId="0" borderId="4" xfId="1" applyNumberFormat="1" applyFont="1" applyFill="1" applyBorder="1" applyAlignment="1">
      <alignment horizontal="center" vertical="center" wrapText="1"/>
    </xf>
    <xf numFmtId="167" fontId="19" fillId="0" borderId="21" xfId="1" applyNumberFormat="1" applyFont="1" applyFill="1" applyBorder="1" applyAlignment="1">
      <alignment horizontal="center" vertical="center" wrapText="1"/>
    </xf>
    <xf numFmtId="0" fontId="12" fillId="10" borderId="38" xfId="0" applyFont="1" applyFill="1" applyBorder="1" applyAlignment="1">
      <alignment horizontal="center" vertical="center"/>
    </xf>
    <xf numFmtId="0" fontId="12" fillId="10" borderId="72" xfId="0" applyFont="1" applyFill="1" applyBorder="1" applyAlignment="1">
      <alignment horizontal="center" vertical="center"/>
    </xf>
    <xf numFmtId="167" fontId="19" fillId="16" borderId="26" xfId="1" applyNumberFormat="1" applyFont="1" applyFill="1" applyBorder="1" applyAlignment="1">
      <alignment horizontal="center" vertical="center" wrapText="1"/>
    </xf>
    <xf numFmtId="167" fontId="19" fillId="16" borderId="4" xfId="1" applyNumberFormat="1" applyFont="1" applyFill="1" applyBorder="1" applyAlignment="1">
      <alignment horizontal="center" vertical="center" wrapText="1"/>
    </xf>
    <xf numFmtId="167" fontId="19" fillId="16" borderId="21" xfId="1" applyNumberFormat="1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169" fontId="3" fillId="13" borderId="68" xfId="0" applyNumberFormat="1" applyFont="1" applyFill="1" applyBorder="1" applyAlignment="1">
      <alignment horizontal="center" vertical="center" wrapText="1"/>
    </xf>
    <xf numFmtId="169" fontId="3" fillId="13" borderId="74" xfId="0" applyNumberFormat="1" applyFont="1" applyFill="1" applyBorder="1" applyAlignment="1">
      <alignment horizontal="center" vertical="center" wrapText="1"/>
    </xf>
    <xf numFmtId="169" fontId="3" fillId="13" borderId="69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top" wrapText="1"/>
    </xf>
    <xf numFmtId="165" fontId="18" fillId="0" borderId="3" xfId="1" applyNumberFormat="1" applyFont="1" applyFill="1" applyBorder="1" applyAlignment="1">
      <alignment horizontal="center" vertical="center"/>
    </xf>
    <xf numFmtId="165" fontId="18" fillId="0" borderId="2" xfId="1" applyNumberFormat="1" applyFont="1" applyFill="1" applyBorder="1" applyAlignment="1">
      <alignment horizontal="center" vertical="center"/>
    </xf>
    <xf numFmtId="165" fontId="18" fillId="0" borderId="7" xfId="1" applyNumberFormat="1" applyFont="1" applyFill="1" applyBorder="1" applyAlignment="1">
      <alignment horizontal="center" vertical="center"/>
    </xf>
    <xf numFmtId="165" fontId="18" fillId="0" borderId="6" xfId="1" applyNumberFormat="1" applyFont="1" applyFill="1" applyBorder="1" applyAlignment="1">
      <alignment horizontal="center" vertical="center"/>
    </xf>
    <xf numFmtId="165" fontId="18" fillId="0" borderId="5" xfId="1" applyNumberFormat="1" applyFont="1" applyFill="1" applyBorder="1" applyAlignment="1">
      <alignment horizontal="center" vertical="center"/>
    </xf>
    <xf numFmtId="165" fontId="18" fillId="0" borderId="13" xfId="1" applyNumberFormat="1" applyFont="1" applyFill="1" applyBorder="1" applyAlignment="1">
      <alignment horizontal="center" vertical="center"/>
    </xf>
    <xf numFmtId="165" fontId="18" fillId="0" borderId="21" xfId="1" applyNumberFormat="1" applyFont="1" applyFill="1" applyBorder="1" applyAlignment="1">
      <alignment horizontal="center" vertical="center"/>
    </xf>
    <xf numFmtId="165" fontId="18" fillId="0" borderId="22" xfId="1" applyNumberFormat="1" applyFont="1" applyFill="1" applyBorder="1" applyAlignment="1">
      <alignment horizontal="center" vertical="center"/>
    </xf>
    <xf numFmtId="165" fontId="18" fillId="0" borderId="25" xfId="1" applyNumberFormat="1" applyFont="1" applyFill="1" applyBorder="1" applyAlignment="1">
      <alignment horizontal="center" vertical="center"/>
    </xf>
    <xf numFmtId="165" fontId="18" fillId="0" borderId="0" xfId="1" applyNumberFormat="1" applyFont="1" applyFill="1" applyBorder="1" applyAlignment="1">
      <alignment horizontal="center" vertical="center"/>
    </xf>
    <xf numFmtId="165" fontId="18" fillId="0" borderId="59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7" fontId="0" fillId="2" borderId="0" xfId="1" applyNumberFormat="1" applyFont="1" applyFill="1" applyBorder="1" applyAlignment="1">
      <alignment horizontal="center" vertical="center"/>
    </xf>
    <xf numFmtId="165" fontId="18" fillId="0" borderId="50" xfId="1" applyNumberFormat="1" applyFont="1" applyFill="1" applyBorder="1" applyAlignment="1">
      <alignment horizontal="center" vertical="center"/>
    </xf>
    <xf numFmtId="165" fontId="18" fillId="0" borderId="16" xfId="1" applyNumberFormat="1" applyFont="1" applyFill="1" applyBorder="1" applyAlignment="1">
      <alignment horizontal="center" vertical="center"/>
    </xf>
    <xf numFmtId="165" fontId="18" fillId="0" borderId="71" xfId="1" applyNumberFormat="1" applyFont="1" applyFill="1" applyBorder="1" applyAlignment="1">
      <alignment horizontal="center" vertical="center"/>
    </xf>
    <xf numFmtId="165" fontId="18" fillId="0" borderId="52" xfId="1" applyNumberFormat="1" applyFont="1" applyFill="1" applyBorder="1" applyAlignment="1">
      <alignment horizontal="center" vertical="center"/>
    </xf>
    <xf numFmtId="165" fontId="18" fillId="0" borderId="9" xfId="1" applyNumberFormat="1" applyFont="1" applyFill="1" applyBorder="1" applyAlignment="1">
      <alignment horizontal="center" vertical="center"/>
    </xf>
    <xf numFmtId="0" fontId="11" fillId="9" borderId="53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61" xfId="0" applyFont="1" applyFill="1" applyBorder="1" applyAlignment="1">
      <alignment horizontal="center" vertical="center" wrapText="1"/>
    </xf>
    <xf numFmtId="0" fontId="11" fillId="3" borderId="70" xfId="0" applyFont="1" applyFill="1" applyBorder="1" applyAlignment="1">
      <alignment horizontal="center" vertical="center" wrapText="1"/>
    </xf>
    <xf numFmtId="0" fontId="12" fillId="11" borderId="71" xfId="0" applyFont="1" applyFill="1" applyBorder="1" applyAlignment="1">
      <alignment horizontal="center" vertical="center"/>
    </xf>
    <xf numFmtId="0" fontId="12" fillId="11" borderId="59" xfId="0" applyFont="1" applyFill="1" applyBorder="1" applyAlignment="1">
      <alignment horizontal="center" vertical="center"/>
    </xf>
    <xf numFmtId="0" fontId="12" fillId="11" borderId="53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28" fillId="3" borderId="36" xfId="0" applyFont="1" applyFill="1" applyBorder="1" applyAlignment="1">
      <alignment horizontal="center"/>
    </xf>
    <xf numFmtId="0" fontId="28" fillId="3" borderId="43" xfId="0" applyFont="1" applyFill="1" applyBorder="1" applyAlignment="1">
      <alignment horizontal="center"/>
    </xf>
    <xf numFmtId="0" fontId="28" fillId="3" borderId="44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5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71" xfId="0" applyFont="1" applyFill="1" applyBorder="1" applyAlignment="1">
      <alignment horizontal="center" vertical="center" wrapText="1"/>
    </xf>
    <xf numFmtId="0" fontId="0" fillId="2" borderId="59" xfId="0" applyFont="1" applyFill="1" applyBorder="1" applyAlignment="1">
      <alignment horizontal="center" vertical="center" wrapText="1"/>
    </xf>
    <xf numFmtId="165" fontId="0" fillId="0" borderId="49" xfId="1" applyNumberFormat="1" applyFont="1" applyFill="1" applyBorder="1" applyAlignment="1">
      <alignment horizontal="center" vertical="center"/>
    </xf>
    <xf numFmtId="165" fontId="0" fillId="0" borderId="61" xfId="1" applyNumberFormat="1" applyFont="1" applyFill="1" applyBorder="1" applyAlignment="1">
      <alignment horizontal="center" vertical="center"/>
    </xf>
    <xf numFmtId="165" fontId="0" fillId="0" borderId="50" xfId="1" applyNumberFormat="1" applyFont="1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5" fontId="0" fillId="0" borderId="71" xfId="1" applyNumberFormat="1" applyFont="1" applyFill="1" applyBorder="1" applyAlignment="1">
      <alignment horizontal="center" vertical="center"/>
    </xf>
    <xf numFmtId="165" fontId="0" fillId="0" borderId="59" xfId="1" applyNumberFormat="1" applyFont="1" applyFill="1" applyBorder="1" applyAlignment="1">
      <alignment horizontal="center" vertical="center"/>
    </xf>
    <xf numFmtId="165" fontId="0" fillId="0" borderId="53" xfId="1" applyNumberFormat="1" applyFont="1" applyFill="1" applyBorder="1" applyAlignment="1">
      <alignment horizontal="center" vertical="center"/>
    </xf>
    <xf numFmtId="0" fontId="12" fillId="8" borderId="71" xfId="0" applyFont="1" applyFill="1" applyBorder="1" applyAlignment="1">
      <alignment horizontal="center" vertical="center"/>
    </xf>
    <xf numFmtId="0" fontId="12" fillId="8" borderId="59" xfId="0" applyFont="1" applyFill="1" applyBorder="1" applyAlignment="1">
      <alignment horizontal="center" vertical="center"/>
    </xf>
    <xf numFmtId="0" fontId="12" fillId="8" borderId="53" xfId="0" applyFont="1" applyFill="1" applyBorder="1" applyAlignment="1">
      <alignment horizontal="center" vertical="center"/>
    </xf>
    <xf numFmtId="0" fontId="12" fillId="10" borderId="71" xfId="0" applyFont="1" applyFill="1" applyBorder="1" applyAlignment="1">
      <alignment horizontal="center" vertical="center"/>
    </xf>
    <xf numFmtId="0" fontId="12" fillId="10" borderId="59" xfId="0" applyFont="1" applyFill="1" applyBorder="1" applyAlignment="1">
      <alignment horizontal="center" vertical="center"/>
    </xf>
    <xf numFmtId="0" fontId="12" fillId="10" borderId="53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 wrapText="1"/>
    </xf>
    <xf numFmtId="0" fontId="11" fillId="8" borderId="43" xfId="0" applyFont="1" applyFill="1" applyBorder="1" applyAlignment="1">
      <alignment horizontal="center" vertical="center" wrapText="1"/>
    </xf>
    <xf numFmtId="0" fontId="11" fillId="8" borderId="44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36" xfId="0" applyFont="1" applyFill="1" applyBorder="1" applyAlignment="1">
      <alignment horizontal="center" vertical="center" wrapText="1"/>
    </xf>
    <xf numFmtId="0" fontId="11" fillId="10" borderId="43" xfId="0" applyFont="1" applyFill="1" applyBorder="1" applyAlignment="1">
      <alignment horizontal="center" vertical="center" wrapText="1"/>
    </xf>
    <xf numFmtId="0" fontId="11" fillId="10" borderId="44" xfId="0" applyFont="1" applyFill="1" applyBorder="1" applyAlignment="1">
      <alignment horizontal="center" vertical="center" wrapText="1"/>
    </xf>
    <xf numFmtId="165" fontId="0" fillId="0" borderId="70" xfId="1" applyNumberFormat="1" applyFont="1" applyFill="1" applyBorder="1" applyAlignment="1">
      <alignment horizontal="center" vertical="center"/>
    </xf>
    <xf numFmtId="165" fontId="0" fillId="0" borderId="65" xfId="1" applyNumberFormat="1" applyFont="1" applyFill="1" applyBorder="1" applyAlignment="1">
      <alignment horizontal="center" vertical="center"/>
    </xf>
    <xf numFmtId="165" fontId="18" fillId="0" borderId="61" xfId="1" applyNumberFormat="1" applyFont="1" applyFill="1" applyBorder="1" applyAlignment="1">
      <alignment horizontal="center" vertical="center"/>
    </xf>
    <xf numFmtId="0" fontId="12" fillId="11" borderId="54" xfId="0" applyFont="1" applyFill="1" applyBorder="1" applyAlignment="1">
      <alignment horizontal="center" vertical="center"/>
    </xf>
    <xf numFmtId="0" fontId="12" fillId="11" borderId="55" xfId="0" applyFont="1" applyFill="1" applyBorder="1" applyAlignment="1">
      <alignment horizontal="center" vertical="center"/>
    </xf>
    <xf numFmtId="0" fontId="12" fillId="11" borderId="57" xfId="0" applyFont="1" applyFill="1" applyBorder="1" applyAlignment="1">
      <alignment horizontal="center" vertical="center"/>
    </xf>
    <xf numFmtId="0" fontId="11" fillId="11" borderId="19" xfId="0" applyFont="1" applyFill="1" applyBorder="1" applyAlignment="1">
      <alignment horizontal="center" vertical="center" wrapText="1"/>
    </xf>
    <xf numFmtId="0" fontId="11" fillId="4" borderId="56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1" fillId="3" borderId="41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20" xfId="0" applyNumberFormat="1" applyFont="1" applyFill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center" vertical="center"/>
    </xf>
    <xf numFmtId="164" fontId="2" fillId="0" borderId="22" xfId="0" applyNumberFormat="1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center" vertical="center"/>
    </xf>
    <xf numFmtId="165" fontId="0" fillId="0" borderId="17" xfId="1" applyNumberFormat="1" applyFont="1" applyFill="1" applyBorder="1" applyAlignment="1">
      <alignment horizontal="center" vertical="center"/>
    </xf>
    <xf numFmtId="165" fontId="0" fillId="0" borderId="18" xfId="1" applyNumberFormat="1" applyFont="1" applyFill="1" applyBorder="1" applyAlignment="1">
      <alignment horizontal="center" vertical="center"/>
    </xf>
    <xf numFmtId="165" fontId="0" fillId="0" borderId="24" xfId="1" applyNumberFormat="1" applyFont="1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165" fontId="0" fillId="0" borderId="5" xfId="1" applyNumberFormat="1" applyFont="1" applyFill="1" applyBorder="1" applyAlignment="1">
      <alignment horizontal="center" vertical="center"/>
    </xf>
    <xf numFmtId="165" fontId="0" fillId="0" borderId="13" xfId="1" applyNumberFormat="1" applyFont="1" applyFill="1" applyBorder="1" applyAlignment="1">
      <alignment horizontal="center" vertical="center"/>
    </xf>
    <xf numFmtId="165" fontId="0" fillId="0" borderId="21" xfId="1" applyNumberFormat="1" applyFont="1" applyFill="1" applyBorder="1" applyAlignment="1">
      <alignment horizontal="center" vertical="center"/>
    </xf>
    <xf numFmtId="165" fontId="0" fillId="0" borderId="22" xfId="1" applyNumberFormat="1" applyFont="1" applyFill="1" applyBorder="1" applyAlignment="1">
      <alignment horizontal="center" vertical="center"/>
    </xf>
    <xf numFmtId="165" fontId="0" fillId="0" borderId="25" xfId="1" applyNumberFormat="1" applyFont="1" applyFill="1" applyBorder="1" applyAlignment="1">
      <alignment horizontal="center" vertical="center"/>
    </xf>
    <xf numFmtId="169" fontId="3" fillId="14" borderId="18" xfId="0" applyNumberFormat="1" applyFont="1" applyFill="1" applyBorder="1" applyAlignment="1">
      <alignment horizontal="center" vertical="center" wrapText="1"/>
    </xf>
    <xf numFmtId="169" fontId="3" fillId="14" borderId="5" xfId="0" applyNumberFormat="1" applyFont="1" applyFill="1" applyBorder="1" applyAlignment="1">
      <alignment horizontal="center" vertical="center" wrapText="1"/>
    </xf>
    <xf numFmtId="169" fontId="3" fillId="14" borderId="22" xfId="0" applyNumberFormat="1" applyFont="1" applyFill="1" applyBorder="1" applyAlignment="1">
      <alignment horizontal="center" vertical="center" wrapText="1"/>
    </xf>
    <xf numFmtId="169" fontId="3" fillId="14" borderId="19" xfId="0" applyNumberFormat="1" applyFont="1" applyFill="1" applyBorder="1" applyAlignment="1">
      <alignment horizontal="center" vertical="center" wrapText="1"/>
    </xf>
    <xf numFmtId="169" fontId="3" fillId="14" borderId="20" xfId="0" applyNumberFormat="1" applyFont="1" applyFill="1" applyBorder="1" applyAlignment="1">
      <alignment horizontal="center" vertical="center" wrapText="1"/>
    </xf>
    <xf numFmtId="169" fontId="3" fillId="14" borderId="23" xfId="0" applyNumberFormat="1" applyFont="1" applyFill="1" applyBorder="1" applyAlignment="1">
      <alignment horizontal="center" vertical="center" wrapText="1"/>
    </xf>
    <xf numFmtId="166" fontId="19" fillId="0" borderId="26" xfId="1" applyNumberFormat="1" applyFont="1" applyFill="1" applyBorder="1" applyAlignment="1">
      <alignment horizontal="center" vertical="center" wrapText="1"/>
    </xf>
    <xf numFmtId="166" fontId="19" fillId="0" borderId="4" xfId="1" applyNumberFormat="1" applyFont="1" applyFill="1" applyBorder="1" applyAlignment="1">
      <alignment horizontal="center" vertical="center" wrapText="1"/>
    </xf>
    <xf numFmtId="166" fontId="19" fillId="0" borderId="21" xfId="1" applyNumberFormat="1" applyFont="1" applyFill="1" applyBorder="1" applyAlignment="1">
      <alignment horizontal="center" vertical="center" wrapText="1"/>
    </xf>
    <xf numFmtId="166" fontId="3" fillId="0" borderId="75" xfId="1" applyNumberFormat="1" applyFont="1" applyFill="1" applyBorder="1" applyAlignment="1">
      <alignment horizontal="center" vertical="center" wrapText="1"/>
    </xf>
    <xf numFmtId="166" fontId="3" fillId="0" borderId="74" xfId="1" applyNumberFormat="1" applyFont="1" applyFill="1" applyBorder="1" applyAlignment="1">
      <alignment horizontal="center" vertical="center" wrapText="1"/>
    </xf>
    <xf numFmtId="166" fontId="3" fillId="0" borderId="69" xfId="1" applyNumberFormat="1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2" fillId="9" borderId="36" xfId="0" applyFont="1" applyFill="1" applyBorder="1" applyAlignment="1">
      <alignment horizontal="center" vertical="center"/>
    </xf>
    <xf numFmtId="0" fontId="12" fillId="9" borderId="43" xfId="0" applyFont="1" applyFill="1" applyBorder="1" applyAlignment="1">
      <alignment horizontal="center" vertical="center"/>
    </xf>
    <xf numFmtId="0" fontId="12" fillId="9" borderId="58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76" xfId="0" applyFont="1" applyFill="1" applyBorder="1" applyAlignment="1">
      <alignment horizontal="center" vertical="center" wrapText="1"/>
    </xf>
    <xf numFmtId="0" fontId="3" fillId="9" borderId="41" xfId="0" applyFont="1" applyFill="1" applyBorder="1" applyAlignment="1">
      <alignment horizontal="center" vertical="center" wrapText="1"/>
    </xf>
    <xf numFmtId="0" fontId="3" fillId="9" borderId="38" xfId="0" applyFont="1" applyFill="1" applyBorder="1" applyAlignment="1">
      <alignment horizontal="center" vertical="center" wrapText="1"/>
    </xf>
    <xf numFmtId="0" fontId="12" fillId="11" borderId="38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5" xfId="0" applyFont="1" applyFill="1" applyBorder="1" applyAlignment="1">
      <alignment horizontal="center" vertical="center" wrapText="1"/>
    </xf>
    <xf numFmtId="0" fontId="11" fillId="11" borderId="13" xfId="0" applyFont="1" applyFill="1" applyBorder="1" applyAlignment="1">
      <alignment horizontal="center" vertical="center" wrapText="1"/>
    </xf>
    <xf numFmtId="169" fontId="3" fillId="14" borderId="17" xfId="0" applyNumberFormat="1" applyFont="1" applyFill="1" applyBorder="1" applyAlignment="1">
      <alignment horizontal="center" vertical="center" wrapText="1"/>
    </xf>
    <xf numFmtId="169" fontId="3" fillId="14" borderId="4" xfId="0" applyNumberFormat="1" applyFont="1" applyFill="1" applyBorder="1" applyAlignment="1">
      <alignment horizontal="center" vertical="center" wrapText="1"/>
    </xf>
    <xf numFmtId="169" fontId="3" fillId="14" borderId="21" xfId="0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left" vertical="center" wrapText="1"/>
    </xf>
    <xf numFmtId="0" fontId="10" fillId="6" borderId="18" xfId="0" applyFont="1" applyFill="1" applyBorder="1" applyAlignment="1">
      <alignment horizontal="left" vertical="center" wrapText="1"/>
    </xf>
    <xf numFmtId="0" fontId="10" fillId="6" borderId="38" xfId="0" applyFont="1" applyFill="1" applyBorder="1" applyAlignment="1">
      <alignment horizontal="left" vertical="center" wrapText="1"/>
    </xf>
    <xf numFmtId="0" fontId="10" fillId="6" borderId="39" xfId="0" applyFont="1" applyFill="1" applyBorder="1" applyAlignment="1">
      <alignment horizontal="left" vertical="center" wrapText="1"/>
    </xf>
    <xf numFmtId="0" fontId="2" fillId="15" borderId="17" xfId="0" applyFont="1" applyFill="1" applyBorder="1" applyAlignment="1">
      <alignment horizontal="center" vertical="center" wrapText="1"/>
    </xf>
    <xf numFmtId="0" fontId="2" fillId="15" borderId="18" xfId="0" applyFont="1" applyFill="1" applyBorder="1" applyAlignment="1">
      <alignment horizontal="center" vertical="center" wrapText="1"/>
    </xf>
    <xf numFmtId="0" fontId="2" fillId="15" borderId="19" xfId="0" applyFont="1" applyFill="1" applyBorder="1" applyAlignment="1">
      <alignment horizontal="center" vertical="center" wrapText="1"/>
    </xf>
    <xf numFmtId="0" fontId="2" fillId="15" borderId="21" xfId="0" applyFont="1" applyFill="1" applyBorder="1" applyAlignment="1">
      <alignment horizontal="center" vertical="center" wrapText="1"/>
    </xf>
    <xf numFmtId="0" fontId="2" fillId="15" borderId="22" xfId="0" applyFont="1" applyFill="1" applyBorder="1" applyAlignment="1">
      <alignment horizontal="center" vertical="center" wrapText="1"/>
    </xf>
    <xf numFmtId="0" fontId="2" fillId="15" borderId="23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left" vertical="center" wrapText="1"/>
    </xf>
    <xf numFmtId="0" fontId="10" fillId="6" borderId="11" xfId="0" applyFont="1" applyFill="1" applyBorder="1" applyAlignment="1">
      <alignment horizontal="left" vertical="center" wrapText="1"/>
    </xf>
    <xf numFmtId="164" fontId="0" fillId="0" borderId="17" xfId="0" applyNumberFormat="1" applyFont="1" applyFill="1" applyBorder="1" applyAlignment="1">
      <alignment horizontal="center" vertical="center"/>
    </xf>
    <xf numFmtId="164" fontId="0" fillId="0" borderId="18" xfId="0" applyNumberFormat="1" applyFont="1" applyFill="1" applyBorder="1" applyAlignment="1">
      <alignment horizontal="center" vertical="center"/>
    </xf>
    <xf numFmtId="164" fontId="0" fillId="0" borderId="19" xfId="0" applyNumberFormat="1" applyFont="1" applyFill="1" applyBorder="1" applyAlignment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5" xfId="0" applyNumberFormat="1" applyFont="1" applyFill="1" applyBorder="1" applyAlignment="1">
      <alignment horizontal="center" vertical="center"/>
    </xf>
    <xf numFmtId="164" fontId="0" fillId="0" borderId="20" xfId="0" applyNumberFormat="1" applyFont="1" applyFill="1" applyBorder="1" applyAlignment="1">
      <alignment horizontal="center" vertical="center"/>
    </xf>
    <xf numFmtId="0" fontId="11" fillId="8" borderId="5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/>
    </xf>
    <xf numFmtId="0" fontId="18" fillId="2" borderId="61" xfId="0" applyFont="1" applyFill="1" applyBorder="1" applyAlignment="1">
      <alignment horizontal="center" vertical="center"/>
    </xf>
    <xf numFmtId="0" fontId="18" fillId="2" borderId="51" xfId="0" applyFont="1" applyFill="1" applyBorder="1" applyAlignment="1">
      <alignment horizontal="center" vertical="center"/>
    </xf>
    <xf numFmtId="0" fontId="18" fillId="2" borderId="50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165" fontId="18" fillId="0" borderId="53" xfId="1" applyNumberFormat="1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39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11" fillId="9" borderId="58" xfId="0" applyFont="1" applyFill="1" applyBorder="1" applyAlignment="1">
      <alignment horizontal="center" vertical="center" wrapText="1"/>
    </xf>
    <xf numFmtId="0" fontId="2" fillId="6" borderId="62" xfId="0" applyFont="1" applyFill="1" applyBorder="1" applyAlignment="1">
      <alignment horizontal="center" vertical="center"/>
    </xf>
    <xf numFmtId="0" fontId="2" fillId="6" borderId="50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11" fillId="9" borderId="37" xfId="0" applyFont="1" applyFill="1" applyBorder="1" applyAlignment="1">
      <alignment horizontal="center" vertical="center" wrapText="1"/>
    </xf>
    <xf numFmtId="0" fontId="11" fillId="9" borderId="12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0" fillId="0" borderId="59" xfId="0" applyFont="1" applyFill="1" applyBorder="1" applyAlignment="1">
      <alignment horizontal="center" vertical="center"/>
    </xf>
    <xf numFmtId="0" fontId="2" fillId="6" borderId="63" xfId="0" applyFont="1" applyFill="1" applyBorder="1" applyAlignment="1">
      <alignment horizontal="center" vertical="center"/>
    </xf>
    <xf numFmtId="0" fontId="12" fillId="8" borderId="54" xfId="0" applyFont="1" applyFill="1" applyBorder="1" applyAlignment="1">
      <alignment horizontal="center" vertical="center"/>
    </xf>
    <xf numFmtId="0" fontId="12" fillId="8" borderId="55" xfId="0" applyFont="1" applyFill="1" applyBorder="1" applyAlignment="1">
      <alignment horizontal="center" vertical="center"/>
    </xf>
    <xf numFmtId="0" fontId="12" fillId="8" borderId="57" xfId="0" applyFont="1" applyFill="1" applyBorder="1" applyAlignment="1">
      <alignment horizontal="center" vertical="center"/>
    </xf>
    <xf numFmtId="0" fontId="12" fillId="10" borderId="54" xfId="0" applyFont="1" applyFill="1" applyBorder="1" applyAlignment="1">
      <alignment horizontal="center" vertical="center"/>
    </xf>
    <xf numFmtId="0" fontId="12" fillId="10" borderId="55" xfId="0" applyFont="1" applyFill="1" applyBorder="1" applyAlignment="1">
      <alignment horizontal="center" vertical="center"/>
    </xf>
    <xf numFmtId="0" fontId="12" fillId="10" borderId="57" xfId="0" applyFon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165" fontId="0" fillId="0" borderId="59" xfId="0" applyNumberForma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15" borderId="26" xfId="0" applyFont="1" applyFill="1" applyBorder="1" applyAlignment="1">
      <alignment horizontal="center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5" borderId="27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2" fillId="10" borderId="19" xfId="0" applyFont="1" applyFill="1" applyBorder="1" applyAlignment="1">
      <alignment horizontal="center" vertical="center"/>
    </xf>
    <xf numFmtId="0" fontId="2" fillId="6" borderId="54" xfId="0" applyFont="1" applyFill="1" applyBorder="1" applyAlignment="1">
      <alignment horizontal="center" vertical="center" wrapText="1"/>
    </xf>
    <xf numFmtId="0" fontId="2" fillId="6" borderId="55" xfId="0" applyFont="1" applyFill="1" applyBorder="1" applyAlignment="1">
      <alignment horizontal="center" vertical="center" wrapText="1"/>
    </xf>
    <xf numFmtId="0" fontId="11" fillId="9" borderId="41" xfId="0" applyFont="1" applyFill="1" applyBorder="1" applyAlignment="1">
      <alignment horizontal="center" vertical="center" wrapText="1"/>
    </xf>
    <xf numFmtId="0" fontId="11" fillId="9" borderId="38" xfId="0" applyFont="1" applyFill="1" applyBorder="1" applyAlignment="1">
      <alignment horizontal="center" vertical="center" wrapText="1"/>
    </xf>
    <xf numFmtId="0" fontId="11" fillId="9" borderId="39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6" fillId="12" borderId="17" xfId="0" applyFont="1" applyFill="1" applyBorder="1" applyAlignment="1">
      <alignment horizontal="center" vertical="center" wrapText="1"/>
    </xf>
    <xf numFmtId="0" fontId="26" fillId="12" borderId="18" xfId="0" applyFont="1" applyFill="1" applyBorder="1" applyAlignment="1">
      <alignment horizontal="center" vertical="center" wrapText="1"/>
    </xf>
    <xf numFmtId="0" fontId="26" fillId="12" borderId="38" xfId="0" applyFont="1" applyFill="1" applyBorder="1" applyAlignment="1">
      <alignment horizontal="center" vertical="center" wrapText="1"/>
    </xf>
    <xf numFmtId="0" fontId="26" fillId="12" borderId="39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165" fontId="0" fillId="0" borderId="1" xfId="1" applyNumberFormat="1" applyFont="1" applyFill="1" applyBorder="1" applyAlignment="1">
      <alignment horizontal="center" vertical="center"/>
    </xf>
    <xf numFmtId="0" fontId="17" fillId="0" borderId="71" xfId="0" applyFont="1" applyBorder="1" applyAlignment="1">
      <alignment horizontal="center"/>
    </xf>
    <xf numFmtId="0" fontId="17" fillId="0" borderId="59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0" fontId="10" fillId="6" borderId="54" xfId="0" applyFont="1" applyFill="1" applyBorder="1" applyAlignment="1">
      <alignment horizontal="center" vertical="center" wrapText="1"/>
    </xf>
    <xf numFmtId="0" fontId="10" fillId="6" borderId="55" xfId="0" applyFont="1" applyFill="1" applyBorder="1" applyAlignment="1">
      <alignment horizontal="center" vertical="center" wrapText="1"/>
    </xf>
    <xf numFmtId="0" fontId="10" fillId="6" borderId="5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165" fontId="0" fillId="0" borderId="20" xfId="1" applyNumberFormat="1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60" xfId="0" applyFont="1" applyFill="1" applyBorder="1" applyAlignment="1">
      <alignment horizontal="center" vertical="center" wrapText="1"/>
    </xf>
    <xf numFmtId="0" fontId="2" fillId="15" borderId="32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5" borderId="60" xfId="0" applyFont="1" applyFill="1" applyBorder="1" applyAlignment="1">
      <alignment horizontal="center" vertical="center" wrapText="1"/>
    </xf>
    <xf numFmtId="165" fontId="9" fillId="0" borderId="62" xfId="0" applyNumberFormat="1" applyFont="1" applyFill="1" applyBorder="1" applyAlignment="1">
      <alignment horizontal="center" vertical="center"/>
    </xf>
    <xf numFmtId="165" fontId="9" fillId="0" borderId="9" xfId="0" applyNumberFormat="1" applyFont="1" applyFill="1" applyBorder="1" applyAlignment="1">
      <alignment horizontal="center" vertical="center"/>
    </xf>
    <xf numFmtId="165" fontId="9" fillId="0" borderId="64" xfId="0" applyNumberFormat="1" applyFont="1" applyFill="1" applyBorder="1" applyAlignment="1">
      <alignment horizontal="center" vertical="center"/>
    </xf>
    <xf numFmtId="165" fontId="9" fillId="0" borderId="5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165" fontId="9" fillId="0" borderId="65" xfId="0" applyNumberFormat="1" applyFont="1" applyFill="1" applyBorder="1" applyAlignment="1">
      <alignment horizontal="center" vertical="center"/>
    </xf>
    <xf numFmtId="165" fontId="9" fillId="0" borderId="59" xfId="0" applyNumberFormat="1" applyFont="1" applyFill="1" applyBorder="1" applyAlignment="1">
      <alignment horizontal="center" vertical="center"/>
    </xf>
    <xf numFmtId="0" fontId="11" fillId="10" borderId="58" xfId="0" applyFont="1" applyFill="1" applyBorder="1" applyAlignment="1">
      <alignment horizontal="center" vertical="center" wrapText="1"/>
    </xf>
    <xf numFmtId="165" fontId="0" fillId="0" borderId="19" xfId="1" applyNumberFormat="1" applyFont="1" applyFill="1" applyBorder="1" applyAlignment="1">
      <alignment horizontal="center" vertical="center"/>
    </xf>
    <xf numFmtId="165" fontId="0" fillId="0" borderId="23" xfId="1" applyNumberFormat="1" applyFont="1" applyFill="1" applyBorder="1" applyAlignment="1">
      <alignment horizontal="center" vertical="center"/>
    </xf>
    <xf numFmtId="0" fontId="10" fillId="6" borderId="54" xfId="0" applyFont="1" applyFill="1" applyBorder="1" applyAlignment="1">
      <alignment horizontal="center" vertical="center"/>
    </xf>
    <xf numFmtId="0" fontId="10" fillId="6" borderId="55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72" xfId="0" applyNumberFormat="1" applyBorder="1" applyAlignment="1">
      <alignment horizontal="center" vertical="center"/>
    </xf>
    <xf numFmtId="165" fontId="18" fillId="0" borderId="17" xfId="1" applyNumberFormat="1" applyFont="1" applyFill="1" applyBorder="1" applyAlignment="1">
      <alignment horizontal="center" vertical="center"/>
    </xf>
    <xf numFmtId="165" fontId="18" fillId="0" borderId="18" xfId="1" applyNumberFormat="1" applyFont="1" applyFill="1" applyBorder="1" applyAlignment="1">
      <alignment horizontal="center" vertical="center"/>
    </xf>
    <xf numFmtId="165" fontId="18" fillId="0" borderId="4" xfId="1" applyNumberFormat="1" applyFont="1" applyFill="1" applyBorder="1" applyAlignment="1">
      <alignment horizontal="center" vertical="center"/>
    </xf>
    <xf numFmtId="165" fontId="0" fillId="0" borderId="11" xfId="1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2" xfId="0" applyBorder="1" applyAlignment="1">
      <alignment horizontal="center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71" xfId="0" applyFont="1" applyFill="1" applyBorder="1" applyAlignment="1">
      <alignment horizontal="center" vertical="center"/>
    </xf>
    <xf numFmtId="0" fontId="18" fillId="2" borderId="59" xfId="0" applyFont="1" applyFill="1" applyBorder="1" applyAlignment="1">
      <alignment horizontal="center" vertical="center"/>
    </xf>
    <xf numFmtId="165" fontId="28" fillId="3" borderId="54" xfId="0" applyNumberFormat="1" applyFont="1" applyFill="1" applyBorder="1" applyAlignment="1">
      <alignment horizontal="center"/>
    </xf>
    <xf numFmtId="165" fontId="28" fillId="3" borderId="55" xfId="0" applyNumberFormat="1" applyFont="1" applyFill="1" applyBorder="1" applyAlignment="1">
      <alignment horizontal="center"/>
    </xf>
    <xf numFmtId="165" fontId="28" fillId="3" borderId="57" xfId="0" applyNumberFormat="1" applyFont="1" applyFill="1" applyBorder="1" applyAlignment="1">
      <alignment horizontal="center"/>
    </xf>
    <xf numFmtId="165" fontId="28" fillId="3" borderId="71" xfId="0" applyNumberFormat="1" applyFont="1" applyFill="1" applyBorder="1" applyAlignment="1">
      <alignment horizontal="center"/>
    </xf>
    <xf numFmtId="165" fontId="28" fillId="3" borderId="59" xfId="0" applyNumberFormat="1" applyFont="1" applyFill="1" applyBorder="1" applyAlignment="1">
      <alignment horizontal="center"/>
    </xf>
    <xf numFmtId="165" fontId="28" fillId="3" borderId="53" xfId="0" applyNumberFormat="1" applyFont="1" applyFill="1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165" fontId="0" fillId="0" borderId="70" xfId="0" applyNumberFormat="1" applyBorder="1" applyAlignment="1">
      <alignment horizontal="center" vertical="center"/>
    </xf>
    <xf numFmtId="165" fontId="0" fillId="0" borderId="50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165" fontId="0" fillId="0" borderId="53" xfId="0" applyNumberForma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40" xfId="0" applyFont="1" applyFill="1" applyBorder="1" applyAlignment="1">
      <alignment horizontal="center" vertical="center" wrapText="1"/>
    </xf>
    <xf numFmtId="0" fontId="2" fillId="6" borderId="60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165" fontId="2" fillId="3" borderId="5" xfId="0" applyNumberFormat="1" applyFont="1" applyFill="1" applyBorder="1" applyAlignment="1">
      <alignment horizontal="center"/>
    </xf>
    <xf numFmtId="165" fontId="2" fillId="3" borderId="5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center"/>
    </xf>
    <xf numFmtId="0" fontId="0" fillId="2" borderId="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left" vertical="center" wrapText="1"/>
    </xf>
    <xf numFmtId="0" fontId="0" fillId="2" borderId="2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 wrapText="1"/>
    </xf>
    <xf numFmtId="0" fontId="2" fillId="6" borderId="57" xfId="0" applyFont="1" applyFill="1" applyBorder="1" applyAlignment="1">
      <alignment horizontal="center" vertical="center" wrapText="1"/>
    </xf>
    <xf numFmtId="0" fontId="11" fillId="7" borderId="45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2" fillId="14" borderId="37" xfId="0" applyFont="1" applyFill="1" applyBorder="1" applyAlignment="1">
      <alignment horizontal="center" vertical="center" wrapText="1"/>
    </xf>
    <xf numFmtId="0" fontId="2" fillId="14" borderId="42" xfId="0" applyFont="1" applyFill="1" applyBorder="1" applyAlignment="1">
      <alignment horizontal="center" vertical="center" wrapText="1"/>
    </xf>
    <xf numFmtId="0" fontId="2" fillId="14" borderId="45" xfId="0" applyFont="1" applyFill="1" applyBorder="1" applyAlignment="1">
      <alignment horizontal="center" vertical="center" wrapText="1"/>
    </xf>
    <xf numFmtId="0" fontId="2" fillId="14" borderId="31" xfId="0" applyFont="1" applyFill="1" applyBorder="1" applyAlignment="1">
      <alignment horizontal="center" vertical="center" wrapText="1"/>
    </xf>
    <xf numFmtId="165" fontId="2" fillId="9" borderId="71" xfId="1" applyFont="1" applyFill="1" applyBorder="1" applyAlignment="1">
      <alignment horizontal="center" vertical="center" wrapText="1"/>
    </xf>
    <xf numFmtId="165" fontId="2" fillId="9" borderId="59" xfId="1" applyFont="1" applyFill="1" applyBorder="1" applyAlignment="1">
      <alignment horizontal="center" vertical="center" wrapText="1"/>
    </xf>
    <xf numFmtId="165" fontId="2" fillId="9" borderId="53" xfId="1" applyFont="1" applyFill="1" applyBorder="1" applyAlignment="1">
      <alignment horizontal="center" vertical="center" wrapText="1"/>
    </xf>
    <xf numFmtId="0" fontId="2" fillId="11" borderId="42" xfId="0" applyFont="1" applyFill="1" applyBorder="1" applyAlignment="1">
      <alignment horizontal="left" vertical="center"/>
    </xf>
    <xf numFmtId="0" fontId="2" fillId="11" borderId="30" xfId="0" applyFont="1" applyFill="1" applyBorder="1" applyAlignment="1">
      <alignment horizontal="left" vertical="center"/>
    </xf>
    <xf numFmtId="0" fontId="2" fillId="11" borderId="31" xfId="0" applyFont="1" applyFill="1" applyBorder="1" applyAlignment="1">
      <alignment horizontal="left" vertical="center"/>
    </xf>
    <xf numFmtId="0" fontId="2" fillId="13" borderId="47" xfId="0" applyFont="1" applyFill="1" applyBorder="1" applyAlignment="1">
      <alignment horizontal="center" vertical="center" wrapText="1"/>
    </xf>
    <xf numFmtId="0" fontId="2" fillId="13" borderId="48" xfId="0" applyFont="1" applyFill="1" applyBorder="1" applyAlignment="1">
      <alignment horizontal="center" vertical="center" wrapText="1"/>
    </xf>
    <xf numFmtId="0" fontId="2" fillId="7" borderId="37" xfId="0" applyFont="1" applyFill="1" applyBorder="1" applyAlignment="1">
      <alignment horizontal="center" vertical="center" wrapText="1"/>
    </xf>
    <xf numFmtId="0" fontId="2" fillId="7" borderId="42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center" vertical="center" wrapText="1"/>
    </xf>
    <xf numFmtId="0" fontId="2" fillId="8" borderId="55" xfId="0" applyFont="1" applyFill="1" applyBorder="1" applyAlignment="1">
      <alignment horizontal="center" vertical="center" wrapText="1"/>
    </xf>
    <xf numFmtId="0" fontId="12" fillId="10" borderId="55" xfId="0" applyFont="1" applyFill="1" applyBorder="1" applyAlignment="1">
      <alignment horizontal="center" vertical="center" wrapText="1"/>
    </xf>
    <xf numFmtId="0" fontId="12" fillId="10" borderId="57" xfId="0" applyFont="1" applyFill="1" applyBorder="1" applyAlignment="1">
      <alignment horizontal="center" vertical="center" wrapText="1"/>
    </xf>
  </cellXfs>
  <cellStyles count="3"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6FAD2"/>
      <color rgb="FF46DA58"/>
      <color rgb="FFE8E9BD"/>
      <color rgb="FFCBA9FD"/>
      <color rgb="FFB4F2CC"/>
      <color rgb="FFDDC6FE"/>
      <color rgb="FFE9DAFE"/>
      <color rgb="FFFFDDFF"/>
      <color rgb="FFCCEAD1"/>
      <color rgb="FFFABD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6DA58"/>
  </sheetPr>
  <dimension ref="A1:FC1903"/>
  <sheetViews>
    <sheetView topLeftCell="T67" zoomScale="60" zoomScaleNormal="60" zoomScaleSheetLayoutView="50" workbookViewId="0">
      <selection activeCell="AI156" sqref="A68:AO156"/>
    </sheetView>
  </sheetViews>
  <sheetFormatPr baseColWidth="10" defaultRowHeight="15" x14ac:dyDescent="0.25"/>
  <cols>
    <col min="2" max="2" width="43.42578125" customWidth="1"/>
    <col min="3" max="3" width="16.42578125" customWidth="1"/>
    <col min="4" max="4" width="20.5703125" customWidth="1"/>
    <col min="5" max="5" width="18.85546875" customWidth="1"/>
    <col min="6" max="6" width="19.140625" customWidth="1"/>
    <col min="7" max="7" width="21" customWidth="1"/>
    <col min="8" max="8" width="19.5703125" customWidth="1"/>
    <col min="9" max="9" width="21" customWidth="1"/>
    <col min="10" max="14" width="19.5703125" customWidth="1"/>
    <col min="15" max="15" width="22.42578125" customWidth="1"/>
    <col min="16" max="16" width="20" customWidth="1"/>
    <col min="17" max="17" width="18.42578125" customWidth="1"/>
    <col min="18" max="19" width="22.42578125" customWidth="1"/>
    <col min="20" max="20" width="20.85546875" customWidth="1"/>
    <col min="21" max="21" width="21.5703125" customWidth="1"/>
    <col min="22" max="22" width="21.42578125" customWidth="1"/>
    <col min="23" max="23" width="20.5703125" customWidth="1"/>
    <col min="24" max="24" width="23.5703125" customWidth="1"/>
    <col min="25" max="25" width="21.7109375" customWidth="1"/>
    <col min="26" max="26" width="18.28515625" customWidth="1"/>
    <col min="27" max="27" width="20.28515625" customWidth="1"/>
    <col min="28" max="28" width="21" customWidth="1"/>
    <col min="29" max="29" width="17.28515625" customWidth="1"/>
    <col min="30" max="30" width="18.42578125" customWidth="1"/>
    <col min="31" max="31" width="17.28515625" customWidth="1"/>
    <col min="32" max="32" width="19.5703125" customWidth="1"/>
    <col min="33" max="33" width="18.7109375" customWidth="1"/>
    <col min="34" max="34" width="23.140625" customWidth="1"/>
    <col min="35" max="35" width="21.28515625" customWidth="1"/>
    <col min="36" max="36" width="20.140625" customWidth="1"/>
    <col min="37" max="37" width="21.42578125" customWidth="1"/>
    <col min="38" max="38" width="18.7109375" customWidth="1"/>
    <col min="39" max="39" width="21.85546875" customWidth="1"/>
    <col min="40" max="40" width="19.42578125" bestFit="1" customWidth="1"/>
    <col min="41" max="41" width="25.85546875" customWidth="1"/>
    <col min="42" max="43" width="11.42578125" style="29"/>
    <col min="44" max="44" width="23" style="29" customWidth="1"/>
    <col min="45" max="45" width="28.7109375" style="29" customWidth="1"/>
    <col min="46" max="46" width="19.7109375" style="29" customWidth="1"/>
    <col min="47" max="47" width="16.42578125" style="29" customWidth="1"/>
    <col min="48" max="48" width="15.42578125" style="29" customWidth="1"/>
    <col min="49" max="49" width="17" style="29" customWidth="1"/>
    <col min="50" max="50" width="20.7109375" style="29" customWidth="1"/>
    <col min="51" max="51" width="20" style="29" customWidth="1"/>
    <col min="52" max="52" width="16.28515625" style="29" customWidth="1"/>
    <col min="53" max="53" width="25" style="29" customWidth="1"/>
    <col min="54" max="54" width="21.42578125" style="29" customWidth="1"/>
    <col min="55" max="55" width="22.28515625" style="29" customWidth="1"/>
    <col min="56" max="56" width="18.42578125" style="29" customWidth="1"/>
    <col min="57" max="57" width="22.85546875" style="29" customWidth="1"/>
    <col min="58" max="59" width="16.140625" style="29" customWidth="1"/>
    <col min="60" max="60" width="15.140625" style="29" customWidth="1"/>
    <col min="61" max="131" width="11.42578125" style="29"/>
  </cols>
  <sheetData>
    <row r="1" spans="1:159" s="29" customFormat="1" ht="15" customHeight="1" x14ac:dyDescent="0.25">
      <c r="A1" s="708" t="s">
        <v>184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08"/>
      <c r="X1" s="708"/>
    </row>
    <row r="2" spans="1:159" s="29" customFormat="1" ht="15.75" customHeight="1" thickBot="1" x14ac:dyDescent="0.3">
      <c r="A2" s="709"/>
      <c r="B2" s="709"/>
      <c r="C2" s="709"/>
      <c r="D2" s="709"/>
      <c r="E2" s="709"/>
      <c r="F2" s="709"/>
      <c r="G2" s="709"/>
      <c r="H2" s="709"/>
      <c r="I2" s="709"/>
      <c r="J2" s="709"/>
      <c r="K2" s="709"/>
      <c r="L2" s="709"/>
      <c r="M2" s="709"/>
      <c r="N2" s="709"/>
      <c r="O2" s="709"/>
      <c r="P2" s="709"/>
      <c r="Q2" s="709"/>
      <c r="R2" s="709"/>
      <c r="S2" s="709"/>
      <c r="T2" s="709"/>
      <c r="U2" s="709"/>
      <c r="V2" s="709"/>
      <c r="W2" s="709"/>
      <c r="X2" s="709"/>
    </row>
    <row r="3" spans="1:159" ht="15" customHeight="1" thickBot="1" x14ac:dyDescent="0.3">
      <c r="A3" s="981" t="s">
        <v>150</v>
      </c>
      <c r="B3" s="982"/>
      <c r="C3" s="983"/>
      <c r="D3" s="983"/>
      <c r="E3" s="983"/>
      <c r="F3" s="983"/>
      <c r="G3" s="983"/>
      <c r="H3" s="983"/>
      <c r="I3" s="983"/>
      <c r="J3" s="983"/>
      <c r="K3" s="983"/>
      <c r="L3" s="983"/>
      <c r="M3" s="983"/>
      <c r="N3" s="983"/>
      <c r="O3" s="983"/>
      <c r="P3" s="983"/>
      <c r="Q3" s="983"/>
      <c r="R3" s="983"/>
      <c r="S3" s="983"/>
      <c r="T3" s="983"/>
      <c r="U3" s="984"/>
      <c r="V3" s="36"/>
      <c r="W3" s="36"/>
      <c r="X3" s="36"/>
      <c r="Y3" s="746"/>
      <c r="Z3" s="746"/>
      <c r="AA3" s="746"/>
      <c r="AB3" s="746"/>
      <c r="AC3" s="746"/>
      <c r="AD3" s="746"/>
      <c r="AE3" s="746"/>
      <c r="AF3" s="746"/>
      <c r="AG3" s="746"/>
      <c r="AH3" s="746"/>
      <c r="AI3" s="746"/>
      <c r="AJ3" s="746"/>
      <c r="AK3" s="746"/>
      <c r="AL3" s="746"/>
      <c r="AM3" s="746"/>
      <c r="AN3" s="746"/>
      <c r="AO3" s="746"/>
      <c r="AP3" s="746"/>
      <c r="AQ3" s="746"/>
      <c r="AR3" s="746"/>
      <c r="AS3" s="746"/>
      <c r="AT3" s="746"/>
      <c r="AU3" s="746"/>
      <c r="AV3" s="746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</row>
    <row r="4" spans="1:159" ht="15" customHeight="1" thickBot="1" x14ac:dyDescent="0.3">
      <c r="A4" s="336"/>
      <c r="B4" s="338"/>
      <c r="C4" s="886" t="s">
        <v>177</v>
      </c>
      <c r="D4" s="887"/>
      <c r="E4" s="887"/>
      <c r="F4" s="888" t="s">
        <v>178</v>
      </c>
      <c r="G4" s="888"/>
      <c r="H4" s="888"/>
      <c r="I4" s="725" t="s">
        <v>179</v>
      </c>
      <c r="J4" s="725"/>
      <c r="K4" s="725"/>
      <c r="L4" s="729" t="s">
        <v>176</v>
      </c>
      <c r="M4" s="729"/>
      <c r="N4" s="730"/>
      <c r="O4" s="743" t="s">
        <v>168</v>
      </c>
      <c r="P4" s="883" t="s">
        <v>152</v>
      </c>
      <c r="Q4" s="747" t="s">
        <v>171</v>
      </c>
      <c r="R4" s="748"/>
      <c r="S4" s="892" t="s">
        <v>155</v>
      </c>
      <c r="T4" s="866" t="s">
        <v>4</v>
      </c>
      <c r="U4" s="869" t="s">
        <v>174</v>
      </c>
      <c r="V4" s="44"/>
      <c r="W4" s="44"/>
      <c r="X4" s="44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4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</row>
    <row r="5" spans="1:159" ht="29.25" customHeight="1" thickBot="1" x14ac:dyDescent="0.3">
      <c r="A5" s="843" t="s">
        <v>0</v>
      </c>
      <c r="B5" s="844" t="s">
        <v>1</v>
      </c>
      <c r="C5" s="880" t="s">
        <v>2</v>
      </c>
      <c r="D5" s="881"/>
      <c r="E5" s="881"/>
      <c r="F5" s="881"/>
      <c r="G5" s="881"/>
      <c r="H5" s="881"/>
      <c r="I5" s="881"/>
      <c r="J5" s="881"/>
      <c r="K5" s="881"/>
      <c r="L5" s="881"/>
      <c r="M5" s="881"/>
      <c r="N5" s="882"/>
      <c r="O5" s="744"/>
      <c r="P5" s="884"/>
      <c r="Q5" s="749"/>
      <c r="R5" s="750"/>
      <c r="S5" s="893"/>
      <c r="T5" s="867"/>
      <c r="U5" s="870"/>
      <c r="V5" s="44"/>
      <c r="W5" s="44"/>
      <c r="X5" s="44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4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</row>
    <row r="6" spans="1:159" ht="60.75" customHeight="1" thickBot="1" x14ac:dyDescent="0.3">
      <c r="A6" s="843"/>
      <c r="B6" s="844"/>
      <c r="C6" s="339" t="s">
        <v>3</v>
      </c>
      <c r="D6" s="340" t="s">
        <v>167</v>
      </c>
      <c r="E6" s="341" t="s">
        <v>5</v>
      </c>
      <c r="F6" s="342" t="s">
        <v>3</v>
      </c>
      <c r="G6" s="343" t="s">
        <v>4</v>
      </c>
      <c r="H6" s="344" t="s">
        <v>5</v>
      </c>
      <c r="I6" s="345" t="s">
        <v>3</v>
      </c>
      <c r="J6" s="346" t="s">
        <v>4</v>
      </c>
      <c r="K6" s="347" t="s">
        <v>5</v>
      </c>
      <c r="L6" s="348" t="s">
        <v>3</v>
      </c>
      <c r="M6" s="349" t="s">
        <v>4</v>
      </c>
      <c r="N6" s="350" t="s">
        <v>5</v>
      </c>
      <c r="O6" s="745"/>
      <c r="P6" s="885"/>
      <c r="Q6" s="351" t="s">
        <v>169</v>
      </c>
      <c r="R6" s="352" t="s">
        <v>170</v>
      </c>
      <c r="S6" s="894"/>
      <c r="T6" s="868"/>
      <c r="U6" s="871"/>
      <c r="V6" s="44"/>
      <c r="W6" s="44"/>
      <c r="X6" s="44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4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</row>
    <row r="7" spans="1:159" ht="117" customHeight="1" x14ac:dyDescent="0.25">
      <c r="A7" s="337" t="s">
        <v>6</v>
      </c>
      <c r="B7" s="214" t="s">
        <v>180</v>
      </c>
      <c r="C7" s="726">
        <v>3979860</v>
      </c>
      <c r="D7" s="726">
        <f>C7*19%</f>
        <v>756173.4</v>
      </c>
      <c r="E7" s="726">
        <f>C7+D7</f>
        <v>4736033.4000000004</v>
      </c>
      <c r="F7" s="726">
        <v>2500000</v>
      </c>
      <c r="G7" s="726">
        <f>F7*19%</f>
        <v>475000</v>
      </c>
      <c r="H7" s="726">
        <f>F7+G7</f>
        <v>2975000</v>
      </c>
      <c r="I7" s="726">
        <v>3027863</v>
      </c>
      <c r="J7" s="726">
        <f>I7*19%</f>
        <v>575293.97</v>
      </c>
      <c r="K7" s="726">
        <f>I7+J7</f>
        <v>3603156.9699999997</v>
      </c>
      <c r="L7" s="731">
        <v>8221000</v>
      </c>
      <c r="M7" s="726">
        <f>L7*19%</f>
        <v>1561990</v>
      </c>
      <c r="N7" s="726">
        <f>L7+M7</f>
        <v>9782990</v>
      </c>
      <c r="O7" s="726">
        <f>ROUND((AVERAGE(C7,F7,I7,L7)),0)</f>
        <v>4432181</v>
      </c>
      <c r="P7" s="726">
        <f>ROUND((STDEVA(C7,F7,I7,L7)),0)</f>
        <v>2599050</v>
      </c>
      <c r="Q7" s="726">
        <f>O7-P7</f>
        <v>1833131</v>
      </c>
      <c r="R7" s="726">
        <f>O7+P7</f>
        <v>7031231</v>
      </c>
      <c r="S7" s="872">
        <f>AVERAGE(C7,F7,I7)</f>
        <v>3169241</v>
      </c>
      <c r="T7" s="872">
        <f>ROUND((S7*19%),0)</f>
        <v>602156</v>
      </c>
      <c r="U7" s="875">
        <f>ROUND((S7+T7),0)</f>
        <v>3771397</v>
      </c>
      <c r="V7" s="878"/>
      <c r="W7" s="878"/>
      <c r="X7" s="878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4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</row>
    <row r="8" spans="1:159" ht="81.75" customHeight="1" x14ac:dyDescent="0.25">
      <c r="A8" s="337" t="s">
        <v>7</v>
      </c>
      <c r="B8" s="214" t="s">
        <v>181</v>
      </c>
      <c r="C8" s="727"/>
      <c r="D8" s="727"/>
      <c r="E8" s="727"/>
      <c r="F8" s="727"/>
      <c r="G8" s="727"/>
      <c r="H8" s="727"/>
      <c r="I8" s="727"/>
      <c r="J8" s="727"/>
      <c r="K8" s="727"/>
      <c r="L8" s="732"/>
      <c r="M8" s="727"/>
      <c r="N8" s="727"/>
      <c r="O8" s="727"/>
      <c r="P8" s="727"/>
      <c r="Q8" s="727"/>
      <c r="R8" s="727"/>
      <c r="S8" s="873"/>
      <c r="T8" s="873"/>
      <c r="U8" s="876"/>
      <c r="V8" s="878"/>
      <c r="W8" s="878"/>
      <c r="X8" s="879"/>
      <c r="Y8" s="42"/>
      <c r="Z8" s="42"/>
      <c r="AA8" s="105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4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</row>
    <row r="9" spans="1:159" ht="101.25" customHeight="1" x14ac:dyDescent="0.25">
      <c r="A9" s="337" t="s">
        <v>8</v>
      </c>
      <c r="B9" s="214" t="s">
        <v>182</v>
      </c>
      <c r="C9" s="727"/>
      <c r="D9" s="727"/>
      <c r="E9" s="727"/>
      <c r="F9" s="727"/>
      <c r="G9" s="727"/>
      <c r="H9" s="727"/>
      <c r="I9" s="727"/>
      <c r="J9" s="727"/>
      <c r="K9" s="727"/>
      <c r="L9" s="732"/>
      <c r="M9" s="727"/>
      <c r="N9" s="727"/>
      <c r="O9" s="727"/>
      <c r="P9" s="727"/>
      <c r="Q9" s="727"/>
      <c r="R9" s="727"/>
      <c r="S9" s="873"/>
      <c r="T9" s="873"/>
      <c r="U9" s="876"/>
      <c r="V9" s="878"/>
      <c r="W9" s="878"/>
      <c r="X9" s="879"/>
      <c r="Y9" s="42"/>
      <c r="Z9" s="42"/>
      <c r="AA9" s="105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4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</row>
    <row r="10" spans="1:159" ht="91.5" customHeight="1" thickBot="1" x14ac:dyDescent="0.3">
      <c r="A10" s="371" t="s">
        <v>9</v>
      </c>
      <c r="B10" s="372" t="s">
        <v>10</v>
      </c>
      <c r="C10" s="728"/>
      <c r="D10" s="728"/>
      <c r="E10" s="728"/>
      <c r="F10" s="728"/>
      <c r="G10" s="728"/>
      <c r="H10" s="728"/>
      <c r="I10" s="728"/>
      <c r="J10" s="728"/>
      <c r="K10" s="728"/>
      <c r="L10" s="733"/>
      <c r="M10" s="728"/>
      <c r="N10" s="728"/>
      <c r="O10" s="728"/>
      <c r="P10" s="728"/>
      <c r="Q10" s="728"/>
      <c r="R10" s="728"/>
      <c r="S10" s="874"/>
      <c r="T10" s="874"/>
      <c r="U10" s="877"/>
      <c r="V10" s="878"/>
      <c r="W10" s="878"/>
      <c r="X10" s="879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4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</row>
    <row r="11" spans="1:159" s="29" customFormat="1" ht="15.75" thickBot="1" x14ac:dyDescent="0.3">
      <c r="A11" s="990" t="s">
        <v>11</v>
      </c>
      <c r="B11" s="991"/>
      <c r="C11" s="991"/>
      <c r="D11" s="991"/>
      <c r="E11" s="991"/>
      <c r="F11" s="991"/>
      <c r="G11" s="991"/>
      <c r="H11" s="991"/>
      <c r="I11" s="991"/>
      <c r="J11" s="991"/>
      <c r="K11" s="991"/>
      <c r="L11" s="991"/>
      <c r="M11" s="991"/>
      <c r="N11" s="991"/>
      <c r="O11" s="991"/>
      <c r="P11" s="991"/>
      <c r="Q11" s="991"/>
      <c r="R11" s="992"/>
      <c r="S11" s="366">
        <f t="shared" ref="S11" si="0">SUM(S7)</f>
        <v>3169241</v>
      </c>
      <c r="T11" s="366">
        <f>T7</f>
        <v>602156</v>
      </c>
      <c r="U11" s="365">
        <f>U7</f>
        <v>3771397</v>
      </c>
      <c r="V11" s="335"/>
      <c r="W11" s="335"/>
      <c r="X11" s="335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</row>
    <row r="12" spans="1:159" s="29" customFormat="1" x14ac:dyDescent="0.25">
      <c r="A12" s="43"/>
      <c r="B12" s="43"/>
      <c r="C12" s="43"/>
      <c r="D12" s="38"/>
      <c r="E12" s="38"/>
      <c r="O12" s="354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</row>
    <row r="13" spans="1:159" s="29" customFormat="1" x14ac:dyDescent="0.25">
      <c r="A13" s="897" t="s">
        <v>12</v>
      </c>
      <c r="B13" s="897"/>
      <c r="C13" s="897"/>
      <c r="D13" s="38"/>
      <c r="E13" s="38"/>
      <c r="O13" s="354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</row>
    <row r="14" spans="1:159" s="29" customFormat="1" ht="55.5" customHeight="1" x14ac:dyDescent="0.25">
      <c r="A14" s="78">
        <v>1</v>
      </c>
      <c r="B14" s="895" t="s">
        <v>13</v>
      </c>
      <c r="C14" s="896"/>
      <c r="D14" s="39"/>
      <c r="E14" s="39"/>
      <c r="O14" s="354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</row>
    <row r="15" spans="1:159" s="29" customFormat="1" ht="33.75" customHeight="1" x14ac:dyDescent="0.25">
      <c r="A15" s="78">
        <v>2</v>
      </c>
      <c r="B15" s="895" t="s">
        <v>183</v>
      </c>
      <c r="C15" s="896"/>
      <c r="D15" s="38"/>
      <c r="E15" s="38"/>
      <c r="O15" s="354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</row>
    <row r="16" spans="1:159" s="29" customFormat="1" x14ac:dyDescent="0.25">
      <c r="A16" s="40"/>
      <c r="B16" s="40"/>
      <c r="C16" s="40"/>
      <c r="D16" s="40"/>
      <c r="E16" s="40"/>
      <c r="O16" s="354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</row>
    <row r="17" spans="1:68" s="29" customFormat="1" ht="15.75" thickBot="1" x14ac:dyDescent="0.3">
      <c r="A17" s="132"/>
      <c r="B17" s="898"/>
      <c r="C17" s="898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</row>
    <row r="18" spans="1:68" ht="15" customHeight="1" thickBot="1" x14ac:dyDescent="0.3">
      <c r="A18" s="903" t="s">
        <v>185</v>
      </c>
      <c r="B18" s="904"/>
      <c r="C18" s="904"/>
      <c r="D18" s="905"/>
      <c r="E18" s="905"/>
      <c r="F18" s="905"/>
      <c r="G18" s="905"/>
      <c r="H18" s="905"/>
      <c r="I18" s="905"/>
      <c r="J18" s="905"/>
      <c r="K18" s="905"/>
      <c r="L18" s="905"/>
      <c r="M18" s="905"/>
      <c r="N18" s="905"/>
      <c r="O18" s="905"/>
      <c r="P18" s="905"/>
      <c r="Q18" s="905"/>
      <c r="R18" s="905"/>
      <c r="S18" s="905"/>
      <c r="T18" s="905"/>
      <c r="U18" s="905"/>
      <c r="V18" s="905"/>
      <c r="W18" s="905"/>
      <c r="X18" s="905"/>
      <c r="Y18" s="905"/>
      <c r="Z18" s="905"/>
      <c r="AA18" s="905"/>
      <c r="AB18" s="905"/>
      <c r="AC18" s="905"/>
      <c r="AD18" s="905"/>
      <c r="AE18" s="905"/>
      <c r="AF18" s="905"/>
      <c r="AG18" s="905"/>
      <c r="AH18" s="905"/>
      <c r="AI18" s="905"/>
      <c r="AJ18" s="905"/>
      <c r="AK18" s="905"/>
      <c r="AL18" s="905"/>
      <c r="AM18" s="905"/>
      <c r="AN18" s="905"/>
      <c r="AO18" s="906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</row>
    <row r="19" spans="1:68" ht="15" customHeight="1" thickBot="1" x14ac:dyDescent="0.3">
      <c r="A19" s="100"/>
      <c r="B19" s="69"/>
      <c r="C19" s="70"/>
      <c r="D19" s="713" t="s">
        <v>156</v>
      </c>
      <c r="E19" s="714"/>
      <c r="F19" s="714"/>
      <c r="G19" s="714"/>
      <c r="H19" s="714"/>
      <c r="I19" s="715"/>
      <c r="J19" s="838" t="s">
        <v>157</v>
      </c>
      <c r="K19" s="839"/>
      <c r="L19" s="839"/>
      <c r="M19" s="839"/>
      <c r="N19" s="839"/>
      <c r="O19" s="840"/>
      <c r="P19" s="948" t="s">
        <v>179</v>
      </c>
      <c r="Q19" s="949"/>
      <c r="R19" s="949"/>
      <c r="S19" s="949"/>
      <c r="T19" s="949"/>
      <c r="U19" s="949"/>
      <c r="V19" s="972" t="s">
        <v>176</v>
      </c>
      <c r="W19" s="973"/>
      <c r="X19" s="973"/>
      <c r="Y19" s="973"/>
      <c r="Z19" s="973"/>
      <c r="AA19" s="974"/>
      <c r="AB19" s="985" t="s">
        <v>158</v>
      </c>
      <c r="AC19" s="986"/>
      <c r="AD19" s="986"/>
      <c r="AE19" s="986"/>
      <c r="AF19" s="986"/>
      <c r="AG19" s="986"/>
      <c r="AH19" s="987"/>
      <c r="AI19" s="907" t="s">
        <v>201</v>
      </c>
      <c r="AJ19" s="908"/>
      <c r="AK19" s="908"/>
      <c r="AL19" s="908"/>
      <c r="AM19" s="908"/>
      <c r="AN19" s="908"/>
      <c r="AO19" s="909"/>
      <c r="AP19" s="357"/>
      <c r="AQ19" s="357"/>
      <c r="AR19" s="357"/>
      <c r="AS19" s="357"/>
      <c r="AT19" s="357"/>
      <c r="AU19" s="357"/>
    </row>
    <row r="20" spans="1:68" ht="15.75" customHeight="1" thickBot="1" x14ac:dyDescent="0.3">
      <c r="A20" s="802" t="s">
        <v>0</v>
      </c>
      <c r="B20" s="803" t="s">
        <v>1</v>
      </c>
      <c r="C20" s="901" t="s">
        <v>14</v>
      </c>
      <c r="D20" s="719" t="s">
        <v>15</v>
      </c>
      <c r="E20" s="720"/>
      <c r="F20" s="721"/>
      <c r="G20" s="710" t="s">
        <v>2</v>
      </c>
      <c r="H20" s="711"/>
      <c r="I20" s="712"/>
      <c r="J20" s="889" t="s">
        <v>15</v>
      </c>
      <c r="K20" s="890"/>
      <c r="L20" s="891"/>
      <c r="M20" s="767" t="s">
        <v>2</v>
      </c>
      <c r="N20" s="768"/>
      <c r="O20" s="769"/>
      <c r="P20" s="823" t="s">
        <v>15</v>
      </c>
      <c r="Q20" s="824"/>
      <c r="R20" s="825"/>
      <c r="S20" s="826" t="s">
        <v>2</v>
      </c>
      <c r="T20" s="827"/>
      <c r="U20" s="921"/>
      <c r="V20" s="969" t="s">
        <v>15</v>
      </c>
      <c r="W20" s="970"/>
      <c r="X20" s="970"/>
      <c r="Y20" s="970" t="s">
        <v>2</v>
      </c>
      <c r="Z20" s="970"/>
      <c r="AA20" s="971"/>
      <c r="AB20" s="988"/>
      <c r="AC20" s="964"/>
      <c r="AD20" s="964"/>
      <c r="AE20" s="964"/>
      <c r="AF20" s="964"/>
      <c r="AG20" s="964"/>
      <c r="AH20" s="989"/>
      <c r="AI20" s="910"/>
      <c r="AJ20" s="911"/>
      <c r="AK20" s="911"/>
      <c r="AL20" s="911"/>
      <c r="AM20" s="911"/>
      <c r="AN20" s="911"/>
      <c r="AO20" s="912"/>
      <c r="AP20" s="357"/>
      <c r="AQ20" s="357"/>
      <c r="AR20" s="357"/>
      <c r="AS20" s="357"/>
      <c r="AT20" s="357"/>
      <c r="AU20" s="357"/>
    </row>
    <row r="21" spans="1:68" ht="95.25" customHeight="1" thickBot="1" x14ac:dyDescent="0.3">
      <c r="A21" s="899"/>
      <c r="B21" s="900"/>
      <c r="C21" s="902"/>
      <c r="D21" s="150" t="s">
        <v>16</v>
      </c>
      <c r="E21" s="152" t="s">
        <v>4</v>
      </c>
      <c r="F21" s="151" t="s">
        <v>17</v>
      </c>
      <c r="G21" s="153" t="s">
        <v>16</v>
      </c>
      <c r="H21" s="154" t="s">
        <v>4</v>
      </c>
      <c r="I21" s="154" t="s">
        <v>17</v>
      </c>
      <c r="J21" s="215" t="s">
        <v>16</v>
      </c>
      <c r="K21" s="215" t="s">
        <v>4</v>
      </c>
      <c r="L21" s="218" t="s">
        <v>17</v>
      </c>
      <c r="M21" s="220" t="s">
        <v>16</v>
      </c>
      <c r="N21" s="221" t="s">
        <v>4</v>
      </c>
      <c r="O21" s="222" t="s">
        <v>17</v>
      </c>
      <c r="P21" s="145" t="s">
        <v>16</v>
      </c>
      <c r="Q21" s="145" t="s">
        <v>4</v>
      </c>
      <c r="R21" s="291" t="s">
        <v>17</v>
      </c>
      <c r="S21" s="297" t="s">
        <v>16</v>
      </c>
      <c r="T21" s="296" t="s">
        <v>4</v>
      </c>
      <c r="U21" s="298" t="s">
        <v>17</v>
      </c>
      <c r="V21" s="348" t="s">
        <v>16</v>
      </c>
      <c r="W21" s="348" t="s">
        <v>4</v>
      </c>
      <c r="X21" s="360" t="s">
        <v>17</v>
      </c>
      <c r="Y21" s="367" t="s">
        <v>16</v>
      </c>
      <c r="Z21" s="368" t="s">
        <v>4</v>
      </c>
      <c r="AA21" s="369" t="s">
        <v>17</v>
      </c>
      <c r="AB21" s="412" t="s">
        <v>168</v>
      </c>
      <c r="AC21" s="417" t="s">
        <v>152</v>
      </c>
      <c r="AD21" s="93" t="s">
        <v>153</v>
      </c>
      <c r="AE21" s="94" t="s">
        <v>159</v>
      </c>
      <c r="AF21" s="415" t="s">
        <v>160</v>
      </c>
      <c r="AG21" s="358" t="s">
        <v>4</v>
      </c>
      <c r="AH21" s="359" t="s">
        <v>172</v>
      </c>
      <c r="AI21" s="448" t="s">
        <v>168</v>
      </c>
      <c r="AJ21" s="417" t="s">
        <v>152</v>
      </c>
      <c r="AK21" s="93" t="s">
        <v>153</v>
      </c>
      <c r="AL21" s="94" t="s">
        <v>159</v>
      </c>
      <c r="AM21" s="452" t="s">
        <v>173</v>
      </c>
      <c r="AN21" s="358" t="s">
        <v>4</v>
      </c>
      <c r="AO21" s="359" t="s">
        <v>172</v>
      </c>
    </row>
    <row r="22" spans="1:68" ht="30" x14ac:dyDescent="0.25">
      <c r="A22" s="11">
        <v>1</v>
      </c>
      <c r="B22" s="12" t="s">
        <v>18</v>
      </c>
      <c r="C22" s="31" t="s">
        <v>19</v>
      </c>
      <c r="D22" s="915" t="s">
        <v>20</v>
      </c>
      <c r="E22" s="916"/>
      <c r="F22" s="917"/>
      <c r="G22" s="169">
        <v>125320</v>
      </c>
      <c r="H22" s="165">
        <f>G22*19%</f>
        <v>23810.799999999999</v>
      </c>
      <c r="I22" s="166">
        <f>G22+H22</f>
        <v>149130.79999999999</v>
      </c>
      <c r="J22" s="810" t="s">
        <v>20</v>
      </c>
      <c r="K22" s="811"/>
      <c r="L22" s="811"/>
      <c r="M22" s="223">
        <v>93552.774999999994</v>
      </c>
      <c r="N22" s="216">
        <f>+M22*19%</f>
        <v>17775.027249999999</v>
      </c>
      <c r="O22" s="166">
        <f>+M22+N22</f>
        <v>111327.80224999999</v>
      </c>
      <c r="P22" s="810" t="s">
        <v>20</v>
      </c>
      <c r="Q22" s="811"/>
      <c r="R22" s="835"/>
      <c r="S22" s="299">
        <v>97968</v>
      </c>
      <c r="T22" s="300">
        <f>S22*19%</f>
        <v>18613.920000000002</v>
      </c>
      <c r="U22" s="301">
        <f>S22+T22</f>
        <v>116581.92</v>
      </c>
      <c r="V22" s="810" t="s">
        <v>20</v>
      </c>
      <c r="W22" s="811"/>
      <c r="X22" s="811"/>
      <c r="Y22" s="407">
        <v>253000</v>
      </c>
      <c r="Z22" s="319">
        <f>Y22*19%</f>
        <v>48070</v>
      </c>
      <c r="AA22" s="320">
        <f>Y22+Z22</f>
        <v>301070</v>
      </c>
      <c r="AB22" s="813" t="s">
        <v>20</v>
      </c>
      <c r="AC22" s="813"/>
      <c r="AD22" s="813"/>
      <c r="AE22" s="813"/>
      <c r="AF22" s="813"/>
      <c r="AG22" s="813"/>
      <c r="AH22" s="813"/>
      <c r="AI22" s="449">
        <f>AVERAGE(G22,M22,S22,Y22)</f>
        <v>142460.19375000001</v>
      </c>
      <c r="AJ22" s="453">
        <f>STDEVA(G22,M22,S22,Y22)</f>
        <v>75020.721406489785</v>
      </c>
      <c r="AK22" s="416">
        <f>AI22-AJ22</f>
        <v>67439.472343510221</v>
      </c>
      <c r="AL22" s="454">
        <f>AI22+AJ22</f>
        <v>217480.91515648979</v>
      </c>
      <c r="AM22" s="370">
        <f>ROUND((AVERAGE(G22,M22,S22)),0)</f>
        <v>105614</v>
      </c>
      <c r="AN22" s="33">
        <f>ROUND((AM22*19%),0)</f>
        <v>20067</v>
      </c>
      <c r="AO22" s="414">
        <f>AM22+AN22</f>
        <v>125681</v>
      </c>
      <c r="AP22" s="142"/>
      <c r="AQ22" s="144"/>
      <c r="AR22" s="144"/>
      <c r="AS22" s="142"/>
      <c r="AT22" s="142"/>
      <c r="AU22" s="142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</row>
    <row r="23" spans="1:68" ht="64.5" customHeight="1" x14ac:dyDescent="0.25">
      <c r="A23" s="9">
        <v>2</v>
      </c>
      <c r="B23" s="3" t="s">
        <v>21</v>
      </c>
      <c r="C23" s="30" t="s">
        <v>19</v>
      </c>
      <c r="D23" s="918"/>
      <c r="E23" s="919"/>
      <c r="F23" s="920"/>
      <c r="G23" s="161">
        <v>141275</v>
      </c>
      <c r="H23" s="165">
        <f t="shared" ref="H23:H37" si="1">G23*19%</f>
        <v>26842.25</v>
      </c>
      <c r="I23" s="166">
        <f>G23+H23</f>
        <v>168117.25</v>
      </c>
      <c r="J23" s="812"/>
      <c r="K23" s="813"/>
      <c r="L23" s="813"/>
      <c r="M23" s="223">
        <v>105462.25</v>
      </c>
      <c r="N23" s="216">
        <f t="shared" ref="N23:N37" si="2">+M23*19%</f>
        <v>20037.827499999999</v>
      </c>
      <c r="O23" s="166">
        <f t="shared" ref="O23:O37" si="3">+M23+N23</f>
        <v>125500.0775</v>
      </c>
      <c r="P23" s="812"/>
      <c r="Q23" s="813"/>
      <c r="R23" s="836"/>
      <c r="S23" s="217">
        <v>110440</v>
      </c>
      <c r="T23" s="162">
        <f t="shared" ref="T23:T37" si="4">S23*19%</f>
        <v>20983.599999999999</v>
      </c>
      <c r="U23" s="164">
        <f t="shared" ref="U23:U37" si="5">S23+T23</f>
        <v>131423.6</v>
      </c>
      <c r="V23" s="812"/>
      <c r="W23" s="813"/>
      <c r="X23" s="813"/>
      <c r="Y23" s="408">
        <v>285000</v>
      </c>
      <c r="Z23" s="321">
        <f t="shared" ref="Z23:Z37" si="6">Y23*19%</f>
        <v>54150</v>
      </c>
      <c r="AA23" s="322">
        <f t="shared" ref="AA23:AA37" si="7">Y23+Z23</f>
        <v>339150</v>
      </c>
      <c r="AB23" s="813"/>
      <c r="AC23" s="813"/>
      <c r="AD23" s="813"/>
      <c r="AE23" s="813"/>
      <c r="AF23" s="813"/>
      <c r="AG23" s="813"/>
      <c r="AH23" s="813"/>
      <c r="AI23" s="450">
        <f t="shared" ref="AI23:AI36" si="8">AVERAGE(G23,M23,S23,Y23)</f>
        <v>160544.3125</v>
      </c>
      <c r="AJ23" s="377">
        <f t="shared" ref="AJ23:AJ37" si="9">STDEVA(G23,M23,S23,Y23)</f>
        <v>84468.929782241772</v>
      </c>
      <c r="AK23" s="406">
        <f t="shared" ref="AK23:AK37" si="10">AI23-AJ23</f>
        <v>76075.382717758228</v>
      </c>
      <c r="AL23" s="455">
        <f t="shared" ref="AL23:AL37" si="11">AI23+AJ23</f>
        <v>245013.24228224176</v>
      </c>
      <c r="AM23" s="158">
        <f t="shared" ref="AM23:AM37" si="12">ROUND((AVERAGE(G23,M23,S23)),0)</f>
        <v>119059</v>
      </c>
      <c r="AN23" s="131">
        <f t="shared" ref="AN23:AN37" si="13">ROUND((AM23*19%),0)</f>
        <v>22621</v>
      </c>
      <c r="AO23" s="411">
        <f t="shared" ref="AO23:AO37" si="14">AM23+AN23</f>
        <v>141680</v>
      </c>
      <c r="AP23" s="142"/>
      <c r="AQ23" s="144"/>
      <c r="AR23" s="144"/>
      <c r="AS23" s="142"/>
      <c r="AT23" s="142"/>
      <c r="AU23" s="142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</row>
    <row r="24" spans="1:68" ht="30" x14ac:dyDescent="0.25">
      <c r="A24" s="9">
        <v>3</v>
      </c>
      <c r="B24" s="3" t="s">
        <v>22</v>
      </c>
      <c r="C24" s="30" t="s">
        <v>19</v>
      </c>
      <c r="D24" s="918"/>
      <c r="E24" s="919"/>
      <c r="F24" s="920"/>
      <c r="G24" s="161">
        <v>149215</v>
      </c>
      <c r="H24" s="165">
        <f t="shared" si="1"/>
        <v>28350.85</v>
      </c>
      <c r="I24" s="166">
        <f t="shared" ref="I24:I37" si="15">G24+H24</f>
        <v>177565.85</v>
      </c>
      <c r="J24" s="812"/>
      <c r="K24" s="813"/>
      <c r="L24" s="813"/>
      <c r="M24" s="223">
        <v>111388.80000000002</v>
      </c>
      <c r="N24" s="216">
        <f t="shared" si="2"/>
        <v>21163.872000000003</v>
      </c>
      <c r="O24" s="166">
        <f t="shared" si="3"/>
        <v>132552.67200000002</v>
      </c>
      <c r="P24" s="812"/>
      <c r="Q24" s="813"/>
      <c r="R24" s="836"/>
      <c r="S24" s="217">
        <v>116646</v>
      </c>
      <c r="T24" s="162">
        <f t="shared" si="4"/>
        <v>22162.74</v>
      </c>
      <c r="U24" s="164">
        <f t="shared" si="5"/>
        <v>138808.74</v>
      </c>
      <c r="V24" s="812"/>
      <c r="W24" s="813"/>
      <c r="X24" s="813"/>
      <c r="Y24" s="408">
        <v>301000</v>
      </c>
      <c r="Z24" s="321">
        <f t="shared" si="6"/>
        <v>57190</v>
      </c>
      <c r="AA24" s="322">
        <f t="shared" si="7"/>
        <v>358190</v>
      </c>
      <c r="AB24" s="813"/>
      <c r="AC24" s="813"/>
      <c r="AD24" s="813"/>
      <c r="AE24" s="813"/>
      <c r="AF24" s="813"/>
      <c r="AG24" s="813"/>
      <c r="AH24" s="813"/>
      <c r="AI24" s="450">
        <f t="shared" si="8"/>
        <v>169562.45</v>
      </c>
      <c r="AJ24" s="377">
        <f t="shared" si="9"/>
        <v>89207.945285962793</v>
      </c>
      <c r="AK24" s="406">
        <f t="shared" si="10"/>
        <v>80354.504714037219</v>
      </c>
      <c r="AL24" s="455">
        <f t="shared" si="11"/>
        <v>258770.39528596279</v>
      </c>
      <c r="AM24" s="158">
        <f t="shared" si="12"/>
        <v>125750</v>
      </c>
      <c r="AN24" s="131">
        <f t="shared" si="13"/>
        <v>23893</v>
      </c>
      <c r="AO24" s="411">
        <f t="shared" si="14"/>
        <v>149643</v>
      </c>
      <c r="AP24" s="142"/>
      <c r="AQ24" s="144"/>
      <c r="AR24" s="144"/>
      <c r="AS24" s="142"/>
      <c r="AT24" s="142"/>
      <c r="AU24" s="142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</row>
    <row r="25" spans="1:68" ht="69" customHeight="1" x14ac:dyDescent="0.25">
      <c r="A25" s="9">
        <v>4</v>
      </c>
      <c r="B25" s="3" t="s">
        <v>23</v>
      </c>
      <c r="C25" s="30" t="s">
        <v>19</v>
      </c>
      <c r="D25" s="918"/>
      <c r="E25" s="919"/>
      <c r="F25" s="920"/>
      <c r="G25" s="161">
        <v>125320</v>
      </c>
      <c r="H25" s="165">
        <f t="shared" si="1"/>
        <v>23810.799999999999</v>
      </c>
      <c r="I25" s="166">
        <f t="shared" si="15"/>
        <v>149130.79999999999</v>
      </c>
      <c r="J25" s="812"/>
      <c r="K25" s="813"/>
      <c r="L25" s="813"/>
      <c r="M25" s="223">
        <v>93552.774999999994</v>
      </c>
      <c r="N25" s="216">
        <f t="shared" si="2"/>
        <v>17775.027249999999</v>
      </c>
      <c r="O25" s="166">
        <f t="shared" si="3"/>
        <v>111327.80224999999</v>
      </c>
      <c r="P25" s="812"/>
      <c r="Q25" s="813"/>
      <c r="R25" s="836"/>
      <c r="S25" s="217">
        <v>97968</v>
      </c>
      <c r="T25" s="162">
        <f t="shared" si="4"/>
        <v>18613.920000000002</v>
      </c>
      <c r="U25" s="164">
        <f t="shared" si="5"/>
        <v>116581.92</v>
      </c>
      <c r="V25" s="812"/>
      <c r="W25" s="813"/>
      <c r="X25" s="813"/>
      <c r="Y25" s="408">
        <v>253000</v>
      </c>
      <c r="Z25" s="321">
        <f t="shared" si="6"/>
        <v>48070</v>
      </c>
      <c r="AA25" s="322">
        <f t="shared" si="7"/>
        <v>301070</v>
      </c>
      <c r="AB25" s="813"/>
      <c r="AC25" s="813"/>
      <c r="AD25" s="813"/>
      <c r="AE25" s="813"/>
      <c r="AF25" s="813"/>
      <c r="AG25" s="813"/>
      <c r="AH25" s="813"/>
      <c r="AI25" s="450">
        <f t="shared" si="8"/>
        <v>142460.19375000001</v>
      </c>
      <c r="AJ25" s="377">
        <f t="shared" si="9"/>
        <v>75020.721406489785</v>
      </c>
      <c r="AK25" s="406">
        <f t="shared" si="10"/>
        <v>67439.472343510221</v>
      </c>
      <c r="AL25" s="455">
        <f t="shared" si="11"/>
        <v>217480.91515648979</v>
      </c>
      <c r="AM25" s="158">
        <f t="shared" si="12"/>
        <v>105614</v>
      </c>
      <c r="AN25" s="131">
        <f t="shared" si="13"/>
        <v>20067</v>
      </c>
      <c r="AO25" s="411">
        <f t="shared" si="14"/>
        <v>125681</v>
      </c>
      <c r="AP25" s="142"/>
      <c r="AQ25" s="144"/>
      <c r="AR25" s="144"/>
      <c r="AS25" s="142"/>
      <c r="AT25" s="142"/>
      <c r="AU25" s="1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</row>
    <row r="26" spans="1:68" ht="51.75" customHeight="1" x14ac:dyDescent="0.25">
      <c r="A26" s="9">
        <v>5</v>
      </c>
      <c r="B26" s="3" t="s">
        <v>24</v>
      </c>
      <c r="C26" s="30" t="s">
        <v>19</v>
      </c>
      <c r="D26" s="918"/>
      <c r="E26" s="919"/>
      <c r="F26" s="920"/>
      <c r="G26" s="161">
        <v>266098</v>
      </c>
      <c r="H26" s="165">
        <f t="shared" si="1"/>
        <v>50558.62</v>
      </c>
      <c r="I26" s="166">
        <f t="shared" si="15"/>
        <v>316656.62</v>
      </c>
      <c r="J26" s="812"/>
      <c r="K26" s="813"/>
      <c r="L26" s="813"/>
      <c r="M26" s="223">
        <v>198645</v>
      </c>
      <c r="N26" s="216">
        <f t="shared" si="2"/>
        <v>37742.550000000003</v>
      </c>
      <c r="O26" s="166">
        <f t="shared" si="3"/>
        <v>236387.55</v>
      </c>
      <c r="P26" s="812"/>
      <c r="Q26" s="813"/>
      <c r="R26" s="836"/>
      <c r="S26" s="217">
        <v>208020</v>
      </c>
      <c r="T26" s="162">
        <f t="shared" si="4"/>
        <v>39523.800000000003</v>
      </c>
      <c r="U26" s="164">
        <f t="shared" si="5"/>
        <v>247543.8</v>
      </c>
      <c r="V26" s="812"/>
      <c r="W26" s="813"/>
      <c r="X26" s="813"/>
      <c r="Y26" s="408">
        <v>536000</v>
      </c>
      <c r="Z26" s="321">
        <f t="shared" si="6"/>
        <v>101840</v>
      </c>
      <c r="AA26" s="322">
        <f t="shared" si="7"/>
        <v>637840</v>
      </c>
      <c r="AB26" s="813"/>
      <c r="AC26" s="813"/>
      <c r="AD26" s="813"/>
      <c r="AE26" s="813"/>
      <c r="AF26" s="813"/>
      <c r="AG26" s="813"/>
      <c r="AH26" s="813"/>
      <c r="AI26" s="450">
        <f t="shared" si="8"/>
        <v>302190.75</v>
      </c>
      <c r="AJ26" s="377">
        <f t="shared" si="9"/>
        <v>158702.34663960288</v>
      </c>
      <c r="AK26" s="406">
        <f t="shared" si="10"/>
        <v>143488.40336039712</v>
      </c>
      <c r="AL26" s="455">
        <f t="shared" si="11"/>
        <v>460893.09663960291</v>
      </c>
      <c r="AM26" s="158">
        <f t="shared" si="12"/>
        <v>224254</v>
      </c>
      <c r="AN26" s="131">
        <f t="shared" si="13"/>
        <v>42608</v>
      </c>
      <c r="AO26" s="411">
        <f t="shared" si="14"/>
        <v>266862</v>
      </c>
      <c r="AP26" s="142"/>
      <c r="AQ26" s="144"/>
      <c r="AR26" s="144"/>
      <c r="AS26" s="142"/>
      <c r="AT26" s="142"/>
      <c r="AU26" s="1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</row>
    <row r="27" spans="1:68" ht="50.25" customHeight="1" x14ac:dyDescent="0.25">
      <c r="A27" s="9">
        <v>6</v>
      </c>
      <c r="B27" s="3" t="s">
        <v>25</v>
      </c>
      <c r="C27" s="30" t="s">
        <v>19</v>
      </c>
      <c r="D27" s="918"/>
      <c r="E27" s="919"/>
      <c r="F27" s="920"/>
      <c r="G27" s="161">
        <v>133256</v>
      </c>
      <c r="H27" s="165">
        <f t="shared" si="1"/>
        <v>25318.639999999999</v>
      </c>
      <c r="I27" s="166">
        <f t="shared" si="15"/>
        <v>158574.64000000001</v>
      </c>
      <c r="J27" s="812"/>
      <c r="K27" s="813"/>
      <c r="L27" s="813"/>
      <c r="M27" s="223">
        <v>99477.275000000009</v>
      </c>
      <c r="N27" s="216">
        <f t="shared" si="2"/>
        <v>18900.682250000002</v>
      </c>
      <c r="O27" s="166">
        <f t="shared" si="3"/>
        <v>118377.95725000001</v>
      </c>
      <c r="P27" s="812"/>
      <c r="Q27" s="813"/>
      <c r="R27" s="836"/>
      <c r="S27" s="217">
        <v>104173</v>
      </c>
      <c r="T27" s="162">
        <f t="shared" si="4"/>
        <v>19792.87</v>
      </c>
      <c r="U27" s="164">
        <f t="shared" si="5"/>
        <v>123965.87</v>
      </c>
      <c r="V27" s="812"/>
      <c r="W27" s="813"/>
      <c r="X27" s="813"/>
      <c r="Y27" s="408">
        <v>269000</v>
      </c>
      <c r="Z27" s="321">
        <f t="shared" si="6"/>
        <v>51110</v>
      </c>
      <c r="AA27" s="322">
        <f t="shared" si="7"/>
        <v>320110</v>
      </c>
      <c r="AB27" s="813"/>
      <c r="AC27" s="813"/>
      <c r="AD27" s="813"/>
      <c r="AE27" s="813"/>
      <c r="AF27" s="813"/>
      <c r="AG27" s="813"/>
      <c r="AH27" s="813"/>
      <c r="AI27" s="450">
        <f t="shared" si="8"/>
        <v>151476.56875000001</v>
      </c>
      <c r="AJ27" s="377">
        <f t="shared" si="9"/>
        <v>79760.684102155894</v>
      </c>
      <c r="AK27" s="406">
        <f t="shared" si="10"/>
        <v>71715.884647844112</v>
      </c>
      <c r="AL27" s="455">
        <f t="shared" si="11"/>
        <v>231237.25285215589</v>
      </c>
      <c r="AM27" s="158">
        <f t="shared" si="12"/>
        <v>112302</v>
      </c>
      <c r="AN27" s="131">
        <f t="shared" si="13"/>
        <v>21337</v>
      </c>
      <c r="AO27" s="411">
        <f t="shared" si="14"/>
        <v>133639</v>
      </c>
      <c r="AP27" s="142"/>
      <c r="AQ27" s="144"/>
      <c r="AR27" s="144"/>
      <c r="AS27" s="142"/>
      <c r="AT27" s="142"/>
      <c r="AU27" s="1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</row>
    <row r="28" spans="1:68" ht="62.25" customHeight="1" x14ac:dyDescent="0.25">
      <c r="A28" s="9">
        <v>7</v>
      </c>
      <c r="B28" s="3" t="s">
        <v>26</v>
      </c>
      <c r="C28" s="30" t="s">
        <v>19</v>
      </c>
      <c r="D28" s="918"/>
      <c r="E28" s="919"/>
      <c r="F28" s="920"/>
      <c r="G28" s="161">
        <v>225346</v>
      </c>
      <c r="H28" s="165">
        <f t="shared" si="1"/>
        <v>42815.74</v>
      </c>
      <c r="I28" s="166">
        <f t="shared" si="15"/>
        <v>268161.74</v>
      </c>
      <c r="J28" s="812"/>
      <c r="K28" s="813"/>
      <c r="L28" s="813"/>
      <c r="M28" s="223">
        <v>168221.97500000003</v>
      </c>
      <c r="N28" s="216">
        <f t="shared" si="2"/>
        <v>31962.175250000008</v>
      </c>
      <c r="O28" s="166">
        <f t="shared" si="3"/>
        <v>200184.15025000004</v>
      </c>
      <c r="P28" s="812"/>
      <c r="Q28" s="813"/>
      <c r="R28" s="836"/>
      <c r="S28" s="217">
        <v>176163</v>
      </c>
      <c r="T28" s="162">
        <f t="shared" si="4"/>
        <v>33470.97</v>
      </c>
      <c r="U28" s="164">
        <f t="shared" si="5"/>
        <v>209633.97</v>
      </c>
      <c r="V28" s="812"/>
      <c r="W28" s="813"/>
      <c r="X28" s="813"/>
      <c r="Y28" s="408">
        <v>454000</v>
      </c>
      <c r="Z28" s="321">
        <f t="shared" si="6"/>
        <v>86260</v>
      </c>
      <c r="AA28" s="322">
        <f t="shared" si="7"/>
        <v>540260</v>
      </c>
      <c r="AB28" s="813"/>
      <c r="AC28" s="813"/>
      <c r="AD28" s="813"/>
      <c r="AE28" s="813"/>
      <c r="AF28" s="813"/>
      <c r="AG28" s="813"/>
      <c r="AH28" s="813"/>
      <c r="AI28" s="450">
        <f t="shared" si="8"/>
        <v>255932.74375000002</v>
      </c>
      <c r="AJ28" s="377">
        <f t="shared" si="9"/>
        <v>134440.29389074285</v>
      </c>
      <c r="AK28" s="406">
        <f t="shared" si="10"/>
        <v>121492.44985925718</v>
      </c>
      <c r="AL28" s="455">
        <f t="shared" si="11"/>
        <v>390373.03764074284</v>
      </c>
      <c r="AM28" s="158">
        <f t="shared" si="12"/>
        <v>189910</v>
      </c>
      <c r="AN28" s="131">
        <f t="shared" si="13"/>
        <v>36083</v>
      </c>
      <c r="AO28" s="411">
        <f t="shared" si="14"/>
        <v>225993</v>
      </c>
      <c r="AP28" s="142"/>
      <c r="AQ28" s="144"/>
      <c r="AR28" s="144"/>
      <c r="AS28" s="142"/>
      <c r="AT28" s="142"/>
      <c r="AU28" s="1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</row>
    <row r="29" spans="1:68" ht="61.5" customHeight="1" x14ac:dyDescent="0.25">
      <c r="A29" s="9">
        <v>8</v>
      </c>
      <c r="B29" s="3" t="s">
        <v>27</v>
      </c>
      <c r="C29" s="30" t="s">
        <v>19</v>
      </c>
      <c r="D29" s="918"/>
      <c r="E29" s="919"/>
      <c r="F29" s="920"/>
      <c r="G29" s="161">
        <v>123420</v>
      </c>
      <c r="H29" s="165">
        <f t="shared" si="1"/>
        <v>23449.8</v>
      </c>
      <c r="I29" s="166">
        <f t="shared" si="15"/>
        <v>146869.79999999999</v>
      </c>
      <c r="J29" s="812"/>
      <c r="K29" s="813"/>
      <c r="L29" s="813"/>
      <c r="M29" s="223">
        <v>92134.175000000017</v>
      </c>
      <c r="N29" s="216">
        <f t="shared" si="2"/>
        <v>17505.493250000003</v>
      </c>
      <c r="O29" s="166">
        <f t="shared" si="3"/>
        <v>109639.66825000002</v>
      </c>
      <c r="P29" s="812"/>
      <c r="Q29" s="813"/>
      <c r="R29" s="836"/>
      <c r="S29" s="217">
        <v>96483</v>
      </c>
      <c r="T29" s="162">
        <f t="shared" si="4"/>
        <v>18331.77</v>
      </c>
      <c r="U29" s="164">
        <f t="shared" si="5"/>
        <v>114814.77</v>
      </c>
      <c r="V29" s="812"/>
      <c r="W29" s="813"/>
      <c r="X29" s="813"/>
      <c r="Y29" s="408">
        <v>249000</v>
      </c>
      <c r="Z29" s="321">
        <f t="shared" si="6"/>
        <v>47310</v>
      </c>
      <c r="AA29" s="322">
        <f t="shared" si="7"/>
        <v>296310</v>
      </c>
      <c r="AB29" s="813"/>
      <c r="AC29" s="813"/>
      <c r="AD29" s="813"/>
      <c r="AE29" s="813"/>
      <c r="AF29" s="813"/>
      <c r="AG29" s="813"/>
      <c r="AH29" s="813"/>
      <c r="AI29" s="450">
        <f t="shared" si="8"/>
        <v>140259.29375000001</v>
      </c>
      <c r="AJ29" s="377">
        <f t="shared" si="9"/>
        <v>73802.651169488192</v>
      </c>
      <c r="AK29" s="406">
        <f t="shared" si="10"/>
        <v>66456.64258051182</v>
      </c>
      <c r="AL29" s="455">
        <f t="shared" si="11"/>
        <v>214061.94491948822</v>
      </c>
      <c r="AM29" s="158">
        <f t="shared" si="12"/>
        <v>104012</v>
      </c>
      <c r="AN29" s="131">
        <f t="shared" si="13"/>
        <v>19762</v>
      </c>
      <c r="AO29" s="411">
        <f t="shared" si="14"/>
        <v>123774</v>
      </c>
      <c r="AP29" s="142"/>
      <c r="AQ29" s="144"/>
      <c r="AR29" s="144"/>
      <c r="AS29" s="142"/>
      <c r="AT29" s="142"/>
      <c r="AU29" s="1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</row>
    <row r="30" spans="1:68" ht="57" customHeight="1" x14ac:dyDescent="0.25">
      <c r="A30" s="9">
        <v>9</v>
      </c>
      <c r="B30" s="3" t="s">
        <v>28</v>
      </c>
      <c r="C30" s="30" t="s">
        <v>19</v>
      </c>
      <c r="D30" s="918"/>
      <c r="E30" s="919"/>
      <c r="F30" s="920"/>
      <c r="G30" s="161">
        <v>222371</v>
      </c>
      <c r="H30" s="165">
        <f t="shared" si="1"/>
        <v>42250.49</v>
      </c>
      <c r="I30" s="166">
        <f t="shared" si="15"/>
        <v>264621.49</v>
      </c>
      <c r="J30" s="812"/>
      <c r="K30" s="813"/>
      <c r="L30" s="813"/>
      <c r="M30" s="223">
        <v>166000.80000000002</v>
      </c>
      <c r="N30" s="216">
        <f t="shared" si="2"/>
        <v>31540.152000000006</v>
      </c>
      <c r="O30" s="166">
        <f t="shared" si="3"/>
        <v>197540.95200000002</v>
      </c>
      <c r="P30" s="812"/>
      <c r="Q30" s="813"/>
      <c r="R30" s="836"/>
      <c r="S30" s="217">
        <v>173836</v>
      </c>
      <c r="T30" s="162">
        <f t="shared" si="4"/>
        <v>33028.840000000004</v>
      </c>
      <c r="U30" s="164">
        <f t="shared" si="5"/>
        <v>206864.84</v>
      </c>
      <c r="V30" s="812"/>
      <c r="W30" s="813"/>
      <c r="X30" s="813"/>
      <c r="Y30" s="408">
        <v>448000</v>
      </c>
      <c r="Z30" s="321">
        <f t="shared" si="6"/>
        <v>85120</v>
      </c>
      <c r="AA30" s="322">
        <f t="shared" si="7"/>
        <v>533120</v>
      </c>
      <c r="AB30" s="813"/>
      <c r="AC30" s="813"/>
      <c r="AD30" s="813"/>
      <c r="AE30" s="813"/>
      <c r="AF30" s="813"/>
      <c r="AG30" s="813"/>
      <c r="AH30" s="813"/>
      <c r="AI30" s="450">
        <f>AVERAGE(G30,M30,S30,Y30)</f>
        <v>252551.95</v>
      </c>
      <c r="AJ30" s="377">
        <f t="shared" si="9"/>
        <v>132662.64526036207</v>
      </c>
      <c r="AK30" s="406">
        <f t="shared" si="10"/>
        <v>119889.30473963794</v>
      </c>
      <c r="AL30" s="455">
        <f t="shared" si="11"/>
        <v>385214.59526036208</v>
      </c>
      <c r="AM30" s="158">
        <f t="shared" si="12"/>
        <v>187403</v>
      </c>
      <c r="AN30" s="131">
        <f t="shared" si="13"/>
        <v>35607</v>
      </c>
      <c r="AO30" s="411">
        <f t="shared" si="14"/>
        <v>223010</v>
      </c>
      <c r="AP30" s="142"/>
      <c r="AQ30" s="144"/>
      <c r="AR30" s="144"/>
      <c r="AS30" s="142"/>
      <c r="AT30" s="142"/>
      <c r="AU30" s="1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</row>
    <row r="31" spans="1:68" ht="61.5" customHeight="1" thickBot="1" x14ac:dyDescent="0.3">
      <c r="A31" s="13">
        <v>10</v>
      </c>
      <c r="B31" s="3" t="s">
        <v>29</v>
      </c>
      <c r="C31" s="30" t="s">
        <v>19</v>
      </c>
      <c r="D31" s="918"/>
      <c r="E31" s="919"/>
      <c r="F31" s="920"/>
      <c r="G31" s="170">
        <v>178803</v>
      </c>
      <c r="H31" s="165">
        <f t="shared" si="1"/>
        <v>33972.57</v>
      </c>
      <c r="I31" s="166">
        <f t="shared" si="15"/>
        <v>212775.57</v>
      </c>
      <c r="J31" s="812"/>
      <c r="K31" s="813"/>
      <c r="L31" s="813"/>
      <c r="M31" s="223">
        <v>133477.55000000002</v>
      </c>
      <c r="N31" s="216">
        <f t="shared" si="2"/>
        <v>25360.734500000002</v>
      </c>
      <c r="O31" s="166">
        <f t="shared" si="3"/>
        <v>158838.28450000001</v>
      </c>
      <c r="P31" s="814"/>
      <c r="Q31" s="815"/>
      <c r="R31" s="816"/>
      <c r="S31" s="217">
        <v>176163</v>
      </c>
      <c r="T31" s="162">
        <f t="shared" si="4"/>
        <v>33470.97</v>
      </c>
      <c r="U31" s="164">
        <f t="shared" si="5"/>
        <v>209633.97</v>
      </c>
      <c r="V31" s="812"/>
      <c r="W31" s="813"/>
      <c r="X31" s="813"/>
      <c r="Y31" s="408">
        <v>360000</v>
      </c>
      <c r="Z31" s="321">
        <f t="shared" si="6"/>
        <v>68400</v>
      </c>
      <c r="AA31" s="322">
        <f t="shared" si="7"/>
        <v>428400</v>
      </c>
      <c r="AB31" s="993"/>
      <c r="AC31" s="993"/>
      <c r="AD31" s="993"/>
      <c r="AE31" s="993"/>
      <c r="AF31" s="993"/>
      <c r="AG31" s="993"/>
      <c r="AH31" s="993"/>
      <c r="AI31" s="450">
        <f t="shared" si="8"/>
        <v>212110.88750000001</v>
      </c>
      <c r="AJ31" s="377">
        <f t="shared" si="9"/>
        <v>100757.22860395984</v>
      </c>
      <c r="AK31" s="406">
        <f t="shared" si="10"/>
        <v>111353.65889604017</v>
      </c>
      <c r="AL31" s="455">
        <f t="shared" si="11"/>
        <v>312868.11610395985</v>
      </c>
      <c r="AM31" s="158">
        <f t="shared" si="12"/>
        <v>162815</v>
      </c>
      <c r="AN31" s="131">
        <f t="shared" si="13"/>
        <v>30935</v>
      </c>
      <c r="AO31" s="411">
        <f t="shared" si="14"/>
        <v>193750</v>
      </c>
      <c r="AP31" s="142"/>
      <c r="AQ31" s="144"/>
      <c r="AR31" s="144"/>
      <c r="AS31" s="142"/>
      <c r="AT31" s="142"/>
      <c r="AU31" s="1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</row>
    <row r="32" spans="1:68" ht="64.5" customHeight="1" x14ac:dyDescent="0.25">
      <c r="A32" s="11">
        <v>11</v>
      </c>
      <c r="B32" s="12" t="s">
        <v>30</v>
      </c>
      <c r="C32" s="31" t="s">
        <v>19</v>
      </c>
      <c r="D32" s="161">
        <v>400000</v>
      </c>
      <c r="E32" s="162">
        <f>D32*19%</f>
        <v>76000</v>
      </c>
      <c r="F32" s="164">
        <f>D32+E32</f>
        <v>476000</v>
      </c>
      <c r="G32" s="161">
        <v>71587</v>
      </c>
      <c r="H32" s="165">
        <f t="shared" si="1"/>
        <v>13601.53</v>
      </c>
      <c r="I32" s="166">
        <f t="shared" si="15"/>
        <v>85188.53</v>
      </c>
      <c r="J32" s="217">
        <v>308120.125</v>
      </c>
      <c r="K32" s="162">
        <f>+J32*19%</f>
        <v>58542.823750000003</v>
      </c>
      <c r="L32" s="219">
        <f>+J32+K32</f>
        <v>366662.94874999998</v>
      </c>
      <c r="M32" s="223">
        <v>53440.425000000003</v>
      </c>
      <c r="N32" s="216">
        <f t="shared" si="2"/>
        <v>10153.680750000001</v>
      </c>
      <c r="O32" s="166">
        <f t="shared" si="3"/>
        <v>63594.105750000002</v>
      </c>
      <c r="P32" s="223">
        <v>322664</v>
      </c>
      <c r="Q32" s="165">
        <f>P32*19%</f>
        <v>61306.16</v>
      </c>
      <c r="R32" s="216">
        <f>P32+Q32</f>
        <v>383970.16000000003</v>
      </c>
      <c r="S32" s="217">
        <v>55963</v>
      </c>
      <c r="T32" s="162">
        <f t="shared" si="4"/>
        <v>10632.97</v>
      </c>
      <c r="U32" s="164">
        <f t="shared" si="5"/>
        <v>66595.97</v>
      </c>
      <c r="V32" s="374">
        <v>632000</v>
      </c>
      <c r="W32" s="217">
        <f>V32*19%</f>
        <v>120080</v>
      </c>
      <c r="X32" s="314">
        <f>V32+W32</f>
        <v>752080</v>
      </c>
      <c r="Y32" s="408">
        <v>145000</v>
      </c>
      <c r="Z32" s="321">
        <f t="shared" si="6"/>
        <v>27550</v>
      </c>
      <c r="AA32" s="322">
        <f t="shared" si="7"/>
        <v>172550</v>
      </c>
      <c r="AB32" s="315">
        <f>AVERAGE(D32,J32,P32,V32)</f>
        <v>415696.03125</v>
      </c>
      <c r="AC32" s="14">
        <f>STDEVA(D32,J32,P32,V32)</f>
        <v>149734.55038613244</v>
      </c>
      <c r="AD32" s="373">
        <f>AB32-AC32</f>
        <v>265961.48086386756</v>
      </c>
      <c r="AE32" s="14">
        <f>AB32+AC32</f>
        <v>565430.58163613244</v>
      </c>
      <c r="AF32" s="22">
        <f t="shared" ref="AF32:AF37" si="16">ROUND((AVERAGE(D32,J32,P32)),0)</f>
        <v>343595</v>
      </c>
      <c r="AG32" s="362">
        <f>ROUND((AF32*19%),0)</f>
        <v>65283</v>
      </c>
      <c r="AH32" s="375">
        <f>AF32+AG32</f>
        <v>408878</v>
      </c>
      <c r="AI32" s="450">
        <f t="shared" si="8"/>
        <v>81497.606249999997</v>
      </c>
      <c r="AJ32" s="377">
        <f t="shared" si="9"/>
        <v>43089.038297694198</v>
      </c>
      <c r="AK32" s="406">
        <f t="shared" si="10"/>
        <v>38408.567952305799</v>
      </c>
      <c r="AL32" s="455">
        <f t="shared" si="11"/>
        <v>124586.64454769419</v>
      </c>
      <c r="AM32" s="158">
        <f t="shared" si="12"/>
        <v>60330</v>
      </c>
      <c r="AN32" s="131">
        <f t="shared" si="13"/>
        <v>11463</v>
      </c>
      <c r="AO32" s="411">
        <f t="shared" si="14"/>
        <v>71793</v>
      </c>
      <c r="AP32" s="142"/>
      <c r="AQ32" s="144"/>
      <c r="AR32" s="144"/>
      <c r="AS32" s="142"/>
      <c r="AT32" s="142"/>
      <c r="AU32" s="1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</row>
    <row r="33" spans="1:68" ht="66.75" customHeight="1" x14ac:dyDescent="0.25">
      <c r="A33" s="9">
        <v>12</v>
      </c>
      <c r="B33" s="3" t="s">
        <v>31</v>
      </c>
      <c r="C33" s="30" t="s">
        <v>19</v>
      </c>
      <c r="D33" s="161">
        <v>278397</v>
      </c>
      <c r="E33" s="162">
        <f t="shared" ref="E33:E37" si="17">D33*19%</f>
        <v>52895.43</v>
      </c>
      <c r="F33" s="164">
        <f t="shared" ref="F33:F37" si="18">D33+E33</f>
        <v>331292.43</v>
      </c>
      <c r="G33" s="161">
        <v>82334</v>
      </c>
      <c r="H33" s="165">
        <f t="shared" si="1"/>
        <v>15643.460000000001</v>
      </c>
      <c r="I33" s="166">
        <f t="shared" si="15"/>
        <v>97977.46</v>
      </c>
      <c r="J33" s="217">
        <v>214997.85</v>
      </c>
      <c r="K33" s="162">
        <f t="shared" ref="K33:K37" si="19">+J33*19%</f>
        <v>40849.591500000002</v>
      </c>
      <c r="L33" s="219">
        <f t="shared" ref="L33:L37" si="20">+J33+K33</f>
        <v>255847.44150000002</v>
      </c>
      <c r="M33" s="223">
        <v>61463.100000000006</v>
      </c>
      <c r="N33" s="216">
        <f t="shared" si="2"/>
        <v>11677.989000000001</v>
      </c>
      <c r="O33" s="166">
        <f t="shared" si="3"/>
        <v>73141.089000000007</v>
      </c>
      <c r="P33" s="223">
        <v>225221</v>
      </c>
      <c r="Q33" s="162">
        <f t="shared" ref="Q33:Q37" si="21">P33*19%</f>
        <v>42791.99</v>
      </c>
      <c r="R33" s="219">
        <f t="shared" ref="R33:R37" si="22">P33+Q33</f>
        <v>268012.99</v>
      </c>
      <c r="S33" s="217">
        <v>64364</v>
      </c>
      <c r="T33" s="162">
        <f t="shared" si="4"/>
        <v>12229.16</v>
      </c>
      <c r="U33" s="164">
        <f t="shared" si="5"/>
        <v>76593.16</v>
      </c>
      <c r="V33" s="374">
        <v>441000</v>
      </c>
      <c r="W33" s="217">
        <f t="shared" ref="W33:W37" si="23">V33*19%</f>
        <v>83790</v>
      </c>
      <c r="X33" s="314">
        <f t="shared" ref="X33:X37" si="24">V33+W33</f>
        <v>524790</v>
      </c>
      <c r="Y33" s="408">
        <v>166000</v>
      </c>
      <c r="Z33" s="321">
        <f t="shared" si="6"/>
        <v>31540</v>
      </c>
      <c r="AA33" s="322">
        <f t="shared" si="7"/>
        <v>197540</v>
      </c>
      <c r="AB33" s="315">
        <f t="shared" ref="AB33:AB37" si="25">AVERAGE(D33,J33,P33,V33)</f>
        <v>289903.96250000002</v>
      </c>
      <c r="AC33" s="14">
        <f t="shared" ref="AC33:AC37" si="26">STDEVA(D33,J33,P33,V33)</f>
        <v>104494.39229262789</v>
      </c>
      <c r="AD33" s="373">
        <f t="shared" ref="AD33:AD37" si="27">AB33-AC33</f>
        <v>185409.57020737213</v>
      </c>
      <c r="AE33" s="14">
        <f t="shared" ref="AE33:AE37" si="28">AB33+AC33</f>
        <v>394398.35479262791</v>
      </c>
      <c r="AF33" s="22">
        <f t="shared" si="16"/>
        <v>239539</v>
      </c>
      <c r="AG33" s="362">
        <f t="shared" ref="AG33:AG37" si="29">ROUND((AF33*19%),0)</f>
        <v>45512</v>
      </c>
      <c r="AH33" s="375">
        <f>AF33+AG33</f>
        <v>285051</v>
      </c>
      <c r="AI33" s="450">
        <f t="shared" si="8"/>
        <v>93540.274999999994</v>
      </c>
      <c r="AJ33" s="377">
        <f t="shared" si="9"/>
        <v>49180.594158358515</v>
      </c>
      <c r="AK33" s="406">
        <f t="shared" si="10"/>
        <v>44359.680841641479</v>
      </c>
      <c r="AL33" s="455">
        <f t="shared" si="11"/>
        <v>142720.86915835852</v>
      </c>
      <c r="AM33" s="158">
        <f t="shared" si="12"/>
        <v>69387</v>
      </c>
      <c r="AN33" s="131">
        <f t="shared" si="13"/>
        <v>13184</v>
      </c>
      <c r="AO33" s="411">
        <f>AM33+AN33</f>
        <v>82571</v>
      </c>
      <c r="AP33" s="142"/>
      <c r="AQ33" s="144"/>
      <c r="AR33" s="144"/>
      <c r="AS33" s="142"/>
      <c r="AT33" s="142"/>
      <c r="AU33" s="1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</row>
    <row r="34" spans="1:68" ht="63.75" customHeight="1" x14ac:dyDescent="0.25">
      <c r="A34" s="1">
        <v>13</v>
      </c>
      <c r="B34" s="2" t="s">
        <v>32</v>
      </c>
      <c r="C34" s="32" t="s">
        <v>19</v>
      </c>
      <c r="D34" s="161">
        <v>194494</v>
      </c>
      <c r="E34" s="162">
        <f t="shared" si="17"/>
        <v>36953.86</v>
      </c>
      <c r="F34" s="164">
        <f t="shared" si="18"/>
        <v>231447.86</v>
      </c>
      <c r="G34" s="161">
        <v>108868</v>
      </c>
      <c r="H34" s="165">
        <f t="shared" si="1"/>
        <v>20684.920000000002</v>
      </c>
      <c r="I34" s="166">
        <f t="shared" si="15"/>
        <v>129552.92</v>
      </c>
      <c r="J34" s="217">
        <v>150201.45000000001</v>
      </c>
      <c r="K34" s="162">
        <f t="shared" si="19"/>
        <v>28538.275500000003</v>
      </c>
      <c r="L34" s="219">
        <f t="shared" si="20"/>
        <v>178739.7255</v>
      </c>
      <c r="M34" s="223">
        <v>81270.200000000012</v>
      </c>
      <c r="N34" s="216">
        <f t="shared" si="2"/>
        <v>15441.338000000002</v>
      </c>
      <c r="O34" s="166">
        <f t="shared" si="3"/>
        <v>96711.538000000015</v>
      </c>
      <c r="P34" s="223">
        <v>157291</v>
      </c>
      <c r="Q34" s="162">
        <f t="shared" si="21"/>
        <v>29885.29</v>
      </c>
      <c r="R34" s="219">
        <f t="shared" si="22"/>
        <v>187176.29</v>
      </c>
      <c r="S34" s="217">
        <v>85106</v>
      </c>
      <c r="T34" s="162">
        <f t="shared" si="4"/>
        <v>16170.14</v>
      </c>
      <c r="U34" s="164">
        <f t="shared" si="5"/>
        <v>101276.14</v>
      </c>
      <c r="V34" s="374">
        <v>308000</v>
      </c>
      <c r="W34" s="217">
        <f t="shared" si="23"/>
        <v>58520</v>
      </c>
      <c r="X34" s="314">
        <f t="shared" si="24"/>
        <v>366520</v>
      </c>
      <c r="Y34" s="408">
        <v>220000</v>
      </c>
      <c r="Z34" s="321">
        <f t="shared" si="6"/>
        <v>41800</v>
      </c>
      <c r="AA34" s="322">
        <f t="shared" si="7"/>
        <v>261800</v>
      </c>
      <c r="AB34" s="315">
        <f t="shared" si="25"/>
        <v>202496.61249999999</v>
      </c>
      <c r="AC34" s="14">
        <f t="shared" si="26"/>
        <v>72968.801559757732</v>
      </c>
      <c r="AD34" s="373">
        <f t="shared" si="27"/>
        <v>129527.81094024226</v>
      </c>
      <c r="AE34" s="14">
        <f t="shared" si="28"/>
        <v>275465.41405975772</v>
      </c>
      <c r="AF34" s="22">
        <f t="shared" si="16"/>
        <v>167329</v>
      </c>
      <c r="AG34" s="362">
        <f t="shared" si="29"/>
        <v>31793</v>
      </c>
      <c r="AH34" s="375">
        <f>AF34+AG34</f>
        <v>199122</v>
      </c>
      <c r="AI34" s="450">
        <f t="shared" si="8"/>
        <v>123811.05</v>
      </c>
      <c r="AJ34" s="377">
        <f t="shared" si="9"/>
        <v>65277.391848505518</v>
      </c>
      <c r="AK34" s="406">
        <f t="shared" si="10"/>
        <v>58533.658151494485</v>
      </c>
      <c r="AL34" s="455">
        <f t="shared" si="11"/>
        <v>189088.44184850552</v>
      </c>
      <c r="AM34" s="158">
        <f t="shared" si="12"/>
        <v>91748</v>
      </c>
      <c r="AN34" s="131">
        <f t="shared" si="13"/>
        <v>17432</v>
      </c>
      <c r="AO34" s="411">
        <f t="shared" si="14"/>
        <v>109180</v>
      </c>
      <c r="AP34" s="142"/>
      <c r="AQ34" s="144"/>
      <c r="AR34" s="144"/>
      <c r="AS34" s="142"/>
      <c r="AT34" s="142"/>
      <c r="AU34" s="1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</row>
    <row r="35" spans="1:68" ht="57" customHeight="1" x14ac:dyDescent="0.25">
      <c r="A35" s="1">
        <v>14</v>
      </c>
      <c r="B35" s="2" t="s">
        <v>33</v>
      </c>
      <c r="C35" s="32" t="s">
        <v>19</v>
      </c>
      <c r="D35" s="161">
        <v>356720</v>
      </c>
      <c r="E35" s="162">
        <f t="shared" si="17"/>
        <v>67776.800000000003</v>
      </c>
      <c r="F35" s="164">
        <f t="shared" si="18"/>
        <v>424496.8</v>
      </c>
      <c r="G35" s="161">
        <v>277272</v>
      </c>
      <c r="H35" s="165">
        <f t="shared" si="1"/>
        <v>52681.68</v>
      </c>
      <c r="I35" s="166">
        <f t="shared" si="15"/>
        <v>329953.68</v>
      </c>
      <c r="J35" s="217">
        <v>275476.95</v>
      </c>
      <c r="K35" s="162">
        <f t="shared" si="19"/>
        <v>52340.620500000005</v>
      </c>
      <c r="L35" s="219">
        <f t="shared" si="20"/>
        <v>327817.57050000003</v>
      </c>
      <c r="M35" s="223">
        <v>218473.62500000003</v>
      </c>
      <c r="N35" s="216">
        <f t="shared" si="2"/>
        <v>41509.988750000004</v>
      </c>
      <c r="O35" s="166">
        <f t="shared" si="3"/>
        <v>259983.61375000002</v>
      </c>
      <c r="P35" s="223">
        <v>288480</v>
      </c>
      <c r="Q35" s="162">
        <f t="shared" si="21"/>
        <v>54811.199999999997</v>
      </c>
      <c r="R35" s="219">
        <f t="shared" si="22"/>
        <v>343291.2</v>
      </c>
      <c r="S35" s="217">
        <v>242578</v>
      </c>
      <c r="T35" s="162">
        <f t="shared" si="4"/>
        <v>46089.82</v>
      </c>
      <c r="U35" s="164">
        <f t="shared" si="5"/>
        <v>288667.82</v>
      </c>
      <c r="V35" s="374">
        <v>565000</v>
      </c>
      <c r="W35" s="217">
        <f t="shared" si="23"/>
        <v>107350</v>
      </c>
      <c r="X35" s="314">
        <f t="shared" si="24"/>
        <v>672350</v>
      </c>
      <c r="Y35" s="408">
        <v>559000</v>
      </c>
      <c r="Z35" s="321">
        <f t="shared" si="6"/>
        <v>106210</v>
      </c>
      <c r="AA35" s="322">
        <f t="shared" si="7"/>
        <v>665210</v>
      </c>
      <c r="AB35" s="315">
        <f t="shared" si="25"/>
        <v>371419.23749999999</v>
      </c>
      <c r="AC35" s="14">
        <f t="shared" si="26"/>
        <v>133882.3100599639</v>
      </c>
      <c r="AD35" s="373">
        <f t="shared" si="27"/>
        <v>237536.92744003609</v>
      </c>
      <c r="AE35" s="14">
        <f t="shared" si="28"/>
        <v>505301.54755996389</v>
      </c>
      <c r="AF35" s="22">
        <f t="shared" si="16"/>
        <v>306892</v>
      </c>
      <c r="AG35" s="362">
        <f t="shared" si="29"/>
        <v>58309</v>
      </c>
      <c r="AH35" s="375">
        <f t="shared" ref="AH35:AH37" si="30">AF35+AG35</f>
        <v>365201</v>
      </c>
      <c r="AI35" s="450">
        <f>AVERAGE(G35,M35,S35,Y35)</f>
        <v>324330.90625</v>
      </c>
      <c r="AJ35" s="377">
        <f t="shared" si="9"/>
        <v>158296.58439445819</v>
      </c>
      <c r="AK35" s="406">
        <f t="shared" si="10"/>
        <v>166034.32185554181</v>
      </c>
      <c r="AL35" s="455">
        <f t="shared" si="11"/>
        <v>482627.49064445822</v>
      </c>
      <c r="AM35" s="158">
        <f t="shared" si="12"/>
        <v>246108</v>
      </c>
      <c r="AN35" s="131">
        <f t="shared" si="13"/>
        <v>46761</v>
      </c>
      <c r="AO35" s="411">
        <f>AM35+AN35</f>
        <v>292869</v>
      </c>
      <c r="AP35" s="142"/>
      <c r="AQ35" s="144"/>
      <c r="AR35" s="144"/>
      <c r="AS35" s="142"/>
      <c r="AT35" s="142"/>
      <c r="AU35" s="1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</row>
    <row r="36" spans="1:68" ht="57" customHeight="1" x14ac:dyDescent="0.25">
      <c r="A36" s="1">
        <v>15</v>
      </c>
      <c r="B36" s="2" t="s">
        <v>34</v>
      </c>
      <c r="C36" s="32" t="s">
        <v>19</v>
      </c>
      <c r="D36" s="161">
        <v>648540</v>
      </c>
      <c r="E36" s="162">
        <f t="shared" si="17"/>
        <v>123222.6</v>
      </c>
      <c r="F36" s="164">
        <f t="shared" si="18"/>
        <v>771762.6</v>
      </c>
      <c r="G36" s="161">
        <v>95560</v>
      </c>
      <c r="H36" s="165">
        <f t="shared" si="1"/>
        <v>18156.400000000001</v>
      </c>
      <c r="I36" s="166">
        <f t="shared" si="15"/>
        <v>113716.4</v>
      </c>
      <c r="J36" s="217">
        <v>500843.7</v>
      </c>
      <c r="K36" s="162">
        <f t="shared" si="19"/>
        <v>95160.303</v>
      </c>
      <c r="L36" s="219">
        <f t="shared" si="20"/>
        <v>596004.00300000003</v>
      </c>
      <c r="M36" s="223">
        <v>71336.925000000003</v>
      </c>
      <c r="N36" s="216">
        <f t="shared" si="2"/>
        <v>13554.01575</v>
      </c>
      <c r="O36" s="166">
        <f t="shared" si="3"/>
        <v>84890.940750000009</v>
      </c>
      <c r="P36" s="223">
        <v>524484</v>
      </c>
      <c r="Q36" s="162">
        <f t="shared" si="21"/>
        <v>99651.96</v>
      </c>
      <c r="R36" s="219">
        <f t="shared" si="22"/>
        <v>624135.96</v>
      </c>
      <c r="S36" s="217">
        <v>74704</v>
      </c>
      <c r="T36" s="162">
        <f t="shared" si="4"/>
        <v>14193.76</v>
      </c>
      <c r="U36" s="164">
        <f t="shared" si="5"/>
        <v>88897.76</v>
      </c>
      <c r="V36" s="374">
        <v>1027000</v>
      </c>
      <c r="W36" s="217">
        <f t="shared" si="23"/>
        <v>195130</v>
      </c>
      <c r="X36" s="314">
        <f t="shared" si="24"/>
        <v>1222130</v>
      </c>
      <c r="Y36" s="408">
        <v>193000</v>
      </c>
      <c r="Z36" s="321">
        <f t="shared" si="6"/>
        <v>36670</v>
      </c>
      <c r="AA36" s="322">
        <f t="shared" si="7"/>
        <v>229670</v>
      </c>
      <c r="AB36" s="315">
        <f t="shared" si="25"/>
        <v>675216.92500000005</v>
      </c>
      <c r="AC36" s="14">
        <f t="shared" si="26"/>
        <v>243303.25827374856</v>
      </c>
      <c r="AD36" s="373">
        <f t="shared" si="27"/>
        <v>431913.66672625148</v>
      </c>
      <c r="AE36" s="14">
        <f t="shared" si="28"/>
        <v>918520.18327374861</v>
      </c>
      <c r="AF36" s="22">
        <f t="shared" si="16"/>
        <v>557956</v>
      </c>
      <c r="AG36" s="362">
        <f t="shared" si="29"/>
        <v>106012</v>
      </c>
      <c r="AH36" s="375">
        <f t="shared" si="30"/>
        <v>663968</v>
      </c>
      <c r="AI36" s="450">
        <f t="shared" si="8"/>
        <v>108650.23125</v>
      </c>
      <c r="AJ36" s="377">
        <f t="shared" si="9"/>
        <v>57244.700138212858</v>
      </c>
      <c r="AK36" s="406">
        <f t="shared" si="10"/>
        <v>51405.531111787139</v>
      </c>
      <c r="AL36" s="455">
        <f t="shared" si="11"/>
        <v>165894.93138821286</v>
      </c>
      <c r="AM36" s="158">
        <f t="shared" si="12"/>
        <v>80534</v>
      </c>
      <c r="AN36" s="131">
        <f t="shared" si="13"/>
        <v>15301</v>
      </c>
      <c r="AO36" s="411">
        <f t="shared" si="14"/>
        <v>95835</v>
      </c>
      <c r="AP36" s="142"/>
      <c r="AQ36" s="144"/>
      <c r="AR36" s="144"/>
      <c r="AS36" s="142"/>
      <c r="AT36" s="142"/>
      <c r="AU36" s="1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</row>
    <row r="37" spans="1:68" ht="54" customHeight="1" thickBot="1" x14ac:dyDescent="0.3">
      <c r="A37" s="28">
        <v>16</v>
      </c>
      <c r="B37" s="26" t="s">
        <v>35</v>
      </c>
      <c r="C37" s="75" t="s">
        <v>19</v>
      </c>
      <c r="D37" s="380">
        <v>146075</v>
      </c>
      <c r="E37" s="381">
        <f t="shared" si="17"/>
        <v>27754.25</v>
      </c>
      <c r="F37" s="382">
        <f t="shared" si="18"/>
        <v>173829.25</v>
      </c>
      <c r="G37" s="380">
        <v>113064</v>
      </c>
      <c r="H37" s="383">
        <f t="shared" si="1"/>
        <v>21482.16</v>
      </c>
      <c r="I37" s="384">
        <f t="shared" si="15"/>
        <v>134546.16</v>
      </c>
      <c r="J37" s="385">
        <v>112806.375</v>
      </c>
      <c r="K37" s="381">
        <f t="shared" si="19"/>
        <v>21433.21125</v>
      </c>
      <c r="L37" s="386">
        <f t="shared" si="20"/>
        <v>134239.58624999999</v>
      </c>
      <c r="M37" s="387">
        <v>84402.6</v>
      </c>
      <c r="N37" s="388">
        <f t="shared" si="2"/>
        <v>16036.494000000001</v>
      </c>
      <c r="O37" s="384">
        <f t="shared" si="3"/>
        <v>100439.09400000001</v>
      </c>
      <c r="P37" s="387">
        <v>118130</v>
      </c>
      <c r="Q37" s="381">
        <f t="shared" si="21"/>
        <v>22444.7</v>
      </c>
      <c r="R37" s="386">
        <f t="shared" si="22"/>
        <v>140574.70000000001</v>
      </c>
      <c r="S37" s="385">
        <v>78901</v>
      </c>
      <c r="T37" s="410">
        <f t="shared" si="4"/>
        <v>14991.19</v>
      </c>
      <c r="U37" s="382">
        <f t="shared" si="5"/>
        <v>93892.19</v>
      </c>
      <c r="V37" s="389">
        <v>232000</v>
      </c>
      <c r="W37" s="385">
        <f t="shared" si="23"/>
        <v>44080</v>
      </c>
      <c r="X37" s="390">
        <f t="shared" si="24"/>
        <v>276080</v>
      </c>
      <c r="Y37" s="409">
        <v>228000</v>
      </c>
      <c r="Z37" s="391">
        <f t="shared" si="6"/>
        <v>43320</v>
      </c>
      <c r="AA37" s="392">
        <f t="shared" si="7"/>
        <v>271320</v>
      </c>
      <c r="AB37" s="393">
        <f t="shared" si="25"/>
        <v>152252.84375</v>
      </c>
      <c r="AC37" s="394">
        <f t="shared" si="26"/>
        <v>55130.654043502174</v>
      </c>
      <c r="AD37" s="395">
        <f t="shared" si="27"/>
        <v>97122.189706497826</v>
      </c>
      <c r="AE37" s="394">
        <f t="shared" si="28"/>
        <v>207383.49779350217</v>
      </c>
      <c r="AF37" s="396">
        <f t="shared" si="16"/>
        <v>125670</v>
      </c>
      <c r="AG37" s="397">
        <f t="shared" si="29"/>
        <v>23877</v>
      </c>
      <c r="AH37" s="398">
        <f t="shared" si="30"/>
        <v>149547</v>
      </c>
      <c r="AI37" s="451">
        <f>AVERAGE(G37,M37,S37,Y37)</f>
        <v>126091.9</v>
      </c>
      <c r="AJ37" s="456">
        <f t="shared" si="9"/>
        <v>69570.026595079049</v>
      </c>
      <c r="AK37" s="435">
        <f t="shared" si="10"/>
        <v>56521.873404920945</v>
      </c>
      <c r="AL37" s="457">
        <f t="shared" si="11"/>
        <v>195661.92659507904</v>
      </c>
      <c r="AM37" s="136">
        <f t="shared" si="12"/>
        <v>92123</v>
      </c>
      <c r="AN37" s="436">
        <f t="shared" si="13"/>
        <v>17503</v>
      </c>
      <c r="AO37" s="437">
        <f t="shared" si="14"/>
        <v>109626</v>
      </c>
      <c r="AP37" s="142"/>
      <c r="AQ37" s="144"/>
      <c r="AR37" s="144"/>
      <c r="AS37" s="142"/>
      <c r="AT37" s="142"/>
      <c r="AU37" s="1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</row>
    <row r="38" spans="1:68" ht="27.75" customHeight="1" thickBot="1" x14ac:dyDescent="0.3">
      <c r="A38" s="419" t="s">
        <v>11</v>
      </c>
      <c r="B38" s="420"/>
      <c r="C38" s="76"/>
      <c r="D38" s="399">
        <f>SUM(D32:D37)</f>
        <v>2024226</v>
      </c>
      <c r="E38" s="399">
        <f>SUM(E32:E37)</f>
        <v>384602.93999999994</v>
      </c>
      <c r="F38" s="399">
        <f>SUM(F32:F37)</f>
        <v>2408828.94</v>
      </c>
      <c r="G38" s="378">
        <f>SUM(G22:G37)</f>
        <v>2439109</v>
      </c>
      <c r="H38" s="378">
        <f>SUM(H22:H37)</f>
        <v>463430.71</v>
      </c>
      <c r="I38" s="378">
        <f>SUM(I22:I37)</f>
        <v>2902539.7100000004</v>
      </c>
      <c r="J38" s="400">
        <f>SUM(J32:J37)</f>
        <v>1562446.45</v>
      </c>
      <c r="K38" s="77">
        <f>SUM(K32:K37)</f>
        <v>296864.82550000004</v>
      </c>
      <c r="L38" s="77">
        <f>SUM(L32:L37)</f>
        <v>1859311.2754999998</v>
      </c>
      <c r="M38" s="400">
        <f>SUM(M22:M37)</f>
        <v>1832300.2500000005</v>
      </c>
      <c r="N38" s="77">
        <f>SUM(N22:N37)</f>
        <v>348137.04750000004</v>
      </c>
      <c r="O38" s="77">
        <f>SUM(O22:O37)</f>
        <v>2180437.2975000003</v>
      </c>
      <c r="P38" s="401">
        <f>SUM(P32:P37)</f>
        <v>1636270</v>
      </c>
      <c r="Q38" s="401">
        <f>SUM(Q32:Q37)</f>
        <v>310891.30000000005</v>
      </c>
      <c r="R38" s="401">
        <f>SUM(R32:R37)</f>
        <v>1947161.3</v>
      </c>
      <c r="S38" s="401">
        <f>SUM(S22:S37)</f>
        <v>1959476</v>
      </c>
      <c r="T38" s="401">
        <f>SUM(T22:T37)</f>
        <v>372300.44</v>
      </c>
      <c r="U38" s="401">
        <f>SUM(U22:U37)</f>
        <v>2331776.4399999995</v>
      </c>
      <c r="V38" s="379">
        <f>SUM(V32:V37)</f>
        <v>3205000</v>
      </c>
      <c r="W38" s="379">
        <f>SUM(W32:W37)</f>
        <v>608950</v>
      </c>
      <c r="X38" s="379">
        <f>SUM(X32:X37)</f>
        <v>3813950</v>
      </c>
      <c r="Y38" s="379">
        <f>SUM(Y22:Y37)</f>
        <v>4919000</v>
      </c>
      <c r="Z38" s="402">
        <f>SUM(Z22:Z37)</f>
        <v>934610</v>
      </c>
      <c r="AA38" s="402">
        <f>SUM(AA22:AA37)</f>
        <v>5853610</v>
      </c>
      <c r="AB38" s="403"/>
      <c r="AC38" s="403"/>
      <c r="AD38" s="403"/>
      <c r="AE38" s="403"/>
      <c r="AF38" s="404">
        <f>SUM(AF32:AF37)</f>
        <v>1740981</v>
      </c>
      <c r="AG38" s="405">
        <f>SUM(AG32:AG37)</f>
        <v>330786</v>
      </c>
      <c r="AH38" s="157">
        <f>SUM(AH32:AH37)</f>
        <v>2071767</v>
      </c>
      <c r="AI38" s="155"/>
      <c r="AJ38" s="155"/>
      <c r="AK38" s="155"/>
      <c r="AL38" s="155"/>
      <c r="AM38" s="458">
        <f>SUM(AM22:AM37)</f>
        <v>2076963</v>
      </c>
      <c r="AN38" s="438">
        <f>SUM(AN22:AN37)</f>
        <v>394624</v>
      </c>
      <c r="AO38" s="157">
        <f>SUM(AO22:AO37)</f>
        <v>2471587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</row>
    <row r="39" spans="1:68" s="29" customFormat="1" ht="48.75" customHeight="1" x14ac:dyDescent="0.25"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</row>
    <row r="40" spans="1:68" s="29" customFormat="1" ht="32.25" customHeight="1" x14ac:dyDescent="0.25"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</row>
    <row r="41" spans="1:68" ht="18" customHeight="1" thickBot="1" x14ac:dyDescent="0.3">
      <c r="A41" s="913" t="s">
        <v>186</v>
      </c>
      <c r="B41" s="913"/>
      <c r="C41" s="913"/>
      <c r="D41" s="914"/>
      <c r="E41" s="914"/>
      <c r="F41" s="914"/>
      <c r="G41" s="914"/>
      <c r="H41" s="914"/>
      <c r="I41" s="914"/>
      <c r="J41" s="914"/>
      <c r="K41" s="914"/>
      <c r="L41" s="914"/>
      <c r="M41" s="914"/>
      <c r="N41" s="914"/>
      <c r="O41" s="914"/>
      <c r="P41" s="914"/>
      <c r="Q41" s="914"/>
      <c r="R41" s="914"/>
      <c r="S41" s="914"/>
      <c r="T41" s="914"/>
      <c r="U41" s="914"/>
      <c r="V41" s="914"/>
      <c r="W41" s="914"/>
      <c r="X41" s="914"/>
      <c r="Y41" s="914"/>
      <c r="Z41" s="914"/>
      <c r="AA41" s="914"/>
      <c r="AB41" s="914"/>
      <c r="AC41" s="914"/>
      <c r="AD41" s="914"/>
      <c r="AE41" s="914"/>
      <c r="AF41" s="914"/>
      <c r="AG41" s="914"/>
      <c r="AH41" s="914"/>
      <c r="AI41" s="914"/>
      <c r="AJ41" s="914"/>
      <c r="AK41" s="914"/>
      <c r="AL41" s="914"/>
      <c r="AM41" s="914"/>
      <c r="AN41" s="914"/>
      <c r="AO41" s="914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</row>
    <row r="42" spans="1:68" ht="18.75" customHeight="1" thickBot="1" x14ac:dyDescent="0.3">
      <c r="A42" s="69"/>
      <c r="B42" s="69"/>
      <c r="C42" s="70"/>
      <c r="D42" s="719" t="s">
        <v>156</v>
      </c>
      <c r="E42" s="720"/>
      <c r="F42" s="720"/>
      <c r="G42" s="720"/>
      <c r="H42" s="720"/>
      <c r="I42" s="721"/>
      <c r="J42" s="838" t="s">
        <v>157</v>
      </c>
      <c r="K42" s="839"/>
      <c r="L42" s="839"/>
      <c r="M42" s="839"/>
      <c r="N42" s="839"/>
      <c r="O42" s="840"/>
      <c r="P42" s="949" t="s">
        <v>179</v>
      </c>
      <c r="Q42" s="949"/>
      <c r="R42" s="949"/>
      <c r="S42" s="949"/>
      <c r="T42" s="949"/>
      <c r="U42" s="950"/>
      <c r="V42" s="951" t="s">
        <v>176</v>
      </c>
      <c r="W42" s="952"/>
      <c r="X42" s="952"/>
      <c r="Y42" s="952"/>
      <c r="Z42" s="952"/>
      <c r="AA42" s="952"/>
      <c r="AB42" s="1000" t="s">
        <v>158</v>
      </c>
      <c r="AC42" s="986"/>
      <c r="AD42" s="986"/>
      <c r="AE42" s="986"/>
      <c r="AF42" s="986"/>
      <c r="AG42" s="986"/>
      <c r="AH42" s="1001"/>
      <c r="AI42" s="907" t="s">
        <v>201</v>
      </c>
      <c r="AJ42" s="908"/>
      <c r="AK42" s="908"/>
      <c r="AL42" s="908"/>
      <c r="AM42" s="908"/>
      <c r="AN42" s="908"/>
      <c r="AO42" s="909"/>
      <c r="AQ42" s="42"/>
      <c r="AR42" s="42"/>
      <c r="AS42" s="42"/>
      <c r="AT42" s="42"/>
      <c r="AU42" s="42"/>
      <c r="AV42" s="42"/>
      <c r="AW42" s="763"/>
      <c r="AX42" s="763"/>
      <c r="AY42" s="763"/>
      <c r="AZ42" s="763"/>
      <c r="BA42" s="763"/>
      <c r="BB42" s="763"/>
      <c r="BC42" s="763"/>
      <c r="BD42" s="42"/>
      <c r="BE42" s="42"/>
      <c r="BF42" s="42"/>
      <c r="BG42" s="42"/>
      <c r="BH42" s="42"/>
    </row>
    <row r="43" spans="1:68" ht="15" customHeight="1" thickBot="1" x14ac:dyDescent="0.3">
      <c r="A43" s="803" t="s">
        <v>0</v>
      </c>
      <c r="B43" s="803" t="s">
        <v>1</v>
      </c>
      <c r="C43" s="901" t="s">
        <v>14</v>
      </c>
      <c r="D43" s="977" t="s">
        <v>15</v>
      </c>
      <c r="E43" s="978"/>
      <c r="F43" s="979"/>
      <c r="G43" s="716" t="s">
        <v>2</v>
      </c>
      <c r="H43" s="717"/>
      <c r="I43" s="718"/>
      <c r="J43" s="764" t="s">
        <v>15</v>
      </c>
      <c r="K43" s="765"/>
      <c r="L43" s="766"/>
      <c r="M43" s="767" t="s">
        <v>2</v>
      </c>
      <c r="N43" s="768"/>
      <c r="O43" s="769"/>
      <c r="P43" s="980" t="s">
        <v>15</v>
      </c>
      <c r="Q43" s="824"/>
      <c r="R43" s="825"/>
      <c r="S43" s="826" t="s">
        <v>2</v>
      </c>
      <c r="T43" s="827"/>
      <c r="U43" s="828"/>
      <c r="V43" s="829" t="s">
        <v>15</v>
      </c>
      <c r="W43" s="830"/>
      <c r="X43" s="831"/>
      <c r="Y43" s="832" t="s">
        <v>2</v>
      </c>
      <c r="Z43" s="833"/>
      <c r="AA43" s="1016"/>
      <c r="AB43" s="963"/>
      <c r="AC43" s="964"/>
      <c r="AD43" s="964"/>
      <c r="AE43" s="964"/>
      <c r="AF43" s="964"/>
      <c r="AG43" s="964"/>
      <c r="AH43" s="965"/>
      <c r="AI43" s="910"/>
      <c r="AJ43" s="911"/>
      <c r="AK43" s="911"/>
      <c r="AL43" s="911"/>
      <c r="AM43" s="911"/>
      <c r="AN43" s="911"/>
      <c r="AO43" s="912"/>
      <c r="AQ43" s="42"/>
      <c r="AR43" s="42"/>
      <c r="AS43" s="42"/>
      <c r="AT43" s="42"/>
      <c r="AU43" s="42"/>
      <c r="AV43" s="42"/>
      <c r="AW43" s="763"/>
      <c r="AX43" s="763"/>
      <c r="AY43" s="763"/>
      <c r="AZ43" s="763"/>
      <c r="BA43" s="763"/>
      <c r="BB43" s="763"/>
      <c r="BC43" s="763"/>
      <c r="BD43" s="42"/>
      <c r="BE43" s="42"/>
      <c r="BF43" s="42"/>
      <c r="BG43" s="42"/>
      <c r="BH43" s="42"/>
    </row>
    <row r="44" spans="1:68" ht="69.75" customHeight="1" thickBot="1" x14ac:dyDescent="0.3">
      <c r="A44" s="803"/>
      <c r="B44" s="803"/>
      <c r="C44" s="901"/>
      <c r="D44" s="152" t="s">
        <v>16</v>
      </c>
      <c r="E44" s="152" t="s">
        <v>4</v>
      </c>
      <c r="F44" s="152" t="s">
        <v>17</v>
      </c>
      <c r="G44" s="154" t="s">
        <v>16</v>
      </c>
      <c r="H44" s="160" t="s">
        <v>4</v>
      </c>
      <c r="I44" s="154" t="s">
        <v>17</v>
      </c>
      <c r="J44" s="215" t="s">
        <v>16</v>
      </c>
      <c r="K44" s="215" t="s">
        <v>4</v>
      </c>
      <c r="L44" s="218" t="s">
        <v>17</v>
      </c>
      <c r="M44" s="226" t="s">
        <v>16</v>
      </c>
      <c r="N44" s="227" t="s">
        <v>4</v>
      </c>
      <c r="O44" s="228" t="s">
        <v>17</v>
      </c>
      <c r="P44" s="145" t="s">
        <v>16</v>
      </c>
      <c r="Q44" s="145" t="s">
        <v>4</v>
      </c>
      <c r="R44" s="303" t="s">
        <v>17</v>
      </c>
      <c r="S44" s="287" t="s">
        <v>16</v>
      </c>
      <c r="T44" s="288" t="s">
        <v>4</v>
      </c>
      <c r="U44" s="289" t="s">
        <v>17</v>
      </c>
      <c r="V44" s="304" t="s">
        <v>16</v>
      </c>
      <c r="W44" s="146" t="s">
        <v>4</v>
      </c>
      <c r="X44" s="292" t="s">
        <v>17</v>
      </c>
      <c r="Y44" s="316" t="s">
        <v>16</v>
      </c>
      <c r="Z44" s="317" t="s">
        <v>4</v>
      </c>
      <c r="AA44" s="355" t="s">
        <v>17</v>
      </c>
      <c r="AB44" s="422" t="s">
        <v>168</v>
      </c>
      <c r="AC44" s="423" t="s">
        <v>152</v>
      </c>
      <c r="AD44" s="424" t="s">
        <v>153</v>
      </c>
      <c r="AE44" s="425" t="s">
        <v>159</v>
      </c>
      <c r="AF44" s="426" t="s">
        <v>160</v>
      </c>
      <c r="AG44" s="427" t="s">
        <v>4</v>
      </c>
      <c r="AH44" s="428" t="s">
        <v>172</v>
      </c>
      <c r="AI44" s="412" t="s">
        <v>168</v>
      </c>
      <c r="AJ44" s="417" t="s">
        <v>152</v>
      </c>
      <c r="AK44" s="93" t="s">
        <v>153</v>
      </c>
      <c r="AL44" s="418" t="s">
        <v>159</v>
      </c>
      <c r="AM44" s="415" t="s">
        <v>173</v>
      </c>
      <c r="AN44" s="358" t="s">
        <v>4</v>
      </c>
      <c r="AO44" s="359" t="s">
        <v>172</v>
      </c>
      <c r="AQ44" s="42"/>
      <c r="AR44" s="42"/>
      <c r="AS44" s="42"/>
      <c r="AT44" s="42"/>
      <c r="AU44" s="42"/>
      <c r="AV44" s="42"/>
      <c r="AW44" s="139"/>
      <c r="AX44" s="139"/>
      <c r="AY44" s="139"/>
      <c r="AZ44" s="139"/>
      <c r="BA44" s="139"/>
      <c r="BB44" s="139"/>
      <c r="BC44" s="139"/>
      <c r="BD44" s="42"/>
      <c r="BE44" s="42"/>
      <c r="BF44" s="42"/>
      <c r="BG44" s="42"/>
      <c r="BH44" s="42"/>
    </row>
    <row r="45" spans="1:68" ht="30" x14ac:dyDescent="0.25">
      <c r="A45" s="9">
        <v>1</v>
      </c>
      <c r="B45" s="3" t="s">
        <v>18</v>
      </c>
      <c r="C45" s="30" t="s">
        <v>19</v>
      </c>
      <c r="D45" s="848" t="s">
        <v>20</v>
      </c>
      <c r="E45" s="849"/>
      <c r="F45" s="850"/>
      <c r="G45" s="169">
        <v>99590</v>
      </c>
      <c r="H45" s="165">
        <f>G45*19%</f>
        <v>18922.099999999999</v>
      </c>
      <c r="I45" s="172">
        <f>G45+H45</f>
        <v>118512.1</v>
      </c>
      <c r="J45" s="857" t="s">
        <v>20</v>
      </c>
      <c r="K45" s="858"/>
      <c r="L45" s="859"/>
      <c r="M45" s="232">
        <v>75656.275000000009</v>
      </c>
      <c r="N45" s="229">
        <f>+M45*19%</f>
        <v>14374.692250000002</v>
      </c>
      <c r="O45" s="231">
        <f>+M45+N45</f>
        <v>90030.967250000016</v>
      </c>
      <c r="P45" s="857" t="s">
        <v>20</v>
      </c>
      <c r="Q45" s="858"/>
      <c r="R45" s="1017"/>
      <c r="S45" s="236">
        <v>79226</v>
      </c>
      <c r="T45" s="230">
        <f>S45*19%</f>
        <v>15052.94</v>
      </c>
      <c r="U45" s="172">
        <f>S45+T45</f>
        <v>94278.94</v>
      </c>
      <c r="V45" s="811" t="s">
        <v>20</v>
      </c>
      <c r="W45" s="811"/>
      <c r="X45" s="811"/>
      <c r="Y45" s="446">
        <v>204000</v>
      </c>
      <c r="Z45" s="229">
        <f>Y45*19%</f>
        <v>38760</v>
      </c>
      <c r="AA45" s="302">
        <f>Y45+Z45</f>
        <v>242760</v>
      </c>
      <c r="AB45" s="860" t="s">
        <v>20</v>
      </c>
      <c r="AC45" s="861"/>
      <c r="AD45" s="861"/>
      <c r="AE45" s="861"/>
      <c r="AF45" s="861"/>
      <c r="AG45" s="861"/>
      <c r="AH45" s="1002"/>
      <c r="AI45" s="133">
        <f>ROUND((AVERAGE(G45,M45,S45,Y45)),0)</f>
        <v>114618</v>
      </c>
      <c r="AJ45" s="33">
        <f>ROUND((STDEVA(G45,M45,S45,Y45)),0)</f>
        <v>60513</v>
      </c>
      <c r="AK45" s="416">
        <f>AI45-AJ45</f>
        <v>54105</v>
      </c>
      <c r="AL45" s="459">
        <f>AI45+AJ45</f>
        <v>175131</v>
      </c>
      <c r="AM45" s="133">
        <f>ROUND((AVERAGE(G45,M45,S45)),0)</f>
        <v>84824</v>
      </c>
      <c r="AN45" s="33">
        <f>ROUND((AM45*19%),0)</f>
        <v>16117</v>
      </c>
      <c r="AO45" s="414">
        <f>AM45+AN45</f>
        <v>100941</v>
      </c>
      <c r="AQ45" s="42"/>
      <c r="AR45" s="42"/>
      <c r="AS45" s="42"/>
      <c r="AT45" s="42"/>
      <c r="AU45" s="42"/>
      <c r="AV45" s="42"/>
      <c r="AW45" s="142"/>
      <c r="AX45" s="142"/>
      <c r="AY45" s="144"/>
      <c r="AZ45" s="144"/>
      <c r="BA45" s="142"/>
      <c r="BB45" s="142"/>
      <c r="BC45" s="142"/>
      <c r="BD45" s="42"/>
      <c r="BE45" s="42"/>
      <c r="BF45" s="42"/>
      <c r="BG45" s="42"/>
      <c r="BH45" s="42"/>
    </row>
    <row r="46" spans="1:68" ht="27" customHeight="1" x14ac:dyDescent="0.25">
      <c r="A46" s="9">
        <v>2</v>
      </c>
      <c r="B46" s="3" t="s">
        <v>21</v>
      </c>
      <c r="C46" s="30" t="s">
        <v>19</v>
      </c>
      <c r="D46" s="851"/>
      <c r="E46" s="852"/>
      <c r="F46" s="853"/>
      <c r="G46" s="161">
        <v>110069</v>
      </c>
      <c r="H46" s="165">
        <f t="shared" ref="H46:H60" si="31">G46*19%</f>
        <v>20913.11</v>
      </c>
      <c r="I46" s="172">
        <f t="shared" ref="I46:I60" si="32">G46+H46</f>
        <v>130982.11</v>
      </c>
      <c r="J46" s="860"/>
      <c r="K46" s="861"/>
      <c r="L46" s="862"/>
      <c r="M46" s="232">
        <v>83617.450000000012</v>
      </c>
      <c r="N46" s="229">
        <f t="shared" ref="N46:N60" si="33">+M46*19%</f>
        <v>15887.315500000002</v>
      </c>
      <c r="O46" s="231">
        <f t="shared" ref="O46:O60" si="34">+M46+N46</f>
        <v>99504.765500000009</v>
      </c>
      <c r="P46" s="860"/>
      <c r="Q46" s="861"/>
      <c r="R46" s="1002"/>
      <c r="S46" s="232">
        <v>87564</v>
      </c>
      <c r="T46" s="229">
        <f t="shared" ref="T46:T60" si="35">S46*19%</f>
        <v>16637.16</v>
      </c>
      <c r="U46" s="231">
        <f t="shared" ref="U46:U60" si="36">S46+T46</f>
        <v>104201.16</v>
      </c>
      <c r="V46" s="813"/>
      <c r="W46" s="813"/>
      <c r="X46" s="813"/>
      <c r="Y46" s="446">
        <v>226000</v>
      </c>
      <c r="Z46" s="229">
        <f t="shared" ref="Z46:Z60" si="37">Y46*19%</f>
        <v>42940</v>
      </c>
      <c r="AA46" s="302">
        <f t="shared" ref="AA46:AA60" si="38">Y46+Z46</f>
        <v>268940</v>
      </c>
      <c r="AB46" s="860"/>
      <c r="AC46" s="861"/>
      <c r="AD46" s="861"/>
      <c r="AE46" s="861"/>
      <c r="AF46" s="861"/>
      <c r="AG46" s="861"/>
      <c r="AH46" s="1002"/>
      <c r="AI46" s="133">
        <f t="shared" ref="AI46:AI60" si="39">ROUND((AVERAGE(G46,M46,S46,Y46)),0)</f>
        <v>126813</v>
      </c>
      <c r="AJ46" s="33">
        <f t="shared" ref="AJ46:AJ60" si="40">ROUND((STDEVA(G46,M46,S46,Y46)),0)</f>
        <v>67144</v>
      </c>
      <c r="AK46" s="416">
        <f t="shared" ref="AK46:AK60" si="41">AI46-AJ46</f>
        <v>59669</v>
      </c>
      <c r="AL46" s="459">
        <f t="shared" ref="AL46:AL60" si="42">AI46+AJ46</f>
        <v>193957</v>
      </c>
      <c r="AM46" s="133">
        <f t="shared" ref="AM46:AM60" si="43">ROUND((AVERAGE(G46,M46,S46)),0)</f>
        <v>93750</v>
      </c>
      <c r="AN46" s="33">
        <f t="shared" ref="AN46:AN60" si="44">ROUND((AM46*19%),0)</f>
        <v>17813</v>
      </c>
      <c r="AO46" s="414">
        <f t="shared" ref="AO46:AO60" si="45">AM46+AN46</f>
        <v>111563</v>
      </c>
      <c r="AQ46" s="42"/>
      <c r="AR46" s="42"/>
      <c r="AS46" s="42"/>
      <c r="AT46" s="42"/>
      <c r="AU46" s="42"/>
      <c r="AV46" s="42"/>
      <c r="AW46" s="142"/>
      <c r="AX46" s="142"/>
      <c r="AY46" s="144"/>
      <c r="AZ46" s="144"/>
      <c r="BA46" s="142"/>
      <c r="BB46" s="142"/>
      <c r="BC46" s="142"/>
      <c r="BD46" s="42"/>
      <c r="BE46" s="42"/>
      <c r="BF46" s="42"/>
      <c r="BG46" s="42"/>
      <c r="BH46" s="42"/>
    </row>
    <row r="47" spans="1:68" ht="30" x14ac:dyDescent="0.25">
      <c r="A47" s="9">
        <v>3</v>
      </c>
      <c r="B47" s="3" t="s">
        <v>22</v>
      </c>
      <c r="C47" s="30" t="s">
        <v>19</v>
      </c>
      <c r="D47" s="851"/>
      <c r="E47" s="852"/>
      <c r="F47" s="853"/>
      <c r="G47" s="161">
        <v>115268</v>
      </c>
      <c r="H47" s="165">
        <f t="shared" si="31"/>
        <v>21900.920000000002</v>
      </c>
      <c r="I47" s="172">
        <f t="shared" si="32"/>
        <v>137168.92000000001</v>
      </c>
      <c r="J47" s="860"/>
      <c r="K47" s="861"/>
      <c r="L47" s="862"/>
      <c r="M47" s="232">
        <v>87565.75</v>
      </c>
      <c r="N47" s="229">
        <f t="shared" si="33"/>
        <v>16637.4925</v>
      </c>
      <c r="O47" s="231">
        <f t="shared" si="34"/>
        <v>104203.24249999999</v>
      </c>
      <c r="P47" s="860"/>
      <c r="Q47" s="861"/>
      <c r="R47" s="1002"/>
      <c r="S47" s="232">
        <v>91699</v>
      </c>
      <c r="T47" s="229">
        <f t="shared" si="35"/>
        <v>17422.810000000001</v>
      </c>
      <c r="U47" s="231">
        <f t="shared" si="36"/>
        <v>109121.81</v>
      </c>
      <c r="V47" s="813"/>
      <c r="W47" s="813"/>
      <c r="X47" s="813"/>
      <c r="Y47" s="446">
        <v>237000</v>
      </c>
      <c r="Z47" s="229">
        <f t="shared" si="37"/>
        <v>45030</v>
      </c>
      <c r="AA47" s="302">
        <f t="shared" si="38"/>
        <v>282030</v>
      </c>
      <c r="AB47" s="860"/>
      <c r="AC47" s="861"/>
      <c r="AD47" s="861"/>
      <c r="AE47" s="861"/>
      <c r="AF47" s="861"/>
      <c r="AG47" s="861"/>
      <c r="AH47" s="1002"/>
      <c r="AI47" s="133">
        <f t="shared" si="39"/>
        <v>132883</v>
      </c>
      <c r="AJ47" s="33">
        <f t="shared" si="40"/>
        <v>70476</v>
      </c>
      <c r="AK47" s="416">
        <f t="shared" si="41"/>
        <v>62407</v>
      </c>
      <c r="AL47" s="459">
        <f t="shared" si="42"/>
        <v>203359</v>
      </c>
      <c r="AM47" s="133">
        <f t="shared" si="43"/>
        <v>98178</v>
      </c>
      <c r="AN47" s="33">
        <f t="shared" si="44"/>
        <v>18654</v>
      </c>
      <c r="AO47" s="414">
        <f t="shared" si="45"/>
        <v>116832</v>
      </c>
      <c r="AQ47" s="42"/>
      <c r="AR47" s="42"/>
      <c r="AS47" s="42"/>
      <c r="AT47" s="42"/>
      <c r="AU47" s="42"/>
      <c r="AV47" s="42"/>
      <c r="AW47" s="142"/>
      <c r="AX47" s="142"/>
      <c r="AY47" s="144"/>
      <c r="AZ47" s="144"/>
      <c r="BA47" s="142"/>
      <c r="BB47" s="142"/>
      <c r="BC47" s="142"/>
      <c r="BD47" s="42"/>
      <c r="BE47" s="42"/>
      <c r="BF47" s="42"/>
      <c r="BG47" s="42"/>
      <c r="BH47" s="42"/>
    </row>
    <row r="48" spans="1:68" ht="45" x14ac:dyDescent="0.25">
      <c r="A48" s="9">
        <v>4</v>
      </c>
      <c r="B48" s="3" t="s">
        <v>23</v>
      </c>
      <c r="C48" s="30" t="s">
        <v>19</v>
      </c>
      <c r="D48" s="851"/>
      <c r="E48" s="852"/>
      <c r="F48" s="853"/>
      <c r="G48" s="161">
        <v>99590</v>
      </c>
      <c r="H48" s="165">
        <f t="shared" si="31"/>
        <v>18922.099999999999</v>
      </c>
      <c r="I48" s="172">
        <f t="shared" si="32"/>
        <v>118512.1</v>
      </c>
      <c r="J48" s="860"/>
      <c r="K48" s="861"/>
      <c r="L48" s="862"/>
      <c r="M48" s="232">
        <v>75656.275000000009</v>
      </c>
      <c r="N48" s="229">
        <f t="shared" si="33"/>
        <v>14374.692250000002</v>
      </c>
      <c r="O48" s="231">
        <f t="shared" si="34"/>
        <v>90030.967250000016</v>
      </c>
      <c r="P48" s="860"/>
      <c r="Q48" s="861"/>
      <c r="R48" s="1002"/>
      <c r="S48" s="232">
        <v>79226</v>
      </c>
      <c r="T48" s="229">
        <f t="shared" si="35"/>
        <v>15052.94</v>
      </c>
      <c r="U48" s="231">
        <f t="shared" si="36"/>
        <v>94278.94</v>
      </c>
      <c r="V48" s="813"/>
      <c r="W48" s="813"/>
      <c r="X48" s="813"/>
      <c r="Y48" s="446">
        <v>204000</v>
      </c>
      <c r="Z48" s="229">
        <f t="shared" si="37"/>
        <v>38760</v>
      </c>
      <c r="AA48" s="302">
        <f t="shared" si="38"/>
        <v>242760</v>
      </c>
      <c r="AB48" s="860"/>
      <c r="AC48" s="861"/>
      <c r="AD48" s="861"/>
      <c r="AE48" s="861"/>
      <c r="AF48" s="861"/>
      <c r="AG48" s="861"/>
      <c r="AH48" s="1002"/>
      <c r="AI48" s="133">
        <f t="shared" si="39"/>
        <v>114618</v>
      </c>
      <c r="AJ48" s="33">
        <f t="shared" si="40"/>
        <v>60513</v>
      </c>
      <c r="AK48" s="416">
        <f t="shared" si="41"/>
        <v>54105</v>
      </c>
      <c r="AL48" s="459">
        <f t="shared" si="42"/>
        <v>175131</v>
      </c>
      <c r="AM48" s="133">
        <f t="shared" si="43"/>
        <v>84824</v>
      </c>
      <c r="AN48" s="33">
        <f t="shared" si="44"/>
        <v>16117</v>
      </c>
      <c r="AO48" s="414">
        <f t="shared" si="45"/>
        <v>100941</v>
      </c>
      <c r="AQ48" s="42"/>
      <c r="AR48" s="42"/>
      <c r="AS48" s="42"/>
      <c r="AT48" s="42"/>
      <c r="AU48" s="42"/>
      <c r="AV48" s="42"/>
      <c r="AW48" s="142"/>
      <c r="AX48" s="142"/>
      <c r="AY48" s="144"/>
      <c r="AZ48" s="144"/>
      <c r="BA48" s="142"/>
      <c r="BB48" s="142"/>
      <c r="BC48" s="142"/>
      <c r="BD48" s="42"/>
      <c r="BE48" s="42"/>
      <c r="BF48" s="42"/>
      <c r="BG48" s="42"/>
      <c r="BH48" s="42"/>
    </row>
    <row r="49" spans="1:60" ht="30" x14ac:dyDescent="0.25">
      <c r="A49" s="9">
        <v>5</v>
      </c>
      <c r="B49" s="3" t="s">
        <v>24</v>
      </c>
      <c r="C49" s="30" t="s">
        <v>19</v>
      </c>
      <c r="D49" s="851"/>
      <c r="E49" s="852"/>
      <c r="F49" s="853"/>
      <c r="G49" s="161">
        <v>261485</v>
      </c>
      <c r="H49" s="165">
        <f t="shared" si="31"/>
        <v>49682.15</v>
      </c>
      <c r="I49" s="172">
        <f t="shared" si="32"/>
        <v>311167.15000000002</v>
      </c>
      <c r="J49" s="860"/>
      <c r="K49" s="861"/>
      <c r="L49" s="862"/>
      <c r="M49" s="232">
        <v>198645</v>
      </c>
      <c r="N49" s="229">
        <f t="shared" si="33"/>
        <v>37742.550000000003</v>
      </c>
      <c r="O49" s="231">
        <f t="shared" si="34"/>
        <v>236387.55</v>
      </c>
      <c r="P49" s="860"/>
      <c r="Q49" s="861"/>
      <c r="R49" s="1002"/>
      <c r="S49" s="232">
        <v>208020</v>
      </c>
      <c r="T49" s="229">
        <f t="shared" si="35"/>
        <v>39523.800000000003</v>
      </c>
      <c r="U49" s="231">
        <f t="shared" si="36"/>
        <v>247543.8</v>
      </c>
      <c r="V49" s="813"/>
      <c r="W49" s="813"/>
      <c r="X49" s="813"/>
      <c r="Y49" s="446">
        <v>536000</v>
      </c>
      <c r="Z49" s="229">
        <f t="shared" si="37"/>
        <v>101840</v>
      </c>
      <c r="AA49" s="302">
        <f t="shared" si="38"/>
        <v>637840</v>
      </c>
      <c r="AB49" s="860"/>
      <c r="AC49" s="861"/>
      <c r="AD49" s="861"/>
      <c r="AE49" s="861"/>
      <c r="AF49" s="861"/>
      <c r="AG49" s="861"/>
      <c r="AH49" s="1002"/>
      <c r="AI49" s="133">
        <f t="shared" si="39"/>
        <v>301038</v>
      </c>
      <c r="AJ49" s="33">
        <f t="shared" si="40"/>
        <v>159068</v>
      </c>
      <c r="AK49" s="416">
        <f t="shared" si="41"/>
        <v>141970</v>
      </c>
      <c r="AL49" s="459">
        <f t="shared" si="42"/>
        <v>460106</v>
      </c>
      <c r="AM49" s="133">
        <f t="shared" si="43"/>
        <v>222717</v>
      </c>
      <c r="AN49" s="33">
        <f t="shared" si="44"/>
        <v>42316</v>
      </c>
      <c r="AO49" s="414">
        <f t="shared" si="45"/>
        <v>265033</v>
      </c>
      <c r="AQ49" s="42"/>
      <c r="AR49" s="42"/>
      <c r="AS49" s="42"/>
      <c r="AT49" s="42"/>
      <c r="AU49" s="42"/>
      <c r="AV49" s="42"/>
      <c r="AW49" s="142"/>
      <c r="AX49" s="142"/>
      <c r="AY49" s="144"/>
      <c r="AZ49" s="144"/>
      <c r="BA49" s="142"/>
      <c r="BB49" s="142"/>
      <c r="BC49" s="142"/>
      <c r="BD49" s="42"/>
      <c r="BE49" s="42"/>
      <c r="BF49" s="42"/>
      <c r="BG49" s="42"/>
      <c r="BH49" s="42"/>
    </row>
    <row r="50" spans="1:60" ht="30" x14ac:dyDescent="0.25">
      <c r="A50" s="9">
        <v>6</v>
      </c>
      <c r="B50" s="3" t="s">
        <v>25</v>
      </c>
      <c r="C50" s="30" t="s">
        <v>19</v>
      </c>
      <c r="D50" s="851"/>
      <c r="E50" s="852"/>
      <c r="F50" s="853"/>
      <c r="G50" s="161">
        <v>104693</v>
      </c>
      <c r="H50" s="165">
        <f t="shared" si="31"/>
        <v>19891.670000000002</v>
      </c>
      <c r="I50" s="172">
        <f t="shared" si="32"/>
        <v>124584.67</v>
      </c>
      <c r="J50" s="860"/>
      <c r="K50" s="861"/>
      <c r="L50" s="862"/>
      <c r="M50" s="232">
        <v>79557.425000000003</v>
      </c>
      <c r="N50" s="229">
        <f t="shared" si="33"/>
        <v>15115.910750000001</v>
      </c>
      <c r="O50" s="231">
        <f t="shared" si="34"/>
        <v>94673.335749999998</v>
      </c>
      <c r="P50" s="860"/>
      <c r="Q50" s="861"/>
      <c r="R50" s="1002"/>
      <c r="S50" s="232">
        <v>83361</v>
      </c>
      <c r="T50" s="229">
        <f t="shared" si="35"/>
        <v>15838.59</v>
      </c>
      <c r="U50" s="231">
        <f t="shared" si="36"/>
        <v>99199.59</v>
      </c>
      <c r="V50" s="813"/>
      <c r="W50" s="813"/>
      <c r="X50" s="813"/>
      <c r="Y50" s="446">
        <v>215000</v>
      </c>
      <c r="Z50" s="229">
        <f t="shared" si="37"/>
        <v>40850</v>
      </c>
      <c r="AA50" s="302">
        <f t="shared" si="38"/>
        <v>255850</v>
      </c>
      <c r="AB50" s="860"/>
      <c r="AC50" s="861"/>
      <c r="AD50" s="861"/>
      <c r="AE50" s="861"/>
      <c r="AF50" s="861"/>
      <c r="AG50" s="861"/>
      <c r="AH50" s="1002"/>
      <c r="AI50" s="133">
        <f t="shared" si="39"/>
        <v>120653</v>
      </c>
      <c r="AJ50" s="33">
        <f t="shared" si="40"/>
        <v>63863</v>
      </c>
      <c r="AK50" s="416">
        <f t="shared" si="41"/>
        <v>56790</v>
      </c>
      <c r="AL50" s="459">
        <f t="shared" si="42"/>
        <v>184516</v>
      </c>
      <c r="AM50" s="133">
        <f t="shared" si="43"/>
        <v>89204</v>
      </c>
      <c r="AN50" s="33">
        <f t="shared" si="44"/>
        <v>16949</v>
      </c>
      <c r="AO50" s="414">
        <f t="shared" si="45"/>
        <v>106153</v>
      </c>
      <c r="AQ50" s="42"/>
      <c r="AR50" s="42"/>
      <c r="AS50" s="42"/>
      <c r="AT50" s="42"/>
      <c r="AU50" s="42"/>
      <c r="AV50" s="42"/>
      <c r="AW50" s="142"/>
      <c r="AX50" s="142"/>
      <c r="AY50" s="144"/>
      <c r="AZ50" s="144"/>
      <c r="BA50" s="142"/>
      <c r="BB50" s="142"/>
      <c r="BC50" s="142"/>
      <c r="BD50" s="42"/>
      <c r="BE50" s="42"/>
      <c r="BF50" s="42"/>
      <c r="BG50" s="42"/>
      <c r="BH50" s="42"/>
    </row>
    <row r="51" spans="1:60" ht="30" x14ac:dyDescent="0.25">
      <c r="A51" s="9">
        <v>7</v>
      </c>
      <c r="B51" s="3" t="s">
        <v>26</v>
      </c>
      <c r="C51" s="30" t="s">
        <v>19</v>
      </c>
      <c r="D51" s="851"/>
      <c r="E51" s="852"/>
      <c r="F51" s="853"/>
      <c r="G51" s="161">
        <v>115268</v>
      </c>
      <c r="H51" s="165">
        <f t="shared" si="31"/>
        <v>21900.920000000002</v>
      </c>
      <c r="I51" s="172">
        <f t="shared" si="32"/>
        <v>137168.92000000001</v>
      </c>
      <c r="J51" s="860"/>
      <c r="K51" s="861"/>
      <c r="L51" s="862"/>
      <c r="M51" s="232">
        <v>87565.75</v>
      </c>
      <c r="N51" s="229">
        <f t="shared" si="33"/>
        <v>16637.4925</v>
      </c>
      <c r="O51" s="231">
        <f t="shared" si="34"/>
        <v>104203.24249999999</v>
      </c>
      <c r="P51" s="860"/>
      <c r="Q51" s="861"/>
      <c r="R51" s="1002"/>
      <c r="S51" s="232">
        <v>91699</v>
      </c>
      <c r="T51" s="229">
        <f t="shared" si="35"/>
        <v>17422.810000000001</v>
      </c>
      <c r="U51" s="231">
        <f t="shared" si="36"/>
        <v>109121.81</v>
      </c>
      <c r="V51" s="813"/>
      <c r="W51" s="813"/>
      <c r="X51" s="813"/>
      <c r="Y51" s="446">
        <v>237000</v>
      </c>
      <c r="Z51" s="229">
        <f t="shared" si="37"/>
        <v>45030</v>
      </c>
      <c r="AA51" s="302">
        <f t="shared" si="38"/>
        <v>282030</v>
      </c>
      <c r="AB51" s="860"/>
      <c r="AC51" s="861"/>
      <c r="AD51" s="861"/>
      <c r="AE51" s="861"/>
      <c r="AF51" s="861"/>
      <c r="AG51" s="861"/>
      <c r="AH51" s="1002"/>
      <c r="AI51" s="133">
        <f t="shared" si="39"/>
        <v>132883</v>
      </c>
      <c r="AJ51" s="33">
        <f t="shared" si="40"/>
        <v>70476</v>
      </c>
      <c r="AK51" s="416">
        <f t="shared" si="41"/>
        <v>62407</v>
      </c>
      <c r="AL51" s="459">
        <f t="shared" si="42"/>
        <v>203359</v>
      </c>
      <c r="AM51" s="133">
        <f t="shared" si="43"/>
        <v>98178</v>
      </c>
      <c r="AN51" s="33">
        <f t="shared" si="44"/>
        <v>18654</v>
      </c>
      <c r="AO51" s="414">
        <f t="shared" si="45"/>
        <v>116832</v>
      </c>
      <c r="AQ51" s="42"/>
      <c r="AR51" s="42"/>
      <c r="AS51" s="42"/>
      <c r="AT51" s="42"/>
      <c r="AU51" s="42"/>
      <c r="AV51" s="42"/>
      <c r="AW51" s="142"/>
      <c r="AX51" s="142"/>
      <c r="AY51" s="144"/>
      <c r="AZ51" s="144"/>
      <c r="BA51" s="142"/>
      <c r="BB51" s="142"/>
      <c r="BC51" s="142"/>
      <c r="BD51" s="42"/>
      <c r="BE51" s="42"/>
      <c r="BF51" s="42"/>
      <c r="BG51" s="42"/>
      <c r="BH51" s="42"/>
    </row>
    <row r="52" spans="1:60" ht="30" x14ac:dyDescent="0.25">
      <c r="A52" s="9">
        <v>8</v>
      </c>
      <c r="B52" s="3" t="s">
        <v>27</v>
      </c>
      <c r="C52" s="30" t="s">
        <v>19</v>
      </c>
      <c r="D52" s="851"/>
      <c r="E52" s="852"/>
      <c r="F52" s="853"/>
      <c r="G52" s="161">
        <v>92524</v>
      </c>
      <c r="H52" s="165">
        <f t="shared" si="31"/>
        <v>17579.560000000001</v>
      </c>
      <c r="I52" s="172">
        <f t="shared" si="32"/>
        <v>110103.56</v>
      </c>
      <c r="J52" s="860"/>
      <c r="K52" s="861"/>
      <c r="L52" s="862"/>
      <c r="M52" s="232">
        <v>70288.350000000006</v>
      </c>
      <c r="N52" s="229">
        <f t="shared" si="33"/>
        <v>13354.786500000002</v>
      </c>
      <c r="O52" s="231">
        <f t="shared" si="34"/>
        <v>83643.136500000008</v>
      </c>
      <c r="P52" s="860"/>
      <c r="Q52" s="861"/>
      <c r="R52" s="1002"/>
      <c r="S52" s="232">
        <v>73606</v>
      </c>
      <c r="T52" s="229">
        <f t="shared" si="35"/>
        <v>13985.14</v>
      </c>
      <c r="U52" s="231">
        <f t="shared" si="36"/>
        <v>87591.14</v>
      </c>
      <c r="V52" s="813"/>
      <c r="W52" s="813"/>
      <c r="X52" s="813"/>
      <c r="Y52" s="446">
        <v>190000</v>
      </c>
      <c r="Z52" s="229">
        <f t="shared" si="37"/>
        <v>36100</v>
      </c>
      <c r="AA52" s="302">
        <f t="shared" si="38"/>
        <v>226100</v>
      </c>
      <c r="AB52" s="860"/>
      <c r="AC52" s="861"/>
      <c r="AD52" s="861"/>
      <c r="AE52" s="861"/>
      <c r="AF52" s="861"/>
      <c r="AG52" s="861"/>
      <c r="AH52" s="1002"/>
      <c r="AI52" s="133">
        <f t="shared" si="39"/>
        <v>106605</v>
      </c>
      <c r="AJ52" s="33">
        <f t="shared" si="40"/>
        <v>56453</v>
      </c>
      <c r="AK52" s="416">
        <f t="shared" si="41"/>
        <v>50152</v>
      </c>
      <c r="AL52" s="459">
        <f t="shared" si="42"/>
        <v>163058</v>
      </c>
      <c r="AM52" s="133">
        <f t="shared" si="43"/>
        <v>78806</v>
      </c>
      <c r="AN52" s="33">
        <f t="shared" si="44"/>
        <v>14973</v>
      </c>
      <c r="AO52" s="414">
        <f t="shared" si="45"/>
        <v>93779</v>
      </c>
      <c r="AQ52" s="42"/>
      <c r="AR52" s="42"/>
      <c r="AS52" s="42"/>
      <c r="AT52" s="42"/>
      <c r="AU52" s="42"/>
      <c r="AV52" s="42"/>
      <c r="AW52" s="142"/>
      <c r="AX52" s="142"/>
      <c r="AY52" s="144"/>
      <c r="AZ52" s="144"/>
      <c r="BA52" s="142"/>
      <c r="BB52" s="142"/>
      <c r="BC52" s="142"/>
      <c r="BD52" s="42"/>
      <c r="BE52" s="42"/>
      <c r="BF52" s="42"/>
      <c r="BG52" s="42"/>
      <c r="BH52" s="42"/>
    </row>
    <row r="53" spans="1:60" ht="45" x14ac:dyDescent="0.25">
      <c r="A53" s="9">
        <v>9</v>
      </c>
      <c r="B53" s="3" t="s">
        <v>28</v>
      </c>
      <c r="C53" s="30" t="s">
        <v>19</v>
      </c>
      <c r="D53" s="851"/>
      <c r="E53" s="852"/>
      <c r="F53" s="853"/>
      <c r="G53" s="161">
        <v>271859</v>
      </c>
      <c r="H53" s="165">
        <f t="shared" si="31"/>
        <v>51653.21</v>
      </c>
      <c r="I53" s="172">
        <f t="shared" si="32"/>
        <v>323512.21000000002</v>
      </c>
      <c r="J53" s="860"/>
      <c r="K53" s="861"/>
      <c r="L53" s="862"/>
      <c r="M53" s="232">
        <v>210441.72500000001</v>
      </c>
      <c r="N53" s="229">
        <f t="shared" si="33"/>
        <v>39983.927750000003</v>
      </c>
      <c r="O53" s="231">
        <f t="shared" si="34"/>
        <v>250425.65275000001</v>
      </c>
      <c r="P53" s="860"/>
      <c r="Q53" s="861"/>
      <c r="R53" s="1002"/>
      <c r="S53" s="232">
        <v>212261</v>
      </c>
      <c r="T53" s="229">
        <f t="shared" si="35"/>
        <v>40329.590000000004</v>
      </c>
      <c r="U53" s="231">
        <f t="shared" si="36"/>
        <v>252590.59</v>
      </c>
      <c r="V53" s="813"/>
      <c r="W53" s="813"/>
      <c r="X53" s="813"/>
      <c r="Y53" s="446">
        <v>557000</v>
      </c>
      <c r="Z53" s="229">
        <f t="shared" si="37"/>
        <v>105830</v>
      </c>
      <c r="AA53" s="302">
        <f t="shared" si="38"/>
        <v>662830</v>
      </c>
      <c r="AB53" s="860"/>
      <c r="AC53" s="861"/>
      <c r="AD53" s="861"/>
      <c r="AE53" s="861"/>
      <c r="AF53" s="861"/>
      <c r="AG53" s="861"/>
      <c r="AH53" s="1002"/>
      <c r="AI53" s="133">
        <f t="shared" si="39"/>
        <v>312890</v>
      </c>
      <c r="AJ53" s="33">
        <f t="shared" si="40"/>
        <v>165222</v>
      </c>
      <c r="AK53" s="416">
        <f t="shared" si="41"/>
        <v>147668</v>
      </c>
      <c r="AL53" s="459">
        <f t="shared" si="42"/>
        <v>478112</v>
      </c>
      <c r="AM53" s="133">
        <f t="shared" si="43"/>
        <v>231521</v>
      </c>
      <c r="AN53" s="33">
        <f t="shared" si="44"/>
        <v>43989</v>
      </c>
      <c r="AO53" s="414">
        <f t="shared" si="45"/>
        <v>275510</v>
      </c>
      <c r="AQ53" s="42"/>
      <c r="AR53" s="42"/>
      <c r="AS53" s="42"/>
      <c r="AT53" s="42"/>
      <c r="AU53" s="42"/>
      <c r="AV53" s="42"/>
      <c r="AW53" s="142"/>
      <c r="AX53" s="142"/>
      <c r="AY53" s="144"/>
      <c r="AZ53" s="144"/>
      <c r="BA53" s="142"/>
      <c r="BB53" s="142"/>
      <c r="BC53" s="142"/>
      <c r="BD53" s="42"/>
      <c r="BE53" s="42"/>
      <c r="BF53" s="42"/>
      <c r="BG53" s="42"/>
      <c r="BH53" s="42"/>
    </row>
    <row r="54" spans="1:60" ht="50.25" customHeight="1" thickBot="1" x14ac:dyDescent="0.3">
      <c r="A54" s="10">
        <v>10</v>
      </c>
      <c r="B54" s="3" t="s">
        <v>29</v>
      </c>
      <c r="C54" s="30" t="s">
        <v>19</v>
      </c>
      <c r="D54" s="854"/>
      <c r="E54" s="855"/>
      <c r="F54" s="856"/>
      <c r="G54" s="170">
        <v>220793</v>
      </c>
      <c r="H54" s="165">
        <f t="shared" si="31"/>
        <v>41950.67</v>
      </c>
      <c r="I54" s="172">
        <f t="shared" si="32"/>
        <v>262743.67</v>
      </c>
      <c r="J54" s="863"/>
      <c r="K54" s="864"/>
      <c r="L54" s="865"/>
      <c r="M54" s="429">
        <v>167731.00000000003</v>
      </c>
      <c r="N54" s="430">
        <f t="shared" si="33"/>
        <v>31868.890000000007</v>
      </c>
      <c r="O54" s="431">
        <f t="shared" si="34"/>
        <v>199599.89000000004</v>
      </c>
      <c r="P54" s="863"/>
      <c r="Q54" s="864"/>
      <c r="R54" s="1018"/>
      <c r="S54" s="232">
        <v>176163</v>
      </c>
      <c r="T54" s="229">
        <f t="shared" si="35"/>
        <v>33470.97</v>
      </c>
      <c r="U54" s="231">
        <f t="shared" si="36"/>
        <v>209633.97</v>
      </c>
      <c r="V54" s="813"/>
      <c r="W54" s="813"/>
      <c r="X54" s="813"/>
      <c r="Y54" s="446">
        <v>453000</v>
      </c>
      <c r="Z54" s="229">
        <f t="shared" si="37"/>
        <v>86070</v>
      </c>
      <c r="AA54" s="302">
        <f t="shared" si="38"/>
        <v>539070</v>
      </c>
      <c r="AB54" s="860"/>
      <c r="AC54" s="861"/>
      <c r="AD54" s="861"/>
      <c r="AE54" s="861"/>
      <c r="AF54" s="861"/>
      <c r="AG54" s="861"/>
      <c r="AH54" s="1002"/>
      <c r="AI54" s="133">
        <f t="shared" si="39"/>
        <v>254422</v>
      </c>
      <c r="AJ54" s="33">
        <f t="shared" si="40"/>
        <v>134417</v>
      </c>
      <c r="AK54" s="416">
        <f t="shared" si="41"/>
        <v>120005</v>
      </c>
      <c r="AL54" s="459">
        <f t="shared" si="42"/>
        <v>388839</v>
      </c>
      <c r="AM54" s="133">
        <f t="shared" si="43"/>
        <v>188229</v>
      </c>
      <c r="AN54" s="33">
        <f t="shared" si="44"/>
        <v>35764</v>
      </c>
      <c r="AO54" s="414">
        <f t="shared" si="45"/>
        <v>223993</v>
      </c>
      <c r="AQ54" s="42"/>
      <c r="AR54" s="42"/>
      <c r="AS54" s="42"/>
      <c r="AT54" s="42"/>
      <c r="AU54" s="42"/>
      <c r="AV54" s="42"/>
      <c r="AW54" s="142"/>
      <c r="AX54" s="142"/>
      <c r="AY54" s="144"/>
      <c r="AZ54" s="144"/>
      <c r="BA54" s="142"/>
      <c r="BB54" s="142"/>
      <c r="BC54" s="142"/>
      <c r="BD54" s="42"/>
      <c r="BE54" s="42"/>
      <c r="BF54" s="42"/>
      <c r="BG54" s="42"/>
      <c r="BH54" s="42"/>
    </row>
    <row r="55" spans="1:60" ht="65.25" customHeight="1" x14ac:dyDescent="0.25">
      <c r="A55" s="9">
        <v>11</v>
      </c>
      <c r="B55" s="3" t="s">
        <v>30</v>
      </c>
      <c r="C55" s="30" t="s">
        <v>19</v>
      </c>
      <c r="D55" s="169">
        <v>223178</v>
      </c>
      <c r="E55" s="165">
        <f>D55*19%</f>
        <v>42403.82</v>
      </c>
      <c r="F55" s="166">
        <f>D55+E55</f>
        <v>265581.82</v>
      </c>
      <c r="G55" s="161">
        <v>63439</v>
      </c>
      <c r="H55" s="165">
        <f t="shared" si="31"/>
        <v>12053.41</v>
      </c>
      <c r="I55" s="172">
        <f t="shared" si="32"/>
        <v>75492.41</v>
      </c>
      <c r="J55" s="236">
        <v>175506.65000000002</v>
      </c>
      <c r="K55" s="230">
        <f>+J55*19%</f>
        <v>33346.263500000008</v>
      </c>
      <c r="L55" s="224">
        <f>+J55+K55</f>
        <v>208852.91350000002</v>
      </c>
      <c r="M55" s="232">
        <v>48193.450000000004</v>
      </c>
      <c r="N55" s="229">
        <f t="shared" si="33"/>
        <v>9156.7555000000011</v>
      </c>
      <c r="O55" s="231">
        <f t="shared" si="34"/>
        <v>57350.205500000004</v>
      </c>
      <c r="P55" s="236">
        <v>183790</v>
      </c>
      <c r="Q55" s="230">
        <f>P55*19%</f>
        <v>34920.1</v>
      </c>
      <c r="R55" s="230">
        <f>P55+Q55</f>
        <v>218710.1</v>
      </c>
      <c r="S55" s="235">
        <v>50468</v>
      </c>
      <c r="T55" s="229">
        <f t="shared" si="35"/>
        <v>9588.92</v>
      </c>
      <c r="U55" s="231">
        <f t="shared" si="36"/>
        <v>60056.92</v>
      </c>
      <c r="V55" s="474">
        <v>360000</v>
      </c>
      <c r="W55" s="323">
        <f>V55*19%</f>
        <v>68400</v>
      </c>
      <c r="X55" s="324">
        <f>V55+W55</f>
        <v>428400</v>
      </c>
      <c r="Y55" s="446">
        <v>130000</v>
      </c>
      <c r="Z55" s="229">
        <f t="shared" si="37"/>
        <v>24700</v>
      </c>
      <c r="AA55" s="302">
        <f t="shared" si="38"/>
        <v>154700</v>
      </c>
      <c r="AB55" s="71">
        <f>ROUND((AVERAGE(D55,J55,P55,V55)),0)</f>
        <v>235619</v>
      </c>
      <c r="AC55" s="14">
        <f>ROUND((STDEVA(D55,J55,P55,V55)),0)</f>
        <v>85489</v>
      </c>
      <c r="AD55" s="373">
        <f>AB55-AC55</f>
        <v>150130</v>
      </c>
      <c r="AE55" s="14">
        <f>AB55+AC55</f>
        <v>321108</v>
      </c>
      <c r="AF55" s="22">
        <f>ROUND((AVERAGE(D55,J55,P55)),0)</f>
        <v>194158</v>
      </c>
      <c r="AG55" s="362">
        <f>ROUND((AF55*19%),0)</f>
        <v>36890</v>
      </c>
      <c r="AH55" s="469">
        <f>AF55+AG55</f>
        <v>231048</v>
      </c>
      <c r="AI55" s="133">
        <f t="shared" si="39"/>
        <v>73025</v>
      </c>
      <c r="AJ55" s="33">
        <f t="shared" si="40"/>
        <v>38572</v>
      </c>
      <c r="AK55" s="416">
        <f t="shared" si="41"/>
        <v>34453</v>
      </c>
      <c r="AL55" s="459">
        <f t="shared" si="42"/>
        <v>111597</v>
      </c>
      <c r="AM55" s="133">
        <f t="shared" si="43"/>
        <v>54033</v>
      </c>
      <c r="AN55" s="33">
        <f t="shared" si="44"/>
        <v>10266</v>
      </c>
      <c r="AO55" s="414">
        <f t="shared" si="45"/>
        <v>64299</v>
      </c>
      <c r="AQ55" s="42"/>
      <c r="AR55" s="42"/>
      <c r="AS55" s="42"/>
      <c r="AT55" s="42"/>
      <c r="AU55" s="42"/>
      <c r="AV55" s="42"/>
      <c r="AW55" s="142"/>
      <c r="AX55" s="142"/>
      <c r="AY55" s="144"/>
      <c r="AZ55" s="144"/>
      <c r="BA55" s="142"/>
      <c r="BB55" s="142"/>
      <c r="BC55" s="142"/>
      <c r="BD55" s="42"/>
      <c r="BE55" s="42"/>
      <c r="BF55" s="42"/>
      <c r="BG55" s="42"/>
      <c r="BH55" s="42"/>
    </row>
    <row r="56" spans="1:60" ht="48" customHeight="1" x14ac:dyDescent="0.25">
      <c r="A56" s="9">
        <v>12</v>
      </c>
      <c r="B56" s="3" t="s">
        <v>31</v>
      </c>
      <c r="C56" s="30" t="s">
        <v>19</v>
      </c>
      <c r="D56" s="161">
        <v>210227</v>
      </c>
      <c r="E56" s="162">
        <f t="shared" ref="E56:E60" si="46">D56*19%</f>
        <v>39943.129999999997</v>
      </c>
      <c r="F56" s="164">
        <f t="shared" ref="F56:F60" si="47">D56+E56</f>
        <v>250170.13</v>
      </c>
      <c r="G56" s="161">
        <v>73999</v>
      </c>
      <c r="H56" s="165">
        <f t="shared" si="31"/>
        <v>14059.81</v>
      </c>
      <c r="I56" s="172">
        <f t="shared" si="32"/>
        <v>88058.81</v>
      </c>
      <c r="J56" s="232">
        <v>165323.27500000002</v>
      </c>
      <c r="K56" s="229">
        <f t="shared" ref="K56:K60" si="48">+J56*19%</f>
        <v>31411.422250000003</v>
      </c>
      <c r="L56" s="302">
        <f t="shared" ref="L56:L60" si="49">+J56+K56</f>
        <v>196734.69725000003</v>
      </c>
      <c r="M56" s="232">
        <v>56215.100000000006</v>
      </c>
      <c r="N56" s="229">
        <f t="shared" si="33"/>
        <v>10680.869000000001</v>
      </c>
      <c r="O56" s="231">
        <f t="shared" si="34"/>
        <v>66895.969000000012</v>
      </c>
      <c r="P56" s="232">
        <v>173126</v>
      </c>
      <c r="Q56" s="229">
        <f t="shared" ref="Q56:Q60" si="50">P56*19%</f>
        <v>32893.94</v>
      </c>
      <c r="R56" s="229">
        <f t="shared" ref="R56:R60" si="51">P56+Q56</f>
        <v>206019.94</v>
      </c>
      <c r="S56" s="235">
        <v>58869</v>
      </c>
      <c r="T56" s="229">
        <f t="shared" si="35"/>
        <v>11185.11</v>
      </c>
      <c r="U56" s="231">
        <f t="shared" si="36"/>
        <v>70054.11</v>
      </c>
      <c r="V56" s="475">
        <v>339000</v>
      </c>
      <c r="W56" s="323">
        <f t="shared" ref="W56:W60" si="52">V56*19%</f>
        <v>64410</v>
      </c>
      <c r="X56" s="324">
        <f t="shared" ref="X56:X60" si="53">V56+W56</f>
        <v>403410</v>
      </c>
      <c r="Y56" s="446">
        <v>152000</v>
      </c>
      <c r="Z56" s="229">
        <f t="shared" si="37"/>
        <v>28880</v>
      </c>
      <c r="AA56" s="302">
        <f t="shared" si="38"/>
        <v>180880</v>
      </c>
      <c r="AB56" s="71">
        <f t="shared" ref="AB56:AB60" si="54">ROUND((AVERAGE(D56,J56,P56,V56)),0)</f>
        <v>221919</v>
      </c>
      <c r="AC56" s="14">
        <f t="shared" ref="AC56:AC60" si="55">ROUND((STDEVA(D56,J56,P56,V56)),0)</f>
        <v>80475</v>
      </c>
      <c r="AD56" s="373">
        <f t="shared" ref="AD56:AD60" si="56">AB56-AC56</f>
        <v>141444</v>
      </c>
      <c r="AE56" s="14">
        <f t="shared" ref="AE56:AE60" si="57">AB56+AC56</f>
        <v>302394</v>
      </c>
      <c r="AF56" s="22">
        <f t="shared" ref="AF56:AF60" si="58">ROUND((AVERAGE(D56,J56,P56)),0)</f>
        <v>182892</v>
      </c>
      <c r="AG56" s="362">
        <f t="shared" ref="AG56:AG60" si="59">ROUND((AF56*19%),0)</f>
        <v>34749</v>
      </c>
      <c r="AH56" s="469">
        <f t="shared" ref="AH56:AH60" si="60">AF56+AG56</f>
        <v>217641</v>
      </c>
      <c r="AI56" s="133">
        <f t="shared" si="39"/>
        <v>85271</v>
      </c>
      <c r="AJ56" s="33">
        <f t="shared" si="40"/>
        <v>45171</v>
      </c>
      <c r="AK56" s="416">
        <f t="shared" si="41"/>
        <v>40100</v>
      </c>
      <c r="AL56" s="459">
        <f t="shared" si="42"/>
        <v>130442</v>
      </c>
      <c r="AM56" s="133">
        <f t="shared" si="43"/>
        <v>63028</v>
      </c>
      <c r="AN56" s="33">
        <f t="shared" si="44"/>
        <v>11975</v>
      </c>
      <c r="AO56" s="414">
        <f t="shared" si="45"/>
        <v>75003</v>
      </c>
      <c r="AQ56" s="42"/>
      <c r="AR56" s="42"/>
      <c r="AS56" s="42"/>
      <c r="AT56" s="42"/>
      <c r="AU56" s="42"/>
      <c r="AV56" s="42"/>
      <c r="AW56" s="142"/>
      <c r="AX56" s="142"/>
      <c r="AY56" s="144"/>
      <c r="AZ56" s="144"/>
      <c r="BA56" s="142"/>
      <c r="BB56" s="142"/>
      <c r="BC56" s="142"/>
      <c r="BD56" s="42"/>
      <c r="BE56" s="42"/>
      <c r="BF56" s="42"/>
      <c r="BG56" s="42"/>
      <c r="BH56" s="42"/>
    </row>
    <row r="57" spans="1:60" ht="54.75" customHeight="1" x14ac:dyDescent="0.25">
      <c r="A57" s="1">
        <v>13</v>
      </c>
      <c r="B57" s="2" t="s">
        <v>32</v>
      </c>
      <c r="C57" s="32" t="s">
        <v>19</v>
      </c>
      <c r="D57" s="161">
        <v>155373</v>
      </c>
      <c r="E57" s="162">
        <f t="shared" si="46"/>
        <v>29520.87</v>
      </c>
      <c r="F57" s="164">
        <f t="shared" si="47"/>
        <v>184893.87</v>
      </c>
      <c r="G57" s="161">
        <v>270214</v>
      </c>
      <c r="H57" s="165">
        <f t="shared" si="31"/>
        <v>51340.66</v>
      </c>
      <c r="I57" s="172">
        <f t="shared" si="32"/>
        <v>321554.66000000003</v>
      </c>
      <c r="J57" s="232">
        <v>122185.125</v>
      </c>
      <c r="K57" s="229">
        <f t="shared" si="48"/>
        <v>23215.173750000002</v>
      </c>
      <c r="L57" s="302">
        <f t="shared" si="49"/>
        <v>145400.29875000002</v>
      </c>
      <c r="M57" s="232">
        <v>209595.07500000004</v>
      </c>
      <c r="N57" s="229">
        <f t="shared" si="33"/>
        <v>39823.06425000001</v>
      </c>
      <c r="O57" s="231">
        <f t="shared" si="34"/>
        <v>249418.13925000007</v>
      </c>
      <c r="P57" s="232">
        <v>127953</v>
      </c>
      <c r="Q57" s="229">
        <f t="shared" si="50"/>
        <v>24311.07</v>
      </c>
      <c r="R57" s="229">
        <f t="shared" si="51"/>
        <v>152264.07</v>
      </c>
      <c r="S57" s="235">
        <v>210540</v>
      </c>
      <c r="T57" s="229">
        <f t="shared" si="35"/>
        <v>40002.6</v>
      </c>
      <c r="U57" s="231">
        <f t="shared" si="36"/>
        <v>250542.6</v>
      </c>
      <c r="V57" s="475">
        <v>251000</v>
      </c>
      <c r="W57" s="323">
        <f t="shared" si="52"/>
        <v>47690</v>
      </c>
      <c r="X57" s="324">
        <f t="shared" si="53"/>
        <v>298690</v>
      </c>
      <c r="Y57" s="446">
        <v>554000</v>
      </c>
      <c r="Z57" s="229">
        <f t="shared" si="37"/>
        <v>105260</v>
      </c>
      <c r="AA57" s="302">
        <f t="shared" si="38"/>
        <v>659260</v>
      </c>
      <c r="AB57" s="71">
        <f t="shared" si="54"/>
        <v>164128</v>
      </c>
      <c r="AC57" s="14">
        <f t="shared" si="55"/>
        <v>59697</v>
      </c>
      <c r="AD57" s="373">
        <f t="shared" si="56"/>
        <v>104431</v>
      </c>
      <c r="AE57" s="14">
        <f t="shared" si="57"/>
        <v>223825</v>
      </c>
      <c r="AF57" s="22">
        <f t="shared" si="58"/>
        <v>135170</v>
      </c>
      <c r="AG57" s="362">
        <f t="shared" si="59"/>
        <v>25682</v>
      </c>
      <c r="AH57" s="469">
        <f t="shared" si="60"/>
        <v>160852</v>
      </c>
      <c r="AI57" s="133">
        <f t="shared" si="39"/>
        <v>311087</v>
      </c>
      <c r="AJ57" s="33">
        <f t="shared" si="40"/>
        <v>164406</v>
      </c>
      <c r="AK57" s="416">
        <f t="shared" si="41"/>
        <v>146681</v>
      </c>
      <c r="AL57" s="459">
        <f t="shared" si="42"/>
        <v>475493</v>
      </c>
      <c r="AM57" s="133">
        <f t="shared" si="43"/>
        <v>230116</v>
      </c>
      <c r="AN57" s="33">
        <f t="shared" si="44"/>
        <v>43722</v>
      </c>
      <c r="AO57" s="414">
        <f t="shared" si="45"/>
        <v>273838</v>
      </c>
      <c r="AQ57" s="42"/>
      <c r="AR57" s="42"/>
      <c r="AS57" s="42"/>
      <c r="AT57" s="42"/>
      <c r="AU57" s="42"/>
      <c r="AV57" s="42"/>
      <c r="AW57" s="142"/>
      <c r="AX57" s="142"/>
      <c r="AY57" s="144"/>
      <c r="AZ57" s="144"/>
      <c r="BA57" s="142"/>
      <c r="BB57" s="142"/>
      <c r="BC57" s="142"/>
      <c r="BD57" s="42"/>
      <c r="BE57" s="42"/>
      <c r="BF57" s="42"/>
      <c r="BG57" s="42"/>
      <c r="BH57" s="42"/>
    </row>
    <row r="58" spans="1:60" ht="45.75" customHeight="1" x14ac:dyDescent="0.25">
      <c r="A58" s="1">
        <v>14</v>
      </c>
      <c r="B58" s="2" t="s">
        <v>33</v>
      </c>
      <c r="C58" s="32" t="s">
        <v>19</v>
      </c>
      <c r="D58" s="161">
        <v>383338</v>
      </c>
      <c r="E58" s="162">
        <f t="shared" si="46"/>
        <v>72834.22</v>
      </c>
      <c r="F58" s="164">
        <f t="shared" si="47"/>
        <v>456172.22</v>
      </c>
      <c r="G58" s="161">
        <v>193223</v>
      </c>
      <c r="H58" s="165">
        <f t="shared" si="31"/>
        <v>36712.370000000003</v>
      </c>
      <c r="I58" s="172">
        <f t="shared" si="32"/>
        <v>229935.37</v>
      </c>
      <c r="J58" s="232">
        <v>301456.60000000003</v>
      </c>
      <c r="K58" s="229">
        <f t="shared" si="48"/>
        <v>57276.754000000008</v>
      </c>
      <c r="L58" s="302">
        <f t="shared" si="49"/>
        <v>358733.35400000005</v>
      </c>
      <c r="M58" s="232">
        <v>146787.17500000002</v>
      </c>
      <c r="N58" s="229">
        <f t="shared" si="33"/>
        <v>27889.563250000003</v>
      </c>
      <c r="O58" s="231">
        <f t="shared" si="34"/>
        <v>174676.73825000002</v>
      </c>
      <c r="P58" s="232">
        <v>315685</v>
      </c>
      <c r="Q58" s="229">
        <f t="shared" si="50"/>
        <v>59980.15</v>
      </c>
      <c r="R58" s="229">
        <f t="shared" si="51"/>
        <v>375665.15</v>
      </c>
      <c r="S58" s="235">
        <v>153715</v>
      </c>
      <c r="T58" s="229">
        <f t="shared" si="35"/>
        <v>29205.85</v>
      </c>
      <c r="U58" s="231">
        <f t="shared" si="36"/>
        <v>182920.85</v>
      </c>
      <c r="V58" s="475">
        <v>619000</v>
      </c>
      <c r="W58" s="323">
        <f t="shared" si="52"/>
        <v>117610</v>
      </c>
      <c r="X58" s="324">
        <f t="shared" si="53"/>
        <v>736610</v>
      </c>
      <c r="Y58" s="446">
        <v>396000</v>
      </c>
      <c r="Z58" s="229">
        <f t="shared" si="37"/>
        <v>75240</v>
      </c>
      <c r="AA58" s="302">
        <f t="shared" si="38"/>
        <v>471240</v>
      </c>
      <c r="AB58" s="71">
        <f t="shared" si="54"/>
        <v>404870</v>
      </c>
      <c r="AC58" s="14">
        <f t="shared" si="55"/>
        <v>147155</v>
      </c>
      <c r="AD58" s="373">
        <f t="shared" si="56"/>
        <v>257715</v>
      </c>
      <c r="AE58" s="14">
        <f t="shared" si="57"/>
        <v>552025</v>
      </c>
      <c r="AF58" s="22">
        <f t="shared" si="58"/>
        <v>333493</v>
      </c>
      <c r="AG58" s="362">
        <f t="shared" si="59"/>
        <v>63364</v>
      </c>
      <c r="AH58" s="469">
        <f t="shared" si="60"/>
        <v>396857</v>
      </c>
      <c r="AI58" s="133">
        <f t="shared" si="39"/>
        <v>222431</v>
      </c>
      <c r="AJ58" s="33">
        <f>ROUND((STDEVA(G58,M58,S58,Y58)),0)</f>
        <v>117506</v>
      </c>
      <c r="AK58" s="416">
        <f t="shared" si="41"/>
        <v>104925</v>
      </c>
      <c r="AL58" s="459">
        <f t="shared" si="42"/>
        <v>339937</v>
      </c>
      <c r="AM58" s="133">
        <f t="shared" si="43"/>
        <v>164575</v>
      </c>
      <c r="AN58" s="33">
        <f t="shared" si="44"/>
        <v>31269</v>
      </c>
      <c r="AO58" s="414">
        <f t="shared" si="45"/>
        <v>195844</v>
      </c>
      <c r="AQ58" s="42"/>
      <c r="AR58" s="42"/>
      <c r="AS58" s="42"/>
      <c r="AT58" s="42"/>
      <c r="AU58" s="42"/>
      <c r="AV58" s="42"/>
      <c r="AW58" s="142"/>
      <c r="AX58" s="142"/>
      <c r="AY58" s="144"/>
      <c r="AZ58" s="144"/>
      <c r="BA58" s="142"/>
      <c r="BB58" s="142"/>
      <c r="BC58" s="142"/>
      <c r="BD58" s="42"/>
      <c r="BE58" s="42"/>
      <c r="BF58" s="42"/>
      <c r="BG58" s="42"/>
      <c r="BH58" s="42"/>
    </row>
    <row r="59" spans="1:60" ht="30" x14ac:dyDescent="0.25">
      <c r="A59" s="1">
        <v>15</v>
      </c>
      <c r="B59" s="2" t="s">
        <v>34</v>
      </c>
      <c r="C59" s="32" t="s">
        <v>19</v>
      </c>
      <c r="D59" s="161">
        <v>286817</v>
      </c>
      <c r="E59" s="162">
        <f t="shared" si="46"/>
        <v>54495.23</v>
      </c>
      <c r="F59" s="164">
        <f t="shared" si="47"/>
        <v>341312.23</v>
      </c>
      <c r="G59" s="161">
        <v>75378</v>
      </c>
      <c r="H59" s="165">
        <f t="shared" si="31"/>
        <v>14321.82</v>
      </c>
      <c r="I59" s="172">
        <f t="shared" si="32"/>
        <v>89699.82</v>
      </c>
      <c r="J59" s="232">
        <v>225552.27500000002</v>
      </c>
      <c r="K59" s="229">
        <f t="shared" si="48"/>
        <v>42854.932250000005</v>
      </c>
      <c r="L59" s="302">
        <f t="shared" si="49"/>
        <v>268407.20725000004</v>
      </c>
      <c r="M59" s="232">
        <v>57263.675000000003</v>
      </c>
      <c r="N59" s="229">
        <f t="shared" si="33"/>
        <v>10880.098250000001</v>
      </c>
      <c r="O59" s="231">
        <f t="shared" si="34"/>
        <v>68143.773249999998</v>
      </c>
      <c r="P59" s="232">
        <v>236198</v>
      </c>
      <c r="Q59" s="229">
        <f t="shared" si="50"/>
        <v>44877.62</v>
      </c>
      <c r="R59" s="229">
        <f t="shared" si="51"/>
        <v>281075.62</v>
      </c>
      <c r="S59" s="473">
        <v>59966</v>
      </c>
      <c r="T59" s="430">
        <f t="shared" si="35"/>
        <v>11393.54</v>
      </c>
      <c r="U59" s="431">
        <f t="shared" si="36"/>
        <v>71359.540000000008</v>
      </c>
      <c r="V59" s="476">
        <v>463000</v>
      </c>
      <c r="W59" s="433">
        <f t="shared" si="52"/>
        <v>87970</v>
      </c>
      <c r="X59" s="324">
        <f t="shared" si="53"/>
        <v>550970</v>
      </c>
      <c r="Y59" s="446">
        <v>155000</v>
      </c>
      <c r="Z59" s="229">
        <f t="shared" si="37"/>
        <v>29450</v>
      </c>
      <c r="AA59" s="302">
        <f t="shared" si="38"/>
        <v>184450</v>
      </c>
      <c r="AB59" s="71">
        <f t="shared" si="54"/>
        <v>302892</v>
      </c>
      <c r="AC59" s="14">
        <f t="shared" si="55"/>
        <v>110034</v>
      </c>
      <c r="AD59" s="373">
        <f t="shared" si="56"/>
        <v>192858</v>
      </c>
      <c r="AE59" s="14">
        <f t="shared" si="57"/>
        <v>412926</v>
      </c>
      <c r="AF59" s="22">
        <f t="shared" si="58"/>
        <v>249522</v>
      </c>
      <c r="AG59" s="362">
        <f t="shared" si="59"/>
        <v>47409</v>
      </c>
      <c r="AH59" s="469">
        <f t="shared" si="60"/>
        <v>296931</v>
      </c>
      <c r="AI59" s="133">
        <f t="shared" si="39"/>
        <v>86902</v>
      </c>
      <c r="AJ59" s="33">
        <f t="shared" si="40"/>
        <v>46095</v>
      </c>
      <c r="AK59" s="416">
        <f t="shared" si="41"/>
        <v>40807</v>
      </c>
      <c r="AL59" s="459">
        <f t="shared" si="42"/>
        <v>132997</v>
      </c>
      <c r="AM59" s="133">
        <f t="shared" si="43"/>
        <v>64203</v>
      </c>
      <c r="AN59" s="33">
        <f t="shared" si="44"/>
        <v>12199</v>
      </c>
      <c r="AO59" s="414">
        <f t="shared" si="45"/>
        <v>76402</v>
      </c>
      <c r="AQ59" s="42"/>
      <c r="AR59" s="42"/>
      <c r="AS59" s="42"/>
      <c r="AT59" s="42"/>
      <c r="AU59" s="42"/>
      <c r="AV59" s="42"/>
      <c r="AW59" s="142"/>
      <c r="AX59" s="142"/>
      <c r="AY59" s="144"/>
      <c r="AZ59" s="144"/>
      <c r="BA59" s="142"/>
      <c r="BB59" s="142"/>
      <c r="BC59" s="142"/>
      <c r="BD59" s="42"/>
      <c r="BE59" s="42"/>
      <c r="BF59" s="42"/>
      <c r="BG59" s="42"/>
      <c r="BH59" s="42"/>
    </row>
    <row r="60" spans="1:60" ht="30.75" thickBot="1" x14ac:dyDescent="0.3">
      <c r="A60" s="28">
        <v>16</v>
      </c>
      <c r="B60" s="26" t="s">
        <v>35</v>
      </c>
      <c r="C60" s="75" t="s">
        <v>19</v>
      </c>
      <c r="D60" s="163">
        <v>103422</v>
      </c>
      <c r="E60" s="167">
        <f t="shared" si="46"/>
        <v>19650.18</v>
      </c>
      <c r="F60" s="168">
        <f t="shared" si="47"/>
        <v>123072.18</v>
      </c>
      <c r="G60" s="163">
        <v>254015</v>
      </c>
      <c r="H60" s="173">
        <f t="shared" si="31"/>
        <v>48262.85</v>
      </c>
      <c r="I60" s="174">
        <f t="shared" si="32"/>
        <v>302277.84999999998</v>
      </c>
      <c r="J60" s="237">
        <v>81330.675000000017</v>
      </c>
      <c r="K60" s="238">
        <f t="shared" si="48"/>
        <v>15452.828250000004</v>
      </c>
      <c r="L60" s="225">
        <f t="shared" si="49"/>
        <v>96783.503250000023</v>
      </c>
      <c r="M60" s="237">
        <v>192968.55000000005</v>
      </c>
      <c r="N60" s="238">
        <f t="shared" si="33"/>
        <v>36664.024500000007</v>
      </c>
      <c r="O60" s="174">
        <f t="shared" si="34"/>
        <v>229632.57450000005</v>
      </c>
      <c r="P60" s="477">
        <v>85169</v>
      </c>
      <c r="Q60" s="238">
        <f t="shared" si="50"/>
        <v>16182.11</v>
      </c>
      <c r="R60" s="238">
        <f t="shared" si="51"/>
        <v>101351.11</v>
      </c>
      <c r="S60" s="478">
        <v>202076</v>
      </c>
      <c r="T60" s="233">
        <f t="shared" si="35"/>
        <v>38394.44</v>
      </c>
      <c r="U60" s="234">
        <f t="shared" si="36"/>
        <v>240470.44</v>
      </c>
      <c r="V60" s="476">
        <v>167000</v>
      </c>
      <c r="W60" s="464">
        <f t="shared" si="52"/>
        <v>31730</v>
      </c>
      <c r="X60" s="442">
        <f t="shared" si="53"/>
        <v>198730</v>
      </c>
      <c r="Y60" s="447">
        <v>521000</v>
      </c>
      <c r="Z60" s="430">
        <f t="shared" si="37"/>
        <v>98990</v>
      </c>
      <c r="AA60" s="432">
        <f t="shared" si="38"/>
        <v>619990</v>
      </c>
      <c r="AB60" s="72">
        <f t="shared" si="54"/>
        <v>109230</v>
      </c>
      <c r="AC60" s="73">
        <f t="shared" si="55"/>
        <v>39701</v>
      </c>
      <c r="AD60" s="470">
        <f t="shared" si="56"/>
        <v>69529</v>
      </c>
      <c r="AE60" s="73">
        <f t="shared" si="57"/>
        <v>148931</v>
      </c>
      <c r="AF60" s="74">
        <f t="shared" si="58"/>
        <v>89974</v>
      </c>
      <c r="AG60" s="471">
        <f t="shared" si="59"/>
        <v>17095</v>
      </c>
      <c r="AH60" s="472">
        <f t="shared" si="60"/>
        <v>107069</v>
      </c>
      <c r="AI60" s="460">
        <f t="shared" si="39"/>
        <v>292515</v>
      </c>
      <c r="AJ60" s="461">
        <f t="shared" si="40"/>
        <v>154679</v>
      </c>
      <c r="AK60" s="462">
        <f t="shared" si="41"/>
        <v>137836</v>
      </c>
      <c r="AL60" s="463">
        <f t="shared" si="42"/>
        <v>447194</v>
      </c>
      <c r="AM60" s="460">
        <f t="shared" si="43"/>
        <v>216353</v>
      </c>
      <c r="AN60" s="461">
        <f t="shared" si="44"/>
        <v>41107</v>
      </c>
      <c r="AO60" s="465">
        <f t="shared" si="45"/>
        <v>257460</v>
      </c>
      <c r="AQ60" s="42"/>
      <c r="AR60" s="42"/>
      <c r="AS60" s="42"/>
      <c r="AT60" s="42"/>
      <c r="AU60" s="42"/>
      <c r="AV60" s="42"/>
      <c r="AW60" s="142"/>
      <c r="AX60" s="142"/>
      <c r="AY60" s="144"/>
      <c r="AZ60" s="144"/>
      <c r="BA60" s="142"/>
      <c r="BB60" s="142"/>
      <c r="BC60" s="142"/>
      <c r="BD60" s="42"/>
      <c r="BE60" s="42"/>
      <c r="BF60" s="42"/>
      <c r="BG60" s="42"/>
      <c r="BH60" s="42"/>
    </row>
    <row r="61" spans="1:60" s="29" customFormat="1" ht="15.75" thickBot="1" x14ac:dyDescent="0.3">
      <c r="A61" s="975" t="s">
        <v>11</v>
      </c>
      <c r="B61" s="976"/>
      <c r="C61" s="76"/>
      <c r="D61" s="399">
        <f>SUM(D55:D60)</f>
        <v>1362355</v>
      </c>
      <c r="E61" s="399">
        <f>SUM(E55:E60)</f>
        <v>258847.44999999998</v>
      </c>
      <c r="F61" s="399">
        <f>SUM(F55:F60)</f>
        <v>1621202.45</v>
      </c>
      <c r="G61" s="77">
        <f>SUM(G45:G60)</f>
        <v>2421407</v>
      </c>
      <c r="H61" s="77">
        <f>SUM(H45:H60)</f>
        <v>460067.33</v>
      </c>
      <c r="I61" s="77">
        <f>SUM(I45:I60)</f>
        <v>2881474.33</v>
      </c>
      <c r="J61" s="77">
        <f>SUM(J55:J60)</f>
        <v>1071354.6000000001</v>
      </c>
      <c r="K61" s="77">
        <f>SUM(K55:K60)</f>
        <v>203557.37400000004</v>
      </c>
      <c r="L61" s="77">
        <f>SUM(L55:L60)</f>
        <v>1274911.9740000002</v>
      </c>
      <c r="M61" s="400">
        <f>SUM(M45:M60)</f>
        <v>1847748.0250000001</v>
      </c>
      <c r="N61" s="77">
        <f>SUM(N45:N60)</f>
        <v>351072.12475000002</v>
      </c>
      <c r="O61" s="77">
        <f>SUM(O45:O60)</f>
        <v>2198820.1497499999</v>
      </c>
      <c r="P61" s="77">
        <f>SUM(P55:P60)</f>
        <v>1121921</v>
      </c>
      <c r="Q61" s="77">
        <f>SUM(Q55:Q60)</f>
        <v>213164.99</v>
      </c>
      <c r="R61" s="77">
        <f>SUM(R55:R60)</f>
        <v>1335085.9900000002</v>
      </c>
      <c r="S61" s="77">
        <f>SUM(S45:S60)</f>
        <v>1918459</v>
      </c>
      <c r="T61" s="77">
        <f>SUM(T45:T60)</f>
        <v>364507.20999999996</v>
      </c>
      <c r="U61" s="77">
        <f>SUM(U45:U60)</f>
        <v>2282966.2100000004</v>
      </c>
      <c r="V61" s="439">
        <f>SUM(V55:V60)</f>
        <v>2199000</v>
      </c>
      <c r="W61" s="439">
        <f>SUM(W55:W60)</f>
        <v>417810</v>
      </c>
      <c r="X61" s="439">
        <f>SUM(X55:X60)</f>
        <v>2616810</v>
      </c>
      <c r="Y61" s="440">
        <f>SUM(Y45:Y60)</f>
        <v>4967000</v>
      </c>
      <c r="Z61" s="440">
        <f>SUM(Z45:Z60)</f>
        <v>943730</v>
      </c>
      <c r="AA61" s="441">
        <f>SUM(AA45:AA60)</f>
        <v>5910730</v>
      </c>
      <c r="AB61" s="403"/>
      <c r="AC61" s="403"/>
      <c r="AD61" s="403"/>
      <c r="AE61" s="403"/>
      <c r="AF61" s="404">
        <f>SUM(AF55:AF60)</f>
        <v>1185209</v>
      </c>
      <c r="AG61" s="405">
        <f>SUM(AG55:AG60)</f>
        <v>225189</v>
      </c>
      <c r="AH61" s="156">
        <f>SUM(AH55:AH60)</f>
        <v>1410398</v>
      </c>
      <c r="AI61" s="155"/>
      <c r="AJ61" s="155"/>
      <c r="AK61" s="155"/>
      <c r="AL61" s="155"/>
      <c r="AM61" s="466">
        <f>SUM(AM45:AM60)</f>
        <v>2062539</v>
      </c>
      <c r="AN61" s="156">
        <f>SUM(AN45:AN60)</f>
        <v>391884</v>
      </c>
      <c r="AO61" s="467">
        <f>SUM(AO45:AO60)</f>
        <v>2454423</v>
      </c>
      <c r="AQ61" s="42"/>
      <c r="AR61" s="42"/>
      <c r="AS61" s="42"/>
      <c r="AT61" s="42"/>
      <c r="AU61" s="42"/>
      <c r="AV61" s="42"/>
      <c r="AW61" s="45"/>
      <c r="AX61" s="45"/>
      <c r="AY61" s="45"/>
      <c r="AZ61" s="45"/>
      <c r="BA61" s="444"/>
      <c r="BB61" s="421"/>
      <c r="BC61" s="445"/>
      <c r="BD61" s="42"/>
      <c r="BE61" s="42"/>
      <c r="BF61" s="42"/>
      <c r="BG61" s="42"/>
      <c r="BH61" s="42"/>
    </row>
    <row r="62" spans="1:60" s="29" customFormat="1" x14ac:dyDescent="0.25">
      <c r="AM62" s="44"/>
      <c r="AN62" s="44"/>
      <c r="AO62" s="44"/>
      <c r="AP62" s="44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</row>
    <row r="63" spans="1:60" s="29" customFormat="1" ht="40.5" customHeight="1" thickBot="1" x14ac:dyDescent="0.3"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</row>
    <row r="64" spans="1:60" ht="36" customHeight="1" thickBot="1" x14ac:dyDescent="0.3">
      <c r="A64" s="997" t="s">
        <v>187</v>
      </c>
      <c r="B64" s="998"/>
      <c r="C64" s="998"/>
      <c r="D64" s="998"/>
      <c r="E64" s="998"/>
      <c r="F64" s="998"/>
      <c r="G64" s="998"/>
      <c r="H64" s="998"/>
      <c r="I64" s="998"/>
      <c r="J64" s="998"/>
      <c r="K64" s="998"/>
      <c r="L64" s="998"/>
      <c r="M64" s="998"/>
      <c r="N64" s="998"/>
      <c r="O64" s="998"/>
      <c r="P64" s="998"/>
      <c r="Q64" s="998"/>
      <c r="R64" s="998"/>
      <c r="S64" s="998"/>
      <c r="T64" s="998"/>
      <c r="U64" s="998"/>
      <c r="V64" s="998"/>
      <c r="W64" s="998"/>
      <c r="X64" s="998"/>
      <c r="Y64" s="998"/>
      <c r="Z64" s="998"/>
      <c r="AA64" s="998"/>
      <c r="AB64" s="998"/>
      <c r="AC64" s="998"/>
      <c r="AD64" s="998"/>
      <c r="AE64" s="998"/>
      <c r="AF64" s="998"/>
      <c r="AG64" s="998"/>
      <c r="AH64" s="998"/>
      <c r="AI64" s="998"/>
      <c r="AJ64" s="998"/>
      <c r="AK64" s="998"/>
      <c r="AL64" s="998"/>
      <c r="AM64" s="998"/>
      <c r="AN64" s="998"/>
      <c r="AO64" s="999"/>
      <c r="AQ64" s="42"/>
      <c r="AR64" s="42"/>
      <c r="AS64" s="763"/>
      <c r="AT64" s="763"/>
      <c r="AU64" s="763"/>
      <c r="AV64" s="763"/>
      <c r="AW64" s="763"/>
      <c r="AX64" s="763"/>
      <c r="AY64" s="763"/>
      <c r="AZ64" s="42"/>
      <c r="BA64" s="42"/>
      <c r="BB64" s="42"/>
      <c r="BC64" s="42"/>
      <c r="BD64" s="42"/>
      <c r="BE64" s="42"/>
      <c r="BF64" s="42"/>
      <c r="BG64" s="42"/>
      <c r="BH64" s="42"/>
    </row>
    <row r="65" spans="1:60" ht="15.75" thickBot="1" x14ac:dyDescent="0.3">
      <c r="A65" s="80"/>
      <c r="B65" s="79"/>
      <c r="C65" s="79"/>
      <c r="D65" s="723" t="s">
        <v>156</v>
      </c>
      <c r="E65" s="724"/>
      <c r="F65" s="724"/>
      <c r="G65" s="724"/>
      <c r="H65" s="724"/>
      <c r="I65" s="724"/>
      <c r="J65" s="780" t="s">
        <v>157</v>
      </c>
      <c r="K65" s="781"/>
      <c r="L65" s="781"/>
      <c r="M65" s="781"/>
      <c r="N65" s="781"/>
      <c r="O65" s="782"/>
      <c r="P65" s="817" t="s">
        <v>179</v>
      </c>
      <c r="Q65" s="818"/>
      <c r="R65" s="818"/>
      <c r="S65" s="818"/>
      <c r="T65" s="818"/>
      <c r="U65" s="819"/>
      <c r="V65" s="820" t="s">
        <v>176</v>
      </c>
      <c r="W65" s="821"/>
      <c r="X65" s="821"/>
      <c r="Y65" s="821"/>
      <c r="Z65" s="821"/>
      <c r="AA65" s="821"/>
      <c r="AB65" s="960" t="s">
        <v>158</v>
      </c>
      <c r="AC65" s="961"/>
      <c r="AD65" s="961"/>
      <c r="AE65" s="961"/>
      <c r="AF65" s="961"/>
      <c r="AG65" s="961"/>
      <c r="AH65" s="962"/>
      <c r="AI65" s="966" t="s">
        <v>201</v>
      </c>
      <c r="AJ65" s="967"/>
      <c r="AK65" s="967"/>
      <c r="AL65" s="967"/>
      <c r="AM65" s="967"/>
      <c r="AN65" s="967"/>
      <c r="AO65" s="968"/>
      <c r="AP65" s="44"/>
      <c r="AQ65" s="42"/>
      <c r="AR65" s="42"/>
      <c r="AS65" s="763"/>
      <c r="AT65" s="763"/>
      <c r="AU65" s="763"/>
      <c r="AV65" s="763"/>
      <c r="AW65" s="763"/>
      <c r="AX65" s="763"/>
      <c r="AY65" s="763"/>
      <c r="AZ65" s="42"/>
      <c r="BA65" s="42"/>
      <c r="BB65" s="42"/>
      <c r="BC65" s="42"/>
      <c r="BD65" s="42"/>
      <c r="BE65" s="42"/>
      <c r="BF65" s="42"/>
      <c r="BG65" s="42"/>
      <c r="BH65" s="42"/>
    </row>
    <row r="66" spans="1:60" ht="15.75" thickBot="1" x14ac:dyDescent="0.3">
      <c r="A66" s="734" t="s">
        <v>0</v>
      </c>
      <c r="B66" s="736" t="s">
        <v>1</v>
      </c>
      <c r="C66" s="738" t="s">
        <v>14</v>
      </c>
      <c r="D66" s="740" t="s">
        <v>15</v>
      </c>
      <c r="E66" s="741"/>
      <c r="F66" s="742"/>
      <c r="G66" s="722" t="s">
        <v>2</v>
      </c>
      <c r="H66" s="717"/>
      <c r="I66" s="718"/>
      <c r="J66" s="764" t="s">
        <v>15</v>
      </c>
      <c r="K66" s="765"/>
      <c r="L66" s="841"/>
      <c r="M66" s="842" t="s">
        <v>2</v>
      </c>
      <c r="N66" s="768"/>
      <c r="O66" s="769"/>
      <c r="P66" s="823" t="s">
        <v>15</v>
      </c>
      <c r="Q66" s="824"/>
      <c r="R66" s="825"/>
      <c r="S66" s="826" t="s">
        <v>2</v>
      </c>
      <c r="T66" s="827"/>
      <c r="U66" s="828"/>
      <c r="V66" s="829" t="s">
        <v>15</v>
      </c>
      <c r="W66" s="830"/>
      <c r="X66" s="831"/>
      <c r="Y66" s="832" t="s">
        <v>2</v>
      </c>
      <c r="Z66" s="833"/>
      <c r="AA66" s="1016"/>
      <c r="AB66" s="1003"/>
      <c r="AC66" s="1004"/>
      <c r="AD66" s="1004"/>
      <c r="AE66" s="1004"/>
      <c r="AF66" s="1004"/>
      <c r="AG66" s="1004"/>
      <c r="AH66" s="1005"/>
      <c r="AI66" s="1006"/>
      <c r="AJ66" s="1007"/>
      <c r="AK66" s="1007"/>
      <c r="AL66" s="1007"/>
      <c r="AM66" s="1007"/>
      <c r="AN66" s="1007"/>
      <c r="AO66" s="1008"/>
      <c r="AP66" s="44"/>
      <c r="AQ66" s="42"/>
      <c r="AR66" s="42"/>
      <c r="AS66" s="139"/>
      <c r="AT66" s="139"/>
      <c r="AU66" s="139"/>
      <c r="AV66" s="139"/>
      <c r="AW66" s="139"/>
      <c r="AX66" s="139"/>
      <c r="AY66" s="139"/>
      <c r="AZ66" s="42"/>
      <c r="BA66" s="42"/>
      <c r="BB66" s="42"/>
      <c r="BC66" s="42"/>
      <c r="BD66" s="42"/>
      <c r="BE66" s="42"/>
      <c r="BF66" s="42"/>
      <c r="BG66" s="42"/>
      <c r="BH66" s="42"/>
    </row>
    <row r="67" spans="1:60" ht="75.75" customHeight="1" thickBot="1" x14ac:dyDescent="0.3">
      <c r="A67" s="735"/>
      <c r="B67" s="737"/>
      <c r="C67" s="739"/>
      <c r="D67" s="148" t="s">
        <v>16</v>
      </c>
      <c r="E67" s="147" t="s">
        <v>4</v>
      </c>
      <c r="F67" s="149" t="s">
        <v>17</v>
      </c>
      <c r="G67" s="154" t="s">
        <v>16</v>
      </c>
      <c r="H67" s="160" t="s">
        <v>4</v>
      </c>
      <c r="I67" s="154" t="s">
        <v>17</v>
      </c>
      <c r="J67" s="215" t="s">
        <v>16</v>
      </c>
      <c r="K67" s="215" t="s">
        <v>4</v>
      </c>
      <c r="L67" s="239" t="s">
        <v>17</v>
      </c>
      <c r="M67" s="226" t="s">
        <v>16</v>
      </c>
      <c r="N67" s="227" t="s">
        <v>4</v>
      </c>
      <c r="O67" s="228" t="s">
        <v>17</v>
      </c>
      <c r="P67" s="145" t="s">
        <v>16</v>
      </c>
      <c r="Q67" s="145" t="s">
        <v>4</v>
      </c>
      <c r="R67" s="303" t="s">
        <v>17</v>
      </c>
      <c r="S67" s="297" t="s">
        <v>16</v>
      </c>
      <c r="T67" s="296" t="s">
        <v>4</v>
      </c>
      <c r="U67" s="298" t="s">
        <v>17</v>
      </c>
      <c r="V67" s="304" t="s">
        <v>16</v>
      </c>
      <c r="W67" s="146" t="s">
        <v>4</v>
      </c>
      <c r="X67" s="292" t="s">
        <v>17</v>
      </c>
      <c r="Y67" s="316" t="s">
        <v>16</v>
      </c>
      <c r="Z67" s="317" t="s">
        <v>4</v>
      </c>
      <c r="AA67" s="355" t="s">
        <v>17</v>
      </c>
      <c r="AB67" s="481" t="s">
        <v>168</v>
      </c>
      <c r="AC67" s="54" t="s">
        <v>152</v>
      </c>
      <c r="AD67" s="54" t="s">
        <v>153</v>
      </c>
      <c r="AE67" s="54" t="s">
        <v>159</v>
      </c>
      <c r="AF67" s="480" t="s">
        <v>160</v>
      </c>
      <c r="AG67" s="480" t="s">
        <v>4</v>
      </c>
      <c r="AH67" s="482" t="s">
        <v>172</v>
      </c>
      <c r="AI67" s="481" t="s">
        <v>168</v>
      </c>
      <c r="AJ67" s="54" t="s">
        <v>152</v>
      </c>
      <c r="AK67" s="54" t="s">
        <v>153</v>
      </c>
      <c r="AL67" s="625" t="s">
        <v>159</v>
      </c>
      <c r="AM67" s="612" t="s">
        <v>173</v>
      </c>
      <c r="AN67" s="613" t="s">
        <v>4</v>
      </c>
      <c r="AO67" s="614" t="s">
        <v>172</v>
      </c>
      <c r="AP67" s="44"/>
      <c r="AQ67" s="42"/>
      <c r="AR67" s="42"/>
      <c r="AS67" s="57"/>
      <c r="AT67" s="49"/>
      <c r="AU67" s="138"/>
      <c r="AV67" s="138"/>
      <c r="AW67" s="49"/>
      <c r="AX67" s="49"/>
      <c r="AY67" s="57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63" customHeight="1" x14ac:dyDescent="0.25">
      <c r="A68" s="65">
        <v>1</v>
      </c>
      <c r="B68" s="4" t="s">
        <v>36</v>
      </c>
      <c r="C68" s="32" t="s">
        <v>19</v>
      </c>
      <c r="D68" s="941" t="s">
        <v>20</v>
      </c>
      <c r="E68" s="942"/>
      <c r="F68" s="942"/>
      <c r="G68" s="175">
        <v>195486</v>
      </c>
      <c r="H68" s="176">
        <f>G68*19%</f>
        <v>37142.340000000004</v>
      </c>
      <c r="I68" s="240">
        <f>G68+H68</f>
        <v>232628.34</v>
      </c>
      <c r="J68" s="810" t="s">
        <v>20</v>
      </c>
      <c r="K68" s="811"/>
      <c r="L68" s="835"/>
      <c r="M68" s="240">
        <v>133934.60199999998</v>
      </c>
      <c r="N68" s="19">
        <f>M68*19%</f>
        <v>25447.574379999998</v>
      </c>
      <c r="O68" s="17">
        <f>M68+N68</f>
        <v>159382.17637999999</v>
      </c>
      <c r="P68" s="810" t="s">
        <v>20</v>
      </c>
      <c r="Q68" s="811"/>
      <c r="R68" s="811"/>
      <c r="S68" s="171">
        <v>143333</v>
      </c>
      <c r="T68" s="305">
        <f>S68*19%</f>
        <v>27233.27</v>
      </c>
      <c r="U68" s="479">
        <f>S68+T68</f>
        <v>170566.27</v>
      </c>
      <c r="V68" s="810" t="s">
        <v>20</v>
      </c>
      <c r="W68" s="811"/>
      <c r="X68" s="835"/>
      <c r="Y68" s="505">
        <v>383000</v>
      </c>
      <c r="Z68" s="305">
        <f>Y68*19%</f>
        <v>72770</v>
      </c>
      <c r="AA68" s="479">
        <f>Y68+Z68</f>
        <v>455770</v>
      </c>
      <c r="AB68" s="1009" t="s">
        <v>20</v>
      </c>
      <c r="AC68" s="1010"/>
      <c r="AD68" s="1010"/>
      <c r="AE68" s="1010"/>
      <c r="AF68" s="1010"/>
      <c r="AG68" s="1010"/>
      <c r="AH68" s="1011"/>
      <c r="AI68" s="81">
        <f>ROUND((AVERAGE(G68,M68,S68,Y68)),0)</f>
        <v>213938</v>
      </c>
      <c r="AJ68" s="15">
        <f>ROUND((STDEVA(G68,M68,S68,Y68)),0)</f>
        <v>115914</v>
      </c>
      <c r="AK68" s="406">
        <f>AI68-AJ68</f>
        <v>98024</v>
      </c>
      <c r="AL68" s="637">
        <f>AI68+AJ68</f>
        <v>329852</v>
      </c>
      <c r="AM68" s="81">
        <f>ROUND((AVERAGE(G68,M68,S68)),0)</f>
        <v>157585</v>
      </c>
      <c r="AN68" s="507">
        <f>ROUND((AM68*19%),0)</f>
        <v>29941</v>
      </c>
      <c r="AO68" s="508">
        <f>AM68+AN68</f>
        <v>187526</v>
      </c>
      <c r="AP68" s="44"/>
      <c r="AQ68" s="42"/>
      <c r="AR68" s="42"/>
      <c r="AS68" s="57"/>
      <c r="AT68" s="49"/>
      <c r="AU68" s="138"/>
      <c r="AV68" s="138"/>
      <c r="AW68" s="49"/>
      <c r="AX68" s="49"/>
      <c r="AY68" s="57"/>
      <c r="AZ68" s="42"/>
      <c r="BA68" s="42"/>
      <c r="BB68" s="42"/>
      <c r="BC68" s="42"/>
      <c r="BD68" s="42"/>
      <c r="BE68" s="42"/>
      <c r="BF68" s="42"/>
      <c r="BG68" s="42"/>
      <c r="BH68" s="42"/>
    </row>
    <row r="69" spans="1:60" ht="87.75" customHeight="1" x14ac:dyDescent="0.25">
      <c r="A69" s="65">
        <v>2</v>
      </c>
      <c r="B69" s="4" t="s">
        <v>37</v>
      </c>
      <c r="C69" s="32" t="s">
        <v>19</v>
      </c>
      <c r="D69" s="943"/>
      <c r="E69" s="944"/>
      <c r="F69" s="944"/>
      <c r="G69" s="178">
        <v>239113</v>
      </c>
      <c r="H69" s="179">
        <f t="shared" ref="H69:H73" si="61">G69*19%</f>
        <v>45431.47</v>
      </c>
      <c r="I69" s="241">
        <f t="shared" ref="I69:I73" si="62">G69+H69</f>
        <v>284544.46999999997</v>
      </c>
      <c r="J69" s="812"/>
      <c r="K69" s="813"/>
      <c r="L69" s="836"/>
      <c r="M69" s="243">
        <v>163826.008</v>
      </c>
      <c r="N69" s="135">
        <f t="shared" ref="N69:N73" si="63">M69*19%</f>
        <v>31126.94152</v>
      </c>
      <c r="O69" s="17">
        <f t="shared" ref="O69:O73" si="64">M69+N69</f>
        <v>194952.94951999999</v>
      </c>
      <c r="P69" s="812"/>
      <c r="Q69" s="813"/>
      <c r="R69" s="813"/>
      <c r="S69" s="171">
        <v>175321</v>
      </c>
      <c r="T69" s="305">
        <f t="shared" ref="T69:T73" si="65">S69*19%</f>
        <v>33310.99</v>
      </c>
      <c r="U69" s="479">
        <f t="shared" ref="U69:U73" si="66">S69+T69</f>
        <v>208631.99</v>
      </c>
      <c r="V69" s="812"/>
      <c r="W69" s="813"/>
      <c r="X69" s="836"/>
      <c r="Y69" s="505">
        <v>468000</v>
      </c>
      <c r="Z69" s="305">
        <f t="shared" ref="Z69:Z73" si="67">Y69*19%</f>
        <v>88920</v>
      </c>
      <c r="AA69" s="479">
        <f t="shared" ref="AA69:AA73" si="68">Y69+Z69</f>
        <v>556920</v>
      </c>
      <c r="AB69" s="1012"/>
      <c r="AC69" s="1013"/>
      <c r="AD69" s="1013"/>
      <c r="AE69" s="1013"/>
      <c r="AF69" s="1013"/>
      <c r="AG69" s="1013"/>
      <c r="AH69" s="1014"/>
      <c r="AI69" s="81">
        <f t="shared" ref="AI69:AI72" si="69">ROUND((AVERAGE(G69,M69,S69,Y69)),0)</f>
        <v>261565</v>
      </c>
      <c r="AJ69" s="15">
        <f t="shared" ref="AJ69:AJ73" si="70">ROUND((STDEVA(G69,M69,S69,Y69)),0)</f>
        <v>141551</v>
      </c>
      <c r="AK69" s="406">
        <f t="shared" ref="AK69:AK73" si="71">AI69-AJ69</f>
        <v>120014</v>
      </c>
      <c r="AL69" s="637">
        <f t="shared" ref="AL69:AL73" si="72">AI69+AJ69</f>
        <v>403116</v>
      </c>
      <c r="AM69" s="81">
        <f t="shared" ref="AM69:AM73" si="73">ROUND((AVERAGE(G69,M69,S69)),0)</f>
        <v>192753</v>
      </c>
      <c r="AN69" s="507">
        <f t="shared" ref="AN69:AN73" si="74">ROUND((AM69*19%),0)</f>
        <v>36623</v>
      </c>
      <c r="AO69" s="508">
        <f t="shared" ref="AO69:AO73" si="75">AM69+AN69</f>
        <v>229376</v>
      </c>
      <c r="AP69" s="44"/>
      <c r="AQ69" s="42"/>
      <c r="AR69" s="42"/>
      <c r="AS69" s="57"/>
      <c r="AT69" s="49"/>
      <c r="AU69" s="138"/>
      <c r="AV69" s="138"/>
      <c r="AW69" s="49"/>
      <c r="AX69" s="49"/>
      <c r="AY69" s="57"/>
      <c r="AZ69" s="42"/>
      <c r="BA69" s="42"/>
      <c r="BB69" s="42"/>
      <c r="BC69" s="42"/>
      <c r="BD69" s="42"/>
      <c r="BE69" s="42"/>
      <c r="BF69" s="42"/>
      <c r="BG69" s="42"/>
      <c r="BH69" s="42"/>
    </row>
    <row r="70" spans="1:60" ht="60.75" customHeight="1" x14ac:dyDescent="0.25">
      <c r="A70" s="65">
        <v>3</v>
      </c>
      <c r="B70" s="4" t="s">
        <v>38</v>
      </c>
      <c r="C70" s="32" t="s">
        <v>19</v>
      </c>
      <c r="D70" s="943"/>
      <c r="E70" s="944"/>
      <c r="F70" s="944"/>
      <c r="G70" s="178">
        <v>289969</v>
      </c>
      <c r="H70" s="179">
        <f t="shared" si="61"/>
        <v>55094.11</v>
      </c>
      <c r="I70" s="241">
        <f t="shared" si="62"/>
        <v>345063.11</v>
      </c>
      <c r="J70" s="812"/>
      <c r="K70" s="813"/>
      <c r="L70" s="836"/>
      <c r="M70" s="243">
        <v>198669.22499999998</v>
      </c>
      <c r="N70" s="135">
        <f t="shared" si="63"/>
        <v>37747.152749999994</v>
      </c>
      <c r="O70" s="17">
        <f t="shared" si="64"/>
        <v>236416.37774999999</v>
      </c>
      <c r="P70" s="812"/>
      <c r="Q70" s="813"/>
      <c r="R70" s="813"/>
      <c r="S70" s="171">
        <v>212610</v>
      </c>
      <c r="T70" s="305">
        <f t="shared" si="65"/>
        <v>40395.9</v>
      </c>
      <c r="U70" s="479">
        <f t="shared" si="66"/>
        <v>253005.9</v>
      </c>
      <c r="V70" s="812"/>
      <c r="W70" s="813"/>
      <c r="X70" s="836"/>
      <c r="Y70" s="505">
        <v>568000</v>
      </c>
      <c r="Z70" s="305">
        <f t="shared" si="67"/>
        <v>107920</v>
      </c>
      <c r="AA70" s="479">
        <f t="shared" si="68"/>
        <v>675920</v>
      </c>
      <c r="AB70" s="1012"/>
      <c r="AC70" s="1013"/>
      <c r="AD70" s="1013"/>
      <c r="AE70" s="1013"/>
      <c r="AF70" s="1013"/>
      <c r="AG70" s="1013"/>
      <c r="AH70" s="1014"/>
      <c r="AI70" s="81">
        <f>ROUND((AVERAGE(G70,M70,S70,Y70)),0)</f>
        <v>317312</v>
      </c>
      <c r="AJ70" s="15">
        <f t="shared" si="70"/>
        <v>171882</v>
      </c>
      <c r="AK70" s="406">
        <f t="shared" si="71"/>
        <v>145430</v>
      </c>
      <c r="AL70" s="637">
        <f t="shared" si="72"/>
        <v>489194</v>
      </c>
      <c r="AM70" s="81">
        <f t="shared" si="73"/>
        <v>233749</v>
      </c>
      <c r="AN70" s="507">
        <f t="shared" si="74"/>
        <v>44412</v>
      </c>
      <c r="AO70" s="508">
        <f t="shared" si="75"/>
        <v>278161</v>
      </c>
      <c r="AP70" s="44"/>
      <c r="AQ70" s="42"/>
      <c r="AR70" s="42"/>
      <c r="AS70" s="57"/>
      <c r="AT70" s="49"/>
      <c r="AU70" s="138"/>
      <c r="AV70" s="138"/>
      <c r="AW70" s="49"/>
      <c r="AX70" s="49"/>
      <c r="AY70" s="57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60" customHeight="1" x14ac:dyDescent="0.25">
      <c r="A71" s="65">
        <v>4</v>
      </c>
      <c r="B71" s="4" t="s">
        <v>39</v>
      </c>
      <c r="C71" s="32" t="s">
        <v>19</v>
      </c>
      <c r="D71" s="943"/>
      <c r="E71" s="944"/>
      <c r="F71" s="944"/>
      <c r="G71" s="178">
        <v>311700</v>
      </c>
      <c r="H71" s="179">
        <f t="shared" si="61"/>
        <v>59223</v>
      </c>
      <c r="I71" s="241">
        <f t="shared" si="62"/>
        <v>370923</v>
      </c>
      <c r="J71" s="812"/>
      <c r="K71" s="813"/>
      <c r="L71" s="836"/>
      <c r="M71" s="243">
        <v>240396.03099999996</v>
      </c>
      <c r="N71" s="135">
        <f t="shared" si="63"/>
        <v>45675.245889999991</v>
      </c>
      <c r="O71" s="17">
        <f t="shared" si="64"/>
        <v>286071.27688999998</v>
      </c>
      <c r="P71" s="812"/>
      <c r="Q71" s="813"/>
      <c r="R71" s="813"/>
      <c r="S71" s="171">
        <v>237944</v>
      </c>
      <c r="T71" s="305">
        <f t="shared" si="65"/>
        <v>45209.36</v>
      </c>
      <c r="U71" s="479">
        <f t="shared" si="66"/>
        <v>283153.36</v>
      </c>
      <c r="V71" s="812"/>
      <c r="W71" s="813"/>
      <c r="X71" s="836"/>
      <c r="Y71" s="505">
        <v>610000</v>
      </c>
      <c r="Z71" s="305">
        <f t="shared" si="67"/>
        <v>115900</v>
      </c>
      <c r="AA71" s="479">
        <f t="shared" si="68"/>
        <v>725900</v>
      </c>
      <c r="AB71" s="1012"/>
      <c r="AC71" s="1013"/>
      <c r="AD71" s="1013"/>
      <c r="AE71" s="1013"/>
      <c r="AF71" s="1013"/>
      <c r="AG71" s="1013"/>
      <c r="AH71" s="1014"/>
      <c r="AI71" s="81">
        <f t="shared" si="69"/>
        <v>350010</v>
      </c>
      <c r="AJ71" s="15">
        <f t="shared" si="70"/>
        <v>176670</v>
      </c>
      <c r="AK71" s="406">
        <f t="shared" si="71"/>
        <v>173340</v>
      </c>
      <c r="AL71" s="637">
        <f t="shared" si="72"/>
        <v>526680</v>
      </c>
      <c r="AM71" s="81">
        <f t="shared" si="73"/>
        <v>263347</v>
      </c>
      <c r="AN71" s="507">
        <f t="shared" si="74"/>
        <v>50036</v>
      </c>
      <c r="AO71" s="508">
        <f t="shared" si="75"/>
        <v>313383</v>
      </c>
      <c r="AP71" s="44"/>
      <c r="AQ71" s="42"/>
      <c r="AR71" s="42"/>
      <c r="AS71" s="57"/>
      <c r="AT71" s="49"/>
      <c r="AU71" s="138"/>
      <c r="AV71" s="138"/>
      <c r="AW71" s="49"/>
      <c r="AX71" s="49"/>
      <c r="AY71" s="57"/>
      <c r="AZ71" s="42"/>
      <c r="BA71" s="42"/>
      <c r="BB71" s="42"/>
      <c r="BC71" s="42"/>
      <c r="BD71" s="42"/>
      <c r="BE71" s="42"/>
      <c r="BF71" s="42"/>
      <c r="BG71" s="42"/>
      <c r="BH71" s="42"/>
    </row>
    <row r="72" spans="1:60" ht="58.5" customHeight="1" x14ac:dyDescent="0.25">
      <c r="A72" s="65">
        <v>5</v>
      </c>
      <c r="B72" s="4" t="s">
        <v>40</v>
      </c>
      <c r="C72" s="32" t="s">
        <v>19</v>
      </c>
      <c r="D72" s="943"/>
      <c r="E72" s="944"/>
      <c r="F72" s="944"/>
      <c r="G72" s="178">
        <v>460700</v>
      </c>
      <c r="H72" s="179">
        <f t="shared" si="61"/>
        <v>87533</v>
      </c>
      <c r="I72" s="241">
        <f t="shared" si="62"/>
        <v>548233</v>
      </c>
      <c r="J72" s="812"/>
      <c r="K72" s="813"/>
      <c r="L72" s="836"/>
      <c r="M72" s="243">
        <v>315644.09999999998</v>
      </c>
      <c r="N72" s="135">
        <f t="shared" si="63"/>
        <v>59972.378999999994</v>
      </c>
      <c r="O72" s="17">
        <f t="shared" si="64"/>
        <v>375616.47899999999</v>
      </c>
      <c r="P72" s="812"/>
      <c r="Q72" s="813"/>
      <c r="R72" s="813"/>
      <c r="S72" s="171">
        <v>337793</v>
      </c>
      <c r="T72" s="305">
        <f t="shared" si="65"/>
        <v>64180.67</v>
      </c>
      <c r="U72" s="479">
        <f t="shared" si="66"/>
        <v>401973.67</v>
      </c>
      <c r="V72" s="812"/>
      <c r="W72" s="813"/>
      <c r="X72" s="836"/>
      <c r="Y72" s="505">
        <v>902000</v>
      </c>
      <c r="Z72" s="305">
        <f t="shared" si="67"/>
        <v>171380</v>
      </c>
      <c r="AA72" s="479">
        <f t="shared" si="68"/>
        <v>1073380</v>
      </c>
      <c r="AB72" s="1012"/>
      <c r="AC72" s="1013"/>
      <c r="AD72" s="1013"/>
      <c r="AE72" s="1013"/>
      <c r="AF72" s="1013"/>
      <c r="AG72" s="1013"/>
      <c r="AH72" s="1014"/>
      <c r="AI72" s="81">
        <f t="shared" si="69"/>
        <v>504034</v>
      </c>
      <c r="AJ72" s="15">
        <f t="shared" si="70"/>
        <v>272875</v>
      </c>
      <c r="AK72" s="406">
        <f t="shared" si="71"/>
        <v>231159</v>
      </c>
      <c r="AL72" s="637">
        <f t="shared" si="72"/>
        <v>776909</v>
      </c>
      <c r="AM72" s="81">
        <f t="shared" si="73"/>
        <v>371379</v>
      </c>
      <c r="AN72" s="507">
        <f t="shared" si="74"/>
        <v>70562</v>
      </c>
      <c r="AO72" s="508">
        <f t="shared" si="75"/>
        <v>441941</v>
      </c>
      <c r="AP72" s="44"/>
      <c r="AQ72" s="42"/>
      <c r="AR72" s="42"/>
      <c r="AS72" s="57"/>
      <c r="AT72" s="49"/>
      <c r="AU72" s="138"/>
      <c r="AV72" s="138"/>
      <c r="AW72" s="49"/>
      <c r="AX72" s="49"/>
      <c r="AY72" s="57"/>
      <c r="AZ72" s="42"/>
      <c r="BA72" s="42"/>
      <c r="BB72" s="42"/>
      <c r="BC72" s="42"/>
      <c r="BD72" s="42"/>
      <c r="BE72" s="42"/>
      <c r="BF72" s="42"/>
      <c r="BG72" s="42"/>
      <c r="BH72" s="42"/>
    </row>
    <row r="73" spans="1:60" ht="60.75" thickBot="1" x14ac:dyDescent="0.3">
      <c r="A73" s="83">
        <v>6</v>
      </c>
      <c r="B73" s="84" t="s">
        <v>41</v>
      </c>
      <c r="C73" s="75" t="s">
        <v>19</v>
      </c>
      <c r="D73" s="943"/>
      <c r="E73" s="944"/>
      <c r="F73" s="944"/>
      <c r="G73" s="181">
        <v>297285</v>
      </c>
      <c r="H73" s="182">
        <f t="shared" si="61"/>
        <v>56484.15</v>
      </c>
      <c r="I73" s="242">
        <f t="shared" si="62"/>
        <v>353769.15</v>
      </c>
      <c r="J73" s="812"/>
      <c r="K73" s="813"/>
      <c r="L73" s="836"/>
      <c r="M73" s="244">
        <v>203681.21599999996</v>
      </c>
      <c r="N73" s="135">
        <f t="shared" si="63"/>
        <v>38699.431039999996</v>
      </c>
      <c r="O73" s="17">
        <f t="shared" si="64"/>
        <v>242380.64703999995</v>
      </c>
      <c r="P73" s="812"/>
      <c r="Q73" s="813"/>
      <c r="R73" s="813"/>
      <c r="S73" s="353">
        <v>217974</v>
      </c>
      <c r="T73" s="494">
        <f t="shared" si="65"/>
        <v>41415.06</v>
      </c>
      <c r="U73" s="497">
        <f t="shared" si="66"/>
        <v>259389.06</v>
      </c>
      <c r="V73" s="812"/>
      <c r="W73" s="813"/>
      <c r="X73" s="836"/>
      <c r="Y73" s="506">
        <v>582000</v>
      </c>
      <c r="Z73" s="494">
        <f t="shared" si="67"/>
        <v>110580</v>
      </c>
      <c r="AA73" s="497">
        <f t="shared" si="68"/>
        <v>692580</v>
      </c>
      <c r="AB73" s="1012"/>
      <c r="AC73" s="1013"/>
      <c r="AD73" s="1013"/>
      <c r="AE73" s="1013"/>
      <c r="AF73" s="1013"/>
      <c r="AG73" s="1013"/>
      <c r="AH73" s="1014"/>
      <c r="AI73" s="434">
        <f>ROUND((AVERAGE(G73,M73,S73,Y73)),0)</f>
        <v>325235</v>
      </c>
      <c r="AJ73" s="82">
        <f t="shared" si="70"/>
        <v>176058</v>
      </c>
      <c r="AK73" s="435">
        <f t="shared" si="71"/>
        <v>149177</v>
      </c>
      <c r="AL73" s="638">
        <f t="shared" si="72"/>
        <v>501293</v>
      </c>
      <c r="AM73" s="434">
        <f t="shared" si="73"/>
        <v>239647</v>
      </c>
      <c r="AN73" s="509">
        <f t="shared" si="74"/>
        <v>45533</v>
      </c>
      <c r="AO73" s="510">
        <f t="shared" si="75"/>
        <v>285180</v>
      </c>
      <c r="AP73" s="44"/>
      <c r="AQ73" s="42"/>
      <c r="AR73" s="42"/>
      <c r="AS73" s="129"/>
      <c r="AT73" s="129"/>
      <c r="AU73" s="129"/>
      <c r="AV73" s="129"/>
      <c r="AW73" s="468"/>
      <c r="AX73" s="468"/>
      <c r="AY73" s="468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5.75" thickBot="1" x14ac:dyDescent="0.3">
      <c r="A74" s="799" t="s">
        <v>11</v>
      </c>
      <c r="B74" s="800"/>
      <c r="C74" s="801"/>
      <c r="D74" s="945"/>
      <c r="E74" s="946"/>
      <c r="F74" s="946"/>
      <c r="G74" s="85">
        <f>SUM(G68:G73)</f>
        <v>1794253</v>
      </c>
      <c r="H74" s="495">
        <f>SUM(H68:H73)</f>
        <v>340908.07</v>
      </c>
      <c r="I74" s="86">
        <f>SUM(I68:I73)</f>
        <v>2135161.0699999998</v>
      </c>
      <c r="J74" s="814"/>
      <c r="K74" s="815"/>
      <c r="L74" s="816"/>
      <c r="M74" s="85">
        <f>SUM(M68:M73)</f>
        <v>1256151.182</v>
      </c>
      <c r="N74" s="495">
        <f>SUM(N68:N73)</f>
        <v>238668.72457999995</v>
      </c>
      <c r="O74" s="87">
        <f>SUM(O68:O73)</f>
        <v>1494819.90658</v>
      </c>
      <c r="P74" s="814"/>
      <c r="Q74" s="815"/>
      <c r="R74" s="816"/>
      <c r="S74" s="496">
        <f>SUM(S68:S73)</f>
        <v>1324975</v>
      </c>
      <c r="T74" s="495">
        <f>SUM(T68:T73)</f>
        <v>251745.25</v>
      </c>
      <c r="U74" s="86">
        <f>SUM(U68:U73)</f>
        <v>1576720.25</v>
      </c>
      <c r="V74" s="814"/>
      <c r="W74" s="815"/>
      <c r="X74" s="815"/>
      <c r="Y74" s="515">
        <f>SUM(Y68:Y73)</f>
        <v>3513000</v>
      </c>
      <c r="Z74" s="518">
        <f>SUM(Z68:Z73)</f>
        <v>667470</v>
      </c>
      <c r="AA74" s="517">
        <f>SUM(AA68:AA73)</f>
        <v>4180470</v>
      </c>
      <c r="AB74" s="1015"/>
      <c r="AC74" s="1015"/>
      <c r="AD74" s="1015"/>
      <c r="AE74" s="1015"/>
      <c r="AF74" s="1015"/>
      <c r="AG74" s="1015"/>
      <c r="AH74" s="1015"/>
      <c r="AI74" s="85">
        <f>SUM(AI68:AI73)</f>
        <v>1972094</v>
      </c>
      <c r="AJ74" s="86">
        <f>SUM(AJ68:AJ73)</f>
        <v>1054950</v>
      </c>
      <c r="AK74" s="514"/>
      <c r="AL74" s="514"/>
      <c r="AM74" s="512">
        <f>SUM(AM68:AM73)</f>
        <v>1458460</v>
      </c>
      <c r="AN74" s="511">
        <f>SUM(AN68:AN73)</f>
        <v>277107</v>
      </c>
      <c r="AO74" s="513">
        <f>SUM(AO68:AO73)</f>
        <v>1735567</v>
      </c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s="29" customFormat="1" ht="33" customHeight="1" thickBot="1" x14ac:dyDescent="0.3">
      <c r="AL75" s="46"/>
      <c r="AM75" s="46"/>
      <c r="AN75" s="46"/>
      <c r="AP75" s="46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36.75" customHeight="1" thickBot="1" x14ac:dyDescent="0.3">
      <c r="A76" s="997" t="s">
        <v>188</v>
      </c>
      <c r="B76" s="998"/>
      <c r="C76" s="998"/>
      <c r="D76" s="998"/>
      <c r="E76" s="998"/>
      <c r="F76" s="998"/>
      <c r="G76" s="998"/>
      <c r="H76" s="998"/>
      <c r="I76" s="998"/>
      <c r="J76" s="998"/>
      <c r="K76" s="998"/>
      <c r="L76" s="998"/>
      <c r="M76" s="998"/>
      <c r="N76" s="998"/>
      <c r="O76" s="998"/>
      <c r="P76" s="998"/>
      <c r="Q76" s="998"/>
      <c r="R76" s="998"/>
      <c r="S76" s="998"/>
      <c r="T76" s="998"/>
      <c r="U76" s="998"/>
      <c r="V76" s="998"/>
      <c r="W76" s="998"/>
      <c r="X76" s="998"/>
      <c r="Y76" s="998"/>
      <c r="Z76" s="998"/>
      <c r="AA76" s="998"/>
      <c r="AB76" s="998"/>
      <c r="AC76" s="998"/>
      <c r="AD76" s="998"/>
      <c r="AE76" s="998"/>
      <c r="AF76" s="998"/>
      <c r="AG76" s="998"/>
      <c r="AH76" s="998"/>
      <c r="AI76" s="998"/>
      <c r="AJ76" s="998"/>
      <c r="AK76" s="998"/>
      <c r="AL76" s="998"/>
      <c r="AM76" s="998"/>
      <c r="AN76" s="998"/>
      <c r="AO76" s="999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</row>
    <row r="77" spans="1:60" ht="15.75" thickBot="1" x14ac:dyDescent="0.3">
      <c r="A77" s="80"/>
      <c r="B77" s="80"/>
      <c r="C77" s="79"/>
      <c r="D77" s="723" t="s">
        <v>156</v>
      </c>
      <c r="E77" s="724"/>
      <c r="F77" s="724"/>
      <c r="G77" s="724"/>
      <c r="H77" s="724"/>
      <c r="I77" s="776"/>
      <c r="J77" s="780" t="s">
        <v>157</v>
      </c>
      <c r="K77" s="781"/>
      <c r="L77" s="781"/>
      <c r="M77" s="781"/>
      <c r="N77" s="781"/>
      <c r="O77" s="782"/>
      <c r="P77" s="817" t="s">
        <v>179</v>
      </c>
      <c r="Q77" s="818"/>
      <c r="R77" s="818"/>
      <c r="S77" s="818"/>
      <c r="T77" s="818"/>
      <c r="U77" s="819"/>
      <c r="V77" s="820" t="s">
        <v>176</v>
      </c>
      <c r="W77" s="821"/>
      <c r="X77" s="821"/>
      <c r="Y77" s="821"/>
      <c r="Z77" s="821"/>
      <c r="AA77" s="822"/>
      <c r="AB77" s="960" t="s">
        <v>158</v>
      </c>
      <c r="AC77" s="961"/>
      <c r="AD77" s="961"/>
      <c r="AE77" s="961"/>
      <c r="AF77" s="961"/>
      <c r="AG77" s="961"/>
      <c r="AH77" s="962"/>
      <c r="AI77" s="966" t="s">
        <v>201</v>
      </c>
      <c r="AJ77" s="967"/>
      <c r="AK77" s="967"/>
      <c r="AL77" s="967"/>
      <c r="AM77" s="967"/>
      <c r="AN77" s="967"/>
      <c r="AO77" s="968"/>
      <c r="AP77" s="503"/>
      <c r="AQ77" s="503"/>
      <c r="AR77" s="783"/>
      <c r="AS77" s="783"/>
      <c r="AT77" s="783"/>
      <c r="AU77" s="763"/>
      <c r="AV77" s="763"/>
      <c r="AW77" s="763"/>
      <c r="AX77" s="763"/>
      <c r="AY77" s="763"/>
      <c r="AZ77" s="763"/>
      <c r="BA77" s="763"/>
      <c r="BB77" s="42"/>
      <c r="BC77" s="42"/>
      <c r="BD77" s="42"/>
      <c r="BE77" s="42"/>
      <c r="BF77" s="42"/>
      <c r="BG77" s="42"/>
      <c r="BH77" s="42"/>
    </row>
    <row r="78" spans="1:60" ht="15.75" thickBot="1" x14ac:dyDescent="0.3">
      <c r="A78" s="935" t="s">
        <v>0</v>
      </c>
      <c r="B78" s="734" t="s">
        <v>1</v>
      </c>
      <c r="C78" s="738" t="s">
        <v>14</v>
      </c>
      <c r="D78" s="938" t="s">
        <v>15</v>
      </c>
      <c r="E78" s="939"/>
      <c r="F78" s="940"/>
      <c r="G78" s="845" t="s">
        <v>2</v>
      </c>
      <c r="H78" s="846"/>
      <c r="I78" s="847"/>
      <c r="J78" s="764" t="s">
        <v>15</v>
      </c>
      <c r="K78" s="765"/>
      <c r="L78" s="841"/>
      <c r="M78" s="842" t="s">
        <v>2</v>
      </c>
      <c r="N78" s="768"/>
      <c r="O78" s="769"/>
      <c r="P78" s="823" t="s">
        <v>15</v>
      </c>
      <c r="Q78" s="824"/>
      <c r="R78" s="825"/>
      <c r="S78" s="826" t="s">
        <v>2</v>
      </c>
      <c r="T78" s="827"/>
      <c r="U78" s="828"/>
      <c r="V78" s="829" t="s">
        <v>15</v>
      </c>
      <c r="W78" s="830"/>
      <c r="X78" s="831"/>
      <c r="Y78" s="832" t="s">
        <v>2</v>
      </c>
      <c r="Z78" s="833"/>
      <c r="AA78" s="834"/>
      <c r="AB78" s="1003"/>
      <c r="AC78" s="1004"/>
      <c r="AD78" s="1004"/>
      <c r="AE78" s="1004"/>
      <c r="AF78" s="1004"/>
      <c r="AG78" s="1004"/>
      <c r="AH78" s="1005"/>
      <c r="AI78" s="1006"/>
      <c r="AJ78" s="1007"/>
      <c r="AK78" s="1007"/>
      <c r="AL78" s="1007"/>
      <c r="AM78" s="1007"/>
      <c r="AN78" s="1007"/>
      <c r="AO78" s="1008"/>
      <c r="AP78" s="503"/>
      <c r="AQ78" s="503"/>
      <c r="AR78" s="783"/>
      <c r="AS78" s="783"/>
      <c r="AT78" s="783"/>
      <c r="AU78" s="763"/>
      <c r="AV78" s="763"/>
      <c r="AW78" s="763"/>
      <c r="AX78" s="763"/>
      <c r="AY78" s="763"/>
      <c r="AZ78" s="763"/>
      <c r="BA78" s="763"/>
      <c r="BB78" s="42"/>
      <c r="BC78" s="42"/>
      <c r="BD78" s="42"/>
      <c r="BE78" s="42"/>
      <c r="BF78" s="42"/>
      <c r="BG78" s="42"/>
      <c r="BH78" s="42"/>
    </row>
    <row r="79" spans="1:60" ht="57" customHeight="1" thickBot="1" x14ac:dyDescent="0.3">
      <c r="A79" s="936"/>
      <c r="B79" s="928"/>
      <c r="C79" s="937"/>
      <c r="D79" s="532" t="s">
        <v>16</v>
      </c>
      <c r="E79" s="533" t="s">
        <v>4</v>
      </c>
      <c r="F79" s="534" t="s">
        <v>17</v>
      </c>
      <c r="G79" s="483" t="s">
        <v>16</v>
      </c>
      <c r="H79" s="484" t="s">
        <v>4</v>
      </c>
      <c r="I79" s="483" t="s">
        <v>17</v>
      </c>
      <c r="J79" s="215" t="s">
        <v>16</v>
      </c>
      <c r="K79" s="215" t="s">
        <v>4</v>
      </c>
      <c r="L79" s="239" t="s">
        <v>17</v>
      </c>
      <c r="M79" s="226" t="s">
        <v>16</v>
      </c>
      <c r="N79" s="227" t="s">
        <v>4</v>
      </c>
      <c r="O79" s="228" t="s">
        <v>17</v>
      </c>
      <c r="P79" s="212" t="s">
        <v>16</v>
      </c>
      <c r="Q79" s="212" t="s">
        <v>4</v>
      </c>
      <c r="R79" s="485" t="s">
        <v>17</v>
      </c>
      <c r="S79" s="297" t="s">
        <v>16</v>
      </c>
      <c r="T79" s="296" t="s">
        <v>4</v>
      </c>
      <c r="U79" s="298" t="s">
        <v>17</v>
      </c>
      <c r="V79" s="486" t="s">
        <v>16</v>
      </c>
      <c r="W79" s="213" t="s">
        <v>4</v>
      </c>
      <c r="X79" s="487" t="s">
        <v>17</v>
      </c>
      <c r="Y79" s="316" t="s">
        <v>16</v>
      </c>
      <c r="Z79" s="317" t="s">
        <v>4</v>
      </c>
      <c r="AA79" s="318" t="s">
        <v>17</v>
      </c>
      <c r="AB79" s="488" t="s">
        <v>168</v>
      </c>
      <c r="AC79" s="489" t="s">
        <v>152</v>
      </c>
      <c r="AD79" s="489" t="s">
        <v>153</v>
      </c>
      <c r="AE79" s="489" t="s">
        <v>159</v>
      </c>
      <c r="AF79" s="490" t="s">
        <v>160</v>
      </c>
      <c r="AG79" s="490" t="s">
        <v>4</v>
      </c>
      <c r="AH79" s="491" t="s">
        <v>172</v>
      </c>
      <c r="AI79" s="488" t="s">
        <v>168</v>
      </c>
      <c r="AJ79" s="489" t="s">
        <v>152</v>
      </c>
      <c r="AK79" s="489" t="s">
        <v>153</v>
      </c>
      <c r="AL79" s="631" t="s">
        <v>159</v>
      </c>
      <c r="AM79" s="633" t="s">
        <v>173</v>
      </c>
      <c r="AN79" s="427" t="s">
        <v>4</v>
      </c>
      <c r="AO79" s="428" t="s">
        <v>172</v>
      </c>
      <c r="AP79" s="139"/>
      <c r="AQ79" s="139"/>
      <c r="AR79" s="770"/>
      <c r="AS79" s="770"/>
      <c r="AT79" s="770"/>
      <c r="AU79" s="139"/>
      <c r="AV79" s="139"/>
      <c r="AW79" s="139"/>
      <c r="AX79" s="139"/>
      <c r="AY79" s="139"/>
      <c r="AZ79" s="139"/>
      <c r="BA79" s="139"/>
      <c r="BB79" s="42"/>
      <c r="BC79" s="42"/>
      <c r="BD79" s="42"/>
      <c r="BE79" s="42"/>
      <c r="BF79" s="42"/>
      <c r="BG79" s="42"/>
      <c r="BH79" s="42"/>
    </row>
    <row r="80" spans="1:60" ht="45" x14ac:dyDescent="0.25">
      <c r="A80" s="535">
        <v>1</v>
      </c>
      <c r="B80" s="536" t="s">
        <v>36</v>
      </c>
      <c r="C80" s="492" t="s">
        <v>19</v>
      </c>
      <c r="D80" s="922" t="s">
        <v>20</v>
      </c>
      <c r="E80" s="923"/>
      <c r="F80" s="924"/>
      <c r="G80" s="255">
        <v>325413</v>
      </c>
      <c r="H80" s="256">
        <f>G80*19%</f>
        <v>61828.47</v>
      </c>
      <c r="I80" s="257">
        <f>G80+H80</f>
        <v>387241.47</v>
      </c>
      <c r="J80" s="837" t="s">
        <v>20</v>
      </c>
      <c r="K80" s="837"/>
      <c r="L80" s="837"/>
      <c r="M80" s="255">
        <v>221677.04199999999</v>
      </c>
      <c r="N80" s="256">
        <f>+M80*19%</f>
        <v>42118.63798</v>
      </c>
      <c r="O80" s="566">
        <f>+M80+N80</f>
        <v>263795.67998000002</v>
      </c>
      <c r="P80" s="1026" t="s">
        <v>20</v>
      </c>
      <c r="Q80" s="1027"/>
      <c r="R80" s="1027"/>
      <c r="S80" s="493">
        <v>237233</v>
      </c>
      <c r="T80" s="308">
        <f>S80*19%</f>
        <v>45074.270000000004</v>
      </c>
      <c r="U80" s="308">
        <f>S80+T80</f>
        <v>282307.27</v>
      </c>
      <c r="V80" s="858" t="s">
        <v>20</v>
      </c>
      <c r="W80" s="858"/>
      <c r="X80" s="858"/>
      <c r="Y80" s="537">
        <v>633000</v>
      </c>
      <c r="Z80" s="538">
        <f>Y80*19%</f>
        <v>120270</v>
      </c>
      <c r="AA80" s="569">
        <f>Y80+Z80</f>
        <v>753270</v>
      </c>
      <c r="AB80" s="1022" t="s">
        <v>20</v>
      </c>
      <c r="AC80" s="1022"/>
      <c r="AD80" s="1022"/>
      <c r="AE80" s="1022"/>
      <c r="AF80" s="1022"/>
      <c r="AG80" s="1022"/>
      <c r="AH80" s="1023"/>
      <c r="AI80" s="539">
        <f>ROUND((AVERAGE(G80,M80,S80,Y80)),0)</f>
        <v>354331</v>
      </c>
      <c r="AJ80" s="539">
        <f>ROUND((STDEVA(G80,M80,S80,Y80)),0)</f>
        <v>191313</v>
      </c>
      <c r="AK80" s="540">
        <f>AI80-AJ80</f>
        <v>163018</v>
      </c>
      <c r="AL80" s="632">
        <f>AI80+AJ80</f>
        <v>545644</v>
      </c>
      <c r="AM80" s="634">
        <f>ROUND((AVERAGE(G80,M80,S80)),0)</f>
        <v>261441</v>
      </c>
      <c r="AN80" s="541">
        <f>ROUND((AM80*19%),0)</f>
        <v>49674</v>
      </c>
      <c r="AO80" s="542">
        <f>AM80+AN80</f>
        <v>311115</v>
      </c>
      <c r="AP80" s="56"/>
      <c r="AQ80" s="56"/>
      <c r="AR80" s="770"/>
      <c r="AS80" s="770"/>
      <c r="AT80" s="770"/>
      <c r="AU80" s="498"/>
      <c r="AV80" s="58"/>
      <c r="AW80" s="138"/>
      <c r="AX80" s="64"/>
      <c r="AY80" s="498"/>
      <c r="AZ80" s="498"/>
      <c r="BA80" s="498"/>
      <c r="BB80" s="42"/>
      <c r="BC80" s="42"/>
      <c r="BD80" s="42"/>
      <c r="BE80" s="42"/>
      <c r="BF80" s="42"/>
      <c r="BG80" s="42"/>
      <c r="BH80" s="42"/>
    </row>
    <row r="81" spans="1:60" ht="75" x14ac:dyDescent="0.25">
      <c r="A81" s="88">
        <v>2</v>
      </c>
      <c r="B81" s="89" t="s">
        <v>37</v>
      </c>
      <c r="C81" s="32" t="s">
        <v>19</v>
      </c>
      <c r="D81" s="925"/>
      <c r="E81" s="879"/>
      <c r="F81" s="926"/>
      <c r="G81" s="249">
        <v>421503</v>
      </c>
      <c r="H81" s="250">
        <f t="shared" ref="H81:H85" si="76">G81*19%</f>
        <v>80085.570000000007</v>
      </c>
      <c r="I81" s="251">
        <f t="shared" ref="I81:I85" si="77">G81+H81</f>
        <v>501588.57</v>
      </c>
      <c r="J81" s="761"/>
      <c r="K81" s="761"/>
      <c r="L81" s="761"/>
      <c r="M81" s="249">
        <v>287135.83099999995</v>
      </c>
      <c r="N81" s="250">
        <f t="shared" ref="N81:N85" si="78">+M81*19%</f>
        <v>54555.807889999989</v>
      </c>
      <c r="O81" s="567">
        <f t="shared" ref="O81:O85" si="79">+M81+N81</f>
        <v>341691.63888999994</v>
      </c>
      <c r="P81" s="1028"/>
      <c r="Q81" s="756"/>
      <c r="R81" s="756"/>
      <c r="S81" s="171">
        <v>307284</v>
      </c>
      <c r="T81" s="305">
        <f t="shared" ref="T81:T85" si="80">S81*19%</f>
        <v>58383.96</v>
      </c>
      <c r="U81" s="305">
        <f t="shared" ref="U81:U85" si="81">S81+T81</f>
        <v>365667.96</v>
      </c>
      <c r="V81" s="861"/>
      <c r="W81" s="861"/>
      <c r="X81" s="861"/>
      <c r="Y81" s="527">
        <v>820000</v>
      </c>
      <c r="Z81" s="325">
        <f t="shared" ref="Z81:Z85" si="82">Y81*19%</f>
        <v>155800</v>
      </c>
      <c r="AA81" s="570">
        <f t="shared" ref="AA81:AA85" si="83">Y81+Z81</f>
        <v>975800</v>
      </c>
      <c r="AB81" s="957"/>
      <c r="AC81" s="957"/>
      <c r="AD81" s="957"/>
      <c r="AE81" s="957"/>
      <c r="AF81" s="957"/>
      <c r="AG81" s="957"/>
      <c r="AH81" s="1024"/>
      <c r="AI81" s="18">
        <f t="shared" ref="AI81:AI85" si="84">ROUND((AVERAGE(G81,M81,S81,Y81)),0)</f>
        <v>458981</v>
      </c>
      <c r="AJ81" s="18">
        <f t="shared" ref="AJ81:AJ85" si="85">ROUND((STDEVA(G81,M81,S81,Y81)),0)</f>
        <v>247845</v>
      </c>
      <c r="AK81" s="526">
        <f t="shared" ref="AK81:AK85" si="86">AI81-AJ81</f>
        <v>211136</v>
      </c>
      <c r="AL81" s="610">
        <f t="shared" ref="AL81:AL85" si="87">AI81+AJ81</f>
        <v>706826</v>
      </c>
      <c r="AM81" s="635">
        <f t="shared" ref="AM81:AM85" si="88">ROUND((AVERAGE(G81,M81,S81)),0)</f>
        <v>338641</v>
      </c>
      <c r="AN81" s="504">
        <f t="shared" ref="AN81:AN85" si="89">ROUND((AM81*19%),0)</f>
        <v>64342</v>
      </c>
      <c r="AO81" s="543">
        <f t="shared" ref="AO81:AO85" si="90">AM81+AN81</f>
        <v>402983</v>
      </c>
      <c r="AP81" s="56"/>
      <c r="AQ81" s="56"/>
      <c r="AR81" s="770"/>
      <c r="AS81" s="770"/>
      <c r="AT81" s="770"/>
      <c r="AU81" s="498"/>
      <c r="AV81" s="58"/>
      <c r="AW81" s="138"/>
      <c r="AX81" s="64"/>
      <c r="AY81" s="498"/>
      <c r="AZ81" s="498"/>
      <c r="BA81" s="498"/>
      <c r="BB81" s="42"/>
      <c r="BC81" s="42"/>
      <c r="BD81" s="42"/>
      <c r="BE81" s="42"/>
      <c r="BF81" s="42"/>
      <c r="BG81" s="42"/>
      <c r="BH81" s="42"/>
    </row>
    <row r="82" spans="1:60" ht="45" x14ac:dyDescent="0.25">
      <c r="A82" s="88">
        <v>3</v>
      </c>
      <c r="B82" s="89" t="s">
        <v>38</v>
      </c>
      <c r="C82" s="32" t="s">
        <v>19</v>
      </c>
      <c r="D82" s="925"/>
      <c r="E82" s="879"/>
      <c r="F82" s="926"/>
      <c r="G82" s="249">
        <v>375409</v>
      </c>
      <c r="H82" s="250">
        <f t="shared" si="76"/>
        <v>71327.710000000006</v>
      </c>
      <c r="I82" s="251">
        <f t="shared" si="77"/>
        <v>446736.71</v>
      </c>
      <c r="J82" s="761"/>
      <c r="K82" s="761"/>
      <c r="L82" s="761"/>
      <c r="M82" s="249">
        <v>255735.913</v>
      </c>
      <c r="N82" s="250">
        <f t="shared" si="78"/>
        <v>48589.823470000003</v>
      </c>
      <c r="O82" s="567">
        <f t="shared" si="79"/>
        <v>304325.73647</v>
      </c>
      <c r="P82" s="1028"/>
      <c r="Q82" s="756"/>
      <c r="R82" s="756"/>
      <c r="S82" s="171">
        <v>273680</v>
      </c>
      <c r="T82" s="305">
        <f t="shared" si="80"/>
        <v>51999.199999999997</v>
      </c>
      <c r="U82" s="305">
        <f t="shared" si="81"/>
        <v>325679.2</v>
      </c>
      <c r="V82" s="861"/>
      <c r="W82" s="861"/>
      <c r="X82" s="861"/>
      <c r="Y82" s="527">
        <v>731000</v>
      </c>
      <c r="Z82" s="325">
        <f t="shared" si="82"/>
        <v>138890</v>
      </c>
      <c r="AA82" s="570">
        <f t="shared" si="83"/>
        <v>869890</v>
      </c>
      <c r="AB82" s="957"/>
      <c r="AC82" s="957"/>
      <c r="AD82" s="957"/>
      <c r="AE82" s="957"/>
      <c r="AF82" s="957"/>
      <c r="AG82" s="957"/>
      <c r="AH82" s="1024"/>
      <c r="AI82" s="18">
        <f t="shared" si="84"/>
        <v>408956</v>
      </c>
      <c r="AJ82" s="18">
        <f t="shared" si="85"/>
        <v>221068</v>
      </c>
      <c r="AK82" s="526">
        <f t="shared" si="86"/>
        <v>187888</v>
      </c>
      <c r="AL82" s="610">
        <f t="shared" si="87"/>
        <v>630024</v>
      </c>
      <c r="AM82" s="635">
        <f t="shared" si="88"/>
        <v>301608</v>
      </c>
      <c r="AN82" s="504">
        <f t="shared" si="89"/>
        <v>57306</v>
      </c>
      <c r="AO82" s="543">
        <f t="shared" si="90"/>
        <v>358914</v>
      </c>
      <c r="AP82" s="56"/>
      <c r="AQ82" s="56"/>
      <c r="AR82" s="770"/>
      <c r="AS82" s="770"/>
      <c r="AT82" s="770"/>
      <c r="AU82" s="498"/>
      <c r="AV82" s="58"/>
      <c r="AW82" s="138"/>
      <c r="AX82" s="64"/>
      <c r="AY82" s="498"/>
      <c r="AZ82" s="498"/>
      <c r="BA82" s="498"/>
      <c r="BB82" s="42"/>
      <c r="BC82" s="42"/>
      <c r="BD82" s="42"/>
      <c r="BE82" s="42"/>
      <c r="BF82" s="42"/>
      <c r="BG82" s="42"/>
      <c r="BH82" s="42"/>
    </row>
    <row r="83" spans="1:60" ht="60" x14ac:dyDescent="0.25">
      <c r="A83" s="88">
        <v>4</v>
      </c>
      <c r="B83" s="89" t="s">
        <v>39</v>
      </c>
      <c r="C83" s="32" t="s">
        <v>19</v>
      </c>
      <c r="D83" s="925"/>
      <c r="E83" s="879"/>
      <c r="F83" s="926"/>
      <c r="G83" s="249">
        <v>415352</v>
      </c>
      <c r="H83" s="250">
        <f t="shared" si="76"/>
        <v>78916.88</v>
      </c>
      <c r="I83" s="251">
        <f t="shared" si="77"/>
        <v>494268.88</v>
      </c>
      <c r="J83" s="761"/>
      <c r="K83" s="761"/>
      <c r="L83" s="761"/>
      <c r="M83" s="249">
        <v>298068.53099999996</v>
      </c>
      <c r="N83" s="250">
        <f t="shared" si="78"/>
        <v>56633.020889999993</v>
      </c>
      <c r="O83" s="567">
        <f t="shared" si="79"/>
        <v>354701.55188999994</v>
      </c>
      <c r="P83" s="1028"/>
      <c r="Q83" s="756"/>
      <c r="R83" s="756"/>
      <c r="S83" s="171">
        <v>318984</v>
      </c>
      <c r="T83" s="305">
        <f t="shared" si="80"/>
        <v>60606.96</v>
      </c>
      <c r="U83" s="305">
        <f t="shared" si="81"/>
        <v>379590.96</v>
      </c>
      <c r="V83" s="861"/>
      <c r="W83" s="861"/>
      <c r="X83" s="861"/>
      <c r="Y83" s="527">
        <v>808000</v>
      </c>
      <c r="Z83" s="325">
        <f t="shared" si="82"/>
        <v>153520</v>
      </c>
      <c r="AA83" s="570">
        <f t="shared" si="83"/>
        <v>961520</v>
      </c>
      <c r="AB83" s="957"/>
      <c r="AC83" s="957"/>
      <c r="AD83" s="957"/>
      <c r="AE83" s="957"/>
      <c r="AF83" s="957"/>
      <c r="AG83" s="957"/>
      <c r="AH83" s="1024"/>
      <c r="AI83" s="18">
        <f t="shared" si="84"/>
        <v>460101</v>
      </c>
      <c r="AJ83" s="18">
        <f t="shared" si="85"/>
        <v>237490</v>
      </c>
      <c r="AK83" s="526">
        <f t="shared" si="86"/>
        <v>222611</v>
      </c>
      <c r="AL83" s="610">
        <f t="shared" si="87"/>
        <v>697591</v>
      </c>
      <c r="AM83" s="635">
        <f t="shared" si="88"/>
        <v>344135</v>
      </c>
      <c r="AN83" s="504">
        <f t="shared" si="89"/>
        <v>65386</v>
      </c>
      <c r="AO83" s="543">
        <f t="shared" si="90"/>
        <v>409521</v>
      </c>
      <c r="AP83" s="56"/>
      <c r="AQ83" s="56"/>
      <c r="AR83" s="770"/>
      <c r="AS83" s="770"/>
      <c r="AT83" s="770"/>
      <c r="AU83" s="498"/>
      <c r="AV83" s="58"/>
      <c r="AW83" s="138"/>
      <c r="AX83" s="64"/>
      <c r="AY83" s="498"/>
      <c r="AZ83" s="498"/>
      <c r="BA83" s="498"/>
      <c r="BB83" s="42"/>
      <c r="BC83" s="42"/>
      <c r="BD83" s="42"/>
      <c r="BE83" s="42"/>
      <c r="BF83" s="42"/>
      <c r="BG83" s="42"/>
      <c r="BH83" s="42"/>
    </row>
    <row r="84" spans="1:60" ht="30" x14ac:dyDescent="0.25">
      <c r="A84" s="88">
        <v>5</v>
      </c>
      <c r="B84" s="89" t="s">
        <v>40</v>
      </c>
      <c r="C84" s="32" t="s">
        <v>19</v>
      </c>
      <c r="D84" s="925"/>
      <c r="E84" s="879"/>
      <c r="F84" s="926"/>
      <c r="G84" s="249">
        <v>657826</v>
      </c>
      <c r="H84" s="250">
        <f t="shared" si="76"/>
        <v>124986.94</v>
      </c>
      <c r="I84" s="251">
        <f t="shared" si="77"/>
        <v>782812.94</v>
      </c>
      <c r="J84" s="761"/>
      <c r="K84" s="761"/>
      <c r="L84" s="761"/>
      <c r="M84" s="249">
        <v>472074.98899999994</v>
      </c>
      <c r="N84" s="250">
        <f t="shared" si="78"/>
        <v>89694.247909999991</v>
      </c>
      <c r="O84" s="567">
        <f t="shared" si="79"/>
        <v>561769.23690999998</v>
      </c>
      <c r="P84" s="1028"/>
      <c r="Q84" s="756"/>
      <c r="R84" s="756"/>
      <c r="S84" s="171">
        <v>505200</v>
      </c>
      <c r="T84" s="305">
        <f t="shared" si="80"/>
        <v>95988</v>
      </c>
      <c r="U84" s="305">
        <f t="shared" si="81"/>
        <v>601188</v>
      </c>
      <c r="V84" s="861"/>
      <c r="W84" s="861"/>
      <c r="X84" s="861"/>
      <c r="Y84" s="527">
        <v>1280000</v>
      </c>
      <c r="Z84" s="325">
        <f t="shared" si="82"/>
        <v>243200</v>
      </c>
      <c r="AA84" s="570">
        <f t="shared" si="83"/>
        <v>1523200</v>
      </c>
      <c r="AB84" s="957"/>
      <c r="AC84" s="957"/>
      <c r="AD84" s="957"/>
      <c r="AE84" s="957"/>
      <c r="AF84" s="957"/>
      <c r="AG84" s="957"/>
      <c r="AH84" s="1024"/>
      <c r="AI84" s="18">
        <f t="shared" si="84"/>
        <v>728775</v>
      </c>
      <c r="AJ84" s="18">
        <f t="shared" si="85"/>
        <v>376282</v>
      </c>
      <c r="AK84" s="526">
        <f t="shared" si="86"/>
        <v>352493</v>
      </c>
      <c r="AL84" s="610">
        <f t="shared" si="87"/>
        <v>1105057</v>
      </c>
      <c r="AM84" s="635">
        <f t="shared" si="88"/>
        <v>545034</v>
      </c>
      <c r="AN84" s="504">
        <f t="shared" si="89"/>
        <v>103556</v>
      </c>
      <c r="AO84" s="543">
        <f t="shared" si="90"/>
        <v>648590</v>
      </c>
      <c r="AP84" s="56"/>
      <c r="AQ84" s="56"/>
      <c r="AR84" s="770"/>
      <c r="AS84" s="770"/>
      <c r="AT84" s="770"/>
      <c r="AU84" s="498"/>
      <c r="AV84" s="58"/>
      <c r="AW84" s="138"/>
      <c r="AX84" s="64"/>
      <c r="AY84" s="498"/>
      <c r="AZ84" s="498"/>
      <c r="BA84" s="498"/>
      <c r="BB84" s="42"/>
      <c r="BC84" s="42"/>
      <c r="BD84" s="42"/>
      <c r="BE84" s="42"/>
      <c r="BF84" s="42"/>
      <c r="BG84" s="42"/>
      <c r="BH84" s="42"/>
    </row>
    <row r="85" spans="1:60" ht="60.75" thickBot="1" x14ac:dyDescent="0.3">
      <c r="A85" s="134">
        <v>6</v>
      </c>
      <c r="B85" s="550" t="s">
        <v>41</v>
      </c>
      <c r="C85" s="75" t="s">
        <v>19</v>
      </c>
      <c r="D85" s="925"/>
      <c r="E85" s="879"/>
      <c r="F85" s="926"/>
      <c r="G85" s="551">
        <v>735536</v>
      </c>
      <c r="H85" s="552">
        <f t="shared" si="76"/>
        <v>139751.84</v>
      </c>
      <c r="I85" s="553">
        <f t="shared" si="77"/>
        <v>875287.84</v>
      </c>
      <c r="J85" s="761"/>
      <c r="K85" s="761"/>
      <c r="L85" s="761"/>
      <c r="M85" s="252">
        <v>527841.78899999999</v>
      </c>
      <c r="N85" s="253">
        <f t="shared" si="78"/>
        <v>100289.93991</v>
      </c>
      <c r="O85" s="568">
        <f t="shared" si="79"/>
        <v>628131.72890999995</v>
      </c>
      <c r="P85" s="1028"/>
      <c r="Q85" s="756"/>
      <c r="R85" s="756"/>
      <c r="S85" s="353">
        <v>564880</v>
      </c>
      <c r="T85" s="494">
        <f t="shared" si="80"/>
        <v>107327.2</v>
      </c>
      <c r="U85" s="494">
        <f t="shared" si="81"/>
        <v>672207.2</v>
      </c>
      <c r="V85" s="1029"/>
      <c r="W85" s="1029"/>
      <c r="X85" s="1029"/>
      <c r="Y85" s="528">
        <v>1431000</v>
      </c>
      <c r="Z85" s="326">
        <f t="shared" si="82"/>
        <v>271890</v>
      </c>
      <c r="AA85" s="571">
        <f t="shared" si="83"/>
        <v>1702890</v>
      </c>
      <c r="AB85" s="957"/>
      <c r="AC85" s="957"/>
      <c r="AD85" s="957"/>
      <c r="AE85" s="957"/>
      <c r="AF85" s="957"/>
      <c r="AG85" s="957"/>
      <c r="AH85" s="1024"/>
      <c r="AI85" s="24">
        <f t="shared" si="84"/>
        <v>814814</v>
      </c>
      <c r="AJ85" s="24">
        <f t="shared" si="85"/>
        <v>420631</v>
      </c>
      <c r="AK85" s="545">
        <f t="shared" si="86"/>
        <v>394183</v>
      </c>
      <c r="AL85" s="611">
        <f t="shared" si="87"/>
        <v>1235445</v>
      </c>
      <c r="AM85" s="636">
        <f t="shared" si="88"/>
        <v>609419</v>
      </c>
      <c r="AN85" s="546">
        <f t="shared" si="89"/>
        <v>115790</v>
      </c>
      <c r="AO85" s="547">
        <f t="shared" si="90"/>
        <v>725209</v>
      </c>
      <c r="AP85" s="56"/>
      <c r="AQ85" s="56"/>
      <c r="AR85" s="770"/>
      <c r="AS85" s="770"/>
      <c r="AT85" s="770"/>
      <c r="AU85" s="498"/>
      <c r="AV85" s="58"/>
      <c r="AW85" s="138"/>
      <c r="AX85" s="64"/>
      <c r="AY85" s="498"/>
      <c r="AZ85" s="498"/>
      <c r="BA85" s="498"/>
    </row>
    <row r="86" spans="1:60" ht="15.75" thickBot="1" x14ac:dyDescent="0.3">
      <c r="A86" s="799" t="s">
        <v>11</v>
      </c>
      <c r="B86" s="800"/>
      <c r="C86" s="801"/>
      <c r="D86" s="554"/>
      <c r="E86" s="554"/>
      <c r="F86" s="555"/>
      <c r="G86" s="261">
        <f>SUM(G80:G85)</f>
        <v>2931039</v>
      </c>
      <c r="H86" s="261">
        <f>SUM(H80:H85)</f>
        <v>556897.41</v>
      </c>
      <c r="I86" s="262">
        <f>SUM(I80:I85)</f>
        <v>3487936.4099999997</v>
      </c>
      <c r="J86" s="773"/>
      <c r="K86" s="762"/>
      <c r="L86" s="929"/>
      <c r="M86" s="245">
        <f>SUM(M80:M85)</f>
        <v>2062534.0949999997</v>
      </c>
      <c r="N86" s="246">
        <f>SUM(N80:N85)</f>
        <v>391881.47804999998</v>
      </c>
      <c r="O86" s="246">
        <f>SUM(O80:O85)</f>
        <v>2454415.5730499998</v>
      </c>
      <c r="P86" s="758"/>
      <c r="Q86" s="759"/>
      <c r="R86" s="760"/>
      <c r="S86" s="556">
        <f>SUM(S80:S85)</f>
        <v>2207261</v>
      </c>
      <c r="T86" s="557">
        <f>SUM(T80:T85)</f>
        <v>419379.59</v>
      </c>
      <c r="U86" s="557">
        <f>SUM(U80:U85)</f>
        <v>2626640.59</v>
      </c>
      <c r="V86" s="1030"/>
      <c r="W86" s="1030"/>
      <c r="X86" s="1030"/>
      <c r="Y86" s="654">
        <f>SUM(Y80:Y85)</f>
        <v>5703000</v>
      </c>
      <c r="Z86" s="654">
        <f>SUM(Z80:Z85)</f>
        <v>1083570</v>
      </c>
      <c r="AA86" s="655">
        <f>SUM(AA80:AA85)</f>
        <v>6786570</v>
      </c>
      <c r="AB86" s="959"/>
      <c r="AC86" s="959"/>
      <c r="AD86" s="959"/>
      <c r="AE86" s="959"/>
      <c r="AF86" s="959"/>
      <c r="AG86" s="959"/>
      <c r="AH86" s="959"/>
      <c r="AI86" s="260"/>
      <c r="AJ86" s="261"/>
      <c r="AK86" s="261"/>
      <c r="AL86" s="262"/>
      <c r="AM86" s="621">
        <f>SUM(AM80:AM85)</f>
        <v>2400278</v>
      </c>
      <c r="AN86" s="548">
        <f>SUM(AN80:AN85)</f>
        <v>456054</v>
      </c>
      <c r="AO86" s="549">
        <f>SUM(AO80:AO85)</f>
        <v>2856332</v>
      </c>
      <c r="AP86" s="500"/>
      <c r="AQ86" s="500"/>
      <c r="AR86" s="770"/>
      <c r="AS86" s="770"/>
      <c r="AT86" s="770"/>
      <c r="AU86" s="129"/>
      <c r="AV86" s="129"/>
      <c r="AW86" s="129"/>
      <c r="AX86" s="129"/>
      <c r="AY86" s="468"/>
      <c r="AZ86" s="468"/>
      <c r="BA86" s="468"/>
    </row>
    <row r="87" spans="1:60" s="29" customFormat="1" x14ac:dyDescent="0.25">
      <c r="A87" s="25"/>
      <c r="B87" s="25"/>
      <c r="C87" s="25"/>
      <c r="D87" s="60"/>
      <c r="E87" s="60"/>
      <c r="F87" s="61"/>
      <c r="G87" s="62"/>
      <c r="H87" s="62"/>
      <c r="I87" s="62"/>
      <c r="J87" s="62"/>
      <c r="K87" s="62"/>
      <c r="L87" s="62"/>
      <c r="M87" s="62"/>
      <c r="N87" s="62"/>
      <c r="O87" s="51"/>
      <c r="P87" s="51"/>
      <c r="Q87" s="51"/>
      <c r="R87" s="51"/>
      <c r="S87" s="62"/>
      <c r="T87" s="62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46"/>
      <c r="AM87" s="46"/>
      <c r="AN87" s="46"/>
      <c r="AO87" s="44"/>
      <c r="AP87" s="46"/>
      <c r="AQ87" s="46"/>
      <c r="AR87" s="46"/>
      <c r="AS87" s="44"/>
      <c r="AT87" s="44"/>
      <c r="AU87" s="44"/>
      <c r="AV87" s="44"/>
      <c r="AW87" s="44"/>
      <c r="AX87" s="44"/>
      <c r="AY87" s="44"/>
      <c r="AZ87" s="44"/>
      <c r="BA87" s="44"/>
    </row>
    <row r="88" spans="1:60" s="29" customFormat="1" ht="15.75" thickBot="1" x14ac:dyDescent="0.3"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</row>
    <row r="89" spans="1:60" ht="23.25" customHeight="1" thickBot="1" x14ac:dyDescent="0.3">
      <c r="A89" s="1019" t="s">
        <v>189</v>
      </c>
      <c r="B89" s="1020"/>
      <c r="C89" s="1020"/>
      <c r="D89" s="1020"/>
      <c r="E89" s="1020"/>
      <c r="F89" s="1020"/>
      <c r="G89" s="1020"/>
      <c r="H89" s="1020"/>
      <c r="I89" s="1020"/>
      <c r="J89" s="1020"/>
      <c r="K89" s="1020"/>
      <c r="L89" s="1020"/>
      <c r="M89" s="1020"/>
      <c r="N89" s="1020"/>
      <c r="O89" s="1020"/>
      <c r="P89" s="1020"/>
      <c r="Q89" s="1020"/>
      <c r="R89" s="1020"/>
      <c r="S89" s="1020"/>
      <c r="T89" s="1020"/>
      <c r="U89" s="1020"/>
      <c r="V89" s="1020"/>
      <c r="W89" s="1020"/>
      <c r="X89" s="1020"/>
      <c r="Y89" s="1020"/>
      <c r="Z89" s="1020"/>
      <c r="AA89" s="1020"/>
      <c r="AB89" s="1020"/>
      <c r="AC89" s="1020"/>
      <c r="AD89" s="1020"/>
      <c r="AE89" s="1020"/>
      <c r="AF89" s="1020"/>
      <c r="AG89" s="1020"/>
      <c r="AH89" s="1020"/>
      <c r="AI89" s="1020"/>
      <c r="AJ89" s="1020"/>
      <c r="AK89" s="1020"/>
      <c r="AL89" s="1020"/>
      <c r="AM89" s="1020"/>
      <c r="AN89" s="1020"/>
      <c r="AO89" s="1021"/>
      <c r="AP89" s="46"/>
      <c r="AQ89" s="46"/>
      <c r="AR89" s="46"/>
      <c r="AS89" s="44"/>
      <c r="AT89" s="44"/>
      <c r="AU89" s="44"/>
      <c r="AV89" s="44"/>
      <c r="AW89" s="44"/>
      <c r="AX89" s="44"/>
      <c r="AY89" s="44"/>
      <c r="AZ89" s="44"/>
      <c r="BA89" s="44"/>
    </row>
    <row r="90" spans="1:60" ht="15.75" thickBot="1" x14ac:dyDescent="0.3">
      <c r="A90" s="583"/>
      <c r="B90" s="584"/>
      <c r="C90" s="584"/>
      <c r="D90" s="723" t="s">
        <v>156</v>
      </c>
      <c r="E90" s="724"/>
      <c r="F90" s="724"/>
      <c r="G90" s="724"/>
      <c r="H90" s="724"/>
      <c r="I90" s="776"/>
      <c r="J90" s="780" t="s">
        <v>157</v>
      </c>
      <c r="K90" s="781"/>
      <c r="L90" s="781"/>
      <c r="M90" s="781"/>
      <c r="N90" s="781"/>
      <c r="O90" s="782"/>
      <c r="P90" s="817" t="s">
        <v>179</v>
      </c>
      <c r="Q90" s="818"/>
      <c r="R90" s="818"/>
      <c r="S90" s="818"/>
      <c r="T90" s="818"/>
      <c r="U90" s="819"/>
      <c r="V90" s="820" t="s">
        <v>176</v>
      </c>
      <c r="W90" s="821"/>
      <c r="X90" s="821"/>
      <c r="Y90" s="821"/>
      <c r="Z90" s="821"/>
      <c r="AA90" s="822"/>
      <c r="AB90" s="960" t="s">
        <v>158</v>
      </c>
      <c r="AC90" s="961"/>
      <c r="AD90" s="961"/>
      <c r="AE90" s="961"/>
      <c r="AF90" s="961"/>
      <c r="AG90" s="961"/>
      <c r="AH90" s="962"/>
      <c r="AI90" s="966" t="s">
        <v>2</v>
      </c>
      <c r="AJ90" s="967"/>
      <c r="AK90" s="967"/>
      <c r="AL90" s="967"/>
      <c r="AM90" s="967"/>
      <c r="AN90" s="967"/>
      <c r="AO90" s="968"/>
      <c r="AP90" s="503"/>
      <c r="AQ90" s="503"/>
      <c r="AR90" s="783"/>
      <c r="AS90" s="783"/>
      <c r="AT90" s="783"/>
      <c r="AU90" s="763"/>
      <c r="AV90" s="763"/>
      <c r="AW90" s="763"/>
      <c r="AX90" s="763"/>
      <c r="AY90" s="763"/>
      <c r="AZ90" s="763"/>
      <c r="BA90" s="763"/>
    </row>
    <row r="91" spans="1:60" ht="17.25" customHeight="1" thickBot="1" x14ac:dyDescent="0.3">
      <c r="A91" s="927" t="s">
        <v>0</v>
      </c>
      <c r="B91" s="930" t="s">
        <v>1</v>
      </c>
      <c r="C91" s="932" t="s">
        <v>14</v>
      </c>
      <c r="D91" s="719" t="s">
        <v>15</v>
      </c>
      <c r="E91" s="720"/>
      <c r="F91" s="934"/>
      <c r="G91" s="722" t="s">
        <v>2</v>
      </c>
      <c r="H91" s="717"/>
      <c r="I91" s="718"/>
      <c r="J91" s="764" t="s">
        <v>15</v>
      </c>
      <c r="K91" s="765"/>
      <c r="L91" s="766"/>
      <c r="M91" s="767" t="s">
        <v>2</v>
      </c>
      <c r="N91" s="768"/>
      <c r="O91" s="769"/>
      <c r="P91" s="823" t="s">
        <v>15</v>
      </c>
      <c r="Q91" s="824"/>
      <c r="R91" s="825"/>
      <c r="S91" s="826" t="s">
        <v>2</v>
      </c>
      <c r="T91" s="827"/>
      <c r="U91" s="828"/>
      <c r="V91" s="829" t="s">
        <v>15</v>
      </c>
      <c r="W91" s="830"/>
      <c r="X91" s="831"/>
      <c r="Y91" s="832" t="s">
        <v>2</v>
      </c>
      <c r="Z91" s="833"/>
      <c r="AA91" s="834"/>
      <c r="AB91" s="963"/>
      <c r="AC91" s="964"/>
      <c r="AD91" s="964"/>
      <c r="AE91" s="964"/>
      <c r="AF91" s="964"/>
      <c r="AG91" s="964"/>
      <c r="AH91" s="965"/>
      <c r="AI91" s="1006"/>
      <c r="AJ91" s="1007"/>
      <c r="AK91" s="1007"/>
      <c r="AL91" s="1007"/>
      <c r="AM91" s="1007"/>
      <c r="AN91" s="1007"/>
      <c r="AO91" s="1008"/>
      <c r="AP91" s="503"/>
      <c r="AQ91" s="503"/>
      <c r="AR91" s="783"/>
      <c r="AS91" s="783"/>
      <c r="AT91" s="783"/>
      <c r="AU91" s="763"/>
      <c r="AV91" s="763"/>
      <c r="AW91" s="763"/>
      <c r="AX91" s="763"/>
      <c r="AY91" s="763"/>
      <c r="AZ91" s="763"/>
      <c r="BA91" s="763"/>
    </row>
    <row r="92" spans="1:60" ht="78.75" customHeight="1" thickBot="1" x14ac:dyDescent="0.3">
      <c r="A92" s="928"/>
      <c r="B92" s="931"/>
      <c r="C92" s="933"/>
      <c r="D92" s="658" t="s">
        <v>16</v>
      </c>
      <c r="E92" s="659" t="s">
        <v>4</v>
      </c>
      <c r="F92" s="660" t="s">
        <v>17</v>
      </c>
      <c r="G92" s="661" t="s">
        <v>16</v>
      </c>
      <c r="H92" s="662" t="s">
        <v>4</v>
      </c>
      <c r="I92" s="661" t="s">
        <v>17</v>
      </c>
      <c r="J92" s="215" t="s">
        <v>16</v>
      </c>
      <c r="K92" s="215" t="s">
        <v>4</v>
      </c>
      <c r="L92" s="218" t="s">
        <v>17</v>
      </c>
      <c r="M92" s="226" t="s">
        <v>16</v>
      </c>
      <c r="N92" s="227" t="s">
        <v>4</v>
      </c>
      <c r="O92" s="228" t="s">
        <v>17</v>
      </c>
      <c r="P92" s="212" t="s">
        <v>16</v>
      </c>
      <c r="Q92" s="212" t="s">
        <v>4</v>
      </c>
      <c r="R92" s="485" t="s">
        <v>17</v>
      </c>
      <c r="S92" s="297" t="s">
        <v>16</v>
      </c>
      <c r="T92" s="296" t="s">
        <v>4</v>
      </c>
      <c r="U92" s="298" t="s">
        <v>17</v>
      </c>
      <c r="V92" s="486" t="s">
        <v>16</v>
      </c>
      <c r="W92" s="213" t="s">
        <v>4</v>
      </c>
      <c r="X92" s="487" t="s">
        <v>17</v>
      </c>
      <c r="Y92" s="316" t="s">
        <v>16</v>
      </c>
      <c r="Z92" s="317" t="s">
        <v>4</v>
      </c>
      <c r="AA92" s="318" t="s">
        <v>17</v>
      </c>
      <c r="AB92" s="376" t="s">
        <v>168</v>
      </c>
      <c r="AC92" s="363" t="s">
        <v>152</v>
      </c>
      <c r="AD92" s="363" t="s">
        <v>153</v>
      </c>
      <c r="AE92" s="363" t="s">
        <v>159</v>
      </c>
      <c r="AF92" s="364" t="s">
        <v>160</v>
      </c>
      <c r="AG92" s="364" t="s">
        <v>4</v>
      </c>
      <c r="AH92" s="531" t="s">
        <v>172</v>
      </c>
      <c r="AI92" s="663" t="s">
        <v>168</v>
      </c>
      <c r="AJ92" s="424" t="s">
        <v>152</v>
      </c>
      <c r="AK92" s="424" t="s">
        <v>153</v>
      </c>
      <c r="AL92" s="425" t="s">
        <v>159</v>
      </c>
      <c r="AM92" s="633" t="s">
        <v>173</v>
      </c>
      <c r="AN92" s="427" t="s">
        <v>4</v>
      </c>
      <c r="AO92" s="428" t="s">
        <v>172</v>
      </c>
      <c r="AP92" s="139"/>
      <c r="AQ92" s="139"/>
      <c r="AR92" s="770"/>
      <c r="AS92" s="770"/>
      <c r="AT92" s="770"/>
      <c r="AU92" s="139"/>
      <c r="AV92" s="139"/>
      <c r="AW92" s="139"/>
      <c r="AX92" s="139"/>
      <c r="AY92" s="139"/>
      <c r="AZ92" s="139"/>
      <c r="BA92" s="139"/>
    </row>
    <row r="93" spans="1:60" ht="45" x14ac:dyDescent="0.25">
      <c r="A93" s="577">
        <v>1</v>
      </c>
      <c r="B93" s="578" t="s">
        <v>36</v>
      </c>
      <c r="C93" s="579" t="s">
        <v>19</v>
      </c>
      <c r="D93" s="922" t="s">
        <v>20</v>
      </c>
      <c r="E93" s="923"/>
      <c r="F93" s="923"/>
      <c r="G93" s="255">
        <v>153378</v>
      </c>
      <c r="H93" s="256">
        <f>G93*19%</f>
        <v>29141.82</v>
      </c>
      <c r="I93" s="257">
        <f>G93+H93</f>
        <v>182519.82</v>
      </c>
      <c r="J93" s="837" t="s">
        <v>20</v>
      </c>
      <c r="K93" s="837"/>
      <c r="L93" s="837"/>
      <c r="M93" s="255">
        <v>85569.372499999983</v>
      </c>
      <c r="N93" s="664">
        <f>M93*19%</f>
        <v>16258.180774999997</v>
      </c>
      <c r="O93" s="665">
        <f>M93+N93</f>
        <v>101827.55327499998</v>
      </c>
      <c r="P93" s="810" t="s">
        <v>20</v>
      </c>
      <c r="Q93" s="811"/>
      <c r="R93" s="811"/>
      <c r="S93" s="493">
        <v>93963</v>
      </c>
      <c r="T93" s="666">
        <f>S93*19%</f>
        <v>17852.97</v>
      </c>
      <c r="U93" s="666">
        <f>S93+T93</f>
        <v>111815.97</v>
      </c>
      <c r="V93" s="811" t="s">
        <v>20</v>
      </c>
      <c r="W93" s="811"/>
      <c r="X93" s="811"/>
      <c r="Y93" s="667">
        <v>251000</v>
      </c>
      <c r="Z93" s="668">
        <f>Y93*19%</f>
        <v>47690</v>
      </c>
      <c r="AA93" s="669">
        <f>Y93+Z93</f>
        <v>298690</v>
      </c>
      <c r="AB93" s="1025" t="s">
        <v>20</v>
      </c>
      <c r="AC93" s="1022"/>
      <c r="AD93" s="1022"/>
      <c r="AE93" s="1022"/>
      <c r="AF93" s="1022"/>
      <c r="AG93" s="1022"/>
      <c r="AH93" s="1022"/>
      <c r="AI93" s="653">
        <f>ROUND((AVERAGE(G93,M93,S93,Y93)),0)</f>
        <v>145978</v>
      </c>
      <c r="AJ93" s="539">
        <f>ROUND((STDEVA(G93,M93,S93,Y93)),0)</f>
        <v>76243</v>
      </c>
      <c r="AK93" s="670">
        <f>AI93-AJ93</f>
        <v>69735</v>
      </c>
      <c r="AL93" s="671">
        <f>AI93+AJ93</f>
        <v>222221</v>
      </c>
      <c r="AM93" s="653">
        <f>ROUND((AVERAGE(G93,M93,S93)),0)</f>
        <v>110970</v>
      </c>
      <c r="AN93" s="539">
        <f>ROUND((AM93*19%),0)</f>
        <v>21084</v>
      </c>
      <c r="AO93" s="672">
        <f>AM93+AN93</f>
        <v>132054</v>
      </c>
      <c r="AP93" s="141"/>
      <c r="AQ93" s="141"/>
      <c r="AR93" s="770"/>
      <c r="AS93" s="770"/>
      <c r="AT93" s="770"/>
      <c r="AU93" s="58"/>
      <c r="AV93" s="58"/>
      <c r="AW93" s="138"/>
      <c r="AX93" s="138"/>
      <c r="AY93" s="58"/>
      <c r="AZ93" s="58"/>
      <c r="BA93" s="58"/>
    </row>
    <row r="94" spans="1:60" ht="75" x14ac:dyDescent="0.25">
      <c r="A94" s="580">
        <v>2</v>
      </c>
      <c r="B94" s="581" t="s">
        <v>37</v>
      </c>
      <c r="C94" s="582" t="s">
        <v>19</v>
      </c>
      <c r="D94" s="925"/>
      <c r="E94" s="879"/>
      <c r="F94" s="879"/>
      <c r="G94" s="249">
        <v>185550</v>
      </c>
      <c r="H94" s="250">
        <f t="shared" ref="H94:H98" si="91">G94*19%</f>
        <v>35254.5</v>
      </c>
      <c r="I94" s="251">
        <f t="shared" ref="I94:I98" si="92">G94+H94</f>
        <v>220804.5</v>
      </c>
      <c r="J94" s="761"/>
      <c r="K94" s="761"/>
      <c r="L94" s="761"/>
      <c r="M94" s="249">
        <v>103518.22749999998</v>
      </c>
      <c r="N94" s="258">
        <f t="shared" ref="N94:N98" si="93">M94*19%</f>
        <v>19668.463224999996</v>
      </c>
      <c r="O94" s="259">
        <f t="shared" ref="O94:O98" si="94">M94+N94</f>
        <v>123186.69072499998</v>
      </c>
      <c r="P94" s="812"/>
      <c r="Q94" s="813"/>
      <c r="R94" s="813"/>
      <c r="S94" s="171">
        <v>113671</v>
      </c>
      <c r="T94" s="306">
        <f t="shared" ref="T94:T98" si="95">S94*19%</f>
        <v>21597.49</v>
      </c>
      <c r="U94" s="306">
        <f t="shared" ref="U94:U98" si="96">S94+T94</f>
        <v>135268.49</v>
      </c>
      <c r="V94" s="813"/>
      <c r="W94" s="813"/>
      <c r="X94" s="813"/>
      <c r="Y94" s="561">
        <v>304000</v>
      </c>
      <c r="Z94" s="328">
        <f t="shared" ref="Z94:Z98" si="97">Y94*19%</f>
        <v>57760</v>
      </c>
      <c r="AA94" s="529">
        <f t="shared" ref="AA94:AA98" si="98">Y94+Z94</f>
        <v>361760</v>
      </c>
      <c r="AB94" s="956"/>
      <c r="AC94" s="957"/>
      <c r="AD94" s="957"/>
      <c r="AE94" s="957"/>
      <c r="AF94" s="957"/>
      <c r="AG94" s="957"/>
      <c r="AH94" s="957"/>
      <c r="AI94" s="626">
        <f t="shared" ref="AI94:AI98" si="99">ROUND((AVERAGE(G94,M94,S94,Y94)),0)</f>
        <v>176685</v>
      </c>
      <c r="AJ94" s="18">
        <f t="shared" ref="AJ94:AJ98" si="100">ROUND((STDEVA(G94,M94,S94,Y94)),0)</f>
        <v>92397</v>
      </c>
      <c r="AK94" s="560">
        <f t="shared" ref="AK94:AK98" si="101">AI94-AJ94</f>
        <v>84288</v>
      </c>
      <c r="AL94" s="647">
        <f t="shared" ref="AL94:AL98" si="102">AI94+AJ94</f>
        <v>269082</v>
      </c>
      <c r="AM94" s="626">
        <f t="shared" ref="AM94:AM98" si="103">ROUND((AVERAGE(G94,M94,S94)),0)</f>
        <v>134246</v>
      </c>
      <c r="AN94" s="18">
        <f t="shared" ref="AN94:AN98" si="104">ROUND((AM94*19%),0)</f>
        <v>25507</v>
      </c>
      <c r="AO94" s="627">
        <f t="shared" ref="AO94:AO98" si="105">AM94+AN94</f>
        <v>159753</v>
      </c>
      <c r="AP94" s="141"/>
      <c r="AQ94" s="141"/>
      <c r="AR94" s="770"/>
      <c r="AS94" s="770"/>
      <c r="AT94" s="770"/>
      <c r="AU94" s="58"/>
      <c r="AV94" s="58"/>
      <c r="AW94" s="138"/>
      <c r="AX94" s="138"/>
      <c r="AY94" s="58"/>
      <c r="AZ94" s="58"/>
      <c r="BA94" s="58"/>
    </row>
    <row r="95" spans="1:60" ht="45" x14ac:dyDescent="0.25">
      <c r="A95" s="580">
        <v>3</v>
      </c>
      <c r="B95" s="581" t="s">
        <v>38</v>
      </c>
      <c r="C95" s="582" t="s">
        <v>19</v>
      </c>
      <c r="D95" s="925"/>
      <c r="E95" s="879"/>
      <c r="F95" s="879"/>
      <c r="G95" s="249">
        <v>286499</v>
      </c>
      <c r="H95" s="250">
        <f t="shared" si="91"/>
        <v>54434.81</v>
      </c>
      <c r="I95" s="251">
        <f t="shared" si="92"/>
        <v>340933.81</v>
      </c>
      <c r="J95" s="761"/>
      <c r="K95" s="761"/>
      <c r="L95" s="761"/>
      <c r="M95" s="249">
        <v>159837.86749999996</v>
      </c>
      <c r="N95" s="258">
        <f t="shared" si="93"/>
        <v>30369.194824999995</v>
      </c>
      <c r="O95" s="259">
        <f t="shared" si="94"/>
        <v>190207.06232499995</v>
      </c>
      <c r="P95" s="812"/>
      <c r="Q95" s="813"/>
      <c r="R95" s="813"/>
      <c r="S95" s="171">
        <v>175515</v>
      </c>
      <c r="T95" s="306">
        <f t="shared" si="95"/>
        <v>33347.85</v>
      </c>
      <c r="U95" s="306">
        <f t="shared" si="96"/>
        <v>208862.85</v>
      </c>
      <c r="V95" s="813"/>
      <c r="W95" s="813"/>
      <c r="X95" s="813"/>
      <c r="Y95" s="561">
        <v>469000</v>
      </c>
      <c r="Z95" s="328">
        <f t="shared" si="97"/>
        <v>89110</v>
      </c>
      <c r="AA95" s="529">
        <f t="shared" si="98"/>
        <v>558110</v>
      </c>
      <c r="AB95" s="956"/>
      <c r="AC95" s="957"/>
      <c r="AD95" s="957"/>
      <c r="AE95" s="957"/>
      <c r="AF95" s="957"/>
      <c r="AG95" s="957"/>
      <c r="AH95" s="957"/>
      <c r="AI95" s="626">
        <f t="shared" si="99"/>
        <v>272713</v>
      </c>
      <c r="AJ95" s="18">
        <f t="shared" si="100"/>
        <v>142486</v>
      </c>
      <c r="AK95" s="560">
        <f t="shared" si="101"/>
        <v>130227</v>
      </c>
      <c r="AL95" s="647">
        <f t="shared" si="102"/>
        <v>415199</v>
      </c>
      <c r="AM95" s="626">
        <f t="shared" si="103"/>
        <v>207284</v>
      </c>
      <c r="AN95" s="18">
        <f t="shared" si="104"/>
        <v>39384</v>
      </c>
      <c r="AO95" s="627">
        <f t="shared" si="105"/>
        <v>246668</v>
      </c>
      <c r="AP95" s="141"/>
      <c r="AQ95" s="141"/>
      <c r="AR95" s="770"/>
      <c r="AS95" s="770"/>
      <c r="AT95" s="770"/>
      <c r="AU95" s="58"/>
      <c r="AV95" s="58"/>
      <c r="AW95" s="138"/>
      <c r="AX95" s="138"/>
      <c r="AY95" s="58"/>
      <c r="AZ95" s="58"/>
      <c r="BA95" s="58"/>
    </row>
    <row r="96" spans="1:60" ht="60" x14ac:dyDescent="0.25">
      <c r="A96" s="580">
        <v>4</v>
      </c>
      <c r="B96" s="581" t="s">
        <v>39</v>
      </c>
      <c r="C96" s="582" t="s">
        <v>19</v>
      </c>
      <c r="D96" s="925"/>
      <c r="E96" s="879"/>
      <c r="F96" s="879"/>
      <c r="G96" s="249">
        <v>327850</v>
      </c>
      <c r="H96" s="250">
        <f t="shared" si="91"/>
        <v>62291.5</v>
      </c>
      <c r="I96" s="251">
        <f t="shared" si="92"/>
        <v>390141.5</v>
      </c>
      <c r="J96" s="761"/>
      <c r="K96" s="761"/>
      <c r="L96" s="761"/>
      <c r="M96" s="249">
        <v>182906.86749999996</v>
      </c>
      <c r="N96" s="258">
        <f t="shared" si="93"/>
        <v>34752.304824999992</v>
      </c>
      <c r="O96" s="259">
        <f t="shared" si="94"/>
        <v>217659.17232499996</v>
      </c>
      <c r="P96" s="812"/>
      <c r="Q96" s="813"/>
      <c r="R96" s="813"/>
      <c r="S96" s="171">
        <v>200848</v>
      </c>
      <c r="T96" s="306">
        <f t="shared" si="95"/>
        <v>38161.120000000003</v>
      </c>
      <c r="U96" s="306">
        <f t="shared" si="96"/>
        <v>239009.12</v>
      </c>
      <c r="V96" s="813"/>
      <c r="W96" s="813"/>
      <c r="X96" s="813"/>
      <c r="Y96" s="561">
        <v>536000</v>
      </c>
      <c r="Z96" s="328">
        <f t="shared" si="97"/>
        <v>101840</v>
      </c>
      <c r="AA96" s="529">
        <f t="shared" si="98"/>
        <v>637840</v>
      </c>
      <c r="AB96" s="956"/>
      <c r="AC96" s="957"/>
      <c r="AD96" s="957"/>
      <c r="AE96" s="957"/>
      <c r="AF96" s="957"/>
      <c r="AG96" s="957"/>
      <c r="AH96" s="957"/>
      <c r="AI96" s="626">
        <f t="shared" si="99"/>
        <v>311901</v>
      </c>
      <c r="AJ96" s="18">
        <f t="shared" si="100"/>
        <v>162734</v>
      </c>
      <c r="AK96" s="560">
        <f t="shared" si="101"/>
        <v>149167</v>
      </c>
      <c r="AL96" s="647">
        <f t="shared" si="102"/>
        <v>474635</v>
      </c>
      <c r="AM96" s="626">
        <f t="shared" si="103"/>
        <v>237202</v>
      </c>
      <c r="AN96" s="18">
        <f t="shared" si="104"/>
        <v>45068</v>
      </c>
      <c r="AO96" s="627">
        <f t="shared" si="105"/>
        <v>282270</v>
      </c>
      <c r="AP96" s="141"/>
      <c r="AQ96" s="141"/>
      <c r="AR96" s="770"/>
      <c r="AS96" s="770"/>
      <c r="AT96" s="770"/>
      <c r="AU96" s="58"/>
      <c r="AV96" s="58"/>
      <c r="AW96" s="138"/>
      <c r="AX96" s="138"/>
      <c r="AY96" s="58"/>
      <c r="AZ96" s="58"/>
      <c r="BA96" s="58"/>
    </row>
    <row r="97" spans="1:53" ht="30" x14ac:dyDescent="0.25">
      <c r="A97" s="580">
        <v>5</v>
      </c>
      <c r="B97" s="581" t="s">
        <v>40</v>
      </c>
      <c r="C97" s="582" t="s">
        <v>19</v>
      </c>
      <c r="D97" s="925"/>
      <c r="E97" s="879"/>
      <c r="F97" s="879"/>
      <c r="G97" s="249">
        <v>185550</v>
      </c>
      <c r="H97" s="250">
        <f t="shared" si="91"/>
        <v>35254.5</v>
      </c>
      <c r="I97" s="251">
        <f t="shared" si="92"/>
        <v>220804.5</v>
      </c>
      <c r="J97" s="761"/>
      <c r="K97" s="761"/>
      <c r="L97" s="761"/>
      <c r="M97" s="249">
        <v>103518.22749999998</v>
      </c>
      <c r="N97" s="258">
        <f t="shared" si="93"/>
        <v>19668.463224999996</v>
      </c>
      <c r="O97" s="259">
        <f t="shared" si="94"/>
        <v>123186.69072499998</v>
      </c>
      <c r="P97" s="812"/>
      <c r="Q97" s="813"/>
      <c r="R97" s="813"/>
      <c r="S97" s="171">
        <v>113671</v>
      </c>
      <c r="T97" s="306">
        <f t="shared" si="95"/>
        <v>21597.49</v>
      </c>
      <c r="U97" s="306">
        <f t="shared" si="96"/>
        <v>135268.49</v>
      </c>
      <c r="V97" s="813"/>
      <c r="W97" s="813"/>
      <c r="X97" s="813"/>
      <c r="Y97" s="561">
        <v>304000</v>
      </c>
      <c r="Z97" s="328">
        <f t="shared" si="97"/>
        <v>57760</v>
      </c>
      <c r="AA97" s="529">
        <f t="shared" si="98"/>
        <v>361760</v>
      </c>
      <c r="AB97" s="956"/>
      <c r="AC97" s="957"/>
      <c r="AD97" s="957"/>
      <c r="AE97" s="957"/>
      <c r="AF97" s="957"/>
      <c r="AG97" s="957"/>
      <c r="AH97" s="957"/>
      <c r="AI97" s="626">
        <f t="shared" si="99"/>
        <v>176685</v>
      </c>
      <c r="AJ97" s="18">
        <f t="shared" si="100"/>
        <v>92397</v>
      </c>
      <c r="AK97" s="560">
        <f t="shared" si="101"/>
        <v>84288</v>
      </c>
      <c r="AL97" s="647">
        <f t="shared" si="102"/>
        <v>269082</v>
      </c>
      <c r="AM97" s="626">
        <f t="shared" si="103"/>
        <v>134246</v>
      </c>
      <c r="AN97" s="18">
        <f t="shared" si="104"/>
        <v>25507</v>
      </c>
      <c r="AO97" s="627">
        <f t="shared" si="105"/>
        <v>159753</v>
      </c>
      <c r="AP97" s="141"/>
      <c r="AQ97" s="141"/>
      <c r="AR97" s="770"/>
      <c r="AS97" s="770"/>
      <c r="AT97" s="770"/>
      <c r="AU97" s="58"/>
      <c r="AV97" s="58"/>
      <c r="AW97" s="138"/>
      <c r="AX97" s="138"/>
      <c r="AY97" s="58"/>
      <c r="AZ97" s="58"/>
      <c r="BA97" s="58"/>
    </row>
    <row r="98" spans="1:53" ht="60.75" thickBot="1" x14ac:dyDescent="0.3">
      <c r="A98" s="580">
        <v>6</v>
      </c>
      <c r="B98" s="581" t="s">
        <v>41</v>
      </c>
      <c r="C98" s="582" t="s">
        <v>19</v>
      </c>
      <c r="D98" s="925"/>
      <c r="E98" s="879"/>
      <c r="F98" s="879"/>
      <c r="G98" s="252">
        <v>228376</v>
      </c>
      <c r="H98" s="253">
        <f t="shared" si="91"/>
        <v>43391.44</v>
      </c>
      <c r="I98" s="254">
        <f t="shared" si="92"/>
        <v>271767.44</v>
      </c>
      <c r="J98" s="761"/>
      <c r="K98" s="761"/>
      <c r="L98" s="761"/>
      <c r="M98" s="252">
        <v>127411.25999999998</v>
      </c>
      <c r="N98" s="264">
        <f t="shared" si="93"/>
        <v>24208.139399999996</v>
      </c>
      <c r="O98" s="265">
        <f t="shared" si="94"/>
        <v>151619.39939999997</v>
      </c>
      <c r="P98" s="812"/>
      <c r="Q98" s="813"/>
      <c r="R98" s="813"/>
      <c r="S98" s="353">
        <v>139909</v>
      </c>
      <c r="T98" s="329">
        <f t="shared" si="95"/>
        <v>26582.71</v>
      </c>
      <c r="U98" s="329">
        <f t="shared" si="96"/>
        <v>166491.71</v>
      </c>
      <c r="V98" s="813"/>
      <c r="W98" s="813"/>
      <c r="X98" s="813"/>
      <c r="Y98" s="562">
        <v>374000</v>
      </c>
      <c r="Z98" s="330">
        <f t="shared" si="97"/>
        <v>71060</v>
      </c>
      <c r="AA98" s="530">
        <f t="shared" si="98"/>
        <v>445060</v>
      </c>
      <c r="AB98" s="956"/>
      <c r="AC98" s="957"/>
      <c r="AD98" s="957"/>
      <c r="AE98" s="957"/>
      <c r="AF98" s="957"/>
      <c r="AG98" s="957"/>
      <c r="AH98" s="957"/>
      <c r="AI98" s="648">
        <f t="shared" si="99"/>
        <v>217424</v>
      </c>
      <c r="AJ98" s="649">
        <f t="shared" si="100"/>
        <v>113647</v>
      </c>
      <c r="AK98" s="650">
        <f t="shared" si="101"/>
        <v>103777</v>
      </c>
      <c r="AL98" s="651">
        <f t="shared" si="102"/>
        <v>331071</v>
      </c>
      <c r="AM98" s="628">
        <f t="shared" si="103"/>
        <v>165232</v>
      </c>
      <c r="AN98" s="24">
        <f t="shared" si="104"/>
        <v>31394</v>
      </c>
      <c r="AO98" s="629">
        <f t="shared" si="105"/>
        <v>196626</v>
      </c>
      <c r="AP98" s="141"/>
      <c r="AQ98" s="141"/>
      <c r="AR98" s="770"/>
      <c r="AS98" s="770"/>
      <c r="AT98" s="770"/>
      <c r="AU98" s="58"/>
      <c r="AV98" s="58"/>
      <c r="AW98" s="138"/>
      <c r="AX98" s="138"/>
      <c r="AY98" s="58"/>
      <c r="AZ98" s="58"/>
      <c r="BA98" s="58"/>
    </row>
    <row r="99" spans="1:53" ht="15.75" thickBot="1" x14ac:dyDescent="0.3">
      <c r="A99" s="799" t="s">
        <v>11</v>
      </c>
      <c r="B99" s="800"/>
      <c r="C99" s="801"/>
      <c r="D99" s="1039"/>
      <c r="E99" s="1040"/>
      <c r="F99" s="1040"/>
      <c r="G99" s="260">
        <f>SUM(G93:G98)</f>
        <v>1367203</v>
      </c>
      <c r="H99" s="576">
        <f>SUM(H93:H98)</f>
        <v>259768.57</v>
      </c>
      <c r="I99" s="262">
        <f>SUM(I93:I98)</f>
        <v>1626971.5699999998</v>
      </c>
      <c r="J99" s="762"/>
      <c r="K99" s="762"/>
      <c r="L99" s="762"/>
      <c r="M99" s="245">
        <f>SUM(M93:M98)</f>
        <v>762761.82249999978</v>
      </c>
      <c r="N99" s="576">
        <f>SUM(N93:N98)</f>
        <v>144924.74627499998</v>
      </c>
      <c r="O99" s="275">
        <f>SUM(O93:O98)</f>
        <v>907686.56877499982</v>
      </c>
      <c r="P99" s="814"/>
      <c r="Q99" s="815"/>
      <c r="R99" s="816"/>
      <c r="S99" s="575">
        <f>SUM(S93:S98)</f>
        <v>837577</v>
      </c>
      <c r="T99" s="573">
        <f>SUM(T93:T98)</f>
        <v>159139.62999999998</v>
      </c>
      <c r="U99" s="574">
        <f>SUM(U93:U98)</f>
        <v>996716.62999999989</v>
      </c>
      <c r="V99" s="1031"/>
      <c r="W99" s="1032"/>
      <c r="X99" s="1032"/>
      <c r="Y99" s="673">
        <f>SUM(Y93:Y98)</f>
        <v>2238000</v>
      </c>
      <c r="Z99" s="657">
        <f>SUM(Z93:Z98)</f>
        <v>425220</v>
      </c>
      <c r="AA99" s="674">
        <f>SUM(AA93:AA98)</f>
        <v>2663220</v>
      </c>
      <c r="AB99" s="958"/>
      <c r="AC99" s="959"/>
      <c r="AD99" s="959"/>
      <c r="AE99" s="959"/>
      <c r="AF99" s="959"/>
      <c r="AG99" s="959"/>
      <c r="AH99" s="959"/>
      <c r="AI99" s="260">
        <f t="shared" ref="AI99:AO99" si="106">SUM(AI93:AI98)</f>
        <v>1301386</v>
      </c>
      <c r="AJ99" s="261">
        <f t="shared" si="106"/>
        <v>679904</v>
      </c>
      <c r="AK99" s="261">
        <f t="shared" si="106"/>
        <v>621482</v>
      </c>
      <c r="AL99" s="262">
        <f t="shared" si="106"/>
        <v>1981290</v>
      </c>
      <c r="AM99" s="630">
        <f t="shared" si="106"/>
        <v>989180</v>
      </c>
      <c r="AN99" s="572">
        <f t="shared" si="106"/>
        <v>187944</v>
      </c>
      <c r="AO99" s="549">
        <f t="shared" si="106"/>
        <v>1177124</v>
      </c>
      <c r="AP99" s="500"/>
      <c r="AQ99" s="500"/>
      <c r="AR99" s="770"/>
      <c r="AS99" s="770"/>
      <c r="AT99" s="770"/>
      <c r="AU99" s="499"/>
      <c r="AV99" s="499"/>
      <c r="AW99" s="499"/>
      <c r="AX99" s="499"/>
      <c r="AY99" s="50"/>
      <c r="AZ99" s="50"/>
      <c r="BA99" s="50"/>
    </row>
    <row r="100" spans="1:53" s="29" customFormat="1" x14ac:dyDescent="0.25">
      <c r="A100" s="25"/>
      <c r="B100" s="25"/>
      <c r="C100" s="25"/>
      <c r="D100" s="60"/>
      <c r="E100" s="60"/>
      <c r="F100" s="61"/>
      <c r="G100" s="68"/>
      <c r="H100" s="68"/>
      <c r="I100" s="68"/>
      <c r="J100" s="68"/>
      <c r="K100" s="68"/>
      <c r="L100" s="68"/>
      <c r="M100" s="68"/>
      <c r="N100" s="68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</row>
    <row r="101" spans="1:53" s="29" customFormat="1" ht="15.75" thickBot="1" x14ac:dyDescent="0.3">
      <c r="AL101" s="46"/>
      <c r="AM101" s="46"/>
      <c r="AN101" s="46"/>
      <c r="AO101" s="44"/>
      <c r="AP101" s="46"/>
      <c r="AQ101" s="46"/>
      <c r="AR101" s="46"/>
      <c r="AS101" s="44"/>
      <c r="AT101" s="44"/>
      <c r="AU101" s="44"/>
      <c r="AV101" s="44"/>
      <c r="AW101" s="44"/>
      <c r="AX101" s="44"/>
      <c r="AY101" s="44"/>
      <c r="AZ101" s="44"/>
      <c r="BA101" s="44"/>
    </row>
    <row r="102" spans="1:53" ht="15.75" thickBot="1" x14ac:dyDescent="0.3">
      <c r="A102" s="1019" t="s">
        <v>190</v>
      </c>
      <c r="B102" s="1020"/>
      <c r="C102" s="1020"/>
      <c r="D102" s="1020"/>
      <c r="E102" s="1020"/>
      <c r="F102" s="1020"/>
      <c r="G102" s="1020"/>
      <c r="H102" s="1020"/>
      <c r="I102" s="1020"/>
      <c r="J102" s="1020"/>
      <c r="K102" s="1020"/>
      <c r="L102" s="1020"/>
      <c r="M102" s="1020"/>
      <c r="N102" s="1020"/>
      <c r="O102" s="1020"/>
      <c r="P102" s="1020"/>
      <c r="Q102" s="1020"/>
      <c r="R102" s="1020"/>
      <c r="S102" s="1020"/>
      <c r="T102" s="1020"/>
      <c r="U102" s="1020"/>
      <c r="V102" s="1020"/>
      <c r="W102" s="1020"/>
      <c r="X102" s="1020"/>
      <c r="Y102" s="1020"/>
      <c r="Z102" s="1020"/>
      <c r="AA102" s="1020"/>
      <c r="AB102" s="1020"/>
      <c r="AC102" s="1020"/>
      <c r="AD102" s="1020"/>
      <c r="AE102" s="1020"/>
      <c r="AF102" s="1020"/>
      <c r="AG102" s="1020"/>
      <c r="AH102" s="1020"/>
      <c r="AI102" s="1020"/>
      <c r="AJ102" s="1020"/>
      <c r="AK102" s="1020"/>
      <c r="AL102" s="1020"/>
      <c r="AM102" s="1020"/>
      <c r="AN102" s="1020"/>
      <c r="AO102" s="1021"/>
      <c r="AP102" s="46"/>
      <c r="AQ102" s="46"/>
      <c r="AR102" s="46"/>
      <c r="AS102" s="44"/>
      <c r="AT102" s="44"/>
      <c r="AU102" s="44"/>
      <c r="AV102" s="44"/>
      <c r="AW102" s="44"/>
      <c r="AX102" s="44"/>
      <c r="AY102" s="44"/>
      <c r="AZ102" s="44"/>
      <c r="BA102" s="44"/>
    </row>
    <row r="103" spans="1:53" ht="15.75" thickBot="1" x14ac:dyDescent="0.3">
      <c r="A103" s="523"/>
      <c r="B103" s="524"/>
      <c r="C103" s="525"/>
      <c r="D103" s="713" t="s">
        <v>156</v>
      </c>
      <c r="E103" s="714"/>
      <c r="F103" s="714"/>
      <c r="G103" s="714"/>
      <c r="H103" s="714"/>
      <c r="I103" s="715"/>
      <c r="J103" s="838" t="s">
        <v>157</v>
      </c>
      <c r="K103" s="839"/>
      <c r="L103" s="839"/>
      <c r="M103" s="839"/>
      <c r="N103" s="839"/>
      <c r="O103" s="840"/>
      <c r="P103" s="948" t="s">
        <v>179</v>
      </c>
      <c r="Q103" s="949"/>
      <c r="R103" s="949"/>
      <c r="S103" s="949"/>
      <c r="T103" s="949"/>
      <c r="U103" s="950"/>
      <c r="V103" s="951" t="s">
        <v>176</v>
      </c>
      <c r="W103" s="952"/>
      <c r="X103" s="952"/>
      <c r="Y103" s="952"/>
      <c r="Z103" s="952"/>
      <c r="AA103" s="953"/>
      <c r="AB103" s="1000" t="s">
        <v>158</v>
      </c>
      <c r="AC103" s="986"/>
      <c r="AD103" s="986"/>
      <c r="AE103" s="986"/>
      <c r="AF103" s="986"/>
      <c r="AG103" s="986"/>
      <c r="AH103" s="1001"/>
      <c r="AI103" s="907" t="s">
        <v>2</v>
      </c>
      <c r="AJ103" s="908"/>
      <c r="AK103" s="908"/>
      <c r="AL103" s="908"/>
      <c r="AM103" s="908"/>
      <c r="AN103" s="908"/>
      <c r="AO103" s="909"/>
      <c r="AP103" s="59"/>
      <c r="AQ103" s="59"/>
      <c r="AR103" s="783"/>
      <c r="AS103" s="783"/>
      <c r="AT103" s="783"/>
      <c r="AU103" s="763"/>
      <c r="AV103" s="763"/>
      <c r="AW103" s="763"/>
      <c r="AX103" s="763"/>
      <c r="AY103" s="763"/>
      <c r="AZ103" s="763"/>
      <c r="BA103" s="763"/>
    </row>
    <row r="104" spans="1:53" ht="15.75" thickBot="1" x14ac:dyDescent="0.3">
      <c r="A104" s="802" t="s">
        <v>0</v>
      </c>
      <c r="B104" s="803" t="s">
        <v>1</v>
      </c>
      <c r="C104" s="901" t="s">
        <v>14</v>
      </c>
      <c r="D104" s="740" t="s">
        <v>15</v>
      </c>
      <c r="E104" s="741"/>
      <c r="F104" s="742"/>
      <c r="G104" s="722" t="s">
        <v>2</v>
      </c>
      <c r="H104" s="717"/>
      <c r="I104" s="718"/>
      <c r="J104" s="764" t="s">
        <v>15</v>
      </c>
      <c r="K104" s="765"/>
      <c r="L104" s="766"/>
      <c r="M104" s="767" t="s">
        <v>2</v>
      </c>
      <c r="N104" s="768"/>
      <c r="O104" s="769"/>
      <c r="P104" s="823" t="s">
        <v>15</v>
      </c>
      <c r="Q104" s="824"/>
      <c r="R104" s="825"/>
      <c r="S104" s="826" t="s">
        <v>2</v>
      </c>
      <c r="T104" s="827"/>
      <c r="U104" s="828"/>
      <c r="V104" s="829" t="s">
        <v>15</v>
      </c>
      <c r="W104" s="830"/>
      <c r="X104" s="831"/>
      <c r="Y104" s="832" t="s">
        <v>2</v>
      </c>
      <c r="Z104" s="833"/>
      <c r="AA104" s="834"/>
      <c r="AB104" s="963"/>
      <c r="AC104" s="964"/>
      <c r="AD104" s="964"/>
      <c r="AE104" s="964"/>
      <c r="AF104" s="964"/>
      <c r="AG104" s="964"/>
      <c r="AH104" s="965"/>
      <c r="AI104" s="910"/>
      <c r="AJ104" s="911"/>
      <c r="AK104" s="911"/>
      <c r="AL104" s="911"/>
      <c r="AM104" s="911"/>
      <c r="AN104" s="911"/>
      <c r="AO104" s="912"/>
      <c r="AP104" s="48"/>
      <c r="AQ104" s="48"/>
      <c r="AR104" s="783"/>
      <c r="AS104" s="783"/>
      <c r="AT104" s="783"/>
      <c r="AU104" s="763"/>
      <c r="AV104" s="763"/>
      <c r="AW104" s="763"/>
      <c r="AX104" s="763"/>
      <c r="AY104" s="763"/>
      <c r="AZ104" s="763"/>
      <c r="BA104" s="763"/>
    </row>
    <row r="105" spans="1:53" ht="66" customHeight="1" thickBot="1" x14ac:dyDescent="0.3">
      <c r="A105" s="802"/>
      <c r="B105" s="803"/>
      <c r="C105" s="901"/>
      <c r="D105" s="148" t="s">
        <v>16</v>
      </c>
      <c r="E105" s="147" t="s">
        <v>4</v>
      </c>
      <c r="F105" s="149" t="s">
        <v>17</v>
      </c>
      <c r="G105" s="185" t="s">
        <v>16</v>
      </c>
      <c r="H105" s="186" t="s">
        <v>4</v>
      </c>
      <c r="I105" s="185" t="s">
        <v>17</v>
      </c>
      <c r="J105" s="266" t="s">
        <v>16</v>
      </c>
      <c r="K105" s="266" t="s">
        <v>4</v>
      </c>
      <c r="L105" s="267" t="s">
        <v>17</v>
      </c>
      <c r="M105" s="220" t="s">
        <v>16</v>
      </c>
      <c r="N105" s="221" t="s">
        <v>4</v>
      </c>
      <c r="O105" s="222" t="s">
        <v>17</v>
      </c>
      <c r="P105" s="145" t="s">
        <v>16</v>
      </c>
      <c r="Q105" s="145" t="s">
        <v>4</v>
      </c>
      <c r="R105" s="303" t="s">
        <v>17</v>
      </c>
      <c r="S105" s="297" t="s">
        <v>16</v>
      </c>
      <c r="T105" s="296" t="s">
        <v>4</v>
      </c>
      <c r="U105" s="298" t="s">
        <v>17</v>
      </c>
      <c r="V105" s="486" t="s">
        <v>16</v>
      </c>
      <c r="W105" s="213" t="s">
        <v>4</v>
      </c>
      <c r="X105" s="487" t="s">
        <v>17</v>
      </c>
      <c r="Y105" s="316" t="s">
        <v>16</v>
      </c>
      <c r="Z105" s="317" t="s">
        <v>4</v>
      </c>
      <c r="AA105" s="318" t="s">
        <v>17</v>
      </c>
      <c r="AB105" s="519" t="s">
        <v>168</v>
      </c>
      <c r="AC105" s="520" t="s">
        <v>152</v>
      </c>
      <c r="AD105" s="520" t="s">
        <v>153</v>
      </c>
      <c r="AE105" s="520" t="s">
        <v>159</v>
      </c>
      <c r="AF105" s="521" t="s">
        <v>160</v>
      </c>
      <c r="AG105" s="521" t="s">
        <v>4</v>
      </c>
      <c r="AH105" s="522" t="s">
        <v>172</v>
      </c>
      <c r="AI105" s="519" t="s">
        <v>168</v>
      </c>
      <c r="AJ105" s="520" t="s">
        <v>152</v>
      </c>
      <c r="AK105" s="520" t="s">
        <v>153</v>
      </c>
      <c r="AL105" s="609" t="s">
        <v>159</v>
      </c>
      <c r="AM105" s="612" t="s">
        <v>173</v>
      </c>
      <c r="AN105" s="613" t="s">
        <v>4</v>
      </c>
      <c r="AO105" s="614" t="s">
        <v>172</v>
      </c>
      <c r="AP105" s="139"/>
      <c r="AQ105" s="139"/>
      <c r="AR105" s="770"/>
      <c r="AS105" s="770"/>
      <c r="AT105" s="770"/>
      <c r="AU105" s="139"/>
      <c r="AV105" s="139"/>
      <c r="AW105" s="139"/>
      <c r="AX105" s="139"/>
      <c r="AY105" s="139"/>
      <c r="AZ105" s="139"/>
      <c r="BA105" s="139"/>
    </row>
    <row r="106" spans="1:53" ht="45" x14ac:dyDescent="0.25">
      <c r="A106" s="137">
        <v>1</v>
      </c>
      <c r="B106" s="4" t="s">
        <v>36</v>
      </c>
      <c r="C106" s="32" t="s">
        <v>19</v>
      </c>
      <c r="D106" s="1033" t="s">
        <v>20</v>
      </c>
      <c r="E106" s="1034"/>
      <c r="F106" s="1035"/>
      <c r="G106" s="247">
        <v>128889</v>
      </c>
      <c r="H106" s="247">
        <f>G106*19%</f>
        <v>24488.91</v>
      </c>
      <c r="I106" s="248">
        <f>G106+H106</f>
        <v>153377.91</v>
      </c>
      <c r="J106" s="752" t="s">
        <v>20</v>
      </c>
      <c r="K106" s="753"/>
      <c r="L106" s="754"/>
      <c r="M106" s="247">
        <v>85569.372499999983</v>
      </c>
      <c r="N106" s="247">
        <f>+M106*19%</f>
        <v>16258.180774999997</v>
      </c>
      <c r="O106" s="247">
        <f>SUM(M106:N106)</f>
        <v>101827.55327499998</v>
      </c>
      <c r="P106" s="810" t="s">
        <v>20</v>
      </c>
      <c r="Q106" s="811"/>
      <c r="R106" s="811"/>
      <c r="S106" s="307">
        <v>93963</v>
      </c>
      <c r="T106" s="307">
        <f>S106*19%</f>
        <v>17852.97</v>
      </c>
      <c r="U106" s="592">
        <f>S106+T106</f>
        <v>111815.97</v>
      </c>
      <c r="V106" s="810" t="s">
        <v>20</v>
      </c>
      <c r="W106" s="811"/>
      <c r="X106" s="835"/>
      <c r="Y106" s="593">
        <v>251000</v>
      </c>
      <c r="Z106" s="327">
        <f>Y106*19%</f>
        <v>47690</v>
      </c>
      <c r="AA106" s="327">
        <f t="shared" ref="AA106:AA111" si="107">Y106+Z106</f>
        <v>298690</v>
      </c>
      <c r="AB106" s="954" t="s">
        <v>20</v>
      </c>
      <c r="AC106" s="955"/>
      <c r="AD106" s="955"/>
      <c r="AE106" s="955"/>
      <c r="AF106" s="955"/>
      <c r="AG106" s="955"/>
      <c r="AH106" s="955"/>
      <c r="AI106" s="18">
        <f>ROUND((AVERAGE(G106,M106,S106,Y106)),0)</f>
        <v>139855</v>
      </c>
      <c r="AJ106" s="18">
        <f>ROUND((STDEVA(G106,M106,S106,Y106)),0)</f>
        <v>76434</v>
      </c>
      <c r="AK106" s="526">
        <f>AI106-AJ106</f>
        <v>63421</v>
      </c>
      <c r="AL106" s="622">
        <f>AI106+AJ106</f>
        <v>216289</v>
      </c>
      <c r="AM106" s="615">
        <f>ROUND((AVERAGE(G106,M106,S106)),0)</f>
        <v>102807</v>
      </c>
      <c r="AN106" s="47">
        <f>ROUND((AM106*19%),0)</f>
        <v>19533</v>
      </c>
      <c r="AO106" s="543">
        <f>AM106+AN106</f>
        <v>122340</v>
      </c>
      <c r="AP106" s="501"/>
      <c r="AQ106" s="501"/>
      <c r="AR106" s="770"/>
      <c r="AS106" s="770"/>
      <c r="AT106" s="770"/>
      <c r="AU106" s="57"/>
      <c r="AV106" s="57"/>
      <c r="AW106" s="57"/>
      <c r="AX106" s="57"/>
      <c r="AY106" s="57"/>
      <c r="AZ106" s="57"/>
      <c r="BA106" s="57"/>
    </row>
    <row r="107" spans="1:53" ht="75" x14ac:dyDescent="0.25">
      <c r="A107" s="137">
        <v>2</v>
      </c>
      <c r="B107" s="4" t="s">
        <v>37</v>
      </c>
      <c r="C107" s="32" t="s">
        <v>19</v>
      </c>
      <c r="D107" s="1033"/>
      <c r="E107" s="1034"/>
      <c r="F107" s="1035"/>
      <c r="G107" s="250">
        <v>155925</v>
      </c>
      <c r="H107" s="250">
        <f t="shared" ref="H107:H111" si="108">G107*19%</f>
        <v>29625.75</v>
      </c>
      <c r="I107" s="251">
        <f t="shared" ref="I107:I111" si="109">G107+H107</f>
        <v>185550.75</v>
      </c>
      <c r="J107" s="755"/>
      <c r="K107" s="756"/>
      <c r="L107" s="757"/>
      <c r="M107" s="247">
        <v>103518.22749999998</v>
      </c>
      <c r="N107" s="247">
        <f t="shared" ref="N107:N111" si="110">+M107*19%</f>
        <v>19668.463224999996</v>
      </c>
      <c r="O107" s="247">
        <f t="shared" ref="O107:O111" si="111">SUM(M107:N107)</f>
        <v>123186.69072499998</v>
      </c>
      <c r="P107" s="812"/>
      <c r="Q107" s="813"/>
      <c r="R107" s="813"/>
      <c r="S107" s="307">
        <v>113671</v>
      </c>
      <c r="T107" s="307">
        <f t="shared" ref="T107:T111" si="112">S107*19%</f>
        <v>21597.49</v>
      </c>
      <c r="U107" s="592">
        <f t="shared" ref="U107:U111" si="113">S107+T107</f>
        <v>135268.49</v>
      </c>
      <c r="V107" s="812"/>
      <c r="W107" s="813"/>
      <c r="X107" s="836"/>
      <c r="Y107" s="593">
        <v>304000</v>
      </c>
      <c r="Z107" s="327">
        <f t="shared" ref="Z107:Z111" si="114">Y107*19%</f>
        <v>57760</v>
      </c>
      <c r="AA107" s="327">
        <f t="shared" si="107"/>
        <v>361760</v>
      </c>
      <c r="AB107" s="956"/>
      <c r="AC107" s="957"/>
      <c r="AD107" s="957"/>
      <c r="AE107" s="957"/>
      <c r="AF107" s="957"/>
      <c r="AG107" s="957"/>
      <c r="AH107" s="957"/>
      <c r="AI107" s="18">
        <f t="shared" ref="AI107:AI111" si="115">ROUND((AVERAGE(G107,M107,S107,Y107)),0)</f>
        <v>169279</v>
      </c>
      <c r="AJ107" s="18">
        <f t="shared" ref="AJ107:AJ111" si="116">ROUND((STDEVA(G107,M107,S107,Y107)),0)</f>
        <v>92637</v>
      </c>
      <c r="AK107" s="526">
        <f t="shared" ref="AK107:AK111" si="117">AI107-AJ107</f>
        <v>76642</v>
      </c>
      <c r="AL107" s="622">
        <f t="shared" ref="AL107:AL111" si="118">AI107+AJ107</f>
        <v>261916</v>
      </c>
      <c r="AM107" s="615">
        <f t="shared" ref="AM107:AM111" si="119">ROUND((AVERAGE(G107,M107,S107)),0)</f>
        <v>124371</v>
      </c>
      <c r="AN107" s="47">
        <f t="shared" ref="AN107:AN111" si="120">ROUND((AM107*19%),0)</f>
        <v>23630</v>
      </c>
      <c r="AO107" s="543">
        <f t="shared" ref="AO107:AO111" si="121">AM107+AN107</f>
        <v>148001</v>
      </c>
      <c r="AP107" s="501"/>
      <c r="AQ107" s="501"/>
      <c r="AR107" s="770"/>
      <c r="AS107" s="770"/>
      <c r="AT107" s="770"/>
      <c r="AU107" s="45"/>
      <c r="AV107" s="45"/>
      <c r="AW107" s="45"/>
      <c r="AX107" s="45"/>
      <c r="AY107" s="45"/>
      <c r="AZ107" s="45"/>
      <c r="BA107" s="45"/>
    </row>
    <row r="108" spans="1:53" ht="45" x14ac:dyDescent="0.25">
      <c r="A108" s="137">
        <v>3</v>
      </c>
      <c r="B108" s="4" t="s">
        <v>38</v>
      </c>
      <c r="C108" s="32" t="s">
        <v>19</v>
      </c>
      <c r="D108" s="1033"/>
      <c r="E108" s="1034"/>
      <c r="F108" s="1035"/>
      <c r="G108" s="250">
        <v>240755</v>
      </c>
      <c r="H108" s="250">
        <f t="shared" si="108"/>
        <v>45743.45</v>
      </c>
      <c r="I108" s="251">
        <f t="shared" si="109"/>
        <v>286498.45</v>
      </c>
      <c r="J108" s="755"/>
      <c r="K108" s="756"/>
      <c r="L108" s="757"/>
      <c r="M108" s="247">
        <v>159837.86749999996</v>
      </c>
      <c r="N108" s="247">
        <f t="shared" si="110"/>
        <v>30369.194824999995</v>
      </c>
      <c r="O108" s="247">
        <f t="shared" si="111"/>
        <v>190207.06232499995</v>
      </c>
      <c r="P108" s="812"/>
      <c r="Q108" s="813"/>
      <c r="R108" s="813"/>
      <c r="S108" s="307">
        <v>175515</v>
      </c>
      <c r="T108" s="307">
        <f t="shared" si="112"/>
        <v>33347.85</v>
      </c>
      <c r="U108" s="592">
        <f t="shared" si="113"/>
        <v>208862.85</v>
      </c>
      <c r="V108" s="812"/>
      <c r="W108" s="813"/>
      <c r="X108" s="836"/>
      <c r="Y108" s="593">
        <v>469000</v>
      </c>
      <c r="Z108" s="327">
        <f t="shared" si="114"/>
        <v>89110</v>
      </c>
      <c r="AA108" s="327">
        <f t="shared" si="107"/>
        <v>558110</v>
      </c>
      <c r="AB108" s="956"/>
      <c r="AC108" s="957"/>
      <c r="AD108" s="957"/>
      <c r="AE108" s="957"/>
      <c r="AF108" s="957"/>
      <c r="AG108" s="957"/>
      <c r="AH108" s="957"/>
      <c r="AI108" s="18">
        <f t="shared" si="115"/>
        <v>261277</v>
      </c>
      <c r="AJ108" s="18">
        <f t="shared" si="116"/>
        <v>142846</v>
      </c>
      <c r="AK108" s="526">
        <f t="shared" si="117"/>
        <v>118431</v>
      </c>
      <c r="AL108" s="622">
        <f t="shared" si="118"/>
        <v>404123</v>
      </c>
      <c r="AM108" s="615">
        <f t="shared" si="119"/>
        <v>192036</v>
      </c>
      <c r="AN108" s="47">
        <f t="shared" si="120"/>
        <v>36487</v>
      </c>
      <c r="AO108" s="543">
        <f t="shared" si="121"/>
        <v>228523</v>
      </c>
      <c r="AP108" s="501"/>
      <c r="AQ108" s="501"/>
      <c r="AR108" s="770"/>
      <c r="AS108" s="770"/>
      <c r="AT108" s="770"/>
      <c r="AU108" s="57"/>
      <c r="AV108" s="57"/>
      <c r="AW108" s="57"/>
      <c r="AX108" s="57"/>
      <c r="AY108" s="57"/>
      <c r="AZ108" s="57"/>
      <c r="BA108" s="57"/>
    </row>
    <row r="109" spans="1:53" ht="60" x14ac:dyDescent="0.25">
      <c r="A109" s="137">
        <v>4</v>
      </c>
      <c r="B109" s="4" t="s">
        <v>39</v>
      </c>
      <c r="C109" s="32" t="s">
        <v>19</v>
      </c>
      <c r="D109" s="1033"/>
      <c r="E109" s="1034"/>
      <c r="F109" s="1035"/>
      <c r="G109" s="250">
        <v>275504</v>
      </c>
      <c r="H109" s="250">
        <f t="shared" si="108"/>
        <v>52345.760000000002</v>
      </c>
      <c r="I109" s="251">
        <f t="shared" si="109"/>
        <v>327849.76</v>
      </c>
      <c r="J109" s="755"/>
      <c r="K109" s="756"/>
      <c r="L109" s="757"/>
      <c r="M109" s="247">
        <v>182906.86749999996</v>
      </c>
      <c r="N109" s="247">
        <f t="shared" si="110"/>
        <v>34752.304824999992</v>
      </c>
      <c r="O109" s="247">
        <f t="shared" si="111"/>
        <v>217659.17232499996</v>
      </c>
      <c r="P109" s="812"/>
      <c r="Q109" s="813"/>
      <c r="R109" s="813"/>
      <c r="S109" s="307">
        <v>200848</v>
      </c>
      <c r="T109" s="307">
        <f t="shared" si="112"/>
        <v>38161.120000000003</v>
      </c>
      <c r="U109" s="592">
        <f t="shared" si="113"/>
        <v>239009.12</v>
      </c>
      <c r="V109" s="812"/>
      <c r="W109" s="813"/>
      <c r="X109" s="836"/>
      <c r="Y109" s="593">
        <v>536000</v>
      </c>
      <c r="Z109" s="327">
        <f t="shared" si="114"/>
        <v>101840</v>
      </c>
      <c r="AA109" s="327">
        <f t="shared" si="107"/>
        <v>637840</v>
      </c>
      <c r="AB109" s="956"/>
      <c r="AC109" s="957"/>
      <c r="AD109" s="957"/>
      <c r="AE109" s="957"/>
      <c r="AF109" s="957"/>
      <c r="AG109" s="957"/>
      <c r="AH109" s="957"/>
      <c r="AI109" s="18">
        <f t="shared" si="115"/>
        <v>298815</v>
      </c>
      <c r="AJ109" s="18">
        <f t="shared" si="116"/>
        <v>163128</v>
      </c>
      <c r="AK109" s="526">
        <f t="shared" si="117"/>
        <v>135687</v>
      </c>
      <c r="AL109" s="622">
        <f t="shared" si="118"/>
        <v>461943</v>
      </c>
      <c r="AM109" s="615">
        <f t="shared" si="119"/>
        <v>219753</v>
      </c>
      <c r="AN109" s="47">
        <f t="shared" si="120"/>
        <v>41753</v>
      </c>
      <c r="AO109" s="543">
        <f t="shared" si="121"/>
        <v>261506</v>
      </c>
      <c r="AP109" s="501"/>
      <c r="AQ109" s="501"/>
      <c r="AR109" s="770"/>
      <c r="AS109" s="770"/>
      <c r="AT109" s="770"/>
      <c r="AU109" s="45"/>
      <c r="AV109" s="45"/>
      <c r="AW109" s="45"/>
      <c r="AX109" s="45"/>
      <c r="AY109" s="45"/>
      <c r="AZ109" s="45"/>
      <c r="BA109" s="45"/>
    </row>
    <row r="110" spans="1:53" ht="30" x14ac:dyDescent="0.25">
      <c r="A110" s="137">
        <v>5</v>
      </c>
      <c r="B110" s="4" t="s">
        <v>40</v>
      </c>
      <c r="C110" s="32" t="s">
        <v>19</v>
      </c>
      <c r="D110" s="1033"/>
      <c r="E110" s="1034"/>
      <c r="F110" s="1035"/>
      <c r="G110" s="250">
        <v>155925</v>
      </c>
      <c r="H110" s="250">
        <f t="shared" si="108"/>
        <v>29625.75</v>
      </c>
      <c r="I110" s="251">
        <f t="shared" si="109"/>
        <v>185550.75</v>
      </c>
      <c r="J110" s="755"/>
      <c r="K110" s="756"/>
      <c r="L110" s="757"/>
      <c r="M110" s="247">
        <v>103518.22749999998</v>
      </c>
      <c r="N110" s="247">
        <f t="shared" si="110"/>
        <v>19668.463224999996</v>
      </c>
      <c r="O110" s="247">
        <f t="shared" si="111"/>
        <v>123186.69072499998</v>
      </c>
      <c r="P110" s="812"/>
      <c r="Q110" s="813"/>
      <c r="R110" s="813"/>
      <c r="S110" s="307">
        <v>113671</v>
      </c>
      <c r="T110" s="307">
        <f t="shared" si="112"/>
        <v>21597.49</v>
      </c>
      <c r="U110" s="592">
        <f t="shared" si="113"/>
        <v>135268.49</v>
      </c>
      <c r="V110" s="812"/>
      <c r="W110" s="813"/>
      <c r="X110" s="836"/>
      <c r="Y110" s="593">
        <v>304000</v>
      </c>
      <c r="Z110" s="327">
        <f t="shared" si="114"/>
        <v>57760</v>
      </c>
      <c r="AA110" s="327">
        <f t="shared" si="107"/>
        <v>361760</v>
      </c>
      <c r="AB110" s="956"/>
      <c r="AC110" s="957"/>
      <c r="AD110" s="957"/>
      <c r="AE110" s="957"/>
      <c r="AF110" s="957"/>
      <c r="AG110" s="957"/>
      <c r="AH110" s="957"/>
      <c r="AI110" s="18">
        <f t="shared" si="115"/>
        <v>169279</v>
      </c>
      <c r="AJ110" s="18">
        <f t="shared" si="116"/>
        <v>92637</v>
      </c>
      <c r="AK110" s="526">
        <f t="shared" si="117"/>
        <v>76642</v>
      </c>
      <c r="AL110" s="622">
        <f t="shared" si="118"/>
        <v>261916</v>
      </c>
      <c r="AM110" s="615">
        <f t="shared" si="119"/>
        <v>124371</v>
      </c>
      <c r="AN110" s="47">
        <f t="shared" si="120"/>
        <v>23630</v>
      </c>
      <c r="AO110" s="543">
        <f t="shared" si="121"/>
        <v>148001</v>
      </c>
      <c r="AP110" s="501"/>
      <c r="AQ110" s="501"/>
      <c r="AR110" s="770"/>
      <c r="AS110" s="770"/>
      <c r="AT110" s="770"/>
      <c r="AU110" s="57"/>
      <c r="AV110" s="57"/>
      <c r="AW110" s="57"/>
      <c r="AX110" s="57"/>
      <c r="AY110" s="57"/>
      <c r="AZ110" s="57"/>
      <c r="BA110" s="57"/>
    </row>
    <row r="111" spans="1:53" ht="60.75" thickBot="1" x14ac:dyDescent="0.3">
      <c r="A111" s="83">
        <v>6</v>
      </c>
      <c r="B111" s="84" t="s">
        <v>41</v>
      </c>
      <c r="C111" s="75" t="s">
        <v>19</v>
      </c>
      <c r="D111" s="1033"/>
      <c r="E111" s="1034"/>
      <c r="F111" s="1035"/>
      <c r="G111" s="253">
        <v>191913</v>
      </c>
      <c r="H111" s="253">
        <f t="shared" si="108"/>
        <v>36463.47</v>
      </c>
      <c r="I111" s="254">
        <f t="shared" si="109"/>
        <v>228376.47</v>
      </c>
      <c r="J111" s="755"/>
      <c r="K111" s="756"/>
      <c r="L111" s="757"/>
      <c r="M111" s="268">
        <v>127411.25999999998</v>
      </c>
      <c r="N111" s="268">
        <f t="shared" si="110"/>
        <v>24208.139399999996</v>
      </c>
      <c r="O111" s="268">
        <f t="shared" si="111"/>
        <v>151619.39939999997</v>
      </c>
      <c r="P111" s="812"/>
      <c r="Q111" s="813"/>
      <c r="R111" s="813"/>
      <c r="S111" s="594">
        <v>139909</v>
      </c>
      <c r="T111" s="594">
        <f t="shared" si="112"/>
        <v>26582.71</v>
      </c>
      <c r="U111" s="595">
        <f t="shared" si="113"/>
        <v>166491.71</v>
      </c>
      <c r="V111" s="812"/>
      <c r="W111" s="813"/>
      <c r="X111" s="836"/>
      <c r="Y111" s="593">
        <v>374000</v>
      </c>
      <c r="Z111" s="327">
        <f t="shared" si="114"/>
        <v>71060</v>
      </c>
      <c r="AA111" s="327">
        <f t="shared" si="107"/>
        <v>445060</v>
      </c>
      <c r="AB111" s="956"/>
      <c r="AC111" s="957"/>
      <c r="AD111" s="957"/>
      <c r="AE111" s="957"/>
      <c r="AF111" s="957"/>
      <c r="AG111" s="957"/>
      <c r="AH111" s="957"/>
      <c r="AI111" s="18">
        <f t="shared" si="115"/>
        <v>208308</v>
      </c>
      <c r="AJ111" s="18">
        <f t="shared" si="116"/>
        <v>113938</v>
      </c>
      <c r="AK111" s="526">
        <f t="shared" si="117"/>
        <v>94370</v>
      </c>
      <c r="AL111" s="622">
        <f t="shared" si="118"/>
        <v>322246</v>
      </c>
      <c r="AM111" s="615">
        <f t="shared" si="119"/>
        <v>153078</v>
      </c>
      <c r="AN111" s="47">
        <f t="shared" si="120"/>
        <v>29085</v>
      </c>
      <c r="AO111" s="543">
        <f t="shared" si="121"/>
        <v>182163</v>
      </c>
      <c r="AP111" s="501"/>
      <c r="AQ111" s="501"/>
      <c r="AR111" s="770"/>
      <c r="AS111" s="770"/>
      <c r="AT111" s="770"/>
      <c r="AU111" s="45"/>
      <c r="AV111" s="45"/>
      <c r="AW111" s="45"/>
      <c r="AX111" s="45"/>
      <c r="AY111" s="45"/>
      <c r="AZ111" s="45"/>
      <c r="BA111" s="45"/>
    </row>
    <row r="112" spans="1:53" ht="15.75" thickBot="1" x14ac:dyDescent="0.3">
      <c r="A112" s="799" t="s">
        <v>11</v>
      </c>
      <c r="B112" s="800"/>
      <c r="C112" s="801"/>
      <c r="D112" s="1036"/>
      <c r="E112" s="1037"/>
      <c r="F112" s="1038"/>
      <c r="G112" s="260">
        <f>SUM(G106:G111)</f>
        <v>1148911</v>
      </c>
      <c r="H112" s="261">
        <f>SUM(H106:H111)</f>
        <v>218293.09</v>
      </c>
      <c r="I112" s="262">
        <f>SUM(I106:I111)</f>
        <v>1367204.09</v>
      </c>
      <c r="J112" s="758"/>
      <c r="K112" s="759"/>
      <c r="L112" s="760"/>
      <c r="M112" s="260">
        <f>SUM(M106:M111)</f>
        <v>762761.82249999978</v>
      </c>
      <c r="N112" s="261">
        <f>SUM(N106:N111)</f>
        <v>144924.74627499998</v>
      </c>
      <c r="O112" s="262">
        <f>SUM(O106:O111)</f>
        <v>907686.56877499982</v>
      </c>
      <c r="P112" s="814"/>
      <c r="Q112" s="815"/>
      <c r="R112" s="815"/>
      <c r="S112" s="556">
        <f>SUM(S106:S111)</f>
        <v>837577</v>
      </c>
      <c r="T112" s="596">
        <f>SUM(T106:T111)</f>
        <v>159139.62999999998</v>
      </c>
      <c r="U112" s="597">
        <f>SUM(U106:U111)</f>
        <v>996716.62999999989</v>
      </c>
      <c r="V112" s="814"/>
      <c r="W112" s="815"/>
      <c r="X112" s="816"/>
      <c r="Y112" s="656">
        <f>SUM(Y106:Y111)</f>
        <v>2238000</v>
      </c>
      <c r="Z112" s="657">
        <f>SUM(Z106:Z111)</f>
        <v>425220</v>
      </c>
      <c r="AA112" s="657">
        <f>SUM(AA106:AA111)</f>
        <v>2663220</v>
      </c>
      <c r="AB112" s="958"/>
      <c r="AC112" s="959"/>
      <c r="AD112" s="959"/>
      <c r="AE112" s="959"/>
      <c r="AF112" s="959"/>
      <c r="AG112" s="959"/>
      <c r="AH112" s="959"/>
      <c r="AI112" s="260">
        <f t="shared" ref="AI112:AO112" si="122">SUM(AI106:AI111)</f>
        <v>1246813</v>
      </c>
      <c r="AJ112" s="261">
        <f t="shared" si="122"/>
        <v>681620</v>
      </c>
      <c r="AK112" s="261">
        <f t="shared" si="122"/>
        <v>565193</v>
      </c>
      <c r="AL112" s="262">
        <f t="shared" si="122"/>
        <v>1928433</v>
      </c>
      <c r="AM112" s="623">
        <f t="shared" si="122"/>
        <v>916416</v>
      </c>
      <c r="AN112" s="624">
        <f t="shared" si="122"/>
        <v>174118</v>
      </c>
      <c r="AO112" s="544">
        <f t="shared" si="122"/>
        <v>1090534</v>
      </c>
      <c r="AP112" s="500"/>
      <c r="AQ112" s="500"/>
      <c r="AR112" s="770"/>
      <c r="AS112" s="770"/>
      <c r="AT112" s="770"/>
      <c r="AU112" s="499"/>
      <c r="AV112" s="499"/>
      <c r="AW112" s="499"/>
      <c r="AX112" s="499"/>
      <c r="AY112" s="468"/>
      <c r="AZ112" s="468"/>
      <c r="BA112" s="468"/>
    </row>
    <row r="113" spans="1:53" s="29" customFormat="1" x14ac:dyDescent="0.25">
      <c r="S113" s="53"/>
      <c r="AL113" s="46"/>
      <c r="AM113" s="46"/>
      <c r="AN113" s="46"/>
      <c r="AO113" s="44"/>
      <c r="AP113" s="46"/>
      <c r="AQ113" s="46"/>
      <c r="AR113" s="46"/>
      <c r="AS113" s="44"/>
      <c r="AT113" s="44"/>
      <c r="AU113" s="44"/>
      <c r="AV113" s="44"/>
      <c r="AW113" s="44"/>
      <c r="AX113" s="44"/>
      <c r="AY113" s="44"/>
      <c r="AZ113" s="44"/>
      <c r="BA113" s="44"/>
    </row>
    <row r="114" spans="1:53" s="29" customFormat="1" ht="15.75" thickBot="1" x14ac:dyDescent="0.3">
      <c r="AL114" s="46"/>
      <c r="AM114" s="46"/>
      <c r="AN114" s="46"/>
      <c r="AO114" s="44"/>
      <c r="AP114" s="46"/>
      <c r="AQ114" s="46"/>
      <c r="AR114" s="46"/>
      <c r="AS114" s="44"/>
      <c r="AT114" s="44"/>
      <c r="AU114" s="44"/>
      <c r="AV114" s="44"/>
      <c r="AW114" s="44"/>
      <c r="AX114" s="44"/>
      <c r="AY114" s="44"/>
      <c r="AZ114" s="44"/>
      <c r="BA114" s="44"/>
    </row>
    <row r="115" spans="1:53" ht="53.25" customHeight="1" thickBot="1" x14ac:dyDescent="0.3">
      <c r="A115" s="997" t="s">
        <v>191</v>
      </c>
      <c r="B115" s="998"/>
      <c r="C115" s="998"/>
      <c r="D115" s="998"/>
      <c r="E115" s="998"/>
      <c r="F115" s="998"/>
      <c r="G115" s="998"/>
      <c r="H115" s="998"/>
      <c r="I115" s="998"/>
      <c r="J115" s="998"/>
      <c r="K115" s="998"/>
      <c r="L115" s="998"/>
      <c r="M115" s="998"/>
      <c r="N115" s="998"/>
      <c r="O115" s="998"/>
      <c r="P115" s="998"/>
      <c r="Q115" s="998"/>
      <c r="R115" s="998"/>
      <c r="S115" s="998"/>
      <c r="T115" s="998"/>
      <c r="U115" s="998"/>
      <c r="V115" s="998"/>
      <c r="W115" s="998"/>
      <c r="X115" s="998"/>
      <c r="Y115" s="998"/>
      <c r="Z115" s="998"/>
      <c r="AA115" s="998"/>
      <c r="AB115" s="998"/>
      <c r="AC115" s="998"/>
      <c r="AD115" s="998"/>
      <c r="AE115" s="998"/>
      <c r="AF115" s="998"/>
      <c r="AG115" s="998"/>
      <c r="AH115" s="998"/>
      <c r="AI115" s="998"/>
      <c r="AJ115" s="998"/>
      <c r="AK115" s="998"/>
      <c r="AL115" s="998"/>
      <c r="AM115" s="998"/>
      <c r="AN115" s="998"/>
      <c r="AO115" s="999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</row>
    <row r="116" spans="1:53" ht="15.75" thickBot="1" x14ac:dyDescent="0.3">
      <c r="A116" s="80"/>
      <c r="B116" s="80"/>
      <c r="C116" s="79"/>
      <c r="D116" s="723" t="s">
        <v>156</v>
      </c>
      <c r="E116" s="724"/>
      <c r="F116" s="724"/>
      <c r="G116" s="724"/>
      <c r="H116" s="724"/>
      <c r="I116" s="776"/>
      <c r="J116" s="780" t="s">
        <v>157</v>
      </c>
      <c r="K116" s="781"/>
      <c r="L116" s="781"/>
      <c r="M116" s="781"/>
      <c r="N116" s="781"/>
      <c r="O116" s="782"/>
      <c r="P116" s="817" t="s">
        <v>179</v>
      </c>
      <c r="Q116" s="818"/>
      <c r="R116" s="818"/>
      <c r="S116" s="818"/>
      <c r="T116" s="818"/>
      <c r="U116" s="819"/>
      <c r="V116" s="820" t="s">
        <v>176</v>
      </c>
      <c r="W116" s="821"/>
      <c r="X116" s="821"/>
      <c r="Y116" s="821"/>
      <c r="Z116" s="821"/>
      <c r="AA116" s="822"/>
      <c r="AB116" s="960" t="s">
        <v>158</v>
      </c>
      <c r="AC116" s="961"/>
      <c r="AD116" s="961"/>
      <c r="AE116" s="961"/>
      <c r="AF116" s="961"/>
      <c r="AG116" s="961"/>
      <c r="AH116" s="962"/>
      <c r="AI116" s="966" t="s">
        <v>2</v>
      </c>
      <c r="AJ116" s="967"/>
      <c r="AK116" s="967"/>
      <c r="AL116" s="967"/>
      <c r="AM116" s="967"/>
      <c r="AN116" s="967"/>
      <c r="AO116" s="968"/>
      <c r="AP116" s="59"/>
      <c r="AQ116" s="59"/>
      <c r="AR116" s="783"/>
      <c r="AS116" s="783"/>
      <c r="AT116" s="783"/>
      <c r="AU116" s="763"/>
      <c r="AV116" s="763"/>
      <c r="AW116" s="763"/>
      <c r="AX116" s="763"/>
      <c r="AY116" s="763"/>
      <c r="AZ116" s="763"/>
      <c r="BA116" s="763"/>
    </row>
    <row r="117" spans="1:53" ht="15.75" thickBot="1" x14ac:dyDescent="0.3">
      <c r="A117" s="935" t="s">
        <v>0</v>
      </c>
      <c r="B117" s="734" t="s">
        <v>1</v>
      </c>
      <c r="C117" s="738" t="s">
        <v>14</v>
      </c>
      <c r="D117" s="938" t="s">
        <v>15</v>
      </c>
      <c r="E117" s="939"/>
      <c r="F117" s="940"/>
      <c r="G117" s="777" t="s">
        <v>2</v>
      </c>
      <c r="H117" s="778"/>
      <c r="I117" s="779"/>
      <c r="J117" s="764" t="s">
        <v>15</v>
      </c>
      <c r="K117" s="765"/>
      <c r="L117" s="766"/>
      <c r="M117" s="767" t="s">
        <v>2</v>
      </c>
      <c r="N117" s="768"/>
      <c r="O117" s="769"/>
      <c r="P117" s="823" t="s">
        <v>15</v>
      </c>
      <c r="Q117" s="824"/>
      <c r="R117" s="825"/>
      <c r="S117" s="826" t="s">
        <v>2</v>
      </c>
      <c r="T117" s="827"/>
      <c r="U117" s="828"/>
      <c r="V117" s="829" t="s">
        <v>15</v>
      </c>
      <c r="W117" s="830"/>
      <c r="X117" s="831"/>
      <c r="Y117" s="832" t="s">
        <v>2</v>
      </c>
      <c r="Z117" s="833"/>
      <c r="AA117" s="834"/>
      <c r="AB117" s="963"/>
      <c r="AC117" s="964"/>
      <c r="AD117" s="964"/>
      <c r="AE117" s="964"/>
      <c r="AF117" s="964"/>
      <c r="AG117" s="964"/>
      <c r="AH117" s="965"/>
      <c r="AI117" s="910"/>
      <c r="AJ117" s="911"/>
      <c r="AK117" s="911"/>
      <c r="AL117" s="911"/>
      <c r="AM117" s="911"/>
      <c r="AN117" s="911"/>
      <c r="AO117" s="912"/>
      <c r="AP117" s="48"/>
      <c r="AQ117" s="48"/>
      <c r="AR117" s="783"/>
      <c r="AS117" s="783"/>
      <c r="AT117" s="783"/>
      <c r="AU117" s="763"/>
      <c r="AV117" s="763"/>
      <c r="AW117" s="763"/>
      <c r="AX117" s="763"/>
      <c r="AY117" s="763"/>
      <c r="AZ117" s="763"/>
      <c r="BA117" s="763"/>
    </row>
    <row r="118" spans="1:53" ht="82.5" customHeight="1" thickBot="1" x14ac:dyDescent="0.3">
      <c r="A118" s="947"/>
      <c r="B118" s="735"/>
      <c r="C118" s="739"/>
      <c r="D118" s="159" t="s">
        <v>16</v>
      </c>
      <c r="E118" s="152" t="s">
        <v>4</v>
      </c>
      <c r="F118" s="187" t="s">
        <v>17</v>
      </c>
      <c r="G118" s="154" t="s">
        <v>16</v>
      </c>
      <c r="H118" s="160" t="s">
        <v>4</v>
      </c>
      <c r="I118" s="154" t="s">
        <v>17</v>
      </c>
      <c r="J118" s="266" t="s">
        <v>16</v>
      </c>
      <c r="K118" s="266" t="s">
        <v>4</v>
      </c>
      <c r="L118" s="267" t="s">
        <v>17</v>
      </c>
      <c r="M118" s="220" t="s">
        <v>16</v>
      </c>
      <c r="N118" s="221" t="s">
        <v>4</v>
      </c>
      <c r="O118" s="222" t="s">
        <v>17</v>
      </c>
      <c r="P118" s="145" t="s">
        <v>16</v>
      </c>
      <c r="Q118" s="145" t="s">
        <v>4</v>
      </c>
      <c r="R118" s="303" t="s">
        <v>17</v>
      </c>
      <c r="S118" s="297" t="s">
        <v>16</v>
      </c>
      <c r="T118" s="296" t="s">
        <v>4</v>
      </c>
      <c r="U118" s="298" t="s">
        <v>17</v>
      </c>
      <c r="V118" s="146" t="s">
        <v>16</v>
      </c>
      <c r="W118" s="146" t="s">
        <v>4</v>
      </c>
      <c r="X118" s="292" t="s">
        <v>17</v>
      </c>
      <c r="Y118" s="293" t="s">
        <v>16</v>
      </c>
      <c r="Z118" s="294" t="s">
        <v>4</v>
      </c>
      <c r="AA118" s="295" t="s">
        <v>17</v>
      </c>
      <c r="AB118" s="376" t="s">
        <v>168</v>
      </c>
      <c r="AC118" s="363" t="s">
        <v>152</v>
      </c>
      <c r="AD118" s="363" t="s">
        <v>153</v>
      </c>
      <c r="AE118" s="363" t="s">
        <v>159</v>
      </c>
      <c r="AF118" s="364" t="s">
        <v>160</v>
      </c>
      <c r="AG118" s="364" t="s">
        <v>4</v>
      </c>
      <c r="AH118" s="361" t="s">
        <v>172</v>
      </c>
      <c r="AI118" s="376" t="s">
        <v>168</v>
      </c>
      <c r="AJ118" s="363" t="s">
        <v>152</v>
      </c>
      <c r="AK118" s="363" t="s">
        <v>153</v>
      </c>
      <c r="AL118" s="413" t="s">
        <v>159</v>
      </c>
      <c r="AM118" s="426" t="s">
        <v>173</v>
      </c>
      <c r="AN118" s="427" t="s">
        <v>4</v>
      </c>
      <c r="AO118" s="614" t="s">
        <v>172</v>
      </c>
      <c r="AP118" s="139"/>
      <c r="AQ118" s="139"/>
      <c r="AR118" s="770"/>
      <c r="AS118" s="770"/>
      <c r="AT118" s="770"/>
      <c r="AU118" s="139"/>
      <c r="AV118" s="139"/>
      <c r="AW118" s="139"/>
      <c r="AX118" s="139"/>
      <c r="AY118" s="139"/>
      <c r="AZ118" s="139"/>
      <c r="BA118" s="139"/>
    </row>
    <row r="119" spans="1:53" ht="45" x14ac:dyDescent="0.25">
      <c r="A119" s="88">
        <v>1</v>
      </c>
      <c r="B119" s="89" t="s">
        <v>36</v>
      </c>
      <c r="C119" s="32" t="s">
        <v>19</v>
      </c>
      <c r="D119" s="804" t="s">
        <v>20</v>
      </c>
      <c r="E119" s="805"/>
      <c r="F119" s="805"/>
      <c r="G119" s="269">
        <v>196997</v>
      </c>
      <c r="H119" s="270">
        <f>G119*19%</f>
        <v>37429.43</v>
      </c>
      <c r="I119" s="271">
        <f>G119+H119</f>
        <v>234426.43</v>
      </c>
      <c r="J119" s="761" t="s">
        <v>20</v>
      </c>
      <c r="K119" s="761"/>
      <c r="L119" s="761"/>
      <c r="M119" s="600">
        <v>130529.48499999999</v>
      </c>
      <c r="N119" s="601">
        <f>+M119*19%</f>
        <v>24800.602149999999</v>
      </c>
      <c r="O119" s="602">
        <f>+M119+N119</f>
        <v>155330.08714999998</v>
      </c>
      <c r="P119" s="810" t="s">
        <v>20</v>
      </c>
      <c r="Q119" s="811"/>
      <c r="R119" s="811"/>
      <c r="S119" s="307">
        <v>143333</v>
      </c>
      <c r="T119" s="305">
        <f>S119*19%</f>
        <v>27233.27</v>
      </c>
      <c r="U119" s="479">
        <f>S119+T119</f>
        <v>170566.27</v>
      </c>
      <c r="V119" s="810" t="s">
        <v>20</v>
      </c>
      <c r="W119" s="811"/>
      <c r="X119" s="835"/>
      <c r="Y119" s="589">
        <v>383000</v>
      </c>
      <c r="Z119" s="332">
        <f>Y119*19%</f>
        <v>72770</v>
      </c>
      <c r="AA119" s="558">
        <f>Y119+Z119</f>
        <v>455770</v>
      </c>
      <c r="AB119" s="1054" t="s">
        <v>20</v>
      </c>
      <c r="AC119" s="1022"/>
      <c r="AD119" s="1022"/>
      <c r="AE119" s="1022"/>
      <c r="AF119" s="1022"/>
      <c r="AG119" s="1022"/>
      <c r="AH119" s="1055"/>
      <c r="AI119" s="598">
        <f>ROUND((AVERAGE(G119,M119,S119,Y119)),0)</f>
        <v>213465</v>
      </c>
      <c r="AJ119" s="563">
        <f>ROUND((STDEVA(G119,M119,S119,Y119)),0)</f>
        <v>116633</v>
      </c>
      <c r="AK119" s="564">
        <f>AI119-AJ119</f>
        <v>96832</v>
      </c>
      <c r="AL119" s="610">
        <f>AI119+AJ119</f>
        <v>330098</v>
      </c>
      <c r="AM119" s="615">
        <f>ROUND((AVERAGE(G119,M119,S119)),0)</f>
        <v>156953</v>
      </c>
      <c r="AN119" s="504">
        <f>ROUND((AM119*19%),0)</f>
        <v>29821</v>
      </c>
      <c r="AO119" s="618">
        <f>AM119+AN119</f>
        <v>186774</v>
      </c>
      <c r="AP119" s="56"/>
      <c r="AQ119" s="56"/>
      <c r="AR119" s="770"/>
      <c r="AS119" s="770"/>
      <c r="AT119" s="770"/>
      <c r="AU119" s="58"/>
      <c r="AV119" s="58"/>
      <c r="AW119" s="138"/>
      <c r="AX119" s="138"/>
      <c r="AY119" s="58"/>
      <c r="AZ119" s="58"/>
      <c r="BA119" s="58"/>
    </row>
    <row r="120" spans="1:53" ht="75" x14ac:dyDescent="0.25">
      <c r="A120" s="88">
        <v>2</v>
      </c>
      <c r="B120" s="89" t="s">
        <v>37</v>
      </c>
      <c r="C120" s="32" t="s">
        <v>19</v>
      </c>
      <c r="D120" s="806"/>
      <c r="E120" s="807"/>
      <c r="F120" s="807"/>
      <c r="G120" s="272">
        <v>240961</v>
      </c>
      <c r="H120" s="273">
        <f t="shared" ref="H120:H124" si="123">G120*19%</f>
        <v>45782.590000000004</v>
      </c>
      <c r="I120" s="274">
        <f t="shared" ref="I120:I124" si="124">G120+H120</f>
        <v>286743.59000000003</v>
      </c>
      <c r="J120" s="761"/>
      <c r="K120" s="761"/>
      <c r="L120" s="761"/>
      <c r="M120" s="272">
        <v>159660.94</v>
      </c>
      <c r="N120" s="276">
        <f t="shared" ref="N120:N124" si="125">+M120*19%</f>
        <v>30335.578600000001</v>
      </c>
      <c r="O120" s="277">
        <f t="shared" ref="O120:O124" si="126">+M120+N120</f>
        <v>189996.51860000001</v>
      </c>
      <c r="P120" s="812"/>
      <c r="Q120" s="813"/>
      <c r="R120" s="813"/>
      <c r="S120" s="307">
        <v>175321</v>
      </c>
      <c r="T120" s="305">
        <f t="shared" ref="T120:T124" si="127">S120*19%</f>
        <v>33310.99</v>
      </c>
      <c r="U120" s="479">
        <f t="shared" ref="U120:U124" si="128">S120+T120</f>
        <v>208631.99</v>
      </c>
      <c r="V120" s="812"/>
      <c r="W120" s="813"/>
      <c r="X120" s="836"/>
      <c r="Y120" s="590">
        <v>468000</v>
      </c>
      <c r="Z120" s="331">
        <f t="shared" ref="Z120:Z124" si="129">Y120*19%</f>
        <v>88920</v>
      </c>
      <c r="AA120" s="559">
        <f t="shared" ref="AA120:AA124" si="130">Y120+Z120</f>
        <v>556920</v>
      </c>
      <c r="AB120" s="1056"/>
      <c r="AC120" s="957"/>
      <c r="AD120" s="957"/>
      <c r="AE120" s="957"/>
      <c r="AF120" s="957"/>
      <c r="AG120" s="957"/>
      <c r="AH120" s="1057"/>
      <c r="AI120" s="598">
        <f t="shared" ref="AI120:AI123" si="131">ROUND((AVERAGE(G120,M120,S120,Y120)),0)</f>
        <v>260986</v>
      </c>
      <c r="AJ120" s="563">
        <f t="shared" ref="AJ120:AJ124" si="132">ROUND((STDEVA(G120,M120,S120,Y120)),0)</f>
        <v>142433</v>
      </c>
      <c r="AK120" s="564">
        <f t="shared" ref="AK120:AK124" si="133">AI120-AJ120</f>
        <v>118553</v>
      </c>
      <c r="AL120" s="610">
        <f t="shared" ref="AL120:AL124" si="134">AI120+AJ120</f>
        <v>403419</v>
      </c>
      <c r="AM120" s="615">
        <f t="shared" ref="AM120:AM124" si="135">ROUND((AVERAGE(G120,M120,S120)),0)</f>
        <v>191981</v>
      </c>
      <c r="AN120" s="504">
        <f t="shared" ref="AN120:AN124" si="136">ROUND((AM120*19%),0)</f>
        <v>36476</v>
      </c>
      <c r="AO120" s="618">
        <f t="shared" ref="AO120:AO124" si="137">AM120+AN120</f>
        <v>228457</v>
      </c>
      <c r="AP120" s="56"/>
      <c r="AQ120" s="56"/>
      <c r="AR120" s="770"/>
      <c r="AS120" s="770"/>
      <c r="AT120" s="770"/>
      <c r="AU120" s="58"/>
      <c r="AV120" s="58"/>
      <c r="AW120" s="138"/>
      <c r="AX120" s="138"/>
      <c r="AY120" s="58"/>
      <c r="AZ120" s="58"/>
      <c r="BA120" s="58"/>
    </row>
    <row r="121" spans="1:53" ht="45" x14ac:dyDescent="0.25">
      <c r="A121" s="88">
        <v>3</v>
      </c>
      <c r="B121" s="89" t="s">
        <v>38</v>
      </c>
      <c r="C121" s="32" t="s">
        <v>19</v>
      </c>
      <c r="D121" s="806"/>
      <c r="E121" s="807"/>
      <c r="F121" s="807"/>
      <c r="G121" s="272">
        <v>292209</v>
      </c>
      <c r="H121" s="273">
        <f t="shared" si="123"/>
        <v>55519.71</v>
      </c>
      <c r="I121" s="274">
        <f t="shared" si="124"/>
        <v>347728.71</v>
      </c>
      <c r="J121" s="761"/>
      <c r="K121" s="761"/>
      <c r="L121" s="761"/>
      <c r="M121" s="272">
        <v>193618.31249999997</v>
      </c>
      <c r="N121" s="276">
        <f t="shared" si="125"/>
        <v>36787.479374999995</v>
      </c>
      <c r="O121" s="277">
        <f t="shared" si="126"/>
        <v>230405.79187499997</v>
      </c>
      <c r="P121" s="812"/>
      <c r="Q121" s="813"/>
      <c r="R121" s="813"/>
      <c r="S121" s="307">
        <v>212610</v>
      </c>
      <c r="T121" s="305">
        <f t="shared" si="127"/>
        <v>40395.9</v>
      </c>
      <c r="U121" s="479">
        <f t="shared" si="128"/>
        <v>253005.9</v>
      </c>
      <c r="V121" s="812"/>
      <c r="W121" s="813"/>
      <c r="X121" s="836"/>
      <c r="Y121" s="590">
        <v>568000</v>
      </c>
      <c r="Z121" s="331">
        <f t="shared" si="129"/>
        <v>107920</v>
      </c>
      <c r="AA121" s="559">
        <f t="shared" si="130"/>
        <v>675920</v>
      </c>
      <c r="AB121" s="1056"/>
      <c r="AC121" s="957"/>
      <c r="AD121" s="957"/>
      <c r="AE121" s="957"/>
      <c r="AF121" s="957"/>
      <c r="AG121" s="957"/>
      <c r="AH121" s="1057"/>
      <c r="AI121" s="598">
        <f t="shared" si="131"/>
        <v>316609</v>
      </c>
      <c r="AJ121" s="563">
        <f t="shared" si="132"/>
        <v>172950</v>
      </c>
      <c r="AK121" s="564">
        <f t="shared" si="133"/>
        <v>143659</v>
      </c>
      <c r="AL121" s="610">
        <f t="shared" si="134"/>
        <v>489559</v>
      </c>
      <c r="AM121" s="615">
        <f t="shared" si="135"/>
        <v>232812</v>
      </c>
      <c r="AN121" s="504">
        <f t="shared" si="136"/>
        <v>44234</v>
      </c>
      <c r="AO121" s="618">
        <f t="shared" si="137"/>
        <v>277046</v>
      </c>
      <c r="AP121" s="56"/>
      <c r="AQ121" s="56"/>
      <c r="AR121" s="770"/>
      <c r="AS121" s="770"/>
      <c r="AT121" s="770"/>
      <c r="AU121" s="58"/>
      <c r="AV121" s="58"/>
      <c r="AW121" s="138"/>
      <c r="AX121" s="138"/>
      <c r="AY121" s="58"/>
      <c r="AZ121" s="58"/>
      <c r="BA121" s="58"/>
    </row>
    <row r="122" spans="1:53" ht="60" x14ac:dyDescent="0.25">
      <c r="A122" s="88">
        <v>4</v>
      </c>
      <c r="B122" s="89" t="s">
        <v>39</v>
      </c>
      <c r="C122" s="32" t="s">
        <v>19</v>
      </c>
      <c r="D122" s="806"/>
      <c r="E122" s="807"/>
      <c r="F122" s="807"/>
      <c r="G122" s="272">
        <v>327030</v>
      </c>
      <c r="H122" s="273">
        <f t="shared" si="123"/>
        <v>62135.7</v>
      </c>
      <c r="I122" s="274">
        <f t="shared" si="124"/>
        <v>389165.7</v>
      </c>
      <c r="J122" s="761"/>
      <c r="K122" s="761"/>
      <c r="L122" s="761"/>
      <c r="M122" s="272">
        <v>216689.26749999996</v>
      </c>
      <c r="N122" s="276">
        <f t="shared" si="125"/>
        <v>41170.960824999995</v>
      </c>
      <c r="O122" s="277">
        <f t="shared" si="126"/>
        <v>257860.22832499995</v>
      </c>
      <c r="P122" s="812"/>
      <c r="Q122" s="813"/>
      <c r="R122" s="813"/>
      <c r="S122" s="307">
        <v>237944</v>
      </c>
      <c r="T122" s="305">
        <f t="shared" si="127"/>
        <v>45209.36</v>
      </c>
      <c r="U122" s="479">
        <f t="shared" si="128"/>
        <v>283153.36</v>
      </c>
      <c r="V122" s="812"/>
      <c r="W122" s="813"/>
      <c r="X122" s="836"/>
      <c r="Y122" s="590">
        <v>635000</v>
      </c>
      <c r="Z122" s="331">
        <f t="shared" si="129"/>
        <v>120650</v>
      </c>
      <c r="AA122" s="559">
        <f t="shared" si="130"/>
        <v>755650</v>
      </c>
      <c r="AB122" s="1056"/>
      <c r="AC122" s="957"/>
      <c r="AD122" s="957"/>
      <c r="AE122" s="957"/>
      <c r="AF122" s="957"/>
      <c r="AG122" s="957"/>
      <c r="AH122" s="1057"/>
      <c r="AI122" s="598">
        <f t="shared" si="131"/>
        <v>354166</v>
      </c>
      <c r="AJ122" s="563">
        <f t="shared" si="132"/>
        <v>193228</v>
      </c>
      <c r="AK122" s="564">
        <f t="shared" si="133"/>
        <v>160938</v>
      </c>
      <c r="AL122" s="610">
        <f t="shared" si="134"/>
        <v>547394</v>
      </c>
      <c r="AM122" s="615">
        <f t="shared" si="135"/>
        <v>260554</v>
      </c>
      <c r="AN122" s="504">
        <f t="shared" si="136"/>
        <v>49505</v>
      </c>
      <c r="AO122" s="618">
        <f t="shared" si="137"/>
        <v>310059</v>
      </c>
      <c r="AP122" s="56"/>
      <c r="AQ122" s="56"/>
      <c r="AR122" s="770"/>
      <c r="AS122" s="770"/>
      <c r="AT122" s="770"/>
      <c r="AU122" s="58"/>
      <c r="AV122" s="58"/>
      <c r="AW122" s="138"/>
      <c r="AX122" s="138"/>
      <c r="AY122" s="58"/>
      <c r="AZ122" s="58"/>
      <c r="BA122" s="58"/>
    </row>
    <row r="123" spans="1:53" ht="30" x14ac:dyDescent="0.25">
      <c r="A123" s="88">
        <v>5</v>
      </c>
      <c r="B123" s="89" t="s">
        <v>40</v>
      </c>
      <c r="C123" s="32" t="s">
        <v>19</v>
      </c>
      <c r="D123" s="806"/>
      <c r="E123" s="807"/>
      <c r="F123" s="807"/>
      <c r="G123" s="272">
        <v>464278</v>
      </c>
      <c r="H123" s="273">
        <f t="shared" si="123"/>
        <v>88212.82</v>
      </c>
      <c r="I123" s="274">
        <f t="shared" si="124"/>
        <v>552490.82000000007</v>
      </c>
      <c r="J123" s="761"/>
      <c r="K123" s="761"/>
      <c r="L123" s="761"/>
      <c r="M123" s="272">
        <v>307630.98</v>
      </c>
      <c r="N123" s="606">
        <f t="shared" si="125"/>
        <v>58449.886199999994</v>
      </c>
      <c r="O123" s="277">
        <f t="shared" si="126"/>
        <v>366080.86619999999</v>
      </c>
      <c r="P123" s="812"/>
      <c r="Q123" s="813"/>
      <c r="R123" s="813"/>
      <c r="S123" s="307">
        <v>337805</v>
      </c>
      <c r="T123" s="305">
        <f t="shared" si="127"/>
        <v>64182.950000000004</v>
      </c>
      <c r="U123" s="479">
        <f t="shared" si="128"/>
        <v>401987.95</v>
      </c>
      <c r="V123" s="812"/>
      <c r="W123" s="813"/>
      <c r="X123" s="836"/>
      <c r="Y123" s="590">
        <v>902000</v>
      </c>
      <c r="Z123" s="331">
        <f t="shared" si="129"/>
        <v>171380</v>
      </c>
      <c r="AA123" s="559">
        <f t="shared" si="130"/>
        <v>1073380</v>
      </c>
      <c r="AB123" s="1056"/>
      <c r="AC123" s="957"/>
      <c r="AD123" s="957"/>
      <c r="AE123" s="957"/>
      <c r="AF123" s="957"/>
      <c r="AG123" s="957"/>
      <c r="AH123" s="1057"/>
      <c r="AI123" s="598">
        <f t="shared" si="131"/>
        <v>502928</v>
      </c>
      <c r="AJ123" s="563">
        <f t="shared" si="132"/>
        <v>274566</v>
      </c>
      <c r="AK123" s="564">
        <f t="shared" si="133"/>
        <v>228362</v>
      </c>
      <c r="AL123" s="610">
        <f t="shared" si="134"/>
        <v>777494</v>
      </c>
      <c r="AM123" s="615">
        <f t="shared" si="135"/>
        <v>369905</v>
      </c>
      <c r="AN123" s="504">
        <f t="shared" si="136"/>
        <v>70282</v>
      </c>
      <c r="AO123" s="618">
        <f t="shared" si="137"/>
        <v>440187</v>
      </c>
      <c r="AP123" s="56"/>
      <c r="AQ123" s="56"/>
      <c r="AR123" s="770"/>
      <c r="AS123" s="770"/>
      <c r="AT123" s="770"/>
      <c r="AU123" s="58"/>
      <c r="AV123" s="58"/>
      <c r="AW123" s="138"/>
      <c r="AX123" s="138"/>
      <c r="AY123" s="58"/>
      <c r="AZ123" s="58"/>
      <c r="BA123" s="58"/>
    </row>
    <row r="124" spans="1:53" ht="60.75" thickBot="1" x14ac:dyDescent="0.3">
      <c r="A124" s="88">
        <v>6</v>
      </c>
      <c r="B124" s="90" t="s">
        <v>41</v>
      </c>
      <c r="C124" s="99" t="s">
        <v>19</v>
      </c>
      <c r="D124" s="806"/>
      <c r="E124" s="807"/>
      <c r="F124" s="807"/>
      <c r="G124" s="603">
        <v>299582</v>
      </c>
      <c r="H124" s="644">
        <f t="shared" si="123"/>
        <v>56920.58</v>
      </c>
      <c r="I124" s="646">
        <f t="shared" si="124"/>
        <v>356502.58</v>
      </c>
      <c r="J124" s="761"/>
      <c r="K124" s="761"/>
      <c r="L124" s="761"/>
      <c r="M124" s="604">
        <v>198502.87999999998</v>
      </c>
      <c r="N124" s="276">
        <f t="shared" si="125"/>
        <v>37715.547199999994</v>
      </c>
      <c r="O124" s="605">
        <f t="shared" si="126"/>
        <v>236218.42719999998</v>
      </c>
      <c r="P124" s="812"/>
      <c r="Q124" s="813"/>
      <c r="R124" s="813"/>
      <c r="S124" s="594">
        <v>217974</v>
      </c>
      <c r="T124" s="494">
        <f t="shared" si="127"/>
        <v>41415.06</v>
      </c>
      <c r="U124" s="497">
        <f t="shared" si="128"/>
        <v>259389.06</v>
      </c>
      <c r="V124" s="812"/>
      <c r="W124" s="813"/>
      <c r="X124" s="836"/>
      <c r="Y124" s="591">
        <v>582000</v>
      </c>
      <c r="Z124" s="587">
        <f t="shared" si="129"/>
        <v>110580</v>
      </c>
      <c r="AA124" s="588">
        <f t="shared" si="130"/>
        <v>692580</v>
      </c>
      <c r="AB124" s="1056"/>
      <c r="AC124" s="957"/>
      <c r="AD124" s="957"/>
      <c r="AE124" s="957"/>
      <c r="AF124" s="957"/>
      <c r="AG124" s="957"/>
      <c r="AH124" s="1057"/>
      <c r="AI124" s="599">
        <f>ROUND((AVERAGE(G124,M124,S124,Y124)),0)</f>
        <v>324515</v>
      </c>
      <c r="AJ124" s="585">
        <f t="shared" si="132"/>
        <v>177154</v>
      </c>
      <c r="AK124" s="586">
        <f t="shared" si="133"/>
        <v>147361</v>
      </c>
      <c r="AL124" s="611">
        <f t="shared" si="134"/>
        <v>501669</v>
      </c>
      <c r="AM124" s="619">
        <f t="shared" si="135"/>
        <v>238686</v>
      </c>
      <c r="AN124" s="546">
        <f t="shared" si="136"/>
        <v>45350</v>
      </c>
      <c r="AO124" s="620">
        <f t="shared" si="137"/>
        <v>284036</v>
      </c>
      <c r="AP124" s="56"/>
      <c r="AQ124" s="56"/>
      <c r="AR124" s="770"/>
      <c r="AS124" s="770"/>
      <c r="AT124" s="770"/>
      <c r="AU124" s="58"/>
      <c r="AV124" s="58"/>
      <c r="AW124" s="138"/>
      <c r="AX124" s="138"/>
      <c r="AY124" s="58"/>
      <c r="AZ124" s="58"/>
      <c r="BA124" s="58"/>
    </row>
    <row r="125" spans="1:53" ht="15.75" thickBot="1" x14ac:dyDescent="0.3">
      <c r="A125" s="1060" t="s">
        <v>11</v>
      </c>
      <c r="B125" s="1061"/>
      <c r="C125" s="1062"/>
      <c r="D125" s="808"/>
      <c r="E125" s="809"/>
      <c r="F125" s="809"/>
      <c r="G125" s="260">
        <f>SUM(G119:G124)</f>
        <v>1821057</v>
      </c>
      <c r="H125" s="261">
        <f>SUM(H119:H124)</f>
        <v>346000.83</v>
      </c>
      <c r="I125" s="262">
        <f>SUM(I119:I124)</f>
        <v>2167057.83</v>
      </c>
      <c r="J125" s="762"/>
      <c r="K125" s="762"/>
      <c r="L125" s="762"/>
      <c r="M125" s="260">
        <f>SUM(M119:M124)</f>
        <v>1206631.8649999998</v>
      </c>
      <c r="N125" s="261">
        <f>SUM(N119:N124)</f>
        <v>229260.05434999996</v>
      </c>
      <c r="O125" s="262">
        <f>SUM(O119:O124)</f>
        <v>1435891.9193499999</v>
      </c>
      <c r="P125" s="814"/>
      <c r="Q125" s="815"/>
      <c r="R125" s="816"/>
      <c r="S125" s="515">
        <f>SUM(S119:S124)</f>
        <v>1324987</v>
      </c>
      <c r="T125" s="516">
        <f>SUM(T119:T124)</f>
        <v>251747.53000000003</v>
      </c>
      <c r="U125" s="517">
        <f>SUM(U119:U124)</f>
        <v>1576734.53</v>
      </c>
      <c r="V125" s="814"/>
      <c r="W125" s="815"/>
      <c r="X125" s="816"/>
      <c r="Y125" s="261">
        <f>SUM(Y119:Y124)</f>
        <v>3538000</v>
      </c>
      <c r="Z125" s="261">
        <f>SUM(Z119:Z124)</f>
        <v>672220</v>
      </c>
      <c r="AA125" s="261">
        <f>SUM(AA119:AA124)</f>
        <v>4210220</v>
      </c>
      <c r="AB125" s="1058"/>
      <c r="AC125" s="959"/>
      <c r="AD125" s="959"/>
      <c r="AE125" s="959"/>
      <c r="AF125" s="959"/>
      <c r="AG125" s="959"/>
      <c r="AH125" s="1059"/>
      <c r="AI125" s="261">
        <f t="shared" ref="AI125:AO125" si="138">SUM(AI119:AI124)</f>
        <v>1972669</v>
      </c>
      <c r="AJ125" s="261">
        <f t="shared" si="138"/>
        <v>1076964</v>
      </c>
      <c r="AK125" s="261">
        <f t="shared" si="138"/>
        <v>895705</v>
      </c>
      <c r="AL125" s="261">
        <f t="shared" si="138"/>
        <v>3049633</v>
      </c>
      <c r="AM125" s="621">
        <f t="shared" si="138"/>
        <v>1450891</v>
      </c>
      <c r="AN125" s="548">
        <f t="shared" si="138"/>
        <v>275668</v>
      </c>
      <c r="AO125" s="184">
        <f t="shared" si="138"/>
        <v>1726559</v>
      </c>
      <c r="AP125" s="500"/>
      <c r="AQ125" s="500"/>
      <c r="AR125" s="770"/>
      <c r="AS125" s="770"/>
      <c r="AT125" s="770"/>
      <c r="AU125" s="499"/>
      <c r="AV125" s="499"/>
      <c r="AW125" s="499"/>
      <c r="AX125" s="499"/>
      <c r="AY125" s="502"/>
      <c r="AZ125" s="502"/>
      <c r="BA125" s="502"/>
    </row>
    <row r="126" spans="1:53" s="29" customFormat="1" x14ac:dyDescent="0.25">
      <c r="AL126" s="46"/>
      <c r="AM126" s="46"/>
      <c r="AN126" s="46"/>
      <c r="AO126" s="44"/>
      <c r="AP126" s="46"/>
      <c r="AQ126" s="46"/>
      <c r="AR126" s="46"/>
      <c r="AS126" s="44"/>
      <c r="AT126" s="44"/>
      <c r="AU126" s="44"/>
      <c r="AV126" s="44"/>
      <c r="AW126" s="44"/>
      <c r="AX126" s="44"/>
      <c r="AY126" s="44"/>
      <c r="AZ126" s="44"/>
      <c r="BA126" s="44"/>
    </row>
    <row r="127" spans="1:53" s="29" customFormat="1" ht="15.75" thickBot="1" x14ac:dyDescent="0.3"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</row>
    <row r="128" spans="1:53" ht="42.75" customHeight="1" thickBot="1" x14ac:dyDescent="0.3">
      <c r="A128" s="997" t="s">
        <v>192</v>
      </c>
      <c r="B128" s="998"/>
      <c r="C128" s="998"/>
      <c r="D128" s="998"/>
      <c r="E128" s="998"/>
      <c r="F128" s="998"/>
      <c r="G128" s="998"/>
      <c r="H128" s="998"/>
      <c r="I128" s="998"/>
      <c r="J128" s="998"/>
      <c r="K128" s="998"/>
      <c r="L128" s="998"/>
      <c r="M128" s="998"/>
      <c r="N128" s="998"/>
      <c r="O128" s="998"/>
      <c r="P128" s="998"/>
      <c r="Q128" s="998"/>
      <c r="R128" s="998"/>
      <c r="S128" s="998"/>
      <c r="T128" s="998"/>
      <c r="U128" s="998"/>
      <c r="V128" s="998"/>
      <c r="W128" s="998"/>
      <c r="X128" s="998"/>
      <c r="Y128" s="998"/>
      <c r="Z128" s="998"/>
      <c r="AA128" s="998"/>
      <c r="AB128" s="998"/>
      <c r="AC128" s="998"/>
      <c r="AD128" s="998"/>
      <c r="AE128" s="998"/>
      <c r="AF128" s="998"/>
      <c r="AG128" s="998"/>
      <c r="AH128" s="998"/>
      <c r="AI128" s="998"/>
      <c r="AJ128" s="998"/>
      <c r="AK128" s="998"/>
      <c r="AL128" s="998"/>
      <c r="AM128" s="998"/>
      <c r="AN128" s="998"/>
      <c r="AO128" s="999"/>
      <c r="AP128" s="46"/>
      <c r="AQ128" s="46"/>
      <c r="AR128" s="46"/>
      <c r="AS128" s="44"/>
      <c r="AT128" s="44"/>
      <c r="AU128" s="44"/>
      <c r="AV128" s="44"/>
      <c r="AW128" s="44"/>
      <c r="AX128" s="44"/>
      <c r="AY128" s="44"/>
      <c r="AZ128" s="44"/>
      <c r="BA128" s="44"/>
    </row>
    <row r="129" spans="1:53" ht="15.75" thickBot="1" x14ac:dyDescent="0.3">
      <c r="A129" s="80"/>
      <c r="B129" s="79"/>
      <c r="C129" s="565"/>
      <c r="D129" s="723" t="s">
        <v>156</v>
      </c>
      <c r="E129" s="724"/>
      <c r="F129" s="724"/>
      <c r="G129" s="724"/>
      <c r="H129" s="724"/>
      <c r="I129" s="776"/>
      <c r="J129" s="780" t="s">
        <v>157</v>
      </c>
      <c r="K129" s="781"/>
      <c r="L129" s="781"/>
      <c r="M129" s="781"/>
      <c r="N129" s="781"/>
      <c r="O129" s="782"/>
      <c r="P129" s="817" t="s">
        <v>179</v>
      </c>
      <c r="Q129" s="818"/>
      <c r="R129" s="818"/>
      <c r="S129" s="818"/>
      <c r="T129" s="818"/>
      <c r="U129" s="819"/>
      <c r="V129" s="820" t="s">
        <v>176</v>
      </c>
      <c r="W129" s="821"/>
      <c r="X129" s="821"/>
      <c r="Y129" s="821"/>
      <c r="Z129" s="821"/>
      <c r="AA129" s="822"/>
      <c r="AB129" s="960" t="s">
        <v>158</v>
      </c>
      <c r="AC129" s="961"/>
      <c r="AD129" s="961"/>
      <c r="AE129" s="961"/>
      <c r="AF129" s="961"/>
      <c r="AG129" s="961"/>
      <c r="AH129" s="962"/>
      <c r="AI129" s="966" t="s">
        <v>2</v>
      </c>
      <c r="AJ129" s="967"/>
      <c r="AK129" s="967"/>
      <c r="AL129" s="967"/>
      <c r="AM129" s="967"/>
      <c r="AN129" s="967"/>
      <c r="AO129" s="968"/>
      <c r="AP129" s="59"/>
      <c r="AQ129" s="59"/>
      <c r="AR129" s="783"/>
      <c r="AS129" s="783"/>
      <c r="AT129" s="783"/>
      <c r="AU129" s="763"/>
      <c r="AV129" s="763"/>
      <c r="AW129" s="763"/>
      <c r="AX129" s="763"/>
      <c r="AY129" s="763"/>
      <c r="AZ129" s="763"/>
      <c r="BA129" s="763"/>
    </row>
    <row r="130" spans="1:53" ht="15.75" thickBot="1" x14ac:dyDescent="0.3">
      <c r="A130" s="734" t="s">
        <v>0</v>
      </c>
      <c r="B130" s="736" t="s">
        <v>1</v>
      </c>
      <c r="C130" s="1063" t="s">
        <v>14</v>
      </c>
      <c r="D130" s="740" t="s">
        <v>15</v>
      </c>
      <c r="E130" s="741"/>
      <c r="F130" s="742"/>
      <c r="G130" s="777" t="s">
        <v>2</v>
      </c>
      <c r="H130" s="778"/>
      <c r="I130" s="779"/>
      <c r="J130" s="764" t="s">
        <v>15</v>
      </c>
      <c r="K130" s="765"/>
      <c r="L130" s="766"/>
      <c r="M130" s="767" t="s">
        <v>2</v>
      </c>
      <c r="N130" s="768"/>
      <c r="O130" s="769"/>
      <c r="P130" s="823" t="s">
        <v>15</v>
      </c>
      <c r="Q130" s="824"/>
      <c r="R130" s="825"/>
      <c r="S130" s="826" t="s">
        <v>2</v>
      </c>
      <c r="T130" s="827"/>
      <c r="U130" s="828"/>
      <c r="V130" s="829" t="s">
        <v>15</v>
      </c>
      <c r="W130" s="830"/>
      <c r="X130" s="831"/>
      <c r="Y130" s="832" t="s">
        <v>2</v>
      </c>
      <c r="Z130" s="833"/>
      <c r="AA130" s="834"/>
      <c r="AB130" s="963"/>
      <c r="AC130" s="964"/>
      <c r="AD130" s="964"/>
      <c r="AE130" s="964"/>
      <c r="AF130" s="964"/>
      <c r="AG130" s="964"/>
      <c r="AH130" s="965"/>
      <c r="AI130" s="910"/>
      <c r="AJ130" s="911"/>
      <c r="AK130" s="911"/>
      <c r="AL130" s="911"/>
      <c r="AM130" s="911"/>
      <c r="AN130" s="911"/>
      <c r="AO130" s="912"/>
      <c r="AP130" s="48"/>
      <c r="AQ130" s="48"/>
      <c r="AR130" s="783"/>
      <c r="AS130" s="783"/>
      <c r="AT130" s="783"/>
      <c r="AU130" s="763"/>
      <c r="AV130" s="763"/>
      <c r="AW130" s="763"/>
      <c r="AX130" s="763"/>
      <c r="AY130" s="763"/>
      <c r="AZ130" s="763"/>
      <c r="BA130" s="763"/>
    </row>
    <row r="131" spans="1:53" ht="74.25" customHeight="1" thickBot="1" x14ac:dyDescent="0.3">
      <c r="A131" s="735"/>
      <c r="B131" s="737"/>
      <c r="C131" s="1064"/>
      <c r="D131" s="148" t="s">
        <v>16</v>
      </c>
      <c r="E131" s="147" t="s">
        <v>4</v>
      </c>
      <c r="F131" s="149" t="s">
        <v>17</v>
      </c>
      <c r="G131" s="154" t="s">
        <v>16</v>
      </c>
      <c r="H131" s="160" t="s">
        <v>4</v>
      </c>
      <c r="I131" s="154" t="s">
        <v>17</v>
      </c>
      <c r="J131" s="266" t="s">
        <v>16</v>
      </c>
      <c r="K131" s="266" t="s">
        <v>4</v>
      </c>
      <c r="L131" s="267" t="s">
        <v>17</v>
      </c>
      <c r="M131" s="226" t="s">
        <v>16</v>
      </c>
      <c r="N131" s="227" t="s">
        <v>4</v>
      </c>
      <c r="O131" s="228" t="s">
        <v>17</v>
      </c>
      <c r="P131" s="145" t="s">
        <v>16</v>
      </c>
      <c r="Q131" s="145" t="s">
        <v>4</v>
      </c>
      <c r="R131" s="291" t="s">
        <v>17</v>
      </c>
      <c r="S131" s="287" t="s">
        <v>16</v>
      </c>
      <c r="T131" s="288" t="s">
        <v>4</v>
      </c>
      <c r="U131" s="289" t="s">
        <v>17</v>
      </c>
      <c r="V131" s="304" t="s">
        <v>16</v>
      </c>
      <c r="W131" s="146" t="s">
        <v>4</v>
      </c>
      <c r="X131" s="292" t="s">
        <v>17</v>
      </c>
      <c r="Y131" s="316" t="s">
        <v>16</v>
      </c>
      <c r="Z131" s="317" t="s">
        <v>4</v>
      </c>
      <c r="AA131" s="318" t="s">
        <v>17</v>
      </c>
      <c r="AB131" s="376" t="s">
        <v>168</v>
      </c>
      <c r="AC131" s="363" t="s">
        <v>152</v>
      </c>
      <c r="AD131" s="363" t="s">
        <v>153</v>
      </c>
      <c r="AE131" s="363" t="s">
        <v>159</v>
      </c>
      <c r="AF131" s="364" t="s">
        <v>160</v>
      </c>
      <c r="AG131" s="364" t="s">
        <v>4</v>
      </c>
      <c r="AH131" s="361" t="s">
        <v>172</v>
      </c>
      <c r="AI131" s="519" t="s">
        <v>168</v>
      </c>
      <c r="AJ131" s="520" t="s">
        <v>152</v>
      </c>
      <c r="AK131" s="520" t="s">
        <v>153</v>
      </c>
      <c r="AL131" s="609" t="s">
        <v>159</v>
      </c>
      <c r="AM131" s="612" t="s">
        <v>173</v>
      </c>
      <c r="AN131" s="613" t="s">
        <v>4</v>
      </c>
      <c r="AO131" s="614" t="s">
        <v>172</v>
      </c>
      <c r="AP131" s="139"/>
      <c r="AQ131" s="139"/>
      <c r="AR131" s="770"/>
      <c r="AS131" s="770"/>
      <c r="AT131" s="770"/>
      <c r="AU131" s="139"/>
      <c r="AV131" s="139"/>
      <c r="AW131" s="139"/>
      <c r="AX131" s="139"/>
      <c r="AY131" s="139"/>
      <c r="AZ131" s="139"/>
      <c r="BA131" s="139"/>
    </row>
    <row r="132" spans="1:53" ht="45" x14ac:dyDescent="0.25">
      <c r="A132" s="65">
        <v>1</v>
      </c>
      <c r="B132" s="4" t="s">
        <v>36</v>
      </c>
      <c r="C132" s="97" t="s">
        <v>19</v>
      </c>
      <c r="D132" s="941" t="s">
        <v>42</v>
      </c>
      <c r="E132" s="942"/>
      <c r="F132" s="942"/>
      <c r="G132" s="278">
        <v>276045</v>
      </c>
      <c r="H132" s="279">
        <f>G132*19%</f>
        <v>52448.55</v>
      </c>
      <c r="I132" s="280">
        <f>G132+H132</f>
        <v>328493.55</v>
      </c>
      <c r="J132" s="775" t="s">
        <v>20</v>
      </c>
      <c r="K132" s="775"/>
      <c r="L132" s="775"/>
      <c r="M132" s="175">
        <v>182906.86749999996</v>
      </c>
      <c r="N132" s="176">
        <f>+M132*19%</f>
        <v>34752.304824999992</v>
      </c>
      <c r="O132" s="177">
        <f>+M132+N132</f>
        <v>217659.17232499996</v>
      </c>
      <c r="P132" s="810" t="s">
        <v>20</v>
      </c>
      <c r="Q132" s="811"/>
      <c r="R132" s="811"/>
      <c r="S132" s="278">
        <v>200848</v>
      </c>
      <c r="T132" s="310">
        <f>S132*19%</f>
        <v>38161.120000000003</v>
      </c>
      <c r="U132" s="311">
        <f>S132+T132</f>
        <v>239009.12</v>
      </c>
      <c r="V132" s="810" t="s">
        <v>20</v>
      </c>
      <c r="W132" s="811"/>
      <c r="X132" s="835"/>
      <c r="Y132" s="639">
        <v>536000</v>
      </c>
      <c r="Z132" s="321">
        <f>Y132*19%</f>
        <v>101840</v>
      </c>
      <c r="AA132" s="356">
        <f>Y132+Z132</f>
        <v>637840</v>
      </c>
      <c r="AB132" s="1047" t="s">
        <v>20</v>
      </c>
      <c r="AC132" s="1048"/>
      <c r="AD132" s="1048"/>
      <c r="AE132" s="1048"/>
      <c r="AF132" s="1048"/>
      <c r="AG132" s="1048"/>
      <c r="AH132" s="1048"/>
      <c r="AI132" s="18">
        <f>ROUND((AVERAGE(G132,M132,S132,Y132)),0)</f>
        <v>298950</v>
      </c>
      <c r="AJ132" s="18">
        <f>ROUND((STDEV(G132,M132,S132,Y132)),0)</f>
        <v>163103</v>
      </c>
      <c r="AK132" s="526">
        <f>AI132-AJ132</f>
        <v>135847</v>
      </c>
      <c r="AL132" s="610">
        <f>AI132+AJ132</f>
        <v>462053</v>
      </c>
      <c r="AM132" s="615">
        <f>ROUND((AVERAGE(G132,M132,S132)),0)</f>
        <v>219933</v>
      </c>
      <c r="AN132" s="47">
        <f>ROUND((AM132*19%),0)</f>
        <v>41787</v>
      </c>
      <c r="AO132" s="543">
        <f>AM132+AN132</f>
        <v>261720</v>
      </c>
      <c r="AP132" s="56"/>
      <c r="AQ132" s="56"/>
      <c r="AR132" s="770"/>
      <c r="AS132" s="770"/>
      <c r="AT132" s="770"/>
      <c r="AU132" s="58"/>
      <c r="AV132" s="58"/>
      <c r="AW132" s="138"/>
      <c r="AX132" s="138"/>
      <c r="AY132" s="58"/>
      <c r="AZ132" s="58"/>
      <c r="BA132" s="58"/>
    </row>
    <row r="133" spans="1:53" ht="75" x14ac:dyDescent="0.25">
      <c r="A133" s="65">
        <v>2</v>
      </c>
      <c r="B133" s="4" t="s">
        <v>37</v>
      </c>
      <c r="C133" s="97" t="s">
        <v>19</v>
      </c>
      <c r="D133" s="943"/>
      <c r="E133" s="944"/>
      <c r="F133" s="944"/>
      <c r="G133" s="178">
        <v>149389</v>
      </c>
      <c r="H133" s="179">
        <f t="shared" ref="H133:H137" si="139">G133*19%</f>
        <v>28383.91</v>
      </c>
      <c r="I133" s="180">
        <f t="shared" ref="I133:I137" si="140">G133+H133</f>
        <v>177772.91</v>
      </c>
      <c r="J133" s="761"/>
      <c r="K133" s="761"/>
      <c r="L133" s="761"/>
      <c r="M133" s="178">
        <v>98984.58249999999</v>
      </c>
      <c r="N133" s="179">
        <f t="shared" ref="N133:N137" si="141">+M133*19%</f>
        <v>18807.070674999999</v>
      </c>
      <c r="O133" s="180">
        <f t="shared" ref="O133:O137" si="142">+M133+N133</f>
        <v>117791.65317499998</v>
      </c>
      <c r="P133" s="812"/>
      <c r="Q133" s="813"/>
      <c r="R133" s="813"/>
      <c r="S133" s="178">
        <v>108694</v>
      </c>
      <c r="T133" s="305">
        <f t="shared" ref="T133:T137" si="143">S133*19%</f>
        <v>20651.86</v>
      </c>
      <c r="U133" s="309">
        <f t="shared" ref="U133:U137" si="144">S133+T133</f>
        <v>129345.86</v>
      </c>
      <c r="V133" s="812"/>
      <c r="W133" s="813"/>
      <c r="X133" s="836"/>
      <c r="Y133" s="639">
        <v>291000</v>
      </c>
      <c r="Z133" s="321">
        <f t="shared" ref="Z133:Z137" si="145">Y133*19%</f>
        <v>55290</v>
      </c>
      <c r="AA133" s="356">
        <f t="shared" ref="AA133:AA137" si="146">Y133+Z133</f>
        <v>346290</v>
      </c>
      <c r="AB133" s="1049"/>
      <c r="AC133" s="1050"/>
      <c r="AD133" s="1050"/>
      <c r="AE133" s="1050"/>
      <c r="AF133" s="1050"/>
      <c r="AG133" s="1050"/>
      <c r="AH133" s="1050"/>
      <c r="AI133" s="18">
        <f t="shared" ref="AI133:AI136" si="147">ROUND((AVERAGE(G133,M133,S133,Y133)),0)</f>
        <v>162017</v>
      </c>
      <c r="AJ133" s="18">
        <f t="shared" ref="AJ133:AJ137" si="148">ROUND((STDEV(G133,M133,S133,Y133)),0)</f>
        <v>88718</v>
      </c>
      <c r="AK133" s="526">
        <f t="shared" ref="AK133:AK137" si="149">AI133-AJ133</f>
        <v>73299</v>
      </c>
      <c r="AL133" s="610">
        <f t="shared" ref="AL133:AL137" si="150">AI133+AJ133</f>
        <v>250735</v>
      </c>
      <c r="AM133" s="615">
        <f t="shared" ref="AM133:AM137" si="151">ROUND((AVERAGE(G133,M133,S133)),0)</f>
        <v>119023</v>
      </c>
      <c r="AN133" s="47">
        <f t="shared" ref="AN133:AN137" si="152">ROUND((AM133*19%),0)</f>
        <v>22614</v>
      </c>
      <c r="AO133" s="543">
        <f t="shared" ref="AO133:AO137" si="153">AM133+AN133</f>
        <v>141637</v>
      </c>
      <c r="AP133" s="56"/>
      <c r="AQ133" s="56"/>
      <c r="AR133" s="770"/>
      <c r="AS133" s="770"/>
      <c r="AT133" s="770"/>
      <c r="AU133" s="58"/>
      <c r="AV133" s="58"/>
      <c r="AW133" s="138"/>
      <c r="AX133" s="138"/>
      <c r="AY133" s="58"/>
      <c r="AZ133" s="58"/>
      <c r="BA133" s="58"/>
    </row>
    <row r="134" spans="1:53" ht="45" x14ac:dyDescent="0.25">
      <c r="A134" s="65">
        <v>3</v>
      </c>
      <c r="B134" s="4" t="s">
        <v>38</v>
      </c>
      <c r="C134" s="97" t="s">
        <v>19</v>
      </c>
      <c r="D134" s="943"/>
      <c r="E134" s="944"/>
      <c r="F134" s="944"/>
      <c r="G134" s="178">
        <v>241227</v>
      </c>
      <c r="H134" s="179">
        <f t="shared" si="139"/>
        <v>45833.13</v>
      </c>
      <c r="I134" s="180">
        <f t="shared" si="140"/>
        <v>287060.13</v>
      </c>
      <c r="J134" s="761"/>
      <c r="K134" s="761"/>
      <c r="L134" s="761"/>
      <c r="M134" s="178">
        <v>159837.86749999996</v>
      </c>
      <c r="N134" s="179">
        <f t="shared" si="141"/>
        <v>30369.194824999995</v>
      </c>
      <c r="O134" s="180">
        <f t="shared" si="142"/>
        <v>190207.06232499995</v>
      </c>
      <c r="P134" s="812"/>
      <c r="Q134" s="813"/>
      <c r="R134" s="813"/>
      <c r="S134" s="178">
        <v>175515</v>
      </c>
      <c r="T134" s="305">
        <f t="shared" si="143"/>
        <v>33347.85</v>
      </c>
      <c r="U134" s="309">
        <f t="shared" si="144"/>
        <v>208862.85</v>
      </c>
      <c r="V134" s="812"/>
      <c r="W134" s="813"/>
      <c r="X134" s="836"/>
      <c r="Y134" s="639">
        <v>469000</v>
      </c>
      <c r="Z134" s="321">
        <f t="shared" si="145"/>
        <v>89110</v>
      </c>
      <c r="AA134" s="356">
        <f t="shared" si="146"/>
        <v>558110</v>
      </c>
      <c r="AB134" s="1049"/>
      <c r="AC134" s="1050"/>
      <c r="AD134" s="1050"/>
      <c r="AE134" s="1050"/>
      <c r="AF134" s="1050"/>
      <c r="AG134" s="1050"/>
      <c r="AH134" s="1050"/>
      <c r="AI134" s="18">
        <f t="shared" si="147"/>
        <v>261395</v>
      </c>
      <c r="AJ134" s="18">
        <f t="shared" si="148"/>
        <v>142824</v>
      </c>
      <c r="AK134" s="526">
        <f t="shared" si="149"/>
        <v>118571</v>
      </c>
      <c r="AL134" s="610">
        <f t="shared" si="150"/>
        <v>404219</v>
      </c>
      <c r="AM134" s="615">
        <f t="shared" si="151"/>
        <v>192193</v>
      </c>
      <c r="AN134" s="47">
        <f t="shared" si="152"/>
        <v>36517</v>
      </c>
      <c r="AO134" s="543">
        <f t="shared" si="153"/>
        <v>228710</v>
      </c>
      <c r="AP134" s="56"/>
      <c r="AQ134" s="56"/>
      <c r="AR134" s="770"/>
      <c r="AS134" s="770"/>
      <c r="AT134" s="770"/>
      <c r="AU134" s="58"/>
      <c r="AV134" s="58"/>
      <c r="AW134" s="138"/>
      <c r="AX134" s="138"/>
      <c r="AY134" s="58"/>
      <c r="AZ134" s="58"/>
      <c r="BA134" s="58"/>
    </row>
    <row r="135" spans="1:53" ht="60" x14ac:dyDescent="0.25">
      <c r="A135" s="65">
        <v>4</v>
      </c>
      <c r="B135" s="4" t="s">
        <v>39</v>
      </c>
      <c r="C135" s="97" t="s">
        <v>19</v>
      </c>
      <c r="D135" s="943"/>
      <c r="E135" s="944"/>
      <c r="F135" s="944"/>
      <c r="G135" s="178">
        <v>276045</v>
      </c>
      <c r="H135" s="179">
        <f t="shared" si="139"/>
        <v>52448.55</v>
      </c>
      <c r="I135" s="180">
        <f t="shared" si="140"/>
        <v>328493.55</v>
      </c>
      <c r="J135" s="761"/>
      <c r="K135" s="761"/>
      <c r="L135" s="761"/>
      <c r="M135" s="178">
        <v>182906.86749999996</v>
      </c>
      <c r="N135" s="179">
        <f t="shared" si="141"/>
        <v>34752.304824999992</v>
      </c>
      <c r="O135" s="180">
        <f t="shared" si="142"/>
        <v>217659.17232499996</v>
      </c>
      <c r="P135" s="812"/>
      <c r="Q135" s="813"/>
      <c r="R135" s="813"/>
      <c r="S135" s="178">
        <v>200848</v>
      </c>
      <c r="T135" s="305">
        <f t="shared" si="143"/>
        <v>38161.120000000003</v>
      </c>
      <c r="U135" s="309">
        <f t="shared" si="144"/>
        <v>239009.12</v>
      </c>
      <c r="V135" s="812"/>
      <c r="W135" s="813"/>
      <c r="X135" s="836"/>
      <c r="Y135" s="639">
        <v>536000</v>
      </c>
      <c r="Z135" s="321">
        <f t="shared" si="145"/>
        <v>101840</v>
      </c>
      <c r="AA135" s="356">
        <f t="shared" si="146"/>
        <v>637840</v>
      </c>
      <c r="AB135" s="1049"/>
      <c r="AC135" s="1050"/>
      <c r="AD135" s="1050"/>
      <c r="AE135" s="1050"/>
      <c r="AF135" s="1050"/>
      <c r="AG135" s="1050"/>
      <c r="AH135" s="1050"/>
      <c r="AI135" s="18">
        <f t="shared" si="147"/>
        <v>298950</v>
      </c>
      <c r="AJ135" s="18">
        <f t="shared" si="148"/>
        <v>163103</v>
      </c>
      <c r="AK135" s="526">
        <f t="shared" si="149"/>
        <v>135847</v>
      </c>
      <c r="AL135" s="610">
        <f t="shared" si="150"/>
        <v>462053</v>
      </c>
      <c r="AM135" s="615">
        <f t="shared" si="151"/>
        <v>219933</v>
      </c>
      <c r="AN135" s="47">
        <f t="shared" si="152"/>
        <v>41787</v>
      </c>
      <c r="AO135" s="543">
        <f t="shared" si="153"/>
        <v>261720</v>
      </c>
      <c r="AP135" s="56"/>
      <c r="AQ135" s="56"/>
      <c r="AR135" s="770"/>
      <c r="AS135" s="770"/>
      <c r="AT135" s="770"/>
      <c r="AU135" s="58"/>
      <c r="AV135" s="58"/>
      <c r="AW135" s="138"/>
      <c r="AX135" s="138"/>
      <c r="AY135" s="58"/>
      <c r="AZ135" s="58"/>
      <c r="BA135" s="58"/>
    </row>
    <row r="136" spans="1:53" ht="30" x14ac:dyDescent="0.25">
      <c r="A136" s="65">
        <v>5</v>
      </c>
      <c r="B136" s="4" t="s">
        <v>40</v>
      </c>
      <c r="C136" s="97" t="s">
        <v>19</v>
      </c>
      <c r="D136" s="943"/>
      <c r="E136" s="944"/>
      <c r="F136" s="944"/>
      <c r="G136" s="178">
        <v>149389</v>
      </c>
      <c r="H136" s="179">
        <f t="shared" si="139"/>
        <v>28383.91</v>
      </c>
      <c r="I136" s="180">
        <f t="shared" si="140"/>
        <v>177772.91</v>
      </c>
      <c r="J136" s="761"/>
      <c r="K136" s="761"/>
      <c r="L136" s="761"/>
      <c r="M136" s="178">
        <v>98984.58249999999</v>
      </c>
      <c r="N136" s="179">
        <f t="shared" si="141"/>
        <v>18807.070674999999</v>
      </c>
      <c r="O136" s="180">
        <f t="shared" si="142"/>
        <v>117791.65317499998</v>
      </c>
      <c r="P136" s="812"/>
      <c r="Q136" s="813"/>
      <c r="R136" s="813"/>
      <c r="S136" s="178">
        <v>108694</v>
      </c>
      <c r="T136" s="305">
        <f t="shared" si="143"/>
        <v>20651.86</v>
      </c>
      <c r="U136" s="309">
        <f t="shared" si="144"/>
        <v>129345.86</v>
      </c>
      <c r="V136" s="812"/>
      <c r="W136" s="813"/>
      <c r="X136" s="836"/>
      <c r="Y136" s="639">
        <v>291000</v>
      </c>
      <c r="Z136" s="321">
        <f t="shared" si="145"/>
        <v>55290</v>
      </c>
      <c r="AA136" s="356">
        <f t="shared" si="146"/>
        <v>346290</v>
      </c>
      <c r="AB136" s="1049"/>
      <c r="AC136" s="1050"/>
      <c r="AD136" s="1050"/>
      <c r="AE136" s="1050"/>
      <c r="AF136" s="1050"/>
      <c r="AG136" s="1050"/>
      <c r="AH136" s="1050"/>
      <c r="AI136" s="18">
        <f t="shared" si="147"/>
        <v>162017</v>
      </c>
      <c r="AJ136" s="18">
        <f t="shared" si="148"/>
        <v>88718</v>
      </c>
      <c r="AK136" s="526">
        <f t="shared" si="149"/>
        <v>73299</v>
      </c>
      <c r="AL136" s="610">
        <f t="shared" si="150"/>
        <v>250735</v>
      </c>
      <c r="AM136" s="615">
        <f t="shared" si="151"/>
        <v>119023</v>
      </c>
      <c r="AN136" s="47">
        <f t="shared" si="152"/>
        <v>22614</v>
      </c>
      <c r="AO136" s="543">
        <f t="shared" si="153"/>
        <v>141637</v>
      </c>
      <c r="AP136" s="56"/>
      <c r="AQ136" s="56"/>
      <c r="AR136" s="770"/>
      <c r="AS136" s="770"/>
      <c r="AT136" s="770"/>
      <c r="AU136" s="58"/>
      <c r="AV136" s="58"/>
      <c r="AW136" s="138"/>
      <c r="AX136" s="138"/>
      <c r="AY136" s="58"/>
      <c r="AZ136" s="58"/>
      <c r="BA136" s="58"/>
    </row>
    <row r="137" spans="1:53" ht="78" customHeight="1" thickBot="1" x14ac:dyDescent="0.3">
      <c r="A137" s="66">
        <v>6</v>
      </c>
      <c r="B137" s="67" t="s">
        <v>41</v>
      </c>
      <c r="C137" s="98" t="s">
        <v>19</v>
      </c>
      <c r="D137" s="943"/>
      <c r="E137" s="944"/>
      <c r="F137" s="944"/>
      <c r="G137" s="181">
        <v>180924</v>
      </c>
      <c r="H137" s="182">
        <f t="shared" si="139"/>
        <v>34375.56</v>
      </c>
      <c r="I137" s="183">
        <f t="shared" si="140"/>
        <v>215299.56</v>
      </c>
      <c r="J137" s="761"/>
      <c r="K137" s="761"/>
      <c r="L137" s="761"/>
      <c r="M137" s="181">
        <v>119879.62249999998</v>
      </c>
      <c r="N137" s="182">
        <f t="shared" si="141"/>
        <v>22777.128274999995</v>
      </c>
      <c r="O137" s="183">
        <f t="shared" si="142"/>
        <v>142656.75077499996</v>
      </c>
      <c r="P137" s="812"/>
      <c r="Q137" s="813"/>
      <c r="R137" s="813"/>
      <c r="S137" s="642">
        <v>131639</v>
      </c>
      <c r="T137" s="494">
        <f t="shared" si="143"/>
        <v>25011.41</v>
      </c>
      <c r="U137" s="643">
        <f t="shared" si="144"/>
        <v>156650.41</v>
      </c>
      <c r="V137" s="812"/>
      <c r="W137" s="813"/>
      <c r="X137" s="836"/>
      <c r="Y137" s="640">
        <v>352000</v>
      </c>
      <c r="Z137" s="391">
        <f t="shared" si="145"/>
        <v>66880</v>
      </c>
      <c r="AA137" s="641">
        <f t="shared" si="146"/>
        <v>418880</v>
      </c>
      <c r="AB137" s="1049"/>
      <c r="AC137" s="1050"/>
      <c r="AD137" s="1050"/>
      <c r="AE137" s="1050"/>
      <c r="AF137" s="1050"/>
      <c r="AG137" s="1050"/>
      <c r="AH137" s="1050"/>
      <c r="AI137" s="24">
        <f>ROUND((AVERAGE(G137,M137,S137,Y137)),0)</f>
        <v>196111</v>
      </c>
      <c r="AJ137" s="24">
        <f t="shared" si="148"/>
        <v>107238</v>
      </c>
      <c r="AK137" s="545">
        <f t="shared" si="149"/>
        <v>88873</v>
      </c>
      <c r="AL137" s="611">
        <f t="shared" si="150"/>
        <v>303349</v>
      </c>
      <c r="AM137" s="616">
        <f t="shared" si="151"/>
        <v>144148</v>
      </c>
      <c r="AN137" s="91">
        <f t="shared" si="152"/>
        <v>27388</v>
      </c>
      <c r="AO137" s="617">
        <f t="shared" si="153"/>
        <v>171536</v>
      </c>
      <c r="AP137" s="56"/>
      <c r="AQ137" s="56"/>
      <c r="AR137" s="770"/>
      <c r="AS137" s="770"/>
      <c r="AT137" s="770"/>
      <c r="AU137" s="58"/>
      <c r="AV137" s="58"/>
      <c r="AW137" s="138"/>
      <c r="AX137" s="138"/>
      <c r="AY137" s="58"/>
      <c r="AZ137" s="58"/>
      <c r="BA137" s="58"/>
    </row>
    <row r="138" spans="1:53" ht="15.75" thickBot="1" x14ac:dyDescent="0.3">
      <c r="A138" s="799" t="s">
        <v>11</v>
      </c>
      <c r="B138" s="800"/>
      <c r="C138" s="801"/>
      <c r="D138" s="945"/>
      <c r="E138" s="946"/>
      <c r="F138" s="946"/>
      <c r="G138" s="260">
        <f>SUM(G132:G137)</f>
        <v>1273019</v>
      </c>
      <c r="H138" s="261">
        <f>SUM(H132:H137)</f>
        <v>241873.61000000002</v>
      </c>
      <c r="I138" s="262">
        <f>SUM(I132:I137)</f>
        <v>1514892.6099999999</v>
      </c>
      <c r="J138" s="773"/>
      <c r="K138" s="762"/>
      <c r="L138" s="762"/>
      <c r="M138" s="260">
        <f>SUM(M132:M137)</f>
        <v>843500.38999999978</v>
      </c>
      <c r="N138" s="261">
        <f>SUM(N132:N137)</f>
        <v>160265.07409999997</v>
      </c>
      <c r="O138" s="262">
        <f>SUM(O132:O137)</f>
        <v>1003765.4640999998</v>
      </c>
      <c r="P138" s="814"/>
      <c r="Q138" s="815"/>
      <c r="R138" s="815"/>
      <c r="S138" s="260">
        <f>SUM(S132:S137)</f>
        <v>926238</v>
      </c>
      <c r="T138" s="261">
        <f>SUM(T132:T137)</f>
        <v>175985.22</v>
      </c>
      <c r="U138" s="262">
        <f>SUM(U132:U137)</f>
        <v>1102223.22</v>
      </c>
      <c r="V138" s="994"/>
      <c r="W138" s="995"/>
      <c r="X138" s="996"/>
      <c r="Y138" s="261">
        <f>SUM(Y132:Y137)</f>
        <v>2475000</v>
      </c>
      <c r="Z138" s="261">
        <f>SUM(Z132:Z137)</f>
        <v>470250</v>
      </c>
      <c r="AA138" s="261">
        <f>SUM(AA132:AA137)</f>
        <v>2945250</v>
      </c>
      <c r="AB138" s="1051"/>
      <c r="AC138" s="1052"/>
      <c r="AD138" s="1052"/>
      <c r="AE138" s="1052"/>
      <c r="AF138" s="1052"/>
      <c r="AG138" s="1052"/>
      <c r="AH138" s="1053"/>
      <c r="AI138" s="261"/>
      <c r="AJ138" s="261"/>
      <c r="AK138" s="261"/>
      <c r="AL138" s="261"/>
      <c r="AM138" s="608">
        <f>SUM(AM132:AM137)</f>
        <v>1014253</v>
      </c>
      <c r="AN138" s="548">
        <f>SUM(AN132:AN137)</f>
        <v>192707</v>
      </c>
      <c r="AO138" s="549">
        <f>SUM(AO132:AO137)</f>
        <v>1206960</v>
      </c>
      <c r="AP138" s="500"/>
      <c r="AQ138" s="500"/>
      <c r="AR138" s="770"/>
      <c r="AS138" s="770"/>
      <c r="AT138" s="770"/>
      <c r="AU138" s="499"/>
      <c r="AV138" s="499"/>
      <c r="AW138" s="499"/>
      <c r="AX138" s="499"/>
      <c r="AY138" s="502"/>
      <c r="AZ138" s="502"/>
      <c r="BA138" s="502"/>
    </row>
    <row r="139" spans="1:53" s="29" customFormat="1" x14ac:dyDescent="0.25"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</row>
    <row r="140" spans="1:53" s="29" customFormat="1" ht="15.75" thickBot="1" x14ac:dyDescent="0.3">
      <c r="AL140" s="46"/>
      <c r="AM140" s="46"/>
      <c r="AN140" s="46"/>
      <c r="AO140" s="44"/>
      <c r="AP140" s="46"/>
      <c r="AQ140" s="46"/>
      <c r="AR140" s="46"/>
      <c r="AS140" s="44"/>
      <c r="AT140" s="44"/>
      <c r="AU140" s="44"/>
      <c r="AV140" s="44"/>
      <c r="AW140" s="44"/>
      <c r="AX140" s="44"/>
      <c r="AY140" s="44"/>
      <c r="AZ140" s="44"/>
      <c r="BA140" s="44"/>
    </row>
    <row r="141" spans="1:53" ht="39" customHeight="1" thickBot="1" x14ac:dyDescent="0.3">
      <c r="A141" s="997" t="s">
        <v>193</v>
      </c>
      <c r="B141" s="998"/>
      <c r="C141" s="998"/>
      <c r="D141" s="998"/>
      <c r="E141" s="998"/>
      <c r="F141" s="998"/>
      <c r="G141" s="998"/>
      <c r="H141" s="998"/>
      <c r="I141" s="998"/>
      <c r="J141" s="998"/>
      <c r="K141" s="998"/>
      <c r="L141" s="998"/>
      <c r="M141" s="998"/>
      <c r="N141" s="998"/>
      <c r="O141" s="998"/>
      <c r="P141" s="998"/>
      <c r="Q141" s="998"/>
      <c r="R141" s="998"/>
      <c r="S141" s="998"/>
      <c r="T141" s="998"/>
      <c r="U141" s="998"/>
      <c r="V141" s="998"/>
      <c r="W141" s="998"/>
      <c r="X141" s="998"/>
      <c r="Y141" s="998"/>
      <c r="Z141" s="998"/>
      <c r="AA141" s="998"/>
      <c r="AB141" s="998"/>
      <c r="AC141" s="998"/>
      <c r="AD141" s="998"/>
      <c r="AE141" s="998"/>
      <c r="AF141" s="998"/>
      <c r="AG141" s="998"/>
      <c r="AH141" s="998"/>
      <c r="AI141" s="998"/>
      <c r="AJ141" s="998"/>
      <c r="AK141" s="998"/>
      <c r="AL141" s="998"/>
      <c r="AM141" s="998"/>
      <c r="AN141" s="998"/>
      <c r="AO141" s="999"/>
      <c r="AP141" s="46"/>
      <c r="AQ141" s="46"/>
      <c r="AR141" s="46"/>
      <c r="AS141" s="44"/>
      <c r="AT141" s="44"/>
      <c r="AU141" s="44"/>
      <c r="AV141" s="44"/>
      <c r="AW141" s="44"/>
      <c r="AX141" s="44"/>
      <c r="AY141" s="44"/>
      <c r="AZ141" s="44"/>
      <c r="BA141" s="44"/>
    </row>
    <row r="142" spans="1:53" ht="15.75" thickBot="1" x14ac:dyDescent="0.3">
      <c r="A142" s="80"/>
      <c r="B142" s="79"/>
      <c r="C142" s="79"/>
      <c r="D142" s="723" t="s">
        <v>156</v>
      </c>
      <c r="E142" s="724"/>
      <c r="F142" s="724"/>
      <c r="G142" s="724"/>
      <c r="H142" s="724"/>
      <c r="I142" s="776"/>
      <c r="J142" s="780" t="s">
        <v>157</v>
      </c>
      <c r="K142" s="781"/>
      <c r="L142" s="781"/>
      <c r="M142" s="781"/>
      <c r="N142" s="781"/>
      <c r="O142" s="782"/>
      <c r="P142" s="817" t="s">
        <v>179</v>
      </c>
      <c r="Q142" s="818"/>
      <c r="R142" s="818"/>
      <c r="S142" s="818"/>
      <c r="T142" s="818"/>
      <c r="U142" s="819"/>
      <c r="V142" s="820" t="s">
        <v>176</v>
      </c>
      <c r="W142" s="821"/>
      <c r="X142" s="821"/>
      <c r="Y142" s="821"/>
      <c r="Z142" s="821"/>
      <c r="AA142" s="822"/>
      <c r="AB142" s="960" t="s">
        <v>158</v>
      </c>
      <c r="AC142" s="961"/>
      <c r="AD142" s="961"/>
      <c r="AE142" s="961"/>
      <c r="AF142" s="961"/>
      <c r="AG142" s="961"/>
      <c r="AH142" s="962"/>
      <c r="AI142" s="966" t="s">
        <v>2</v>
      </c>
      <c r="AJ142" s="967"/>
      <c r="AK142" s="967"/>
      <c r="AL142" s="967"/>
      <c r="AM142" s="967"/>
      <c r="AN142" s="967"/>
      <c r="AO142" s="968"/>
      <c r="AP142" s="59"/>
      <c r="AQ142" s="59"/>
      <c r="AR142" s="783"/>
      <c r="AS142" s="783"/>
      <c r="AT142" s="783"/>
      <c r="AU142" s="763"/>
      <c r="AV142" s="763"/>
      <c r="AW142" s="763"/>
      <c r="AX142" s="763"/>
      <c r="AY142" s="763"/>
      <c r="AZ142" s="763"/>
      <c r="BA142" s="763"/>
    </row>
    <row r="143" spans="1:53" ht="15.75" thickBot="1" x14ac:dyDescent="0.3">
      <c r="A143" s="802" t="s">
        <v>0</v>
      </c>
      <c r="B143" s="803" t="s">
        <v>1</v>
      </c>
      <c r="C143" s="738" t="s">
        <v>14</v>
      </c>
      <c r="D143" s="719" t="s">
        <v>15</v>
      </c>
      <c r="E143" s="720"/>
      <c r="F143" s="721"/>
      <c r="G143" s="777" t="s">
        <v>2</v>
      </c>
      <c r="H143" s="778"/>
      <c r="I143" s="779"/>
      <c r="J143" s="764" t="s">
        <v>15</v>
      </c>
      <c r="K143" s="765"/>
      <c r="L143" s="766"/>
      <c r="M143" s="767" t="s">
        <v>2</v>
      </c>
      <c r="N143" s="768"/>
      <c r="O143" s="769"/>
      <c r="P143" s="823" t="s">
        <v>15</v>
      </c>
      <c r="Q143" s="824"/>
      <c r="R143" s="825"/>
      <c r="S143" s="826" t="s">
        <v>2</v>
      </c>
      <c r="T143" s="827"/>
      <c r="U143" s="828"/>
      <c r="V143" s="829" t="s">
        <v>15</v>
      </c>
      <c r="W143" s="830"/>
      <c r="X143" s="831"/>
      <c r="Y143" s="832" t="s">
        <v>2</v>
      </c>
      <c r="Z143" s="833"/>
      <c r="AA143" s="834"/>
      <c r="AB143" s="963"/>
      <c r="AC143" s="964"/>
      <c r="AD143" s="964"/>
      <c r="AE143" s="964"/>
      <c r="AF143" s="964"/>
      <c r="AG143" s="964"/>
      <c r="AH143" s="965"/>
      <c r="AI143" s="910"/>
      <c r="AJ143" s="911"/>
      <c r="AK143" s="911"/>
      <c r="AL143" s="911"/>
      <c r="AM143" s="911"/>
      <c r="AN143" s="911"/>
      <c r="AO143" s="912"/>
      <c r="AP143" s="48"/>
      <c r="AQ143" s="48"/>
      <c r="AR143" s="783"/>
      <c r="AS143" s="783"/>
      <c r="AT143" s="783"/>
      <c r="AU143" s="763"/>
      <c r="AV143" s="763"/>
      <c r="AW143" s="763"/>
      <c r="AX143" s="763"/>
      <c r="AY143" s="763"/>
      <c r="AZ143" s="763"/>
      <c r="BA143" s="763"/>
    </row>
    <row r="144" spans="1:53" ht="57" customHeight="1" thickBot="1" x14ac:dyDescent="0.3">
      <c r="A144" s="802"/>
      <c r="B144" s="803"/>
      <c r="C144" s="739"/>
      <c r="D144" s="152" t="s">
        <v>16</v>
      </c>
      <c r="E144" s="152" t="s">
        <v>4</v>
      </c>
      <c r="F144" s="152" t="s">
        <v>17</v>
      </c>
      <c r="G144" s="154" t="s">
        <v>16</v>
      </c>
      <c r="H144" s="160" t="s">
        <v>4</v>
      </c>
      <c r="I144" s="154" t="s">
        <v>17</v>
      </c>
      <c r="J144" s="266" t="s">
        <v>16</v>
      </c>
      <c r="K144" s="266" t="s">
        <v>4</v>
      </c>
      <c r="L144" s="267" t="s">
        <v>17</v>
      </c>
      <c r="M144" s="220" t="s">
        <v>16</v>
      </c>
      <c r="N144" s="221" t="s">
        <v>4</v>
      </c>
      <c r="O144" s="222" t="s">
        <v>17</v>
      </c>
      <c r="P144" s="145" t="s">
        <v>16</v>
      </c>
      <c r="Q144" s="145" t="s">
        <v>4</v>
      </c>
      <c r="R144" s="303" t="s">
        <v>17</v>
      </c>
      <c r="S144" s="297" t="s">
        <v>16</v>
      </c>
      <c r="T144" s="296" t="s">
        <v>4</v>
      </c>
      <c r="U144" s="298" t="s">
        <v>17</v>
      </c>
      <c r="V144" s="304" t="s">
        <v>16</v>
      </c>
      <c r="W144" s="146" t="s">
        <v>4</v>
      </c>
      <c r="X144" s="292" t="s">
        <v>17</v>
      </c>
      <c r="Y144" s="316" t="s">
        <v>16</v>
      </c>
      <c r="Z144" s="317" t="s">
        <v>4</v>
      </c>
      <c r="AA144" s="318" t="s">
        <v>17</v>
      </c>
      <c r="AB144" s="376" t="s">
        <v>168</v>
      </c>
      <c r="AC144" s="363" t="s">
        <v>152</v>
      </c>
      <c r="AD144" s="363" t="s">
        <v>153</v>
      </c>
      <c r="AE144" s="363" t="s">
        <v>159</v>
      </c>
      <c r="AF144" s="364" t="s">
        <v>160</v>
      </c>
      <c r="AG144" s="364" t="s">
        <v>4</v>
      </c>
      <c r="AH144" s="361" t="s">
        <v>172</v>
      </c>
      <c r="AI144" s="376" t="s">
        <v>168</v>
      </c>
      <c r="AJ144" s="363" t="s">
        <v>152</v>
      </c>
      <c r="AK144" s="363" t="s">
        <v>153</v>
      </c>
      <c r="AL144" s="363" t="s">
        <v>159</v>
      </c>
      <c r="AM144" s="364" t="s">
        <v>173</v>
      </c>
      <c r="AN144" s="364" t="s">
        <v>4</v>
      </c>
      <c r="AO144" s="361" t="s">
        <v>172</v>
      </c>
      <c r="AP144" s="139"/>
      <c r="AQ144" s="139"/>
      <c r="AR144" s="770"/>
      <c r="AS144" s="770"/>
      <c r="AT144" s="770"/>
      <c r="AU144" s="139"/>
      <c r="AV144" s="139"/>
      <c r="AW144" s="139"/>
      <c r="AX144" s="139"/>
      <c r="AY144" s="139"/>
      <c r="AZ144" s="139"/>
      <c r="BA144" s="139"/>
    </row>
    <row r="145" spans="1:131" ht="45" x14ac:dyDescent="0.25">
      <c r="A145" s="65">
        <v>1</v>
      </c>
      <c r="B145" s="4" t="s">
        <v>36</v>
      </c>
      <c r="C145" s="32" t="s">
        <v>19</v>
      </c>
      <c r="D145" s="790" t="s">
        <v>42</v>
      </c>
      <c r="E145" s="791"/>
      <c r="F145" s="792"/>
      <c r="G145" s="175">
        <v>205878</v>
      </c>
      <c r="H145" s="176">
        <f>G145*19%</f>
        <v>39116.82</v>
      </c>
      <c r="I145" s="177">
        <f>G145+H145</f>
        <v>244994.82</v>
      </c>
      <c r="J145" s="771" t="s">
        <v>20</v>
      </c>
      <c r="K145" s="761"/>
      <c r="L145" s="772"/>
      <c r="M145" s="279">
        <v>136827.51749999999</v>
      </c>
      <c r="N145" s="279">
        <f>M145*19%</f>
        <v>25997.228324999996</v>
      </c>
      <c r="O145" s="280">
        <f>M145+N145</f>
        <v>162824.74582499999</v>
      </c>
      <c r="P145" s="810" t="s">
        <v>20</v>
      </c>
      <c r="Q145" s="811"/>
      <c r="R145" s="811"/>
      <c r="S145" s="179">
        <v>150249</v>
      </c>
      <c r="T145" s="179">
        <f>S145*19%</f>
        <v>28547.31</v>
      </c>
      <c r="U145" s="241">
        <f>S145+T145</f>
        <v>178796.31</v>
      </c>
      <c r="V145" s="810" t="s">
        <v>20</v>
      </c>
      <c r="W145" s="811"/>
      <c r="X145" s="835"/>
      <c r="Y145" s="679">
        <v>401000</v>
      </c>
      <c r="Z145" s="333">
        <f>Y145*19%</f>
        <v>76190</v>
      </c>
      <c r="AA145" s="652">
        <f>Y145+Z145</f>
        <v>477190</v>
      </c>
      <c r="AB145" s="1047" t="s">
        <v>20</v>
      </c>
      <c r="AC145" s="1048"/>
      <c r="AD145" s="1048"/>
      <c r="AE145" s="1048"/>
      <c r="AF145" s="1048"/>
      <c r="AG145" s="1048"/>
      <c r="AH145" s="1048"/>
      <c r="AI145" s="20">
        <f>ROUND((AVERAGE(G145,M145,S145,Y145)),0)</f>
        <v>223489</v>
      </c>
      <c r="AJ145" s="20">
        <f>ROUND((STDEVA(G145,M145,S145,Y145)),0)</f>
        <v>122058</v>
      </c>
      <c r="AK145" s="526">
        <f>AI145-AJ145</f>
        <v>101431</v>
      </c>
      <c r="AL145" s="47">
        <f>AI145+AJ145</f>
        <v>345547</v>
      </c>
      <c r="AM145" s="47">
        <f>ROUND((AVERAGE(G145,M145,S145)),0)</f>
        <v>164318</v>
      </c>
      <c r="AN145" s="47">
        <f>ROUND((AM145*19%),0)</f>
        <v>31220</v>
      </c>
      <c r="AO145" s="443">
        <f>AM145+AN145</f>
        <v>195538</v>
      </c>
      <c r="AP145" s="141"/>
      <c r="AQ145" s="141"/>
      <c r="AR145" s="770"/>
      <c r="AS145" s="770"/>
      <c r="AT145" s="770"/>
      <c r="AU145" s="49"/>
      <c r="AV145" s="49"/>
      <c r="AW145" s="138"/>
      <c r="AX145" s="138"/>
      <c r="AY145" s="49"/>
      <c r="AZ145" s="49"/>
      <c r="BA145" s="49"/>
    </row>
    <row r="146" spans="1:131" ht="75" x14ac:dyDescent="0.25">
      <c r="A146" s="65">
        <v>2</v>
      </c>
      <c r="B146" s="4" t="s">
        <v>37</v>
      </c>
      <c r="C146" s="32" t="s">
        <v>19</v>
      </c>
      <c r="D146" s="793"/>
      <c r="E146" s="794"/>
      <c r="F146" s="795"/>
      <c r="G146" s="178">
        <v>148938</v>
      </c>
      <c r="H146" s="179">
        <f t="shared" ref="H146:H150" si="154">G146*19%</f>
        <v>28298.22</v>
      </c>
      <c r="I146" s="180">
        <f t="shared" ref="I146:I150" si="155">G146+H146</f>
        <v>177236.22</v>
      </c>
      <c r="J146" s="771"/>
      <c r="K146" s="761"/>
      <c r="L146" s="772"/>
      <c r="M146" s="179">
        <v>98984.58249999999</v>
      </c>
      <c r="N146" s="179">
        <f t="shared" ref="N146:N150" si="156">M146*19%</f>
        <v>18807.070674999999</v>
      </c>
      <c r="O146" s="180">
        <f t="shared" ref="O146:O150" si="157">M146+N146</f>
        <v>117791.65317499998</v>
      </c>
      <c r="P146" s="812"/>
      <c r="Q146" s="813"/>
      <c r="R146" s="813"/>
      <c r="S146" s="179">
        <v>108694</v>
      </c>
      <c r="T146" s="179">
        <f t="shared" ref="T146:T150" si="158">S146*19%</f>
        <v>20651.86</v>
      </c>
      <c r="U146" s="241">
        <f t="shared" ref="U146:U150" si="159">S146+T146</f>
        <v>129345.86</v>
      </c>
      <c r="V146" s="812"/>
      <c r="W146" s="813"/>
      <c r="X146" s="836"/>
      <c r="Y146" s="679">
        <v>291000</v>
      </c>
      <c r="Z146" s="333">
        <f t="shared" ref="Z146:Z150" si="160">Y146*19%</f>
        <v>55290</v>
      </c>
      <c r="AA146" s="652">
        <f t="shared" ref="AA146:AA150" si="161">Y146+Z146</f>
        <v>346290</v>
      </c>
      <c r="AB146" s="1049"/>
      <c r="AC146" s="1050"/>
      <c r="AD146" s="1050"/>
      <c r="AE146" s="1050"/>
      <c r="AF146" s="1050"/>
      <c r="AG146" s="1050"/>
      <c r="AH146" s="1050"/>
      <c r="AI146" s="20">
        <f t="shared" ref="AI146:AI150" si="162">ROUND((AVERAGE(G146,M146,S146,Y146)),0)</f>
        <v>161904</v>
      </c>
      <c r="AJ146" s="20">
        <f t="shared" ref="AJ146:AJ150" si="163">ROUND((STDEVA(G146,M146,S146,Y146)),0)</f>
        <v>88739</v>
      </c>
      <c r="AK146" s="526">
        <f t="shared" ref="AK146:AK150" si="164">AI146-AJ146</f>
        <v>73165</v>
      </c>
      <c r="AL146" s="47">
        <f t="shared" ref="AL146:AL150" si="165">AI146+AJ146</f>
        <v>250643</v>
      </c>
      <c r="AM146" s="47">
        <f t="shared" ref="AM146:AM150" si="166">ROUND((AVERAGE(G146,M146,S146)),0)</f>
        <v>118872</v>
      </c>
      <c r="AN146" s="47">
        <f t="shared" ref="AN146:AN150" si="167">ROUND((AM146*19%),0)</f>
        <v>22586</v>
      </c>
      <c r="AO146" s="443">
        <f t="shared" ref="AO146:AO150" si="168">AM146+AN146</f>
        <v>141458</v>
      </c>
      <c r="AP146" s="141"/>
      <c r="AQ146" s="141"/>
      <c r="AR146" s="770"/>
      <c r="AS146" s="770"/>
      <c r="AT146" s="770"/>
      <c r="AU146" s="49"/>
      <c r="AV146" s="49"/>
      <c r="AW146" s="138"/>
      <c r="AX146" s="138"/>
      <c r="AY146" s="49"/>
      <c r="AZ146" s="49"/>
      <c r="BA146" s="49"/>
    </row>
    <row r="147" spans="1:131" ht="45" x14ac:dyDescent="0.25">
      <c r="A147" s="65">
        <v>3</v>
      </c>
      <c r="B147" s="4" t="s">
        <v>38</v>
      </c>
      <c r="C147" s="32" t="s">
        <v>19</v>
      </c>
      <c r="D147" s="793"/>
      <c r="E147" s="794"/>
      <c r="F147" s="795"/>
      <c r="G147" s="178">
        <v>240499</v>
      </c>
      <c r="H147" s="179">
        <f t="shared" si="154"/>
        <v>45694.81</v>
      </c>
      <c r="I147" s="180">
        <f t="shared" si="155"/>
        <v>286193.81</v>
      </c>
      <c r="J147" s="771"/>
      <c r="K147" s="761"/>
      <c r="L147" s="772"/>
      <c r="M147" s="179">
        <v>159837.86749999996</v>
      </c>
      <c r="N147" s="179">
        <f t="shared" si="156"/>
        <v>30369.194824999995</v>
      </c>
      <c r="O147" s="180">
        <f t="shared" si="157"/>
        <v>190207.06232499995</v>
      </c>
      <c r="P147" s="812"/>
      <c r="Q147" s="813"/>
      <c r="R147" s="813"/>
      <c r="S147" s="179">
        <v>175515</v>
      </c>
      <c r="T147" s="179">
        <f t="shared" si="158"/>
        <v>33347.85</v>
      </c>
      <c r="U147" s="241">
        <f t="shared" si="159"/>
        <v>208862.85</v>
      </c>
      <c r="V147" s="812"/>
      <c r="W147" s="813"/>
      <c r="X147" s="836"/>
      <c r="Y147" s="679">
        <v>469000</v>
      </c>
      <c r="Z147" s="333">
        <f t="shared" si="160"/>
        <v>89110</v>
      </c>
      <c r="AA147" s="652">
        <f t="shared" si="161"/>
        <v>558110</v>
      </c>
      <c r="AB147" s="1049"/>
      <c r="AC147" s="1050"/>
      <c r="AD147" s="1050"/>
      <c r="AE147" s="1050"/>
      <c r="AF147" s="1050"/>
      <c r="AG147" s="1050"/>
      <c r="AH147" s="1050"/>
      <c r="AI147" s="20">
        <f t="shared" si="162"/>
        <v>261213</v>
      </c>
      <c r="AJ147" s="20">
        <f t="shared" si="163"/>
        <v>142858</v>
      </c>
      <c r="AK147" s="526">
        <f t="shared" si="164"/>
        <v>118355</v>
      </c>
      <c r="AL147" s="47">
        <f t="shared" si="165"/>
        <v>404071</v>
      </c>
      <c r="AM147" s="47">
        <f t="shared" si="166"/>
        <v>191951</v>
      </c>
      <c r="AN147" s="47">
        <f t="shared" si="167"/>
        <v>36471</v>
      </c>
      <c r="AO147" s="443">
        <f t="shared" si="168"/>
        <v>228422</v>
      </c>
      <c r="AP147" s="141"/>
      <c r="AQ147" s="141"/>
      <c r="AR147" s="770"/>
      <c r="AS147" s="770"/>
      <c r="AT147" s="770"/>
      <c r="AU147" s="49"/>
      <c r="AV147" s="49"/>
      <c r="AW147" s="138"/>
      <c r="AX147" s="138"/>
      <c r="AY147" s="49"/>
      <c r="AZ147" s="49"/>
      <c r="BA147" s="49"/>
    </row>
    <row r="148" spans="1:131" ht="60" x14ac:dyDescent="0.25">
      <c r="A148" s="65">
        <v>4</v>
      </c>
      <c r="B148" s="4" t="s">
        <v>39</v>
      </c>
      <c r="C148" s="32" t="s">
        <v>19</v>
      </c>
      <c r="D148" s="793"/>
      <c r="E148" s="794"/>
      <c r="F148" s="795"/>
      <c r="G148" s="178">
        <v>275212</v>
      </c>
      <c r="H148" s="179">
        <f t="shared" si="154"/>
        <v>52290.28</v>
      </c>
      <c r="I148" s="180">
        <f t="shared" si="155"/>
        <v>327502.28000000003</v>
      </c>
      <c r="J148" s="771"/>
      <c r="K148" s="761"/>
      <c r="L148" s="772"/>
      <c r="M148" s="179">
        <v>182906.86749999996</v>
      </c>
      <c r="N148" s="179">
        <f t="shared" si="156"/>
        <v>34752.304824999992</v>
      </c>
      <c r="O148" s="180">
        <f t="shared" si="157"/>
        <v>217659.17232499996</v>
      </c>
      <c r="P148" s="812"/>
      <c r="Q148" s="813"/>
      <c r="R148" s="813"/>
      <c r="S148" s="179">
        <v>200848</v>
      </c>
      <c r="T148" s="179">
        <f t="shared" si="158"/>
        <v>38161.120000000003</v>
      </c>
      <c r="U148" s="241">
        <f t="shared" si="159"/>
        <v>239009.12</v>
      </c>
      <c r="V148" s="812"/>
      <c r="W148" s="813"/>
      <c r="X148" s="836"/>
      <c r="Y148" s="679">
        <v>536000</v>
      </c>
      <c r="Z148" s="333">
        <f t="shared" si="160"/>
        <v>101840</v>
      </c>
      <c r="AA148" s="652">
        <f t="shared" si="161"/>
        <v>637840</v>
      </c>
      <c r="AB148" s="1049"/>
      <c r="AC148" s="1050"/>
      <c r="AD148" s="1050"/>
      <c r="AE148" s="1050"/>
      <c r="AF148" s="1050"/>
      <c r="AG148" s="1050"/>
      <c r="AH148" s="1050"/>
      <c r="AI148" s="20">
        <f t="shared" si="162"/>
        <v>298742</v>
      </c>
      <c r="AJ148" s="20">
        <f t="shared" si="163"/>
        <v>163142</v>
      </c>
      <c r="AK148" s="526">
        <f t="shared" si="164"/>
        <v>135600</v>
      </c>
      <c r="AL148" s="47">
        <f t="shared" si="165"/>
        <v>461884</v>
      </c>
      <c r="AM148" s="47">
        <f t="shared" si="166"/>
        <v>219656</v>
      </c>
      <c r="AN148" s="47">
        <f t="shared" si="167"/>
        <v>41735</v>
      </c>
      <c r="AO148" s="443">
        <f t="shared" si="168"/>
        <v>261391</v>
      </c>
      <c r="AP148" s="141"/>
      <c r="AQ148" s="141"/>
      <c r="AR148" s="770"/>
      <c r="AS148" s="770"/>
      <c r="AT148" s="770"/>
      <c r="AU148" s="49"/>
      <c r="AV148" s="49"/>
      <c r="AW148" s="138"/>
      <c r="AX148" s="138"/>
      <c r="AY148" s="49"/>
      <c r="AZ148" s="49"/>
      <c r="BA148" s="49"/>
    </row>
    <row r="149" spans="1:131" ht="30" x14ac:dyDescent="0.25">
      <c r="A149" s="65">
        <v>5</v>
      </c>
      <c r="B149" s="4" t="s">
        <v>40</v>
      </c>
      <c r="C149" s="32" t="s">
        <v>19</v>
      </c>
      <c r="D149" s="793"/>
      <c r="E149" s="794"/>
      <c r="F149" s="795"/>
      <c r="G149" s="178">
        <v>148938</v>
      </c>
      <c r="H149" s="179">
        <f t="shared" si="154"/>
        <v>28298.22</v>
      </c>
      <c r="I149" s="180">
        <f t="shared" si="155"/>
        <v>177236.22</v>
      </c>
      <c r="J149" s="771"/>
      <c r="K149" s="761"/>
      <c r="L149" s="772"/>
      <c r="M149" s="179">
        <v>98984.58249999999</v>
      </c>
      <c r="N149" s="179">
        <f t="shared" si="156"/>
        <v>18807.070674999999</v>
      </c>
      <c r="O149" s="180">
        <f t="shared" si="157"/>
        <v>117791.65317499998</v>
      </c>
      <c r="P149" s="812"/>
      <c r="Q149" s="813"/>
      <c r="R149" s="813"/>
      <c r="S149" s="179">
        <v>108694</v>
      </c>
      <c r="T149" s="179">
        <f t="shared" si="158"/>
        <v>20651.86</v>
      </c>
      <c r="U149" s="241">
        <f t="shared" si="159"/>
        <v>129345.86</v>
      </c>
      <c r="V149" s="812"/>
      <c r="W149" s="813"/>
      <c r="X149" s="836"/>
      <c r="Y149" s="679">
        <v>291000</v>
      </c>
      <c r="Z149" s="333">
        <f t="shared" si="160"/>
        <v>55290</v>
      </c>
      <c r="AA149" s="652">
        <f t="shared" si="161"/>
        <v>346290</v>
      </c>
      <c r="AB149" s="1049"/>
      <c r="AC149" s="1050"/>
      <c r="AD149" s="1050"/>
      <c r="AE149" s="1050"/>
      <c r="AF149" s="1050"/>
      <c r="AG149" s="1050"/>
      <c r="AH149" s="1050"/>
      <c r="AI149" s="20">
        <f t="shared" si="162"/>
        <v>161904</v>
      </c>
      <c r="AJ149" s="20">
        <f t="shared" si="163"/>
        <v>88739</v>
      </c>
      <c r="AK149" s="526">
        <f t="shared" si="164"/>
        <v>73165</v>
      </c>
      <c r="AL149" s="47">
        <f t="shared" si="165"/>
        <v>250643</v>
      </c>
      <c r="AM149" s="47">
        <f t="shared" si="166"/>
        <v>118872</v>
      </c>
      <c r="AN149" s="47">
        <f t="shared" si="167"/>
        <v>22586</v>
      </c>
      <c r="AO149" s="443">
        <f t="shared" si="168"/>
        <v>141458</v>
      </c>
      <c r="AP149" s="141"/>
      <c r="AQ149" s="141"/>
      <c r="AR149" s="770"/>
      <c r="AS149" s="770"/>
      <c r="AT149" s="770"/>
      <c r="AU149" s="49"/>
      <c r="AV149" s="49"/>
      <c r="AW149" s="138"/>
      <c r="AX149" s="138"/>
      <c r="AY149" s="49"/>
      <c r="AZ149" s="49"/>
      <c r="BA149" s="49"/>
    </row>
    <row r="150" spans="1:131" ht="60.75" thickBot="1" x14ac:dyDescent="0.3">
      <c r="A150" s="83">
        <v>6</v>
      </c>
      <c r="B150" s="84" t="s">
        <v>41</v>
      </c>
      <c r="C150" s="75" t="s">
        <v>19</v>
      </c>
      <c r="D150" s="793"/>
      <c r="E150" s="794"/>
      <c r="F150" s="795"/>
      <c r="G150" s="181">
        <v>180378</v>
      </c>
      <c r="H150" s="182">
        <f t="shared" si="154"/>
        <v>34271.82</v>
      </c>
      <c r="I150" s="183">
        <f t="shared" si="155"/>
        <v>214649.82</v>
      </c>
      <c r="J150" s="771"/>
      <c r="K150" s="761"/>
      <c r="L150" s="772"/>
      <c r="M150" s="179">
        <v>119879.62249999998</v>
      </c>
      <c r="N150" s="179">
        <f t="shared" si="156"/>
        <v>22777.128274999995</v>
      </c>
      <c r="O150" s="180">
        <f t="shared" si="157"/>
        <v>142656.75077499996</v>
      </c>
      <c r="P150" s="812"/>
      <c r="Q150" s="813"/>
      <c r="R150" s="813"/>
      <c r="S150" s="179">
        <v>131639</v>
      </c>
      <c r="T150" s="179">
        <f t="shared" si="158"/>
        <v>25011.41</v>
      </c>
      <c r="U150" s="241">
        <f t="shared" si="159"/>
        <v>156650.41</v>
      </c>
      <c r="V150" s="812"/>
      <c r="W150" s="813"/>
      <c r="X150" s="836"/>
      <c r="Y150" s="679">
        <v>352000</v>
      </c>
      <c r="Z150" s="333">
        <f t="shared" si="160"/>
        <v>66880</v>
      </c>
      <c r="AA150" s="652">
        <f t="shared" si="161"/>
        <v>418880</v>
      </c>
      <c r="AB150" s="1049"/>
      <c r="AC150" s="1050"/>
      <c r="AD150" s="1050"/>
      <c r="AE150" s="1050"/>
      <c r="AF150" s="1050"/>
      <c r="AG150" s="1050"/>
      <c r="AH150" s="1050"/>
      <c r="AI150" s="23">
        <f t="shared" si="162"/>
        <v>195974</v>
      </c>
      <c r="AJ150" s="23">
        <f t="shared" si="163"/>
        <v>107264</v>
      </c>
      <c r="AK150" s="545">
        <f t="shared" si="164"/>
        <v>88710</v>
      </c>
      <c r="AL150" s="92">
        <f t="shared" si="165"/>
        <v>303238</v>
      </c>
      <c r="AM150" s="92">
        <f t="shared" si="166"/>
        <v>143966</v>
      </c>
      <c r="AN150" s="92">
        <f t="shared" si="167"/>
        <v>27354</v>
      </c>
      <c r="AO150" s="607">
        <f t="shared" si="168"/>
        <v>171320</v>
      </c>
      <c r="AP150" s="141"/>
      <c r="AQ150" s="141"/>
      <c r="AR150" s="770"/>
      <c r="AS150" s="770"/>
      <c r="AT150" s="770"/>
      <c r="AU150" s="49"/>
      <c r="AV150" s="49"/>
      <c r="AW150" s="138"/>
      <c r="AX150" s="138"/>
      <c r="AY150" s="49"/>
      <c r="AZ150" s="49"/>
      <c r="BA150" s="49"/>
    </row>
    <row r="151" spans="1:131" ht="15.75" thickBot="1" x14ac:dyDescent="0.3">
      <c r="A151" s="799" t="s">
        <v>11</v>
      </c>
      <c r="B151" s="800"/>
      <c r="C151" s="801"/>
      <c r="D151" s="796"/>
      <c r="E151" s="797"/>
      <c r="F151" s="798"/>
      <c r="G151" s="260">
        <f>SUM(G145:G150)</f>
        <v>1199843</v>
      </c>
      <c r="H151" s="261">
        <f>SUM(H145:H150)</f>
        <v>227970.17</v>
      </c>
      <c r="I151" s="262">
        <f>SUM(I145:I150)</f>
        <v>1427813.1700000002</v>
      </c>
      <c r="J151" s="773"/>
      <c r="K151" s="762"/>
      <c r="L151" s="774"/>
      <c r="M151" s="260">
        <f>SUM(M145:M150)</f>
        <v>797421.0399999998</v>
      </c>
      <c r="N151" s="261">
        <f>SUM(N145:N150)</f>
        <v>151509.99759999997</v>
      </c>
      <c r="O151" s="262">
        <f>SUM(O145:O150)</f>
        <v>948931.03759999981</v>
      </c>
      <c r="P151" s="814"/>
      <c r="Q151" s="815"/>
      <c r="R151" s="816"/>
      <c r="S151" s="260">
        <f>SUM(S145:S150)</f>
        <v>875639</v>
      </c>
      <c r="T151" s="261">
        <f>SUM(T145:T150)</f>
        <v>166371.41</v>
      </c>
      <c r="U151" s="261"/>
      <c r="V151" s="814"/>
      <c r="W151" s="815"/>
      <c r="X151" s="816"/>
      <c r="Y151" s="261">
        <f>SUM(Y145:Y150)</f>
        <v>2340000</v>
      </c>
      <c r="Z151" s="261">
        <f>SUM(Z145:Z150)</f>
        <v>444600</v>
      </c>
      <c r="AA151" s="262">
        <f>SUM(AA145:AA150)</f>
        <v>2784600</v>
      </c>
      <c r="AB151" s="1051"/>
      <c r="AC151" s="1052"/>
      <c r="AD151" s="1052"/>
      <c r="AE151" s="1052"/>
      <c r="AF151" s="1052"/>
      <c r="AG151" s="1052"/>
      <c r="AH151" s="1052"/>
      <c r="AI151" s="680">
        <f t="shared" ref="AI151:AO151" si="169">SUM(AI145:AI150)</f>
        <v>1303226</v>
      </c>
      <c r="AJ151" s="681">
        <f t="shared" si="169"/>
        <v>712800</v>
      </c>
      <c r="AK151" s="682">
        <f t="shared" si="169"/>
        <v>590426</v>
      </c>
      <c r="AL151" s="683">
        <f t="shared" si="169"/>
        <v>2016026</v>
      </c>
      <c r="AM151" s="684">
        <f t="shared" si="169"/>
        <v>957635</v>
      </c>
      <c r="AN151" s="684">
        <f t="shared" si="169"/>
        <v>181952</v>
      </c>
      <c r="AO151" s="549">
        <f t="shared" si="169"/>
        <v>1139587</v>
      </c>
      <c r="AP151" s="500"/>
      <c r="AQ151" s="500"/>
      <c r="AR151" s="770"/>
      <c r="AS151" s="770"/>
      <c r="AT151" s="770"/>
      <c r="AU151" s="499"/>
      <c r="AV151" s="499"/>
      <c r="AW151" s="499"/>
      <c r="AX151" s="499"/>
      <c r="AY151" s="50"/>
      <c r="AZ151" s="50"/>
      <c r="BA151" s="50"/>
    </row>
    <row r="152" spans="1:131" s="44" customFormat="1" x14ac:dyDescent="0.25">
      <c r="A152" s="139"/>
      <c r="B152" s="139"/>
      <c r="C152" s="139"/>
      <c r="D152" s="143"/>
      <c r="E152" s="143"/>
      <c r="F152" s="143"/>
      <c r="G152" s="645"/>
      <c r="H152" s="645"/>
      <c r="I152" s="645"/>
      <c r="J152" s="263"/>
      <c r="K152" s="263"/>
      <c r="L152" s="263"/>
      <c r="M152" s="645"/>
      <c r="N152" s="645"/>
      <c r="O152" s="645"/>
      <c r="P152" s="141"/>
      <c r="Q152" s="141"/>
      <c r="R152" s="141"/>
      <c r="S152" s="645"/>
      <c r="T152" s="645"/>
      <c r="U152" s="645"/>
      <c r="V152" s="677"/>
      <c r="W152" s="677"/>
      <c r="X152" s="677"/>
      <c r="Y152" s="645"/>
      <c r="Z152" s="645"/>
      <c r="AA152" s="645"/>
      <c r="AB152" s="290"/>
      <c r="AC152" s="290"/>
      <c r="AD152" s="290"/>
      <c r="AE152" s="290"/>
      <c r="AF152" s="290"/>
      <c r="AG152" s="290"/>
      <c r="AH152" s="290"/>
      <c r="AI152" s="499"/>
      <c r="AJ152" s="499"/>
      <c r="AK152" s="678"/>
      <c r="AL152" s="676"/>
      <c r="AM152" s="445"/>
      <c r="AN152" s="445"/>
      <c r="AO152" s="140"/>
      <c r="AP152" s="500"/>
      <c r="AQ152" s="500"/>
      <c r="AR152" s="142"/>
      <c r="AS152" s="142"/>
      <c r="AT152" s="142"/>
      <c r="AU152" s="499"/>
      <c r="AV152" s="499"/>
      <c r="AW152" s="499"/>
      <c r="AX152" s="499"/>
      <c r="AY152" s="50"/>
      <c r="AZ152" s="50"/>
      <c r="BA152" s="50"/>
    </row>
    <row r="153" spans="1:131" s="44" customFormat="1" ht="15.75" thickBot="1" x14ac:dyDescent="0.3"/>
    <row r="154" spans="1:131" s="687" customFormat="1" ht="18.75" thickBot="1" x14ac:dyDescent="0.3">
      <c r="A154" s="784" t="s">
        <v>165</v>
      </c>
      <c r="B154" s="785"/>
      <c r="C154" s="785"/>
      <c r="D154" s="785"/>
      <c r="E154" s="785"/>
      <c r="F154" s="785"/>
      <c r="G154" s="785"/>
      <c r="H154" s="785"/>
      <c r="I154" s="785"/>
      <c r="J154" s="785"/>
      <c r="K154" s="785"/>
      <c r="L154" s="785"/>
      <c r="M154" s="785"/>
      <c r="N154" s="785"/>
      <c r="O154" s="785"/>
      <c r="P154" s="785"/>
      <c r="Q154" s="785"/>
      <c r="R154" s="785"/>
      <c r="S154" s="785"/>
      <c r="T154" s="785"/>
      <c r="U154" s="785"/>
      <c r="V154" s="785"/>
      <c r="W154" s="785"/>
      <c r="X154" s="785"/>
      <c r="Y154" s="785"/>
      <c r="Z154" s="785"/>
      <c r="AA154" s="785"/>
      <c r="AB154" s="785"/>
      <c r="AC154" s="785"/>
      <c r="AD154" s="785"/>
      <c r="AE154" s="785"/>
      <c r="AF154" s="785"/>
      <c r="AG154" s="785"/>
      <c r="AH154" s="786"/>
      <c r="AI154" s="1041">
        <f>S11+AF38+AM38+AF61+AM61+AM74+AM86+AM99+AM112+AM125+AM138+AM151</f>
        <v>19422046</v>
      </c>
      <c r="AJ154" s="1042"/>
      <c r="AK154" s="1042"/>
      <c r="AL154" s="1042"/>
      <c r="AM154" s="1042"/>
      <c r="AN154" s="1042"/>
      <c r="AO154" s="1043"/>
      <c r="AP154" s="685"/>
      <c r="AQ154" s="685"/>
      <c r="AR154" s="685"/>
      <c r="AS154" s="685"/>
      <c r="AT154" s="685"/>
      <c r="AU154" s="685"/>
      <c r="AV154" s="685"/>
      <c r="AW154" s="685"/>
      <c r="AX154" s="685"/>
      <c r="AY154" s="685"/>
      <c r="AZ154" s="685"/>
      <c r="BA154" s="685"/>
      <c r="BB154" s="686"/>
      <c r="BC154" s="686"/>
      <c r="BD154" s="686"/>
      <c r="BE154" s="686"/>
      <c r="BF154" s="686"/>
      <c r="BG154" s="686"/>
      <c r="BH154" s="686"/>
      <c r="BI154" s="686"/>
      <c r="BJ154" s="686"/>
      <c r="BK154" s="686"/>
      <c r="BL154" s="686"/>
      <c r="BM154" s="686"/>
      <c r="BN154" s="686"/>
      <c r="BO154" s="686"/>
      <c r="BP154" s="686"/>
      <c r="BQ154" s="686"/>
      <c r="BR154" s="686"/>
      <c r="BS154" s="686"/>
      <c r="BT154" s="686"/>
      <c r="BU154" s="686"/>
      <c r="BV154" s="686"/>
      <c r="BW154" s="686"/>
      <c r="BX154" s="686"/>
      <c r="BY154" s="686"/>
      <c r="BZ154" s="686"/>
      <c r="CA154" s="686"/>
      <c r="CB154" s="686"/>
      <c r="CC154" s="686"/>
      <c r="CD154" s="686"/>
      <c r="CE154" s="686"/>
      <c r="CF154" s="686"/>
      <c r="CG154" s="686"/>
      <c r="CH154" s="686"/>
      <c r="CI154" s="686"/>
      <c r="CJ154" s="686"/>
      <c r="CK154" s="686"/>
      <c r="CL154" s="686"/>
      <c r="CM154" s="686"/>
      <c r="CN154" s="686"/>
      <c r="CO154" s="686"/>
      <c r="CP154" s="686"/>
      <c r="CQ154" s="686"/>
      <c r="CR154" s="686"/>
      <c r="CS154" s="686"/>
      <c r="CT154" s="686"/>
      <c r="CU154" s="686"/>
      <c r="CV154" s="686"/>
      <c r="CW154" s="686"/>
      <c r="CX154" s="686"/>
      <c r="CY154" s="686"/>
      <c r="CZ154" s="686"/>
      <c r="DA154" s="686"/>
      <c r="DB154" s="686"/>
      <c r="DC154" s="686"/>
      <c r="DD154" s="686"/>
      <c r="DE154" s="686"/>
      <c r="DF154" s="686"/>
      <c r="DG154" s="686"/>
      <c r="DH154" s="686"/>
      <c r="DI154" s="686"/>
      <c r="DJ154" s="686"/>
      <c r="DK154" s="686"/>
      <c r="DL154" s="686"/>
      <c r="DM154" s="686"/>
      <c r="DN154" s="686"/>
      <c r="DO154" s="686"/>
      <c r="DP154" s="686"/>
      <c r="DQ154" s="686"/>
      <c r="DR154" s="686"/>
      <c r="DS154" s="686"/>
      <c r="DT154" s="686"/>
      <c r="DU154" s="686"/>
      <c r="DV154" s="686"/>
      <c r="DW154" s="686"/>
      <c r="DX154" s="686"/>
      <c r="DY154" s="686"/>
      <c r="DZ154" s="686"/>
      <c r="EA154" s="686"/>
    </row>
    <row r="155" spans="1:131" s="687" customFormat="1" ht="18.75" thickBot="1" x14ac:dyDescent="0.3">
      <c r="A155" s="784" t="s">
        <v>4</v>
      </c>
      <c r="B155" s="785"/>
      <c r="C155" s="785"/>
      <c r="D155" s="785"/>
      <c r="E155" s="785"/>
      <c r="F155" s="785"/>
      <c r="G155" s="785"/>
      <c r="H155" s="785"/>
      <c r="I155" s="785"/>
      <c r="J155" s="785"/>
      <c r="K155" s="785"/>
      <c r="L155" s="785"/>
      <c r="M155" s="785"/>
      <c r="N155" s="785"/>
      <c r="O155" s="785"/>
      <c r="P155" s="785"/>
      <c r="Q155" s="785"/>
      <c r="R155" s="785"/>
      <c r="S155" s="785"/>
      <c r="T155" s="785"/>
      <c r="U155" s="785"/>
      <c r="V155" s="785"/>
      <c r="W155" s="785"/>
      <c r="X155" s="785"/>
      <c r="Y155" s="785"/>
      <c r="Z155" s="785"/>
      <c r="AA155" s="785"/>
      <c r="AB155" s="785"/>
      <c r="AC155" s="785"/>
      <c r="AD155" s="785"/>
      <c r="AE155" s="785"/>
      <c r="AF155" s="785"/>
      <c r="AG155" s="785"/>
      <c r="AH155" s="786"/>
      <c r="AI155" s="1041">
        <f>ROUND((AI154*19%),0)</f>
        <v>3690189</v>
      </c>
      <c r="AJ155" s="1042"/>
      <c r="AK155" s="1042"/>
      <c r="AL155" s="1042"/>
      <c r="AM155" s="1042"/>
      <c r="AN155" s="1042"/>
      <c r="AO155" s="1043"/>
      <c r="AP155" s="685"/>
      <c r="AQ155" s="685"/>
      <c r="AR155" s="685"/>
      <c r="AS155" s="685"/>
      <c r="AT155" s="685"/>
      <c r="AU155" s="685"/>
      <c r="AV155" s="685"/>
      <c r="AW155" s="685"/>
      <c r="AX155" s="685"/>
      <c r="AY155" s="685"/>
      <c r="AZ155" s="685"/>
      <c r="BA155" s="685"/>
      <c r="BB155" s="686"/>
      <c r="BC155" s="686"/>
      <c r="BD155" s="686"/>
      <c r="BE155" s="686"/>
      <c r="BF155" s="686"/>
      <c r="BG155" s="686"/>
      <c r="BH155" s="686"/>
      <c r="BI155" s="686"/>
      <c r="BJ155" s="686"/>
      <c r="BK155" s="686"/>
      <c r="BL155" s="686"/>
      <c r="BM155" s="686"/>
      <c r="BN155" s="686"/>
      <c r="BO155" s="686"/>
      <c r="BP155" s="686"/>
      <c r="BQ155" s="686"/>
      <c r="BR155" s="686"/>
      <c r="BS155" s="686"/>
      <c r="BT155" s="686"/>
      <c r="BU155" s="686"/>
      <c r="BV155" s="686"/>
      <c r="BW155" s="686"/>
      <c r="BX155" s="686"/>
      <c r="BY155" s="686"/>
      <c r="BZ155" s="686"/>
      <c r="CA155" s="686"/>
      <c r="CB155" s="686"/>
      <c r="CC155" s="686"/>
      <c r="CD155" s="686"/>
      <c r="CE155" s="686"/>
      <c r="CF155" s="686"/>
      <c r="CG155" s="686"/>
      <c r="CH155" s="686"/>
      <c r="CI155" s="686"/>
      <c r="CJ155" s="686"/>
      <c r="CK155" s="686"/>
      <c r="CL155" s="686"/>
      <c r="CM155" s="686"/>
      <c r="CN155" s="686"/>
      <c r="CO155" s="686"/>
      <c r="CP155" s="686"/>
      <c r="CQ155" s="686"/>
      <c r="CR155" s="686"/>
      <c r="CS155" s="686"/>
      <c r="CT155" s="686"/>
      <c r="CU155" s="686"/>
      <c r="CV155" s="686"/>
      <c r="CW155" s="686"/>
      <c r="CX155" s="686"/>
      <c r="CY155" s="686"/>
      <c r="CZ155" s="686"/>
      <c r="DA155" s="686"/>
      <c r="DB155" s="686"/>
      <c r="DC155" s="686"/>
      <c r="DD155" s="686"/>
      <c r="DE155" s="686"/>
      <c r="DF155" s="686"/>
      <c r="DG155" s="686"/>
      <c r="DH155" s="686"/>
      <c r="DI155" s="686"/>
      <c r="DJ155" s="686"/>
      <c r="DK155" s="686"/>
      <c r="DL155" s="686"/>
      <c r="DM155" s="686"/>
      <c r="DN155" s="686"/>
      <c r="DO155" s="686"/>
      <c r="DP155" s="686"/>
      <c r="DQ155" s="686"/>
      <c r="DR155" s="686"/>
      <c r="DS155" s="686"/>
      <c r="DT155" s="686"/>
      <c r="DU155" s="686"/>
      <c r="DV155" s="686"/>
      <c r="DW155" s="686"/>
      <c r="DX155" s="686"/>
      <c r="DY155" s="686"/>
      <c r="DZ155" s="686"/>
      <c r="EA155" s="686"/>
    </row>
    <row r="156" spans="1:131" s="687" customFormat="1" ht="18.75" thickBot="1" x14ac:dyDescent="0.3">
      <c r="A156" s="784" t="s">
        <v>166</v>
      </c>
      <c r="B156" s="785"/>
      <c r="C156" s="785"/>
      <c r="D156" s="785"/>
      <c r="E156" s="785"/>
      <c r="F156" s="785"/>
      <c r="G156" s="785"/>
      <c r="H156" s="785"/>
      <c r="I156" s="785"/>
      <c r="J156" s="785"/>
      <c r="K156" s="785"/>
      <c r="L156" s="785"/>
      <c r="M156" s="785"/>
      <c r="N156" s="785"/>
      <c r="O156" s="785"/>
      <c r="P156" s="785"/>
      <c r="Q156" s="785"/>
      <c r="R156" s="785"/>
      <c r="S156" s="785"/>
      <c r="T156" s="785"/>
      <c r="U156" s="785"/>
      <c r="V156" s="785"/>
      <c r="W156" s="785"/>
      <c r="X156" s="785"/>
      <c r="Y156" s="785"/>
      <c r="Z156" s="785"/>
      <c r="AA156" s="785"/>
      <c r="AB156" s="785"/>
      <c r="AC156" s="785"/>
      <c r="AD156" s="785"/>
      <c r="AE156" s="785"/>
      <c r="AF156" s="785"/>
      <c r="AG156" s="785"/>
      <c r="AH156" s="786"/>
      <c r="AI156" s="1044">
        <f>AI154+AI155</f>
        <v>23112235</v>
      </c>
      <c r="AJ156" s="1045"/>
      <c r="AK156" s="1045"/>
      <c r="AL156" s="1045"/>
      <c r="AM156" s="1045"/>
      <c r="AN156" s="1045"/>
      <c r="AO156" s="1046"/>
      <c r="AP156" s="685"/>
      <c r="AQ156" s="685"/>
      <c r="AR156" s="685"/>
      <c r="AS156" s="685"/>
      <c r="AT156" s="685"/>
      <c r="AU156" s="685"/>
      <c r="AV156" s="685"/>
      <c r="AW156" s="685"/>
      <c r="AX156" s="685"/>
      <c r="AY156" s="685"/>
      <c r="AZ156" s="685"/>
      <c r="BA156" s="685"/>
      <c r="BB156" s="686"/>
      <c r="BC156" s="686"/>
      <c r="BD156" s="686"/>
      <c r="BE156" s="686"/>
      <c r="BF156" s="686"/>
      <c r="BG156" s="686"/>
      <c r="BH156" s="686"/>
      <c r="BI156" s="686"/>
      <c r="BJ156" s="686"/>
      <c r="BK156" s="686"/>
      <c r="BL156" s="686"/>
      <c r="BM156" s="686"/>
      <c r="BN156" s="686"/>
      <c r="BO156" s="686"/>
      <c r="BP156" s="686"/>
      <c r="BQ156" s="686"/>
      <c r="BR156" s="686"/>
      <c r="BS156" s="686"/>
      <c r="BT156" s="686"/>
      <c r="BU156" s="686"/>
      <c r="BV156" s="686"/>
      <c r="BW156" s="686"/>
      <c r="BX156" s="686"/>
      <c r="BY156" s="686"/>
      <c r="BZ156" s="686"/>
      <c r="CA156" s="686"/>
      <c r="CB156" s="686"/>
      <c r="CC156" s="686"/>
      <c r="CD156" s="686"/>
      <c r="CE156" s="686"/>
      <c r="CF156" s="686"/>
      <c r="CG156" s="686"/>
      <c r="CH156" s="686"/>
      <c r="CI156" s="686"/>
      <c r="CJ156" s="686"/>
      <c r="CK156" s="686"/>
      <c r="CL156" s="686"/>
      <c r="CM156" s="686"/>
      <c r="CN156" s="686"/>
      <c r="CO156" s="686"/>
      <c r="CP156" s="686"/>
      <c r="CQ156" s="686"/>
      <c r="CR156" s="686"/>
      <c r="CS156" s="686"/>
      <c r="CT156" s="686"/>
      <c r="CU156" s="686"/>
      <c r="CV156" s="686"/>
      <c r="CW156" s="686"/>
      <c r="CX156" s="686"/>
      <c r="CY156" s="686"/>
      <c r="CZ156" s="686"/>
      <c r="DA156" s="686"/>
      <c r="DB156" s="686"/>
      <c r="DC156" s="686"/>
      <c r="DD156" s="686"/>
      <c r="DE156" s="686"/>
      <c r="DF156" s="686"/>
      <c r="DG156" s="686"/>
      <c r="DH156" s="686"/>
      <c r="DI156" s="686"/>
      <c r="DJ156" s="686"/>
      <c r="DK156" s="686"/>
      <c r="DL156" s="686"/>
      <c r="DM156" s="686"/>
      <c r="DN156" s="686"/>
      <c r="DO156" s="686"/>
      <c r="DP156" s="686"/>
      <c r="DQ156" s="686"/>
      <c r="DR156" s="686"/>
      <c r="DS156" s="686"/>
      <c r="DT156" s="686"/>
      <c r="DU156" s="686"/>
      <c r="DV156" s="686"/>
      <c r="DW156" s="686"/>
      <c r="DX156" s="686"/>
      <c r="DY156" s="686"/>
      <c r="DZ156" s="686"/>
      <c r="EA156" s="686"/>
    </row>
    <row r="157" spans="1:131" s="29" customFormat="1" x14ac:dyDescent="0.25">
      <c r="AI157" s="53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</row>
    <row r="158" spans="1:131" s="29" customFormat="1" x14ac:dyDescent="0.25">
      <c r="A158" s="6" t="s">
        <v>43</v>
      </c>
      <c r="B158" s="787" t="s">
        <v>44</v>
      </c>
      <c r="C158" s="788"/>
      <c r="D158" s="788"/>
      <c r="E158" s="789"/>
      <c r="F158" s="102"/>
      <c r="G158" s="102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</row>
    <row r="159" spans="1:131" s="29" customFormat="1" ht="25.5" customHeight="1" x14ac:dyDescent="0.25">
      <c r="A159" s="101">
        <v>1</v>
      </c>
      <c r="B159" s="751" t="s">
        <v>45</v>
      </c>
      <c r="C159" s="751"/>
      <c r="D159" s="751"/>
      <c r="E159" s="751"/>
      <c r="F159" s="751"/>
      <c r="G159" s="751"/>
      <c r="AL159" s="44"/>
      <c r="AM159" s="44"/>
      <c r="AN159" s="44"/>
      <c r="AO159" s="688">
        <f>U11+AH38+AO61+AO38+AH61+AO74+AO86+AO99+AO112+AO125+AO138+AO151</f>
        <v>23112235</v>
      </c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</row>
    <row r="160" spans="1:131" s="29" customFormat="1" ht="42.75" customHeight="1" x14ac:dyDescent="0.25">
      <c r="A160" s="101">
        <v>2</v>
      </c>
      <c r="B160" s="751" t="s">
        <v>46</v>
      </c>
      <c r="C160" s="751"/>
      <c r="D160" s="751"/>
      <c r="E160" s="751"/>
      <c r="F160" s="751"/>
      <c r="G160" s="751"/>
      <c r="AJ160" s="103"/>
      <c r="AK160" s="104"/>
      <c r="AL160" s="44"/>
      <c r="AM160" s="44"/>
      <c r="AN160" s="44"/>
      <c r="AO160" s="675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</row>
    <row r="161" spans="1:53" s="29" customFormat="1" ht="20.25" customHeight="1" x14ac:dyDescent="0.25">
      <c r="A161" s="101">
        <v>3</v>
      </c>
      <c r="B161" s="751" t="s">
        <v>47</v>
      </c>
      <c r="C161" s="751"/>
      <c r="D161" s="751"/>
      <c r="E161" s="751"/>
      <c r="F161" s="751"/>
      <c r="G161" s="751"/>
      <c r="Z161" s="104"/>
      <c r="AI161" s="103"/>
      <c r="AJ161" s="103"/>
      <c r="AK161" s="104"/>
      <c r="AL161" s="44"/>
      <c r="AM161" s="44"/>
      <c r="AN161" s="44"/>
      <c r="AO161" s="675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</row>
    <row r="162" spans="1:53" s="29" customFormat="1" ht="19.5" customHeight="1" x14ac:dyDescent="0.25">
      <c r="A162" s="101">
        <v>4</v>
      </c>
      <c r="B162" s="751" t="s">
        <v>48</v>
      </c>
      <c r="C162" s="751"/>
      <c r="D162" s="751"/>
      <c r="E162" s="751"/>
      <c r="F162" s="751"/>
      <c r="G162" s="751"/>
      <c r="AI162" s="103"/>
      <c r="AJ162" s="103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</row>
    <row r="163" spans="1:53" s="29" customFormat="1" ht="33.75" customHeight="1" x14ac:dyDescent="0.25">
      <c r="A163" s="101">
        <v>5</v>
      </c>
      <c r="B163" s="751" t="s">
        <v>49</v>
      </c>
      <c r="C163" s="751"/>
      <c r="D163" s="751"/>
      <c r="E163" s="751"/>
      <c r="F163" s="751"/>
      <c r="G163" s="751"/>
      <c r="AI163" s="103"/>
      <c r="AJ163" s="10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</row>
    <row r="164" spans="1:53" s="29" customFormat="1" x14ac:dyDescent="0.25">
      <c r="AI164" s="103"/>
      <c r="AJ164" s="10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</row>
    <row r="165" spans="1:53" s="29" customFormat="1" x14ac:dyDescent="0.25">
      <c r="AI165" s="103"/>
      <c r="AJ165" s="10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</row>
    <row r="166" spans="1:53" s="29" customFormat="1" x14ac:dyDescent="0.25"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</row>
    <row r="167" spans="1:53" s="29" customFormat="1" x14ac:dyDescent="0.25">
      <c r="AK167" s="10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</row>
    <row r="168" spans="1:53" s="29" customFormat="1" x14ac:dyDescent="0.25"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</row>
    <row r="169" spans="1:53" s="29" customFormat="1" x14ac:dyDescent="0.25"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</row>
    <row r="170" spans="1:53" s="29" customFormat="1" x14ac:dyDescent="0.25"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</row>
    <row r="171" spans="1:53" s="29" customFormat="1" x14ac:dyDescent="0.25"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</row>
    <row r="172" spans="1:53" s="29" customFormat="1" x14ac:dyDescent="0.25"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</row>
    <row r="173" spans="1:53" s="29" customFormat="1" x14ac:dyDescent="0.25"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</row>
    <row r="174" spans="1:53" s="29" customFormat="1" x14ac:dyDescent="0.25"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</row>
    <row r="175" spans="1:53" s="29" customFormat="1" x14ac:dyDescent="0.25"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</row>
    <row r="176" spans="1:53" s="29" customFormat="1" x14ac:dyDescent="0.25"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</row>
    <row r="177" spans="38:53" s="29" customFormat="1" x14ac:dyDescent="0.25"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</row>
    <row r="178" spans="38:53" s="29" customFormat="1" x14ac:dyDescent="0.25"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</row>
    <row r="179" spans="38:53" s="29" customFormat="1" x14ac:dyDescent="0.25"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</row>
    <row r="180" spans="38:53" s="29" customFormat="1" x14ac:dyDescent="0.25"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</row>
    <row r="181" spans="38:53" s="29" customFormat="1" x14ac:dyDescent="0.25"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</row>
    <row r="182" spans="38:53" s="29" customFormat="1" x14ac:dyDescent="0.25"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</row>
    <row r="183" spans="38:53" s="29" customFormat="1" x14ac:dyDescent="0.25"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</row>
    <row r="184" spans="38:53" s="29" customFormat="1" x14ac:dyDescent="0.25"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</row>
    <row r="185" spans="38:53" s="29" customFormat="1" x14ac:dyDescent="0.25"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</row>
    <row r="186" spans="38:53" s="29" customFormat="1" x14ac:dyDescent="0.25"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</row>
    <row r="187" spans="38:53" s="29" customFormat="1" x14ac:dyDescent="0.25"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</row>
    <row r="188" spans="38:53" s="29" customFormat="1" x14ac:dyDescent="0.25"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</row>
    <row r="189" spans="38:53" s="29" customFormat="1" x14ac:dyDescent="0.25"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</row>
    <row r="190" spans="38:53" s="29" customFormat="1" x14ac:dyDescent="0.25"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</row>
    <row r="191" spans="38:53" s="29" customFormat="1" x14ac:dyDescent="0.25"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</row>
    <row r="192" spans="38:53" s="29" customFormat="1" x14ac:dyDescent="0.25"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</row>
    <row r="193" spans="38:53" s="29" customFormat="1" x14ac:dyDescent="0.25"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</row>
    <row r="194" spans="38:53" s="29" customFormat="1" x14ac:dyDescent="0.25"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</row>
    <row r="195" spans="38:53" s="29" customFormat="1" x14ac:dyDescent="0.25"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</row>
    <row r="196" spans="38:53" s="29" customFormat="1" x14ac:dyDescent="0.25"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</row>
    <row r="197" spans="38:53" s="29" customFormat="1" x14ac:dyDescent="0.25"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</row>
    <row r="198" spans="38:53" s="29" customFormat="1" x14ac:dyDescent="0.25"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</row>
    <row r="199" spans="38:53" s="29" customFormat="1" x14ac:dyDescent="0.25"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</row>
    <row r="200" spans="38:53" s="29" customFormat="1" x14ac:dyDescent="0.25"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</row>
    <row r="201" spans="38:53" s="29" customFormat="1" x14ac:dyDescent="0.25"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</row>
    <row r="202" spans="38:53" s="29" customFormat="1" x14ac:dyDescent="0.25"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</row>
    <row r="203" spans="38:53" s="29" customFormat="1" x14ac:dyDescent="0.25"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</row>
    <row r="204" spans="38:53" s="29" customFormat="1" x14ac:dyDescent="0.25"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</row>
    <row r="205" spans="38:53" s="29" customFormat="1" x14ac:dyDescent="0.25"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</row>
    <row r="206" spans="38:53" s="29" customFormat="1" x14ac:dyDescent="0.25"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</row>
    <row r="207" spans="38:53" s="29" customFormat="1" x14ac:dyDescent="0.25"/>
    <row r="208" spans="38:53" s="29" customFormat="1" x14ac:dyDescent="0.25"/>
    <row r="209" s="29" customFormat="1" x14ac:dyDescent="0.25"/>
    <row r="210" s="29" customFormat="1" x14ac:dyDescent="0.25"/>
    <row r="211" s="29" customFormat="1" x14ac:dyDescent="0.25"/>
    <row r="212" s="29" customFormat="1" x14ac:dyDescent="0.25"/>
    <row r="213" s="29" customFormat="1" x14ac:dyDescent="0.25"/>
    <row r="214" s="29" customFormat="1" x14ac:dyDescent="0.25"/>
    <row r="215" s="29" customFormat="1" x14ac:dyDescent="0.25"/>
    <row r="216" s="29" customFormat="1" x14ac:dyDescent="0.25"/>
    <row r="217" s="29" customFormat="1" x14ac:dyDescent="0.25"/>
    <row r="218" s="29" customFormat="1" x14ac:dyDescent="0.25"/>
    <row r="219" s="29" customFormat="1" x14ac:dyDescent="0.25"/>
    <row r="220" s="29" customFormat="1" x14ac:dyDescent="0.25"/>
    <row r="221" s="29" customFormat="1" x14ac:dyDescent="0.25"/>
    <row r="222" s="29" customFormat="1" x14ac:dyDescent="0.25"/>
    <row r="223" s="29" customFormat="1" x14ac:dyDescent="0.25"/>
    <row r="224" s="29" customFormat="1" x14ac:dyDescent="0.25"/>
    <row r="225" s="29" customFormat="1" x14ac:dyDescent="0.25"/>
    <row r="226" s="29" customFormat="1" x14ac:dyDescent="0.25"/>
    <row r="227" s="29" customFormat="1" x14ac:dyDescent="0.25"/>
    <row r="228" s="29" customFormat="1" x14ac:dyDescent="0.25"/>
    <row r="229" s="29" customFormat="1" x14ac:dyDescent="0.25"/>
    <row r="230" s="29" customFormat="1" x14ac:dyDescent="0.25"/>
    <row r="231" s="29" customFormat="1" x14ac:dyDescent="0.25"/>
    <row r="232" s="29" customFormat="1" x14ac:dyDescent="0.25"/>
    <row r="233" s="29" customFormat="1" x14ac:dyDescent="0.25"/>
    <row r="234" s="29" customFormat="1" x14ac:dyDescent="0.25"/>
    <row r="235" s="29" customFormat="1" x14ac:dyDescent="0.25"/>
    <row r="236" s="29" customFormat="1" x14ac:dyDescent="0.25"/>
    <row r="237" s="29" customFormat="1" x14ac:dyDescent="0.25"/>
    <row r="238" s="29" customFormat="1" x14ac:dyDescent="0.25"/>
    <row r="239" s="29" customFormat="1" x14ac:dyDescent="0.25"/>
    <row r="240" s="29" customFormat="1" x14ac:dyDescent="0.25"/>
    <row r="241" spans="38:41" x14ac:dyDescent="0.25">
      <c r="AL241" s="29"/>
      <c r="AM241" s="29"/>
      <c r="AN241" s="29"/>
      <c r="AO241" s="29"/>
    </row>
    <row r="242" spans="38:41" x14ac:dyDescent="0.25">
      <c r="AL242" s="29"/>
      <c r="AM242" s="29"/>
      <c r="AN242" s="29"/>
      <c r="AO242" s="29"/>
    </row>
    <row r="243" spans="38:41" x14ac:dyDescent="0.25">
      <c r="AL243" s="29"/>
      <c r="AM243" s="29"/>
      <c r="AN243" s="29"/>
      <c r="AO243" s="29"/>
    </row>
    <row r="244" spans="38:41" x14ac:dyDescent="0.25">
      <c r="AL244" s="29"/>
      <c r="AM244" s="29"/>
      <c r="AN244" s="29"/>
      <c r="AO244" s="29"/>
    </row>
    <row r="245" spans="38:41" x14ac:dyDescent="0.25">
      <c r="AL245" s="29"/>
      <c r="AM245" s="29"/>
      <c r="AN245" s="29"/>
      <c r="AO245" s="29"/>
    </row>
    <row r="246" spans="38:41" x14ac:dyDescent="0.25">
      <c r="AL246" s="29"/>
      <c r="AM246" s="29"/>
      <c r="AN246" s="29"/>
      <c r="AO246" s="29"/>
    </row>
    <row r="247" spans="38:41" x14ac:dyDescent="0.25">
      <c r="AL247" s="29"/>
      <c r="AM247" s="29"/>
      <c r="AN247" s="29"/>
      <c r="AO247" s="29"/>
    </row>
    <row r="248" spans="38:41" x14ac:dyDescent="0.25">
      <c r="AL248" s="29"/>
      <c r="AM248" s="29"/>
      <c r="AN248" s="29"/>
      <c r="AO248" s="29"/>
    </row>
    <row r="249" spans="38:41" x14ac:dyDescent="0.25">
      <c r="AL249" s="29"/>
      <c r="AM249" s="29"/>
      <c r="AN249" s="29"/>
      <c r="AO249" s="29"/>
    </row>
    <row r="250" spans="38:41" x14ac:dyDescent="0.25">
      <c r="AL250" s="29"/>
      <c r="AM250" s="29"/>
      <c r="AN250" s="29"/>
      <c r="AO250" s="29"/>
    </row>
    <row r="251" spans="38:41" x14ac:dyDescent="0.25">
      <c r="AL251" s="29"/>
      <c r="AM251" s="29"/>
      <c r="AN251" s="29"/>
      <c r="AO251" s="29"/>
    </row>
    <row r="252" spans="38:41" x14ac:dyDescent="0.25">
      <c r="AL252" s="29"/>
      <c r="AM252" s="29"/>
      <c r="AN252" s="29"/>
      <c r="AO252" s="29"/>
    </row>
    <row r="253" spans="38:41" x14ac:dyDescent="0.25">
      <c r="AL253" s="29"/>
      <c r="AM253" s="29"/>
      <c r="AN253" s="29"/>
      <c r="AO253" s="29"/>
    </row>
    <row r="254" spans="38:41" x14ac:dyDescent="0.25">
      <c r="AL254" s="29"/>
      <c r="AM254" s="29"/>
      <c r="AN254" s="29"/>
      <c r="AO254" s="29"/>
    </row>
    <row r="255" spans="38:41" x14ac:dyDescent="0.25">
      <c r="AL255" s="29"/>
      <c r="AM255" s="29"/>
      <c r="AN255" s="29"/>
      <c r="AO255" s="29"/>
    </row>
    <row r="256" spans="38:41" x14ac:dyDescent="0.25">
      <c r="AL256" s="29"/>
      <c r="AM256" s="29"/>
      <c r="AN256" s="29"/>
      <c r="AO256" s="29"/>
    </row>
    <row r="257" spans="38:41" x14ac:dyDescent="0.25">
      <c r="AL257" s="29"/>
      <c r="AM257" s="29"/>
      <c r="AN257" s="29"/>
      <c r="AO257" s="29"/>
    </row>
    <row r="258" spans="38:41" x14ac:dyDescent="0.25">
      <c r="AL258" s="29"/>
      <c r="AM258" s="29"/>
      <c r="AN258" s="29"/>
      <c r="AO258" s="29"/>
    </row>
    <row r="259" spans="38:41" x14ac:dyDescent="0.25">
      <c r="AL259" s="29"/>
      <c r="AM259" s="29"/>
      <c r="AN259" s="29"/>
      <c r="AO259" s="29"/>
    </row>
    <row r="260" spans="38:41" x14ac:dyDescent="0.25">
      <c r="AL260" s="29"/>
      <c r="AM260" s="29"/>
      <c r="AN260" s="29"/>
      <c r="AO260" s="29"/>
    </row>
    <row r="261" spans="38:41" x14ac:dyDescent="0.25">
      <c r="AL261" s="29"/>
      <c r="AM261" s="29"/>
      <c r="AN261" s="29"/>
      <c r="AO261" s="29"/>
    </row>
    <row r="262" spans="38:41" x14ac:dyDescent="0.25">
      <c r="AL262" s="29"/>
      <c r="AM262" s="29"/>
      <c r="AN262" s="29"/>
      <c r="AO262" s="29"/>
    </row>
    <row r="263" spans="38:41" x14ac:dyDescent="0.25">
      <c r="AL263" s="29"/>
      <c r="AM263" s="29"/>
      <c r="AN263" s="29"/>
      <c r="AO263" s="29"/>
    </row>
    <row r="264" spans="38:41" x14ac:dyDescent="0.25">
      <c r="AL264" s="29"/>
      <c r="AM264" s="29"/>
      <c r="AN264" s="29"/>
      <c r="AO264" s="29"/>
    </row>
    <row r="265" spans="38:41" x14ac:dyDescent="0.25">
      <c r="AL265" s="29"/>
      <c r="AM265" s="29"/>
      <c r="AN265" s="29"/>
      <c r="AO265" s="29"/>
    </row>
    <row r="266" spans="38:41" x14ac:dyDescent="0.25">
      <c r="AL266" s="29"/>
      <c r="AM266" s="29"/>
      <c r="AN266" s="29"/>
      <c r="AO266" s="29"/>
    </row>
    <row r="267" spans="38:41" x14ac:dyDescent="0.25">
      <c r="AL267" s="29"/>
      <c r="AM267" s="29"/>
      <c r="AN267" s="29"/>
      <c r="AO267" s="29"/>
    </row>
    <row r="268" spans="38:41" x14ac:dyDescent="0.25">
      <c r="AL268" s="29"/>
      <c r="AM268" s="29"/>
      <c r="AN268" s="29"/>
      <c r="AO268" s="29"/>
    </row>
    <row r="269" spans="38:41" x14ac:dyDescent="0.25">
      <c r="AL269" s="29"/>
      <c r="AM269" s="29"/>
      <c r="AN269" s="29"/>
      <c r="AO269" s="29"/>
    </row>
    <row r="270" spans="38:41" x14ac:dyDescent="0.25">
      <c r="AL270" s="29"/>
      <c r="AM270" s="29"/>
      <c r="AN270" s="29"/>
      <c r="AO270" s="29"/>
    </row>
    <row r="271" spans="38:41" x14ac:dyDescent="0.25">
      <c r="AL271" s="29"/>
      <c r="AM271" s="29"/>
      <c r="AN271" s="29"/>
      <c r="AO271" s="29"/>
    </row>
    <row r="272" spans="38:41" x14ac:dyDescent="0.25">
      <c r="AL272" s="29"/>
      <c r="AM272" s="29"/>
      <c r="AN272" s="29"/>
      <c r="AO272" s="29"/>
    </row>
    <row r="273" spans="38:41" x14ac:dyDescent="0.25">
      <c r="AL273" s="29"/>
      <c r="AM273" s="29"/>
      <c r="AN273" s="29"/>
      <c r="AO273" s="29"/>
    </row>
    <row r="274" spans="38:41" x14ac:dyDescent="0.25">
      <c r="AL274" s="29"/>
      <c r="AM274" s="29"/>
      <c r="AN274" s="29"/>
      <c r="AO274" s="29"/>
    </row>
    <row r="275" spans="38:41" x14ac:dyDescent="0.25">
      <c r="AL275" s="29"/>
      <c r="AM275" s="29"/>
      <c r="AN275" s="29"/>
      <c r="AO275" s="29"/>
    </row>
    <row r="276" spans="38:41" x14ac:dyDescent="0.25">
      <c r="AL276" s="29"/>
      <c r="AM276" s="29"/>
      <c r="AN276" s="29"/>
      <c r="AO276" s="29"/>
    </row>
    <row r="277" spans="38:41" x14ac:dyDescent="0.25">
      <c r="AL277" s="29"/>
      <c r="AM277" s="29"/>
      <c r="AN277" s="29"/>
      <c r="AO277" s="29"/>
    </row>
    <row r="278" spans="38:41" x14ac:dyDescent="0.25">
      <c r="AL278" s="29"/>
      <c r="AM278" s="29"/>
      <c r="AN278" s="29"/>
      <c r="AO278" s="29"/>
    </row>
    <row r="279" spans="38:41" x14ac:dyDescent="0.25">
      <c r="AL279" s="29"/>
      <c r="AM279" s="29"/>
      <c r="AN279" s="29"/>
      <c r="AO279" s="29"/>
    </row>
    <row r="280" spans="38:41" x14ac:dyDescent="0.25">
      <c r="AL280" s="29"/>
      <c r="AM280" s="29"/>
      <c r="AN280" s="29"/>
      <c r="AO280" s="29"/>
    </row>
    <row r="281" spans="38:41" x14ac:dyDescent="0.25">
      <c r="AL281" s="29"/>
      <c r="AM281" s="29"/>
      <c r="AN281" s="29"/>
      <c r="AO281" s="29"/>
    </row>
    <row r="282" spans="38:41" x14ac:dyDescent="0.25">
      <c r="AL282" s="29"/>
      <c r="AM282" s="29"/>
      <c r="AN282" s="29"/>
      <c r="AO282" s="29"/>
    </row>
    <row r="283" spans="38:41" x14ac:dyDescent="0.25">
      <c r="AL283" s="29"/>
      <c r="AM283" s="29"/>
      <c r="AN283" s="29"/>
      <c r="AO283" s="29"/>
    </row>
    <row r="284" spans="38:41" x14ac:dyDescent="0.25">
      <c r="AL284" s="29"/>
      <c r="AM284" s="29"/>
      <c r="AN284" s="29"/>
      <c r="AO284" s="29"/>
    </row>
    <row r="285" spans="38:41" x14ac:dyDescent="0.25">
      <c r="AL285" s="29"/>
      <c r="AM285" s="29"/>
      <c r="AN285" s="29"/>
      <c r="AO285" s="29"/>
    </row>
    <row r="286" spans="38:41" x14ac:dyDescent="0.25">
      <c r="AL286" s="29"/>
      <c r="AM286" s="29"/>
      <c r="AN286" s="29"/>
      <c r="AO286" s="29"/>
    </row>
    <row r="287" spans="38:41" x14ac:dyDescent="0.25">
      <c r="AL287" s="29"/>
      <c r="AM287" s="29"/>
      <c r="AN287" s="29"/>
      <c r="AO287" s="29"/>
    </row>
    <row r="288" spans="38:41" x14ac:dyDescent="0.25">
      <c r="AL288" s="29"/>
      <c r="AM288" s="29"/>
      <c r="AN288" s="29"/>
      <c r="AO288" s="29"/>
    </row>
    <row r="289" spans="38:41" x14ac:dyDescent="0.25">
      <c r="AL289" s="29"/>
      <c r="AM289" s="29"/>
      <c r="AN289" s="29"/>
      <c r="AO289" s="29"/>
    </row>
    <row r="290" spans="38:41" x14ac:dyDescent="0.25">
      <c r="AL290" s="29"/>
      <c r="AM290" s="29"/>
      <c r="AN290" s="29"/>
      <c r="AO290" s="29"/>
    </row>
    <row r="291" spans="38:41" x14ac:dyDescent="0.25">
      <c r="AL291" s="29"/>
      <c r="AM291" s="29"/>
      <c r="AN291" s="29"/>
      <c r="AO291" s="29"/>
    </row>
    <row r="292" spans="38:41" x14ac:dyDescent="0.25">
      <c r="AL292" s="29"/>
      <c r="AM292" s="29"/>
      <c r="AN292" s="29"/>
      <c r="AO292" s="29"/>
    </row>
    <row r="293" spans="38:41" x14ac:dyDescent="0.25">
      <c r="AL293" s="29"/>
      <c r="AM293" s="29"/>
      <c r="AN293" s="29"/>
      <c r="AO293" s="29"/>
    </row>
    <row r="294" spans="38:41" x14ac:dyDescent="0.25">
      <c r="AL294" s="29"/>
      <c r="AM294" s="29"/>
      <c r="AN294" s="29"/>
      <c r="AO294" s="29"/>
    </row>
    <row r="295" spans="38:41" x14ac:dyDescent="0.25">
      <c r="AL295" s="29"/>
      <c r="AM295" s="29"/>
      <c r="AN295" s="29"/>
      <c r="AO295" s="29"/>
    </row>
    <row r="296" spans="38:41" x14ac:dyDescent="0.25">
      <c r="AL296" s="29"/>
      <c r="AM296" s="29"/>
      <c r="AN296" s="29"/>
      <c r="AO296" s="29"/>
    </row>
    <row r="297" spans="38:41" x14ac:dyDescent="0.25">
      <c r="AL297" s="29"/>
      <c r="AM297" s="29"/>
      <c r="AN297" s="29"/>
      <c r="AO297" s="29"/>
    </row>
    <row r="298" spans="38:41" x14ac:dyDescent="0.25">
      <c r="AL298" s="29"/>
      <c r="AM298" s="29"/>
      <c r="AN298" s="29"/>
      <c r="AO298" s="29"/>
    </row>
    <row r="299" spans="38:41" x14ac:dyDescent="0.25">
      <c r="AL299" s="29"/>
      <c r="AM299" s="29"/>
      <c r="AN299" s="29"/>
      <c r="AO299" s="29"/>
    </row>
    <row r="300" spans="38:41" x14ac:dyDescent="0.25">
      <c r="AL300" s="29"/>
      <c r="AM300" s="29"/>
      <c r="AN300" s="29"/>
      <c r="AO300" s="29"/>
    </row>
    <row r="301" spans="38:41" x14ac:dyDescent="0.25">
      <c r="AL301" s="29"/>
      <c r="AM301" s="29"/>
      <c r="AN301" s="29"/>
      <c r="AO301" s="29"/>
    </row>
    <row r="302" spans="38:41" x14ac:dyDescent="0.25">
      <c r="AL302" s="29"/>
      <c r="AM302" s="29"/>
      <c r="AN302" s="29"/>
      <c r="AO302" s="29"/>
    </row>
    <row r="303" spans="38:41" x14ac:dyDescent="0.25">
      <c r="AL303" s="29"/>
      <c r="AM303" s="29"/>
      <c r="AN303" s="29"/>
      <c r="AO303" s="29"/>
    </row>
    <row r="304" spans="38:41" x14ac:dyDescent="0.25">
      <c r="AL304" s="29"/>
      <c r="AM304" s="29"/>
      <c r="AN304" s="29"/>
      <c r="AO304" s="29"/>
    </row>
    <row r="305" spans="38:41" x14ac:dyDescent="0.25">
      <c r="AL305" s="29"/>
      <c r="AM305" s="29"/>
      <c r="AN305" s="29"/>
      <c r="AO305" s="29"/>
    </row>
    <row r="306" spans="38:41" x14ac:dyDescent="0.25">
      <c r="AL306" s="29"/>
      <c r="AM306" s="29"/>
      <c r="AN306" s="29"/>
      <c r="AO306" s="29"/>
    </row>
    <row r="307" spans="38:41" x14ac:dyDescent="0.25">
      <c r="AL307" s="29"/>
      <c r="AM307" s="29"/>
      <c r="AN307" s="29"/>
      <c r="AO307" s="29"/>
    </row>
    <row r="308" spans="38:41" x14ac:dyDescent="0.25">
      <c r="AL308" s="29"/>
      <c r="AM308" s="29"/>
      <c r="AN308" s="29"/>
      <c r="AO308" s="29"/>
    </row>
    <row r="309" spans="38:41" x14ac:dyDescent="0.25">
      <c r="AL309" s="29"/>
      <c r="AM309" s="29"/>
      <c r="AN309" s="29"/>
      <c r="AO309" s="29"/>
    </row>
    <row r="310" spans="38:41" x14ac:dyDescent="0.25">
      <c r="AL310" s="29"/>
      <c r="AM310" s="29"/>
      <c r="AN310" s="29"/>
      <c r="AO310" s="29"/>
    </row>
    <row r="311" spans="38:41" x14ac:dyDescent="0.25">
      <c r="AL311" s="29"/>
      <c r="AM311" s="29"/>
      <c r="AN311" s="29"/>
      <c r="AO311" s="29"/>
    </row>
    <row r="312" spans="38:41" x14ac:dyDescent="0.25">
      <c r="AL312" s="29"/>
      <c r="AM312" s="29"/>
      <c r="AN312" s="29"/>
      <c r="AO312" s="29"/>
    </row>
    <row r="313" spans="38:41" x14ac:dyDescent="0.25">
      <c r="AL313" s="29"/>
      <c r="AM313" s="29"/>
      <c r="AN313" s="29"/>
      <c r="AO313" s="29"/>
    </row>
    <row r="314" spans="38:41" x14ac:dyDescent="0.25">
      <c r="AL314" s="29"/>
      <c r="AM314" s="29"/>
      <c r="AN314" s="29"/>
      <c r="AO314" s="29"/>
    </row>
    <row r="315" spans="38:41" x14ac:dyDescent="0.25">
      <c r="AL315" s="29"/>
      <c r="AM315" s="29"/>
      <c r="AN315" s="29"/>
      <c r="AO315" s="29"/>
    </row>
    <row r="316" spans="38:41" x14ac:dyDescent="0.25">
      <c r="AL316" s="29"/>
      <c r="AM316" s="29"/>
      <c r="AN316" s="29"/>
      <c r="AO316" s="29"/>
    </row>
    <row r="317" spans="38:41" x14ac:dyDescent="0.25">
      <c r="AL317" s="29"/>
      <c r="AM317" s="29"/>
      <c r="AN317" s="29"/>
      <c r="AO317" s="29"/>
    </row>
    <row r="318" spans="38:41" x14ac:dyDescent="0.25">
      <c r="AL318" s="29"/>
      <c r="AM318" s="29"/>
      <c r="AN318" s="29"/>
      <c r="AO318" s="29"/>
    </row>
    <row r="319" spans="38:41" x14ac:dyDescent="0.25">
      <c r="AL319" s="29"/>
      <c r="AM319" s="29"/>
      <c r="AN319" s="29"/>
      <c r="AO319" s="29"/>
    </row>
    <row r="320" spans="38:41" x14ac:dyDescent="0.25">
      <c r="AL320" s="29"/>
      <c r="AM320" s="29"/>
      <c r="AN320" s="29"/>
      <c r="AO320" s="29"/>
    </row>
    <row r="321" spans="38:41" x14ac:dyDescent="0.25">
      <c r="AL321" s="29"/>
      <c r="AM321" s="29"/>
      <c r="AN321" s="29"/>
      <c r="AO321" s="29"/>
    </row>
    <row r="322" spans="38:41" x14ac:dyDescent="0.25">
      <c r="AL322" s="29"/>
      <c r="AM322" s="29"/>
      <c r="AN322" s="29"/>
      <c r="AO322" s="29"/>
    </row>
    <row r="323" spans="38:41" x14ac:dyDescent="0.25">
      <c r="AL323" s="29"/>
      <c r="AM323" s="29"/>
      <c r="AN323" s="29"/>
      <c r="AO323" s="29"/>
    </row>
    <row r="324" spans="38:41" x14ac:dyDescent="0.25">
      <c r="AL324" s="29"/>
      <c r="AM324" s="29"/>
      <c r="AN324" s="29"/>
      <c r="AO324" s="29"/>
    </row>
    <row r="325" spans="38:41" x14ac:dyDescent="0.25">
      <c r="AL325" s="29"/>
      <c r="AM325" s="29"/>
      <c r="AN325" s="29"/>
      <c r="AO325" s="29"/>
    </row>
    <row r="326" spans="38:41" x14ac:dyDescent="0.25">
      <c r="AL326" s="29"/>
      <c r="AM326" s="29"/>
      <c r="AN326" s="29"/>
      <c r="AO326" s="29"/>
    </row>
    <row r="327" spans="38:41" x14ac:dyDescent="0.25">
      <c r="AL327" s="29"/>
      <c r="AM327" s="29"/>
      <c r="AN327" s="29"/>
      <c r="AO327" s="29"/>
    </row>
    <row r="328" spans="38:41" x14ac:dyDescent="0.25">
      <c r="AL328" s="29"/>
      <c r="AM328" s="29"/>
      <c r="AN328" s="29"/>
      <c r="AO328" s="29"/>
    </row>
    <row r="329" spans="38:41" x14ac:dyDescent="0.25">
      <c r="AL329" s="29"/>
      <c r="AM329" s="29"/>
      <c r="AN329" s="29"/>
      <c r="AO329" s="29"/>
    </row>
    <row r="330" spans="38:41" x14ac:dyDescent="0.25">
      <c r="AL330" s="29"/>
      <c r="AM330" s="29"/>
      <c r="AN330" s="29"/>
      <c r="AO330" s="29"/>
    </row>
    <row r="331" spans="38:41" x14ac:dyDescent="0.25">
      <c r="AL331" s="29"/>
      <c r="AM331" s="29"/>
      <c r="AN331" s="29"/>
      <c r="AO331" s="29"/>
    </row>
    <row r="332" spans="38:41" x14ac:dyDescent="0.25">
      <c r="AL332" s="29"/>
      <c r="AM332" s="29"/>
      <c r="AN332" s="29"/>
      <c r="AO332" s="29"/>
    </row>
    <row r="333" spans="38:41" x14ac:dyDescent="0.25">
      <c r="AL333" s="29"/>
      <c r="AM333" s="29"/>
      <c r="AN333" s="29"/>
      <c r="AO333" s="29"/>
    </row>
    <row r="334" spans="38:41" x14ac:dyDescent="0.25">
      <c r="AL334" s="29"/>
      <c r="AM334" s="29"/>
      <c r="AN334" s="29"/>
      <c r="AO334" s="29"/>
    </row>
    <row r="335" spans="38:41" x14ac:dyDescent="0.25">
      <c r="AL335" s="29"/>
      <c r="AM335" s="29"/>
      <c r="AN335" s="29"/>
      <c r="AO335" s="29"/>
    </row>
    <row r="336" spans="38:41" x14ac:dyDescent="0.25">
      <c r="AL336" s="29"/>
      <c r="AM336" s="29"/>
      <c r="AN336" s="29"/>
      <c r="AO336" s="29"/>
    </row>
    <row r="337" spans="38:41" x14ac:dyDescent="0.25">
      <c r="AL337" s="29"/>
      <c r="AM337" s="29"/>
      <c r="AN337" s="29"/>
      <c r="AO337" s="29"/>
    </row>
    <row r="338" spans="38:41" x14ac:dyDescent="0.25">
      <c r="AL338" s="29"/>
      <c r="AM338" s="29"/>
      <c r="AN338" s="29"/>
      <c r="AO338" s="29"/>
    </row>
    <row r="339" spans="38:41" x14ac:dyDescent="0.25">
      <c r="AL339" s="29"/>
      <c r="AM339" s="29"/>
      <c r="AN339" s="29"/>
      <c r="AO339" s="29"/>
    </row>
    <row r="340" spans="38:41" x14ac:dyDescent="0.25">
      <c r="AL340" s="29"/>
      <c r="AM340" s="29"/>
      <c r="AN340" s="29"/>
      <c r="AO340" s="29"/>
    </row>
    <row r="341" spans="38:41" x14ac:dyDescent="0.25">
      <c r="AL341" s="29"/>
      <c r="AM341" s="29"/>
      <c r="AN341" s="29"/>
      <c r="AO341" s="29"/>
    </row>
    <row r="342" spans="38:41" x14ac:dyDescent="0.25">
      <c r="AL342" s="29"/>
      <c r="AM342" s="29"/>
      <c r="AN342" s="29"/>
      <c r="AO342" s="29"/>
    </row>
    <row r="343" spans="38:41" x14ac:dyDescent="0.25">
      <c r="AL343" s="29"/>
      <c r="AM343" s="29"/>
      <c r="AN343" s="29"/>
      <c r="AO343" s="29"/>
    </row>
    <row r="344" spans="38:41" x14ac:dyDescent="0.25">
      <c r="AL344" s="29"/>
      <c r="AM344" s="29"/>
      <c r="AN344" s="29"/>
      <c r="AO344" s="29"/>
    </row>
    <row r="345" spans="38:41" x14ac:dyDescent="0.25">
      <c r="AL345" s="29"/>
      <c r="AM345" s="29"/>
      <c r="AN345" s="29"/>
      <c r="AO345" s="29"/>
    </row>
    <row r="346" spans="38:41" x14ac:dyDescent="0.25">
      <c r="AL346" s="29"/>
      <c r="AM346" s="29"/>
      <c r="AN346" s="29"/>
      <c r="AO346" s="29"/>
    </row>
    <row r="347" spans="38:41" x14ac:dyDescent="0.25">
      <c r="AL347" s="29"/>
      <c r="AM347" s="29"/>
      <c r="AN347" s="29"/>
      <c r="AO347" s="29"/>
    </row>
    <row r="348" spans="38:41" x14ac:dyDescent="0.25">
      <c r="AL348" s="29"/>
      <c r="AM348" s="29"/>
      <c r="AN348" s="29"/>
      <c r="AO348" s="29"/>
    </row>
    <row r="349" spans="38:41" x14ac:dyDescent="0.25">
      <c r="AL349" s="29"/>
      <c r="AM349" s="29"/>
      <c r="AN349" s="29"/>
      <c r="AO349" s="29"/>
    </row>
    <row r="350" spans="38:41" x14ac:dyDescent="0.25">
      <c r="AL350" s="29"/>
      <c r="AM350" s="29"/>
      <c r="AN350" s="29"/>
      <c r="AO350" s="29"/>
    </row>
    <row r="351" spans="38:41" x14ac:dyDescent="0.25">
      <c r="AL351" s="29"/>
      <c r="AM351" s="29"/>
      <c r="AN351" s="29"/>
      <c r="AO351" s="29"/>
    </row>
    <row r="352" spans="38:41" x14ac:dyDescent="0.25">
      <c r="AL352" s="29"/>
      <c r="AM352" s="29"/>
      <c r="AN352" s="29"/>
      <c r="AO352" s="29"/>
    </row>
    <row r="353" spans="38:41" x14ac:dyDescent="0.25">
      <c r="AL353" s="29"/>
      <c r="AM353" s="29"/>
      <c r="AN353" s="29"/>
      <c r="AO353" s="29"/>
    </row>
    <row r="354" spans="38:41" x14ac:dyDescent="0.25">
      <c r="AL354" s="29"/>
      <c r="AM354" s="29"/>
      <c r="AN354" s="29"/>
      <c r="AO354" s="29"/>
    </row>
    <row r="355" spans="38:41" x14ac:dyDescent="0.25">
      <c r="AL355" s="29"/>
      <c r="AM355" s="29"/>
      <c r="AN355" s="29"/>
      <c r="AO355" s="29"/>
    </row>
    <row r="356" spans="38:41" x14ac:dyDescent="0.25">
      <c r="AL356" s="29"/>
      <c r="AM356" s="29"/>
      <c r="AN356" s="29"/>
      <c r="AO356" s="29"/>
    </row>
    <row r="357" spans="38:41" x14ac:dyDescent="0.25">
      <c r="AL357" s="29"/>
      <c r="AM357" s="29"/>
      <c r="AN357" s="29"/>
      <c r="AO357" s="29"/>
    </row>
    <row r="358" spans="38:41" x14ac:dyDescent="0.25">
      <c r="AL358" s="29"/>
      <c r="AM358" s="29"/>
      <c r="AN358" s="29"/>
      <c r="AO358" s="29"/>
    </row>
    <row r="359" spans="38:41" x14ac:dyDescent="0.25">
      <c r="AL359" s="29"/>
      <c r="AM359" s="29"/>
      <c r="AN359" s="29"/>
      <c r="AO359" s="29"/>
    </row>
    <row r="360" spans="38:41" x14ac:dyDescent="0.25">
      <c r="AL360" s="29"/>
      <c r="AM360" s="29"/>
      <c r="AN360" s="29"/>
      <c r="AO360" s="29"/>
    </row>
    <row r="361" spans="38:41" x14ac:dyDescent="0.25">
      <c r="AL361" s="29"/>
      <c r="AM361" s="29"/>
      <c r="AN361" s="29"/>
      <c r="AO361" s="29"/>
    </row>
    <row r="362" spans="38:41" x14ac:dyDescent="0.25">
      <c r="AL362" s="29"/>
      <c r="AM362" s="29"/>
      <c r="AN362" s="29"/>
      <c r="AO362" s="29"/>
    </row>
    <row r="363" spans="38:41" x14ac:dyDescent="0.25">
      <c r="AL363" s="29"/>
      <c r="AM363" s="29"/>
      <c r="AN363" s="29"/>
      <c r="AO363" s="29"/>
    </row>
    <row r="364" spans="38:41" x14ac:dyDescent="0.25">
      <c r="AL364" s="29"/>
      <c r="AM364" s="29"/>
      <c r="AN364" s="29"/>
      <c r="AO364" s="29"/>
    </row>
    <row r="365" spans="38:41" x14ac:dyDescent="0.25">
      <c r="AL365" s="29"/>
      <c r="AM365" s="29"/>
      <c r="AN365" s="29"/>
      <c r="AO365" s="29"/>
    </row>
    <row r="366" spans="38:41" x14ac:dyDescent="0.25">
      <c r="AL366" s="29"/>
      <c r="AM366" s="29"/>
      <c r="AN366" s="29"/>
      <c r="AO366" s="29"/>
    </row>
    <row r="367" spans="38:41" x14ac:dyDescent="0.25">
      <c r="AL367" s="29"/>
      <c r="AM367" s="29"/>
      <c r="AN367" s="29"/>
      <c r="AO367" s="29"/>
    </row>
    <row r="368" spans="38:41" x14ac:dyDescent="0.25">
      <c r="AL368" s="29"/>
      <c r="AM368" s="29"/>
      <c r="AN368" s="29"/>
      <c r="AO368" s="29"/>
    </row>
    <row r="369" spans="38:41" x14ac:dyDescent="0.25">
      <c r="AL369" s="29"/>
      <c r="AM369" s="29"/>
      <c r="AN369" s="29"/>
      <c r="AO369" s="29"/>
    </row>
    <row r="370" spans="38:41" x14ac:dyDescent="0.25">
      <c r="AL370" s="29"/>
      <c r="AM370" s="29"/>
      <c r="AN370" s="29"/>
      <c r="AO370" s="29"/>
    </row>
    <row r="371" spans="38:41" x14ac:dyDescent="0.25">
      <c r="AL371" s="29"/>
      <c r="AM371" s="29"/>
      <c r="AN371" s="29"/>
      <c r="AO371" s="29"/>
    </row>
    <row r="372" spans="38:41" x14ac:dyDescent="0.25">
      <c r="AL372" s="29"/>
      <c r="AM372" s="29"/>
      <c r="AN372" s="29"/>
      <c r="AO372" s="29"/>
    </row>
    <row r="373" spans="38:41" x14ac:dyDescent="0.25">
      <c r="AL373" s="29"/>
      <c r="AM373" s="29"/>
      <c r="AN373" s="29"/>
      <c r="AO373" s="29"/>
    </row>
    <row r="374" spans="38:41" x14ac:dyDescent="0.25">
      <c r="AL374" s="29"/>
      <c r="AM374" s="29"/>
      <c r="AN374" s="29"/>
      <c r="AO374" s="29"/>
    </row>
    <row r="375" spans="38:41" x14ac:dyDescent="0.25">
      <c r="AL375" s="29"/>
      <c r="AM375" s="29"/>
      <c r="AN375" s="29"/>
      <c r="AO375" s="29"/>
    </row>
    <row r="376" spans="38:41" x14ac:dyDescent="0.25">
      <c r="AL376" s="29"/>
      <c r="AM376" s="29"/>
      <c r="AN376" s="29"/>
      <c r="AO376" s="29"/>
    </row>
    <row r="377" spans="38:41" x14ac:dyDescent="0.25">
      <c r="AL377" s="29"/>
      <c r="AM377" s="29"/>
      <c r="AN377" s="29"/>
      <c r="AO377" s="29"/>
    </row>
    <row r="378" spans="38:41" x14ac:dyDescent="0.25">
      <c r="AL378" s="29"/>
      <c r="AM378" s="29"/>
      <c r="AN378" s="29"/>
      <c r="AO378" s="29"/>
    </row>
    <row r="379" spans="38:41" x14ac:dyDescent="0.25">
      <c r="AL379" s="29"/>
      <c r="AM379" s="29"/>
      <c r="AN379" s="29"/>
      <c r="AO379" s="29"/>
    </row>
    <row r="380" spans="38:41" x14ac:dyDescent="0.25">
      <c r="AL380" s="29"/>
      <c r="AM380" s="29"/>
      <c r="AN380" s="29"/>
      <c r="AO380" s="29"/>
    </row>
    <row r="381" spans="38:41" x14ac:dyDescent="0.25">
      <c r="AL381" s="29"/>
      <c r="AM381" s="29"/>
      <c r="AN381" s="29"/>
      <c r="AO381" s="29"/>
    </row>
    <row r="382" spans="38:41" x14ac:dyDescent="0.25">
      <c r="AL382" s="29"/>
      <c r="AM382" s="29"/>
      <c r="AN382" s="29"/>
      <c r="AO382" s="29"/>
    </row>
    <row r="383" spans="38:41" x14ac:dyDescent="0.25">
      <c r="AL383" s="29"/>
      <c r="AM383" s="29"/>
      <c r="AN383" s="29"/>
      <c r="AO383" s="29"/>
    </row>
    <row r="384" spans="38:41" x14ac:dyDescent="0.25">
      <c r="AL384" s="29"/>
      <c r="AM384" s="29"/>
      <c r="AN384" s="29"/>
      <c r="AO384" s="29"/>
    </row>
    <row r="385" spans="38:41" x14ac:dyDescent="0.25">
      <c r="AL385" s="29"/>
      <c r="AM385" s="29"/>
      <c r="AN385" s="29"/>
      <c r="AO385" s="29"/>
    </row>
    <row r="386" spans="38:41" x14ac:dyDescent="0.25">
      <c r="AL386" s="29"/>
      <c r="AM386" s="29"/>
      <c r="AN386" s="29"/>
      <c r="AO386" s="29"/>
    </row>
    <row r="387" spans="38:41" x14ac:dyDescent="0.25">
      <c r="AL387" s="29"/>
      <c r="AM387" s="29"/>
      <c r="AN387" s="29"/>
      <c r="AO387" s="29"/>
    </row>
    <row r="388" spans="38:41" x14ac:dyDescent="0.25">
      <c r="AL388" s="29"/>
      <c r="AM388" s="29"/>
      <c r="AN388" s="29"/>
      <c r="AO388" s="29"/>
    </row>
    <row r="389" spans="38:41" x14ac:dyDescent="0.25">
      <c r="AL389" s="29"/>
      <c r="AM389" s="29"/>
      <c r="AN389" s="29"/>
      <c r="AO389" s="29"/>
    </row>
    <row r="390" spans="38:41" x14ac:dyDescent="0.25">
      <c r="AL390" s="29"/>
      <c r="AM390" s="29"/>
      <c r="AN390" s="29"/>
      <c r="AO390" s="29"/>
    </row>
    <row r="391" spans="38:41" x14ac:dyDescent="0.25">
      <c r="AL391" s="29"/>
      <c r="AM391" s="29"/>
      <c r="AN391" s="29"/>
      <c r="AO391" s="29"/>
    </row>
    <row r="392" spans="38:41" x14ac:dyDescent="0.25">
      <c r="AL392" s="29"/>
      <c r="AM392" s="29"/>
      <c r="AN392" s="29"/>
      <c r="AO392" s="29"/>
    </row>
    <row r="393" spans="38:41" x14ac:dyDescent="0.25">
      <c r="AL393" s="29"/>
      <c r="AM393" s="29"/>
      <c r="AN393" s="29"/>
      <c r="AO393" s="29"/>
    </row>
    <row r="394" spans="38:41" x14ac:dyDescent="0.25">
      <c r="AL394" s="29"/>
      <c r="AM394" s="29"/>
      <c r="AN394" s="29"/>
      <c r="AO394" s="29"/>
    </row>
    <row r="395" spans="38:41" x14ac:dyDescent="0.25">
      <c r="AL395" s="29"/>
      <c r="AM395" s="29"/>
      <c r="AN395" s="29"/>
      <c r="AO395" s="29"/>
    </row>
    <row r="396" spans="38:41" x14ac:dyDescent="0.25">
      <c r="AL396" s="29"/>
      <c r="AM396" s="29"/>
      <c r="AN396" s="29"/>
      <c r="AO396" s="29"/>
    </row>
    <row r="397" spans="38:41" x14ac:dyDescent="0.25">
      <c r="AL397" s="29"/>
      <c r="AM397" s="29"/>
      <c r="AN397" s="29"/>
      <c r="AO397" s="29"/>
    </row>
    <row r="398" spans="38:41" x14ac:dyDescent="0.25">
      <c r="AL398" s="29"/>
      <c r="AM398" s="29"/>
      <c r="AN398" s="29"/>
      <c r="AO398" s="29"/>
    </row>
    <row r="399" spans="38:41" x14ac:dyDescent="0.25">
      <c r="AL399" s="29"/>
      <c r="AM399" s="29"/>
      <c r="AN399" s="29"/>
      <c r="AO399" s="29"/>
    </row>
    <row r="400" spans="38:41" x14ac:dyDescent="0.25">
      <c r="AL400" s="29"/>
      <c r="AM400" s="29"/>
      <c r="AN400" s="29"/>
      <c r="AO400" s="29"/>
    </row>
    <row r="401" spans="38:41" x14ac:dyDescent="0.25">
      <c r="AL401" s="29"/>
      <c r="AM401" s="29"/>
      <c r="AN401" s="29"/>
      <c r="AO401" s="29"/>
    </row>
    <row r="402" spans="38:41" x14ac:dyDescent="0.25">
      <c r="AL402" s="29"/>
      <c r="AM402" s="29"/>
      <c r="AN402" s="29"/>
      <c r="AO402" s="29"/>
    </row>
    <row r="403" spans="38:41" x14ac:dyDescent="0.25">
      <c r="AL403" s="29"/>
      <c r="AM403" s="29"/>
      <c r="AN403" s="29"/>
      <c r="AO403" s="29"/>
    </row>
    <row r="404" spans="38:41" x14ac:dyDescent="0.25">
      <c r="AL404" s="29"/>
      <c r="AM404" s="29"/>
      <c r="AN404" s="29"/>
      <c r="AO404" s="29"/>
    </row>
    <row r="405" spans="38:41" x14ac:dyDescent="0.25">
      <c r="AL405" s="29"/>
      <c r="AM405" s="29"/>
      <c r="AN405" s="29"/>
      <c r="AO405" s="29"/>
    </row>
    <row r="406" spans="38:41" x14ac:dyDescent="0.25">
      <c r="AL406" s="29"/>
      <c r="AM406" s="29"/>
      <c r="AN406" s="29"/>
      <c r="AO406" s="29"/>
    </row>
    <row r="407" spans="38:41" x14ac:dyDescent="0.25">
      <c r="AL407" s="29"/>
      <c r="AM407" s="29"/>
      <c r="AN407" s="29"/>
      <c r="AO407" s="29"/>
    </row>
    <row r="408" spans="38:41" x14ac:dyDescent="0.25">
      <c r="AL408" s="29"/>
      <c r="AM408" s="29"/>
      <c r="AN408" s="29"/>
      <c r="AO408" s="29"/>
    </row>
    <row r="409" spans="38:41" x14ac:dyDescent="0.25">
      <c r="AL409" s="29"/>
      <c r="AM409" s="29"/>
      <c r="AN409" s="29"/>
      <c r="AO409" s="29"/>
    </row>
    <row r="410" spans="38:41" x14ac:dyDescent="0.25">
      <c r="AL410" s="29"/>
      <c r="AM410" s="29"/>
      <c r="AN410" s="29"/>
      <c r="AO410" s="29"/>
    </row>
    <row r="411" spans="38:41" x14ac:dyDescent="0.25">
      <c r="AL411" s="29"/>
      <c r="AM411" s="29"/>
      <c r="AN411" s="29"/>
      <c r="AO411" s="29"/>
    </row>
    <row r="412" spans="38:41" x14ac:dyDescent="0.25">
      <c r="AL412" s="29"/>
      <c r="AM412" s="29"/>
      <c r="AN412" s="29"/>
      <c r="AO412" s="29"/>
    </row>
    <row r="413" spans="38:41" x14ac:dyDescent="0.25">
      <c r="AL413" s="29"/>
      <c r="AM413" s="29"/>
      <c r="AN413" s="29"/>
      <c r="AO413" s="29"/>
    </row>
    <row r="414" spans="38:41" x14ac:dyDescent="0.25">
      <c r="AL414" s="29"/>
      <c r="AM414" s="29"/>
      <c r="AN414" s="29"/>
      <c r="AO414" s="29"/>
    </row>
    <row r="415" spans="38:41" x14ac:dyDescent="0.25">
      <c r="AL415" s="29"/>
      <c r="AM415" s="29"/>
      <c r="AN415" s="29"/>
      <c r="AO415" s="29"/>
    </row>
    <row r="416" spans="38:41" x14ac:dyDescent="0.25">
      <c r="AL416" s="29"/>
      <c r="AM416" s="29"/>
      <c r="AN416" s="29"/>
      <c r="AO416" s="29"/>
    </row>
    <row r="417" spans="38:41" x14ac:dyDescent="0.25">
      <c r="AL417" s="29"/>
      <c r="AM417" s="29"/>
      <c r="AN417" s="29"/>
      <c r="AO417" s="29"/>
    </row>
    <row r="418" spans="38:41" x14ac:dyDescent="0.25">
      <c r="AL418" s="29"/>
      <c r="AM418" s="29"/>
      <c r="AN418" s="29"/>
      <c r="AO418" s="29"/>
    </row>
    <row r="419" spans="38:41" x14ac:dyDescent="0.25">
      <c r="AL419" s="29"/>
      <c r="AM419" s="29"/>
      <c r="AN419" s="29"/>
      <c r="AO419" s="29"/>
    </row>
    <row r="420" spans="38:41" x14ac:dyDescent="0.25">
      <c r="AL420" s="29"/>
      <c r="AM420" s="29"/>
      <c r="AN420" s="29"/>
      <c r="AO420" s="29"/>
    </row>
    <row r="421" spans="38:41" x14ac:dyDescent="0.25">
      <c r="AL421" s="29"/>
      <c r="AM421" s="29"/>
      <c r="AN421" s="29"/>
      <c r="AO421" s="29"/>
    </row>
    <row r="422" spans="38:41" x14ac:dyDescent="0.25">
      <c r="AL422" s="29"/>
      <c r="AM422" s="29"/>
      <c r="AN422" s="29"/>
      <c r="AO422" s="29"/>
    </row>
    <row r="423" spans="38:41" x14ac:dyDescent="0.25">
      <c r="AL423" s="29"/>
      <c r="AM423" s="29"/>
      <c r="AN423" s="29"/>
      <c r="AO423" s="29"/>
    </row>
    <row r="424" spans="38:41" x14ac:dyDescent="0.25">
      <c r="AL424" s="29"/>
      <c r="AM424" s="29"/>
      <c r="AN424" s="29"/>
      <c r="AO424" s="29"/>
    </row>
    <row r="425" spans="38:41" x14ac:dyDescent="0.25">
      <c r="AL425" s="29"/>
      <c r="AM425" s="29"/>
      <c r="AN425" s="29"/>
      <c r="AO425" s="29"/>
    </row>
    <row r="426" spans="38:41" x14ac:dyDescent="0.25">
      <c r="AL426" s="29"/>
      <c r="AM426" s="29"/>
      <c r="AN426" s="29"/>
      <c r="AO426" s="29"/>
    </row>
    <row r="427" spans="38:41" x14ac:dyDescent="0.25">
      <c r="AL427" s="29"/>
      <c r="AM427" s="29"/>
      <c r="AN427" s="29"/>
      <c r="AO427" s="29"/>
    </row>
    <row r="428" spans="38:41" x14ac:dyDescent="0.25">
      <c r="AL428" s="29"/>
      <c r="AM428" s="29"/>
      <c r="AN428" s="29"/>
      <c r="AO428" s="29"/>
    </row>
    <row r="429" spans="38:41" x14ac:dyDescent="0.25">
      <c r="AL429" s="29"/>
      <c r="AM429" s="29"/>
      <c r="AN429" s="29"/>
      <c r="AO429" s="29"/>
    </row>
    <row r="430" spans="38:41" x14ac:dyDescent="0.25">
      <c r="AL430" s="29"/>
      <c r="AM430" s="29"/>
      <c r="AN430" s="29"/>
      <c r="AO430" s="29"/>
    </row>
    <row r="431" spans="38:41" x14ac:dyDescent="0.25">
      <c r="AL431" s="29"/>
      <c r="AM431" s="29"/>
      <c r="AN431" s="29"/>
      <c r="AO431" s="29"/>
    </row>
    <row r="432" spans="38:41" x14ac:dyDescent="0.25">
      <c r="AL432" s="29"/>
      <c r="AM432" s="29"/>
      <c r="AN432" s="29"/>
      <c r="AO432" s="29"/>
    </row>
    <row r="433" spans="38:41" x14ac:dyDescent="0.25">
      <c r="AL433" s="29"/>
      <c r="AM433" s="29"/>
      <c r="AN433" s="29"/>
      <c r="AO433" s="29"/>
    </row>
    <row r="434" spans="38:41" x14ac:dyDescent="0.25">
      <c r="AL434" s="29"/>
      <c r="AM434" s="29"/>
      <c r="AN434" s="29"/>
      <c r="AO434" s="29"/>
    </row>
    <row r="435" spans="38:41" x14ac:dyDescent="0.25">
      <c r="AL435" s="29"/>
      <c r="AM435" s="29"/>
      <c r="AN435" s="29"/>
      <c r="AO435" s="29"/>
    </row>
    <row r="436" spans="38:41" x14ac:dyDescent="0.25">
      <c r="AL436" s="29"/>
      <c r="AM436" s="29"/>
      <c r="AN436" s="29"/>
      <c r="AO436" s="29"/>
    </row>
    <row r="437" spans="38:41" x14ac:dyDescent="0.25">
      <c r="AL437" s="29"/>
      <c r="AM437" s="29"/>
      <c r="AN437" s="29"/>
      <c r="AO437" s="29"/>
    </row>
    <row r="438" spans="38:41" x14ac:dyDescent="0.25">
      <c r="AL438" s="29"/>
      <c r="AM438" s="29"/>
      <c r="AN438" s="29"/>
      <c r="AO438" s="29"/>
    </row>
    <row r="439" spans="38:41" x14ac:dyDescent="0.25">
      <c r="AL439" s="29"/>
      <c r="AM439" s="29"/>
      <c r="AN439" s="29"/>
      <c r="AO439" s="29"/>
    </row>
    <row r="440" spans="38:41" x14ac:dyDescent="0.25">
      <c r="AL440" s="29"/>
      <c r="AM440" s="29"/>
      <c r="AN440" s="29"/>
      <c r="AO440" s="29"/>
    </row>
    <row r="441" spans="38:41" x14ac:dyDescent="0.25">
      <c r="AL441" s="29"/>
      <c r="AM441" s="29"/>
      <c r="AN441" s="29"/>
      <c r="AO441" s="29"/>
    </row>
    <row r="442" spans="38:41" x14ac:dyDescent="0.25">
      <c r="AL442" s="29"/>
      <c r="AM442" s="29"/>
      <c r="AN442" s="29"/>
      <c r="AO442" s="29"/>
    </row>
    <row r="443" spans="38:41" x14ac:dyDescent="0.25">
      <c r="AL443" s="29"/>
      <c r="AM443" s="29"/>
      <c r="AN443" s="29"/>
      <c r="AO443" s="29"/>
    </row>
    <row r="444" spans="38:41" x14ac:dyDescent="0.25">
      <c r="AL444" s="29"/>
      <c r="AM444" s="29"/>
      <c r="AN444" s="29"/>
      <c r="AO444" s="29"/>
    </row>
    <row r="445" spans="38:41" x14ac:dyDescent="0.25">
      <c r="AL445" s="29"/>
      <c r="AM445" s="29"/>
      <c r="AN445" s="29"/>
      <c r="AO445" s="29"/>
    </row>
    <row r="446" spans="38:41" x14ac:dyDescent="0.25">
      <c r="AL446" s="29"/>
      <c r="AM446" s="29"/>
      <c r="AN446" s="29"/>
      <c r="AO446" s="29"/>
    </row>
    <row r="447" spans="38:41" x14ac:dyDescent="0.25">
      <c r="AL447" s="29"/>
      <c r="AM447" s="29"/>
      <c r="AN447" s="29"/>
      <c r="AO447" s="29"/>
    </row>
    <row r="448" spans="38:41" x14ac:dyDescent="0.25">
      <c r="AL448" s="29"/>
      <c r="AM448" s="29"/>
      <c r="AN448" s="29"/>
      <c r="AO448" s="29"/>
    </row>
    <row r="449" spans="38:41" x14ac:dyDescent="0.25">
      <c r="AL449" s="29"/>
      <c r="AM449" s="29"/>
      <c r="AN449" s="29"/>
      <c r="AO449" s="29"/>
    </row>
    <row r="450" spans="38:41" x14ac:dyDescent="0.25">
      <c r="AL450" s="29"/>
      <c r="AM450" s="29"/>
      <c r="AN450" s="29"/>
      <c r="AO450" s="29"/>
    </row>
    <row r="451" spans="38:41" x14ac:dyDescent="0.25">
      <c r="AL451" s="29"/>
      <c r="AM451" s="29"/>
      <c r="AN451" s="29"/>
      <c r="AO451" s="29"/>
    </row>
    <row r="452" spans="38:41" x14ac:dyDescent="0.25">
      <c r="AL452" s="29"/>
      <c r="AM452" s="29"/>
      <c r="AN452" s="29"/>
      <c r="AO452" s="29"/>
    </row>
    <row r="453" spans="38:41" x14ac:dyDescent="0.25">
      <c r="AL453" s="29"/>
      <c r="AM453" s="29"/>
      <c r="AN453" s="29"/>
      <c r="AO453" s="29"/>
    </row>
    <row r="454" spans="38:41" x14ac:dyDescent="0.25">
      <c r="AL454" s="29"/>
      <c r="AM454" s="29"/>
      <c r="AN454" s="29"/>
      <c r="AO454" s="29"/>
    </row>
    <row r="455" spans="38:41" x14ac:dyDescent="0.25">
      <c r="AL455" s="29"/>
      <c r="AM455" s="29"/>
      <c r="AN455" s="29"/>
      <c r="AO455" s="29"/>
    </row>
    <row r="456" spans="38:41" x14ac:dyDescent="0.25">
      <c r="AL456" s="29"/>
      <c r="AM456" s="29"/>
      <c r="AN456" s="29"/>
      <c r="AO456" s="29"/>
    </row>
    <row r="457" spans="38:41" x14ac:dyDescent="0.25">
      <c r="AL457" s="29"/>
      <c r="AM457" s="29"/>
      <c r="AN457" s="29"/>
      <c r="AO457" s="29"/>
    </row>
    <row r="458" spans="38:41" x14ac:dyDescent="0.25">
      <c r="AL458" s="29"/>
      <c r="AM458" s="29"/>
      <c r="AN458" s="29"/>
      <c r="AO458" s="29"/>
    </row>
    <row r="459" spans="38:41" x14ac:dyDescent="0.25">
      <c r="AL459" s="29"/>
      <c r="AM459" s="29"/>
      <c r="AN459" s="29"/>
      <c r="AO459" s="29"/>
    </row>
    <row r="460" spans="38:41" x14ac:dyDescent="0.25">
      <c r="AL460" s="29"/>
      <c r="AM460" s="29"/>
      <c r="AN460" s="29"/>
      <c r="AO460" s="29"/>
    </row>
    <row r="461" spans="38:41" x14ac:dyDescent="0.25">
      <c r="AL461" s="29"/>
      <c r="AM461" s="29"/>
      <c r="AN461" s="29"/>
      <c r="AO461" s="29"/>
    </row>
    <row r="462" spans="38:41" x14ac:dyDescent="0.25">
      <c r="AL462" s="29"/>
      <c r="AM462" s="29"/>
      <c r="AN462" s="29"/>
      <c r="AO462" s="29"/>
    </row>
    <row r="463" spans="38:41" x14ac:dyDescent="0.25">
      <c r="AL463" s="29"/>
      <c r="AM463" s="29"/>
      <c r="AN463" s="29"/>
      <c r="AO463" s="29"/>
    </row>
    <row r="464" spans="38:41" x14ac:dyDescent="0.25">
      <c r="AL464" s="29"/>
      <c r="AM464" s="29"/>
      <c r="AN464" s="29"/>
      <c r="AO464" s="29"/>
    </row>
    <row r="465" spans="38:41" x14ac:dyDescent="0.25">
      <c r="AL465" s="29"/>
      <c r="AM465" s="29"/>
      <c r="AN465" s="29"/>
      <c r="AO465" s="29"/>
    </row>
    <row r="466" spans="38:41" x14ac:dyDescent="0.25">
      <c r="AL466" s="29"/>
      <c r="AM466" s="29"/>
      <c r="AN466" s="29"/>
      <c r="AO466" s="29"/>
    </row>
    <row r="467" spans="38:41" x14ac:dyDescent="0.25">
      <c r="AL467" s="29"/>
      <c r="AM467" s="29"/>
      <c r="AN467" s="29"/>
      <c r="AO467" s="29"/>
    </row>
    <row r="468" spans="38:41" x14ac:dyDescent="0.25">
      <c r="AL468" s="29"/>
      <c r="AM468" s="29"/>
      <c r="AN468" s="29"/>
      <c r="AO468" s="29"/>
    </row>
    <row r="469" spans="38:41" x14ac:dyDescent="0.25">
      <c r="AL469" s="29"/>
      <c r="AM469" s="29"/>
      <c r="AN469" s="29"/>
      <c r="AO469" s="29"/>
    </row>
    <row r="470" spans="38:41" x14ac:dyDescent="0.25">
      <c r="AL470" s="29"/>
      <c r="AM470" s="29"/>
      <c r="AN470" s="29"/>
      <c r="AO470" s="29"/>
    </row>
    <row r="471" spans="38:41" x14ac:dyDescent="0.25">
      <c r="AL471" s="29"/>
      <c r="AM471" s="29"/>
      <c r="AN471" s="29"/>
      <c r="AO471" s="29"/>
    </row>
    <row r="472" spans="38:41" x14ac:dyDescent="0.25">
      <c r="AL472" s="29"/>
      <c r="AM472" s="29"/>
      <c r="AN472" s="29"/>
      <c r="AO472" s="29"/>
    </row>
    <row r="473" spans="38:41" x14ac:dyDescent="0.25">
      <c r="AL473" s="29"/>
      <c r="AM473" s="29"/>
      <c r="AN473" s="29"/>
      <c r="AO473" s="29"/>
    </row>
    <row r="474" spans="38:41" x14ac:dyDescent="0.25">
      <c r="AL474" s="29"/>
      <c r="AM474" s="29"/>
      <c r="AN474" s="29"/>
      <c r="AO474" s="29"/>
    </row>
    <row r="475" spans="38:41" x14ac:dyDescent="0.25">
      <c r="AL475" s="29"/>
      <c r="AM475" s="29"/>
      <c r="AN475" s="29"/>
      <c r="AO475" s="29"/>
    </row>
    <row r="476" spans="38:41" x14ac:dyDescent="0.25">
      <c r="AL476" s="29"/>
      <c r="AM476" s="29"/>
      <c r="AN476" s="29"/>
      <c r="AO476" s="29"/>
    </row>
    <row r="477" spans="38:41" x14ac:dyDescent="0.25">
      <c r="AL477" s="29"/>
      <c r="AM477" s="29"/>
      <c r="AN477" s="29"/>
      <c r="AO477" s="29"/>
    </row>
    <row r="478" spans="38:41" x14ac:dyDescent="0.25">
      <c r="AL478" s="29"/>
      <c r="AM478" s="29"/>
      <c r="AN478" s="29"/>
      <c r="AO478" s="29"/>
    </row>
    <row r="479" spans="38:41" x14ac:dyDescent="0.25">
      <c r="AL479" s="29"/>
      <c r="AM479" s="29"/>
      <c r="AN479" s="29"/>
      <c r="AO479" s="29"/>
    </row>
    <row r="480" spans="38:41" x14ac:dyDescent="0.25">
      <c r="AL480" s="29"/>
      <c r="AM480" s="29"/>
      <c r="AN480" s="29"/>
      <c r="AO480" s="29"/>
    </row>
    <row r="481" spans="38:41" x14ac:dyDescent="0.25">
      <c r="AL481" s="29"/>
      <c r="AM481" s="29"/>
      <c r="AN481" s="29"/>
      <c r="AO481" s="29"/>
    </row>
    <row r="482" spans="38:41" x14ac:dyDescent="0.25">
      <c r="AL482" s="29"/>
      <c r="AM482" s="29"/>
      <c r="AN482" s="29"/>
      <c r="AO482" s="29"/>
    </row>
    <row r="483" spans="38:41" x14ac:dyDescent="0.25">
      <c r="AL483" s="29"/>
      <c r="AM483" s="29"/>
      <c r="AN483" s="29"/>
      <c r="AO483" s="29"/>
    </row>
    <row r="484" spans="38:41" x14ac:dyDescent="0.25">
      <c r="AL484" s="29"/>
      <c r="AM484" s="29"/>
      <c r="AN484" s="29"/>
      <c r="AO484" s="29"/>
    </row>
    <row r="485" spans="38:41" x14ac:dyDescent="0.25">
      <c r="AL485" s="29"/>
      <c r="AM485" s="29"/>
      <c r="AN485" s="29"/>
      <c r="AO485" s="29"/>
    </row>
    <row r="486" spans="38:41" x14ac:dyDescent="0.25">
      <c r="AL486" s="29"/>
      <c r="AM486" s="29"/>
      <c r="AN486" s="29"/>
      <c r="AO486" s="29"/>
    </row>
    <row r="487" spans="38:41" x14ac:dyDescent="0.25">
      <c r="AL487" s="29"/>
      <c r="AM487" s="29"/>
      <c r="AN487" s="29"/>
      <c r="AO487" s="29"/>
    </row>
    <row r="488" spans="38:41" x14ac:dyDescent="0.25">
      <c r="AL488" s="29"/>
      <c r="AM488" s="29"/>
      <c r="AN488" s="29"/>
      <c r="AO488" s="29"/>
    </row>
    <row r="489" spans="38:41" x14ac:dyDescent="0.25">
      <c r="AL489" s="29"/>
      <c r="AM489" s="29"/>
      <c r="AN489" s="29"/>
      <c r="AO489" s="29"/>
    </row>
    <row r="490" spans="38:41" x14ac:dyDescent="0.25">
      <c r="AL490" s="29"/>
      <c r="AM490" s="29"/>
      <c r="AN490" s="29"/>
      <c r="AO490" s="29"/>
    </row>
    <row r="491" spans="38:41" x14ac:dyDescent="0.25">
      <c r="AL491" s="29"/>
      <c r="AM491" s="29"/>
      <c r="AN491" s="29"/>
      <c r="AO491" s="29"/>
    </row>
    <row r="492" spans="38:41" x14ac:dyDescent="0.25">
      <c r="AL492" s="29"/>
      <c r="AM492" s="29"/>
      <c r="AN492" s="29"/>
      <c r="AO492" s="29"/>
    </row>
    <row r="493" spans="38:41" x14ac:dyDescent="0.25">
      <c r="AL493" s="29"/>
      <c r="AM493" s="29"/>
      <c r="AN493" s="29"/>
      <c r="AO493" s="29"/>
    </row>
    <row r="494" spans="38:41" x14ac:dyDescent="0.25">
      <c r="AL494" s="29"/>
      <c r="AM494" s="29"/>
      <c r="AN494" s="29"/>
      <c r="AO494" s="29"/>
    </row>
    <row r="495" spans="38:41" x14ac:dyDescent="0.25">
      <c r="AL495" s="29"/>
      <c r="AM495" s="29"/>
      <c r="AN495" s="29"/>
      <c r="AO495" s="29"/>
    </row>
    <row r="496" spans="38:41" x14ac:dyDescent="0.25">
      <c r="AL496" s="29"/>
      <c r="AM496" s="29"/>
      <c r="AN496" s="29"/>
      <c r="AO496" s="29"/>
    </row>
    <row r="497" spans="38:41" x14ac:dyDescent="0.25">
      <c r="AL497" s="29"/>
      <c r="AM497" s="29"/>
      <c r="AN497" s="29"/>
      <c r="AO497" s="29"/>
    </row>
    <row r="498" spans="38:41" x14ac:dyDescent="0.25">
      <c r="AL498" s="29"/>
      <c r="AM498" s="29"/>
      <c r="AN498" s="29"/>
      <c r="AO498" s="29"/>
    </row>
    <row r="499" spans="38:41" x14ac:dyDescent="0.25">
      <c r="AL499" s="29"/>
      <c r="AM499" s="29"/>
      <c r="AN499" s="29"/>
      <c r="AO499" s="29"/>
    </row>
    <row r="500" spans="38:41" x14ac:dyDescent="0.25">
      <c r="AL500" s="29"/>
      <c r="AM500" s="29"/>
      <c r="AN500" s="29"/>
      <c r="AO500" s="29"/>
    </row>
    <row r="501" spans="38:41" x14ac:dyDescent="0.25">
      <c r="AL501" s="29"/>
      <c r="AM501" s="29"/>
      <c r="AN501" s="29"/>
      <c r="AO501" s="29"/>
    </row>
    <row r="502" spans="38:41" x14ac:dyDescent="0.25">
      <c r="AL502" s="29"/>
      <c r="AM502" s="29"/>
      <c r="AN502" s="29"/>
      <c r="AO502" s="29"/>
    </row>
    <row r="503" spans="38:41" x14ac:dyDescent="0.25">
      <c r="AL503" s="29"/>
      <c r="AM503" s="29"/>
      <c r="AN503" s="29"/>
      <c r="AO503" s="29"/>
    </row>
    <row r="504" spans="38:41" x14ac:dyDescent="0.25">
      <c r="AL504" s="29"/>
      <c r="AM504" s="29"/>
      <c r="AN504" s="29"/>
      <c r="AO504" s="29"/>
    </row>
    <row r="505" spans="38:41" x14ac:dyDescent="0.25">
      <c r="AL505" s="29"/>
      <c r="AM505" s="29"/>
      <c r="AN505" s="29"/>
      <c r="AO505" s="29"/>
    </row>
    <row r="506" spans="38:41" x14ac:dyDescent="0.25">
      <c r="AL506" s="29"/>
      <c r="AM506" s="29"/>
      <c r="AN506" s="29"/>
      <c r="AO506" s="29"/>
    </row>
    <row r="507" spans="38:41" x14ac:dyDescent="0.25">
      <c r="AL507" s="29"/>
      <c r="AM507" s="29"/>
      <c r="AN507" s="29"/>
      <c r="AO507" s="29"/>
    </row>
    <row r="508" spans="38:41" x14ac:dyDescent="0.25">
      <c r="AL508" s="29"/>
      <c r="AM508" s="29"/>
      <c r="AN508" s="29"/>
      <c r="AO508" s="29"/>
    </row>
    <row r="509" spans="38:41" x14ac:dyDescent="0.25">
      <c r="AL509" s="29"/>
      <c r="AM509" s="29"/>
      <c r="AN509" s="29"/>
      <c r="AO509" s="29"/>
    </row>
    <row r="510" spans="38:41" x14ac:dyDescent="0.25">
      <c r="AL510" s="29"/>
      <c r="AM510" s="29"/>
      <c r="AN510" s="29"/>
      <c r="AO510" s="29"/>
    </row>
    <row r="511" spans="38:41" x14ac:dyDescent="0.25">
      <c r="AL511" s="29"/>
      <c r="AM511" s="29"/>
      <c r="AN511" s="29"/>
      <c r="AO511" s="29"/>
    </row>
    <row r="512" spans="38:41" x14ac:dyDescent="0.25">
      <c r="AL512" s="29"/>
      <c r="AM512" s="29"/>
      <c r="AN512" s="29"/>
      <c r="AO512" s="29"/>
    </row>
    <row r="513" spans="38:41" x14ac:dyDescent="0.25">
      <c r="AL513" s="29"/>
      <c r="AM513" s="29"/>
      <c r="AN513" s="29"/>
      <c r="AO513" s="29"/>
    </row>
    <row r="514" spans="38:41" x14ac:dyDescent="0.25">
      <c r="AL514" s="29"/>
      <c r="AM514" s="29"/>
      <c r="AN514" s="29"/>
      <c r="AO514" s="29"/>
    </row>
    <row r="515" spans="38:41" x14ac:dyDescent="0.25">
      <c r="AL515" s="29"/>
      <c r="AM515" s="29"/>
      <c r="AN515" s="29"/>
      <c r="AO515" s="29"/>
    </row>
    <row r="516" spans="38:41" x14ac:dyDescent="0.25">
      <c r="AL516" s="29"/>
      <c r="AM516" s="29"/>
      <c r="AN516" s="29"/>
      <c r="AO516" s="29"/>
    </row>
    <row r="517" spans="38:41" x14ac:dyDescent="0.25">
      <c r="AL517" s="29"/>
      <c r="AM517" s="29"/>
      <c r="AN517" s="29"/>
      <c r="AO517" s="29"/>
    </row>
    <row r="518" spans="38:41" x14ac:dyDescent="0.25">
      <c r="AL518" s="29"/>
      <c r="AM518" s="29"/>
      <c r="AN518" s="29"/>
      <c r="AO518" s="29"/>
    </row>
    <row r="519" spans="38:41" x14ac:dyDescent="0.25">
      <c r="AL519" s="29"/>
      <c r="AM519" s="29"/>
      <c r="AN519" s="29"/>
      <c r="AO519" s="29"/>
    </row>
    <row r="520" spans="38:41" x14ac:dyDescent="0.25">
      <c r="AL520" s="29"/>
      <c r="AM520" s="29"/>
      <c r="AN520" s="29"/>
      <c r="AO520" s="29"/>
    </row>
    <row r="521" spans="38:41" x14ac:dyDescent="0.25">
      <c r="AL521" s="29"/>
      <c r="AM521" s="29"/>
      <c r="AN521" s="29"/>
      <c r="AO521" s="29"/>
    </row>
    <row r="522" spans="38:41" x14ac:dyDescent="0.25">
      <c r="AL522" s="29"/>
      <c r="AM522" s="29"/>
      <c r="AN522" s="29"/>
      <c r="AO522" s="29"/>
    </row>
    <row r="523" spans="38:41" x14ac:dyDescent="0.25">
      <c r="AL523" s="29"/>
      <c r="AM523" s="29"/>
      <c r="AN523" s="29"/>
      <c r="AO523" s="29"/>
    </row>
    <row r="524" spans="38:41" x14ac:dyDescent="0.25">
      <c r="AL524" s="29"/>
      <c r="AM524" s="29"/>
      <c r="AN524" s="29"/>
      <c r="AO524" s="29"/>
    </row>
    <row r="525" spans="38:41" x14ac:dyDescent="0.25">
      <c r="AL525" s="29"/>
      <c r="AM525" s="29"/>
      <c r="AN525" s="29"/>
      <c r="AO525" s="29"/>
    </row>
    <row r="526" spans="38:41" x14ac:dyDescent="0.25">
      <c r="AL526" s="29"/>
      <c r="AM526" s="29"/>
      <c r="AN526" s="29"/>
      <c r="AO526" s="29"/>
    </row>
    <row r="527" spans="38:41" x14ac:dyDescent="0.25">
      <c r="AL527" s="29"/>
      <c r="AM527" s="29"/>
      <c r="AN527" s="29"/>
      <c r="AO527" s="29"/>
    </row>
    <row r="528" spans="38:41" x14ac:dyDescent="0.25">
      <c r="AL528" s="29"/>
      <c r="AM528" s="29"/>
      <c r="AN528" s="29"/>
      <c r="AO528" s="29"/>
    </row>
    <row r="529" spans="38:41" x14ac:dyDescent="0.25">
      <c r="AL529" s="29"/>
      <c r="AM529" s="29"/>
      <c r="AN529" s="29"/>
      <c r="AO529" s="29"/>
    </row>
    <row r="530" spans="38:41" x14ac:dyDescent="0.25">
      <c r="AL530" s="29"/>
      <c r="AM530" s="29"/>
      <c r="AN530" s="29"/>
      <c r="AO530" s="29"/>
    </row>
    <row r="531" spans="38:41" x14ac:dyDescent="0.25">
      <c r="AL531" s="29"/>
      <c r="AM531" s="29"/>
      <c r="AN531" s="29"/>
      <c r="AO531" s="29"/>
    </row>
    <row r="532" spans="38:41" x14ac:dyDescent="0.25">
      <c r="AL532" s="29"/>
      <c r="AM532" s="29"/>
      <c r="AN532" s="29"/>
      <c r="AO532" s="29"/>
    </row>
    <row r="533" spans="38:41" x14ac:dyDescent="0.25">
      <c r="AL533" s="29"/>
      <c r="AM533" s="29"/>
      <c r="AN533" s="29"/>
      <c r="AO533" s="29"/>
    </row>
    <row r="534" spans="38:41" x14ac:dyDescent="0.25">
      <c r="AL534" s="29"/>
      <c r="AM534" s="29"/>
      <c r="AN534" s="29"/>
      <c r="AO534" s="29"/>
    </row>
    <row r="535" spans="38:41" x14ac:dyDescent="0.25">
      <c r="AL535" s="29"/>
      <c r="AM535" s="29"/>
      <c r="AN535" s="29"/>
      <c r="AO535" s="29"/>
    </row>
    <row r="536" spans="38:41" x14ac:dyDescent="0.25">
      <c r="AL536" s="29"/>
      <c r="AM536" s="29"/>
      <c r="AN536" s="29"/>
      <c r="AO536" s="29"/>
    </row>
    <row r="537" spans="38:41" x14ac:dyDescent="0.25">
      <c r="AL537" s="29"/>
      <c r="AM537" s="29"/>
      <c r="AN537" s="29"/>
      <c r="AO537" s="29"/>
    </row>
    <row r="538" spans="38:41" x14ac:dyDescent="0.25">
      <c r="AL538" s="29"/>
      <c r="AM538" s="29"/>
      <c r="AN538" s="29"/>
      <c r="AO538" s="29"/>
    </row>
    <row r="539" spans="38:41" x14ac:dyDescent="0.25">
      <c r="AL539" s="29"/>
      <c r="AM539" s="29"/>
      <c r="AN539" s="29"/>
      <c r="AO539" s="29"/>
    </row>
    <row r="540" spans="38:41" x14ac:dyDescent="0.25">
      <c r="AL540" s="29"/>
      <c r="AM540" s="29"/>
      <c r="AN540" s="29"/>
      <c r="AO540" s="29"/>
    </row>
    <row r="541" spans="38:41" x14ac:dyDescent="0.25">
      <c r="AL541" s="29"/>
      <c r="AM541" s="29"/>
      <c r="AN541" s="29"/>
      <c r="AO541" s="29"/>
    </row>
    <row r="542" spans="38:41" x14ac:dyDescent="0.25">
      <c r="AL542" s="29"/>
      <c r="AM542" s="29"/>
      <c r="AN542" s="29"/>
      <c r="AO542" s="29"/>
    </row>
    <row r="543" spans="38:41" x14ac:dyDescent="0.25">
      <c r="AL543" s="29"/>
      <c r="AM543" s="29"/>
      <c r="AN543" s="29"/>
      <c r="AO543" s="29"/>
    </row>
    <row r="544" spans="38:41" x14ac:dyDescent="0.25">
      <c r="AL544" s="29"/>
      <c r="AM544" s="29"/>
      <c r="AN544" s="29"/>
      <c r="AO544" s="29"/>
    </row>
    <row r="545" spans="38:41" x14ac:dyDescent="0.25">
      <c r="AL545" s="29"/>
      <c r="AM545" s="29"/>
      <c r="AN545" s="29"/>
      <c r="AO545" s="29"/>
    </row>
    <row r="546" spans="38:41" x14ac:dyDescent="0.25">
      <c r="AL546" s="29"/>
      <c r="AM546" s="29"/>
      <c r="AN546" s="29"/>
      <c r="AO546" s="29"/>
    </row>
    <row r="547" spans="38:41" x14ac:dyDescent="0.25">
      <c r="AL547" s="29"/>
      <c r="AM547" s="29"/>
      <c r="AN547" s="29"/>
      <c r="AO547" s="29"/>
    </row>
    <row r="548" spans="38:41" x14ac:dyDescent="0.25">
      <c r="AL548" s="29"/>
      <c r="AM548" s="29"/>
      <c r="AN548" s="29"/>
      <c r="AO548" s="29"/>
    </row>
    <row r="549" spans="38:41" x14ac:dyDescent="0.25">
      <c r="AL549" s="29"/>
      <c r="AM549" s="29"/>
      <c r="AN549" s="29"/>
      <c r="AO549" s="29"/>
    </row>
    <row r="550" spans="38:41" x14ac:dyDescent="0.25">
      <c r="AL550" s="29"/>
      <c r="AM550" s="29"/>
      <c r="AN550" s="29"/>
      <c r="AO550" s="29"/>
    </row>
    <row r="551" spans="38:41" x14ac:dyDescent="0.25">
      <c r="AL551" s="29"/>
      <c r="AM551" s="29"/>
      <c r="AN551" s="29"/>
      <c r="AO551" s="29"/>
    </row>
    <row r="552" spans="38:41" x14ac:dyDescent="0.25">
      <c r="AL552" s="29"/>
      <c r="AM552" s="29"/>
      <c r="AN552" s="29"/>
      <c r="AO552" s="29"/>
    </row>
    <row r="553" spans="38:41" x14ac:dyDescent="0.25">
      <c r="AL553" s="29"/>
      <c r="AM553" s="29"/>
      <c r="AN553" s="29"/>
      <c r="AO553" s="29"/>
    </row>
    <row r="554" spans="38:41" x14ac:dyDescent="0.25">
      <c r="AL554" s="29"/>
      <c r="AM554" s="29"/>
      <c r="AN554" s="29"/>
      <c r="AO554" s="29"/>
    </row>
    <row r="555" spans="38:41" x14ac:dyDescent="0.25">
      <c r="AL555" s="29"/>
      <c r="AM555" s="29"/>
      <c r="AN555" s="29"/>
      <c r="AO555" s="29"/>
    </row>
    <row r="556" spans="38:41" x14ac:dyDescent="0.25">
      <c r="AL556" s="29"/>
      <c r="AM556" s="29"/>
      <c r="AN556" s="29"/>
      <c r="AO556" s="29"/>
    </row>
    <row r="557" spans="38:41" x14ac:dyDescent="0.25">
      <c r="AL557" s="29"/>
      <c r="AM557" s="29"/>
      <c r="AN557" s="29"/>
      <c r="AO557" s="29"/>
    </row>
    <row r="558" spans="38:41" x14ac:dyDescent="0.25">
      <c r="AL558" s="29"/>
      <c r="AM558" s="29"/>
      <c r="AN558" s="29"/>
      <c r="AO558" s="29"/>
    </row>
    <row r="559" spans="38:41" x14ac:dyDescent="0.25">
      <c r="AL559" s="29"/>
      <c r="AM559" s="29"/>
      <c r="AN559" s="29"/>
      <c r="AO559" s="29"/>
    </row>
    <row r="560" spans="38:41" x14ac:dyDescent="0.25">
      <c r="AL560" s="29"/>
      <c r="AM560" s="29"/>
      <c r="AN560" s="29"/>
      <c r="AO560" s="29"/>
    </row>
    <row r="561" spans="38:41" x14ac:dyDescent="0.25">
      <c r="AL561" s="29"/>
      <c r="AM561" s="29"/>
      <c r="AN561" s="29"/>
      <c r="AO561" s="29"/>
    </row>
    <row r="562" spans="38:41" x14ac:dyDescent="0.25">
      <c r="AL562" s="29"/>
      <c r="AM562" s="29"/>
      <c r="AN562" s="29"/>
      <c r="AO562" s="29"/>
    </row>
    <row r="563" spans="38:41" x14ac:dyDescent="0.25">
      <c r="AL563" s="29"/>
      <c r="AM563" s="29"/>
      <c r="AN563" s="29"/>
      <c r="AO563" s="29"/>
    </row>
    <row r="564" spans="38:41" x14ac:dyDescent="0.25">
      <c r="AL564" s="29"/>
      <c r="AM564" s="29"/>
      <c r="AN564" s="29"/>
      <c r="AO564" s="29"/>
    </row>
    <row r="565" spans="38:41" x14ac:dyDescent="0.25">
      <c r="AL565" s="29"/>
      <c r="AM565" s="29"/>
      <c r="AN565" s="29"/>
      <c r="AO565" s="29"/>
    </row>
    <row r="566" spans="38:41" x14ac:dyDescent="0.25">
      <c r="AL566" s="29"/>
      <c r="AM566" s="29"/>
      <c r="AN566" s="29"/>
      <c r="AO566" s="29"/>
    </row>
    <row r="567" spans="38:41" x14ac:dyDescent="0.25">
      <c r="AL567" s="29"/>
      <c r="AM567" s="29"/>
      <c r="AN567" s="29"/>
      <c r="AO567" s="29"/>
    </row>
    <row r="568" spans="38:41" x14ac:dyDescent="0.25">
      <c r="AL568" s="29"/>
      <c r="AM568" s="29"/>
      <c r="AN568" s="29"/>
      <c r="AO568" s="29"/>
    </row>
    <row r="569" spans="38:41" x14ac:dyDescent="0.25">
      <c r="AL569" s="29"/>
      <c r="AM569" s="29"/>
      <c r="AN569" s="29"/>
      <c r="AO569" s="29"/>
    </row>
    <row r="570" spans="38:41" x14ac:dyDescent="0.25">
      <c r="AL570" s="29"/>
      <c r="AM570" s="29"/>
      <c r="AN570" s="29"/>
      <c r="AO570" s="29"/>
    </row>
    <row r="571" spans="38:41" x14ac:dyDescent="0.25">
      <c r="AL571" s="29"/>
      <c r="AM571" s="29"/>
      <c r="AN571" s="29"/>
      <c r="AO571" s="29"/>
    </row>
    <row r="572" spans="38:41" x14ac:dyDescent="0.25">
      <c r="AL572" s="29"/>
      <c r="AM572" s="29"/>
      <c r="AN572" s="29"/>
      <c r="AO572" s="29"/>
    </row>
    <row r="573" spans="38:41" x14ac:dyDescent="0.25">
      <c r="AL573" s="29"/>
      <c r="AM573" s="29"/>
      <c r="AN573" s="29"/>
      <c r="AO573" s="29"/>
    </row>
    <row r="574" spans="38:41" x14ac:dyDescent="0.25">
      <c r="AL574" s="29"/>
      <c r="AM574" s="29"/>
      <c r="AN574" s="29"/>
      <c r="AO574" s="29"/>
    </row>
    <row r="575" spans="38:41" x14ac:dyDescent="0.25">
      <c r="AL575" s="29"/>
      <c r="AM575" s="29"/>
      <c r="AN575" s="29"/>
      <c r="AO575" s="29"/>
    </row>
    <row r="576" spans="38:41" x14ac:dyDescent="0.25">
      <c r="AL576" s="29"/>
      <c r="AM576" s="29"/>
      <c r="AN576" s="29"/>
      <c r="AO576" s="29"/>
    </row>
    <row r="577" spans="38:41" x14ac:dyDescent="0.25">
      <c r="AL577" s="29"/>
      <c r="AM577" s="29"/>
      <c r="AN577" s="29"/>
      <c r="AO577" s="29"/>
    </row>
    <row r="578" spans="38:41" x14ac:dyDescent="0.25">
      <c r="AL578" s="29"/>
      <c r="AM578" s="29"/>
      <c r="AN578" s="29"/>
      <c r="AO578" s="29"/>
    </row>
    <row r="579" spans="38:41" x14ac:dyDescent="0.25">
      <c r="AL579" s="29"/>
      <c r="AM579" s="29"/>
      <c r="AN579" s="29"/>
      <c r="AO579" s="29"/>
    </row>
    <row r="580" spans="38:41" x14ac:dyDescent="0.25">
      <c r="AL580" s="29"/>
      <c r="AM580" s="29"/>
      <c r="AN580" s="29"/>
      <c r="AO580" s="29"/>
    </row>
    <row r="581" spans="38:41" x14ac:dyDescent="0.25">
      <c r="AL581" s="29"/>
      <c r="AM581" s="29"/>
      <c r="AN581" s="29"/>
      <c r="AO581" s="29"/>
    </row>
    <row r="582" spans="38:41" x14ac:dyDescent="0.25">
      <c r="AL582" s="29"/>
      <c r="AM582" s="29"/>
      <c r="AN582" s="29"/>
      <c r="AO582" s="29"/>
    </row>
    <row r="583" spans="38:41" x14ac:dyDescent="0.25">
      <c r="AL583" s="29"/>
      <c r="AM583" s="29"/>
      <c r="AN583" s="29"/>
      <c r="AO583" s="29"/>
    </row>
    <row r="584" spans="38:41" x14ac:dyDescent="0.25">
      <c r="AL584" s="29"/>
      <c r="AM584" s="29"/>
      <c r="AN584" s="29"/>
      <c r="AO584" s="29"/>
    </row>
    <row r="585" spans="38:41" x14ac:dyDescent="0.25">
      <c r="AL585" s="29"/>
      <c r="AM585" s="29"/>
      <c r="AN585" s="29"/>
      <c r="AO585" s="29"/>
    </row>
    <row r="586" spans="38:41" x14ac:dyDescent="0.25">
      <c r="AL586" s="29"/>
      <c r="AM586" s="29"/>
      <c r="AN586" s="29"/>
      <c r="AO586" s="29"/>
    </row>
    <row r="587" spans="38:41" x14ac:dyDescent="0.25">
      <c r="AL587" s="29"/>
      <c r="AM587" s="29"/>
      <c r="AN587" s="29"/>
      <c r="AO587" s="29"/>
    </row>
    <row r="588" spans="38:41" x14ac:dyDescent="0.25">
      <c r="AL588" s="29"/>
      <c r="AM588" s="29"/>
      <c r="AN588" s="29"/>
      <c r="AO588" s="29"/>
    </row>
    <row r="589" spans="38:41" x14ac:dyDescent="0.25">
      <c r="AL589" s="29"/>
      <c r="AM589" s="29"/>
      <c r="AN589" s="29"/>
      <c r="AO589" s="29"/>
    </row>
    <row r="590" spans="38:41" x14ac:dyDescent="0.25">
      <c r="AL590" s="29"/>
      <c r="AM590" s="29"/>
      <c r="AN590" s="29"/>
      <c r="AO590" s="29"/>
    </row>
    <row r="591" spans="38:41" x14ac:dyDescent="0.25">
      <c r="AL591" s="29"/>
      <c r="AM591" s="29"/>
      <c r="AN591" s="29"/>
      <c r="AO591" s="29"/>
    </row>
    <row r="592" spans="38:41" x14ac:dyDescent="0.25">
      <c r="AL592" s="29"/>
      <c r="AM592" s="29"/>
      <c r="AN592" s="29"/>
      <c r="AO592" s="29"/>
    </row>
    <row r="593" spans="38:41" x14ac:dyDescent="0.25">
      <c r="AL593" s="29"/>
      <c r="AM593" s="29"/>
      <c r="AN593" s="29"/>
      <c r="AO593" s="29"/>
    </row>
    <row r="594" spans="38:41" x14ac:dyDescent="0.25">
      <c r="AL594" s="29"/>
      <c r="AM594" s="29"/>
      <c r="AN594" s="29"/>
      <c r="AO594" s="29"/>
    </row>
    <row r="595" spans="38:41" x14ac:dyDescent="0.25">
      <c r="AL595" s="29"/>
      <c r="AM595" s="29"/>
      <c r="AN595" s="29"/>
      <c r="AO595" s="29"/>
    </row>
    <row r="596" spans="38:41" x14ac:dyDescent="0.25">
      <c r="AL596" s="29"/>
      <c r="AM596" s="29"/>
      <c r="AN596" s="29"/>
      <c r="AO596" s="29"/>
    </row>
    <row r="597" spans="38:41" x14ac:dyDescent="0.25">
      <c r="AL597" s="29"/>
      <c r="AM597" s="29"/>
      <c r="AN597" s="29"/>
      <c r="AO597" s="29"/>
    </row>
    <row r="598" spans="38:41" x14ac:dyDescent="0.25">
      <c r="AL598" s="29"/>
      <c r="AM598" s="29"/>
      <c r="AN598" s="29"/>
      <c r="AO598" s="29"/>
    </row>
    <row r="599" spans="38:41" x14ac:dyDescent="0.25">
      <c r="AL599" s="29"/>
      <c r="AM599" s="29"/>
      <c r="AN599" s="29"/>
      <c r="AO599" s="29"/>
    </row>
    <row r="600" spans="38:41" x14ac:dyDescent="0.25">
      <c r="AL600" s="29"/>
      <c r="AM600" s="29"/>
      <c r="AN600" s="29"/>
      <c r="AO600" s="29"/>
    </row>
    <row r="601" spans="38:41" x14ac:dyDescent="0.25">
      <c r="AL601" s="29"/>
      <c r="AM601" s="29"/>
      <c r="AN601" s="29"/>
      <c r="AO601" s="29"/>
    </row>
    <row r="602" spans="38:41" x14ac:dyDescent="0.25">
      <c r="AL602" s="29"/>
      <c r="AM602" s="29"/>
      <c r="AN602" s="29"/>
      <c r="AO602" s="29"/>
    </row>
    <row r="603" spans="38:41" x14ac:dyDescent="0.25">
      <c r="AL603" s="29"/>
      <c r="AM603" s="29"/>
      <c r="AN603" s="29"/>
      <c r="AO603" s="29"/>
    </row>
    <row r="604" spans="38:41" x14ac:dyDescent="0.25">
      <c r="AL604" s="29"/>
      <c r="AM604" s="29"/>
      <c r="AN604" s="29"/>
      <c r="AO604" s="29"/>
    </row>
    <row r="605" spans="38:41" x14ac:dyDescent="0.25">
      <c r="AL605" s="29"/>
      <c r="AM605" s="29"/>
      <c r="AN605" s="29"/>
      <c r="AO605" s="29"/>
    </row>
    <row r="606" spans="38:41" x14ac:dyDescent="0.25">
      <c r="AL606" s="29"/>
      <c r="AM606" s="29"/>
      <c r="AN606" s="29"/>
      <c r="AO606" s="29"/>
    </row>
    <row r="607" spans="38:41" x14ac:dyDescent="0.25">
      <c r="AL607" s="29"/>
      <c r="AM607" s="29"/>
      <c r="AN607" s="29"/>
      <c r="AO607" s="29"/>
    </row>
    <row r="608" spans="38:41" x14ac:dyDescent="0.25">
      <c r="AL608" s="29"/>
      <c r="AM608" s="29"/>
      <c r="AN608" s="29"/>
      <c r="AO608" s="29"/>
    </row>
    <row r="609" spans="38:41" x14ac:dyDescent="0.25">
      <c r="AL609" s="29"/>
      <c r="AM609" s="29"/>
      <c r="AN609" s="29"/>
      <c r="AO609" s="29"/>
    </row>
    <row r="610" spans="38:41" x14ac:dyDescent="0.25">
      <c r="AL610" s="29"/>
      <c r="AM610" s="29"/>
      <c r="AN610" s="29"/>
      <c r="AO610" s="29"/>
    </row>
    <row r="611" spans="38:41" x14ac:dyDescent="0.25">
      <c r="AL611" s="29"/>
      <c r="AM611" s="29"/>
      <c r="AN611" s="29"/>
      <c r="AO611" s="29"/>
    </row>
    <row r="612" spans="38:41" x14ac:dyDescent="0.25">
      <c r="AL612" s="29"/>
      <c r="AM612" s="29"/>
      <c r="AN612" s="29"/>
      <c r="AO612" s="29"/>
    </row>
    <row r="613" spans="38:41" x14ac:dyDescent="0.25">
      <c r="AL613" s="29"/>
      <c r="AM613" s="29"/>
      <c r="AN613" s="29"/>
      <c r="AO613" s="29"/>
    </row>
    <row r="614" spans="38:41" x14ac:dyDescent="0.25">
      <c r="AL614" s="29"/>
      <c r="AM614" s="29"/>
      <c r="AN614" s="29"/>
      <c r="AO614" s="29"/>
    </row>
    <row r="615" spans="38:41" x14ac:dyDescent="0.25">
      <c r="AL615" s="29"/>
      <c r="AM615" s="29"/>
      <c r="AN615" s="29"/>
      <c r="AO615" s="29"/>
    </row>
    <row r="616" spans="38:41" x14ac:dyDescent="0.25">
      <c r="AL616" s="29"/>
      <c r="AM616" s="29"/>
      <c r="AN616" s="29"/>
      <c r="AO616" s="29"/>
    </row>
    <row r="617" spans="38:41" x14ac:dyDescent="0.25">
      <c r="AL617" s="29"/>
      <c r="AM617" s="29"/>
      <c r="AN617" s="29"/>
      <c r="AO617" s="29"/>
    </row>
    <row r="618" spans="38:41" x14ac:dyDescent="0.25">
      <c r="AL618" s="29"/>
      <c r="AM618" s="29"/>
      <c r="AN618" s="29"/>
      <c r="AO618" s="29"/>
    </row>
    <row r="619" spans="38:41" x14ac:dyDescent="0.25">
      <c r="AL619" s="29"/>
      <c r="AM619" s="29"/>
      <c r="AN619" s="29"/>
      <c r="AO619" s="29"/>
    </row>
    <row r="620" spans="38:41" x14ac:dyDescent="0.25">
      <c r="AL620" s="29"/>
      <c r="AM620" s="29"/>
      <c r="AN620" s="29"/>
      <c r="AO620" s="29"/>
    </row>
    <row r="621" spans="38:41" x14ac:dyDescent="0.25">
      <c r="AL621" s="29"/>
      <c r="AM621" s="29"/>
      <c r="AN621" s="29"/>
      <c r="AO621" s="29"/>
    </row>
    <row r="622" spans="38:41" x14ac:dyDescent="0.25">
      <c r="AL622" s="29"/>
      <c r="AM622" s="29"/>
      <c r="AN622" s="29"/>
      <c r="AO622" s="29"/>
    </row>
    <row r="623" spans="38:41" x14ac:dyDescent="0.25">
      <c r="AL623" s="29"/>
      <c r="AM623" s="29"/>
      <c r="AN623" s="29"/>
      <c r="AO623" s="29"/>
    </row>
    <row r="624" spans="38:41" x14ac:dyDescent="0.25">
      <c r="AL624" s="29"/>
      <c r="AM624" s="29"/>
      <c r="AN624" s="29"/>
      <c r="AO624" s="29"/>
    </row>
    <row r="625" spans="38:41" x14ac:dyDescent="0.25">
      <c r="AL625" s="29"/>
      <c r="AM625" s="29"/>
      <c r="AN625" s="29"/>
      <c r="AO625" s="29"/>
    </row>
    <row r="626" spans="38:41" x14ac:dyDescent="0.25">
      <c r="AL626" s="29"/>
      <c r="AM626" s="29"/>
      <c r="AN626" s="29"/>
      <c r="AO626" s="29"/>
    </row>
    <row r="627" spans="38:41" x14ac:dyDescent="0.25">
      <c r="AL627" s="29"/>
      <c r="AM627" s="29"/>
      <c r="AN627" s="29"/>
      <c r="AO627" s="29"/>
    </row>
    <row r="628" spans="38:41" x14ac:dyDescent="0.25">
      <c r="AL628" s="29"/>
      <c r="AM628" s="29"/>
      <c r="AN628" s="29"/>
      <c r="AO628" s="29"/>
    </row>
    <row r="629" spans="38:41" x14ac:dyDescent="0.25">
      <c r="AL629" s="29"/>
      <c r="AM629" s="29"/>
      <c r="AN629" s="29"/>
      <c r="AO629" s="29"/>
    </row>
    <row r="630" spans="38:41" x14ac:dyDescent="0.25">
      <c r="AL630" s="29"/>
      <c r="AM630" s="29"/>
      <c r="AN630" s="29"/>
      <c r="AO630" s="29"/>
    </row>
    <row r="631" spans="38:41" x14ac:dyDescent="0.25">
      <c r="AL631" s="29"/>
      <c r="AM631" s="29"/>
      <c r="AN631" s="29"/>
      <c r="AO631" s="29"/>
    </row>
    <row r="632" spans="38:41" x14ac:dyDescent="0.25">
      <c r="AL632" s="29"/>
      <c r="AM632" s="29"/>
      <c r="AN632" s="29"/>
      <c r="AO632" s="29"/>
    </row>
    <row r="633" spans="38:41" x14ac:dyDescent="0.25">
      <c r="AL633" s="29"/>
      <c r="AM633" s="29"/>
      <c r="AN633" s="29"/>
      <c r="AO633" s="29"/>
    </row>
    <row r="634" spans="38:41" x14ac:dyDescent="0.25">
      <c r="AL634" s="29"/>
      <c r="AM634" s="29"/>
      <c r="AN634" s="29"/>
      <c r="AO634" s="29"/>
    </row>
    <row r="635" spans="38:41" x14ac:dyDescent="0.25">
      <c r="AL635" s="29"/>
      <c r="AM635" s="29"/>
      <c r="AN635" s="29"/>
      <c r="AO635" s="29"/>
    </row>
    <row r="636" spans="38:41" x14ac:dyDescent="0.25">
      <c r="AL636" s="29"/>
      <c r="AM636" s="29"/>
      <c r="AN636" s="29"/>
      <c r="AO636" s="29"/>
    </row>
    <row r="637" spans="38:41" x14ac:dyDescent="0.25">
      <c r="AL637" s="29"/>
      <c r="AM637" s="29"/>
      <c r="AN637" s="29"/>
      <c r="AO637" s="29"/>
    </row>
    <row r="638" spans="38:41" x14ac:dyDescent="0.25">
      <c r="AL638" s="29"/>
      <c r="AM638" s="29"/>
      <c r="AN638" s="29"/>
      <c r="AO638" s="29"/>
    </row>
    <row r="639" spans="38:41" x14ac:dyDescent="0.25">
      <c r="AL639" s="29"/>
      <c r="AM639" s="29"/>
      <c r="AN639" s="29"/>
      <c r="AO639" s="29"/>
    </row>
    <row r="640" spans="38:41" x14ac:dyDescent="0.25">
      <c r="AL640" s="29"/>
      <c r="AM640" s="29"/>
      <c r="AN640" s="29"/>
      <c r="AO640" s="29"/>
    </row>
    <row r="641" spans="38:41" x14ac:dyDescent="0.25">
      <c r="AL641" s="29"/>
      <c r="AM641" s="29"/>
      <c r="AN641" s="29"/>
      <c r="AO641" s="29"/>
    </row>
    <row r="642" spans="38:41" x14ac:dyDescent="0.25">
      <c r="AL642" s="29"/>
      <c r="AM642" s="29"/>
      <c r="AN642" s="29"/>
      <c r="AO642" s="29"/>
    </row>
    <row r="643" spans="38:41" x14ac:dyDescent="0.25">
      <c r="AL643" s="29"/>
      <c r="AM643" s="29"/>
      <c r="AN643" s="29"/>
      <c r="AO643" s="29"/>
    </row>
    <row r="644" spans="38:41" x14ac:dyDescent="0.25">
      <c r="AL644" s="29"/>
      <c r="AM644" s="29"/>
      <c r="AN644" s="29"/>
      <c r="AO644" s="29"/>
    </row>
    <row r="645" spans="38:41" x14ac:dyDescent="0.25">
      <c r="AL645" s="29"/>
      <c r="AM645" s="29"/>
      <c r="AN645" s="29"/>
      <c r="AO645" s="29"/>
    </row>
    <row r="646" spans="38:41" x14ac:dyDescent="0.25">
      <c r="AL646" s="29"/>
      <c r="AM646" s="29"/>
      <c r="AN646" s="29"/>
      <c r="AO646" s="29"/>
    </row>
    <row r="647" spans="38:41" x14ac:dyDescent="0.25">
      <c r="AL647" s="29"/>
      <c r="AM647" s="29"/>
      <c r="AN647" s="29"/>
      <c r="AO647" s="29"/>
    </row>
    <row r="648" spans="38:41" x14ac:dyDescent="0.25">
      <c r="AL648" s="29"/>
      <c r="AM648" s="29"/>
      <c r="AN648" s="29"/>
      <c r="AO648" s="29"/>
    </row>
    <row r="649" spans="38:41" x14ac:dyDescent="0.25">
      <c r="AL649" s="29"/>
      <c r="AM649" s="29"/>
      <c r="AN649" s="29"/>
      <c r="AO649" s="29"/>
    </row>
    <row r="650" spans="38:41" x14ac:dyDescent="0.25">
      <c r="AL650" s="29"/>
      <c r="AM650" s="29"/>
      <c r="AN650" s="29"/>
      <c r="AO650" s="29"/>
    </row>
    <row r="651" spans="38:41" x14ac:dyDescent="0.25">
      <c r="AL651" s="29"/>
      <c r="AM651" s="29"/>
      <c r="AN651" s="29"/>
      <c r="AO651" s="29"/>
    </row>
    <row r="652" spans="38:41" x14ac:dyDescent="0.25">
      <c r="AL652" s="29"/>
      <c r="AM652" s="29"/>
      <c r="AN652" s="29"/>
      <c r="AO652" s="29"/>
    </row>
    <row r="653" spans="38:41" x14ac:dyDescent="0.25">
      <c r="AL653" s="29"/>
      <c r="AM653" s="29"/>
      <c r="AN653" s="29"/>
      <c r="AO653" s="29"/>
    </row>
    <row r="654" spans="38:41" x14ac:dyDescent="0.25">
      <c r="AL654" s="29"/>
      <c r="AM654" s="29"/>
      <c r="AN654" s="29"/>
      <c r="AO654" s="29"/>
    </row>
    <row r="655" spans="38:41" x14ac:dyDescent="0.25">
      <c r="AL655" s="29"/>
      <c r="AM655" s="29"/>
      <c r="AN655" s="29"/>
      <c r="AO655" s="29"/>
    </row>
    <row r="656" spans="38:41" x14ac:dyDescent="0.25">
      <c r="AL656" s="29"/>
      <c r="AM656" s="29"/>
      <c r="AN656" s="29"/>
      <c r="AO656" s="29"/>
    </row>
    <row r="657" spans="38:41" x14ac:dyDescent="0.25">
      <c r="AL657" s="29"/>
      <c r="AM657" s="29"/>
      <c r="AN657" s="29"/>
      <c r="AO657" s="29"/>
    </row>
    <row r="658" spans="38:41" x14ac:dyDescent="0.25">
      <c r="AL658" s="29"/>
      <c r="AM658" s="29"/>
      <c r="AN658" s="29"/>
      <c r="AO658" s="29"/>
    </row>
    <row r="659" spans="38:41" x14ac:dyDescent="0.25">
      <c r="AL659" s="29"/>
      <c r="AM659" s="29"/>
      <c r="AN659" s="29"/>
      <c r="AO659" s="29"/>
    </row>
    <row r="660" spans="38:41" x14ac:dyDescent="0.25">
      <c r="AL660" s="29"/>
      <c r="AM660" s="29"/>
      <c r="AN660" s="29"/>
      <c r="AO660" s="29"/>
    </row>
    <row r="661" spans="38:41" x14ac:dyDescent="0.25">
      <c r="AL661" s="29"/>
      <c r="AM661" s="29"/>
      <c r="AN661" s="29"/>
      <c r="AO661" s="29"/>
    </row>
    <row r="662" spans="38:41" x14ac:dyDescent="0.25">
      <c r="AL662" s="29"/>
      <c r="AM662" s="29"/>
      <c r="AN662" s="29"/>
      <c r="AO662" s="29"/>
    </row>
    <row r="663" spans="38:41" x14ac:dyDescent="0.25">
      <c r="AL663" s="29"/>
      <c r="AM663" s="29"/>
      <c r="AN663" s="29"/>
      <c r="AO663" s="29"/>
    </row>
    <row r="664" spans="38:41" x14ac:dyDescent="0.25">
      <c r="AL664" s="29"/>
      <c r="AM664" s="29"/>
      <c r="AN664" s="29"/>
      <c r="AO664" s="29"/>
    </row>
    <row r="665" spans="38:41" x14ac:dyDescent="0.25">
      <c r="AL665" s="29"/>
      <c r="AM665" s="29"/>
      <c r="AN665" s="29"/>
      <c r="AO665" s="29"/>
    </row>
    <row r="666" spans="38:41" x14ac:dyDescent="0.25">
      <c r="AL666" s="29"/>
      <c r="AM666" s="29"/>
      <c r="AN666" s="29"/>
      <c r="AO666" s="29"/>
    </row>
    <row r="667" spans="38:41" x14ac:dyDescent="0.25">
      <c r="AL667" s="29"/>
      <c r="AM667" s="29"/>
      <c r="AN667" s="29"/>
      <c r="AO667" s="29"/>
    </row>
    <row r="668" spans="38:41" x14ac:dyDescent="0.25">
      <c r="AL668" s="29"/>
      <c r="AM668" s="29"/>
      <c r="AN668" s="29"/>
      <c r="AO668" s="29"/>
    </row>
    <row r="669" spans="38:41" x14ac:dyDescent="0.25">
      <c r="AL669" s="29"/>
      <c r="AM669" s="29"/>
      <c r="AN669" s="29"/>
      <c r="AO669" s="29"/>
    </row>
    <row r="670" spans="38:41" x14ac:dyDescent="0.25">
      <c r="AL670" s="29"/>
      <c r="AM670" s="29"/>
      <c r="AN670" s="29"/>
      <c r="AO670" s="29"/>
    </row>
    <row r="671" spans="38:41" x14ac:dyDescent="0.25">
      <c r="AL671" s="29"/>
      <c r="AM671" s="29"/>
      <c r="AN671" s="29"/>
      <c r="AO671" s="29"/>
    </row>
    <row r="672" spans="38:41" x14ac:dyDescent="0.25">
      <c r="AL672" s="29"/>
      <c r="AM672" s="29"/>
      <c r="AN672" s="29"/>
      <c r="AO672" s="29"/>
    </row>
    <row r="673" spans="38:41" x14ac:dyDescent="0.25">
      <c r="AL673" s="29"/>
      <c r="AM673" s="29"/>
      <c r="AN673" s="29"/>
      <c r="AO673" s="29"/>
    </row>
    <row r="674" spans="38:41" x14ac:dyDescent="0.25">
      <c r="AL674" s="29"/>
      <c r="AM674" s="29"/>
      <c r="AN674" s="29"/>
      <c r="AO674" s="29"/>
    </row>
    <row r="675" spans="38:41" x14ac:dyDescent="0.25">
      <c r="AL675" s="29"/>
      <c r="AM675" s="29"/>
      <c r="AN675" s="29"/>
      <c r="AO675" s="29"/>
    </row>
    <row r="676" spans="38:41" x14ac:dyDescent="0.25">
      <c r="AL676" s="29"/>
      <c r="AM676" s="29"/>
      <c r="AN676" s="29"/>
      <c r="AO676" s="29"/>
    </row>
    <row r="677" spans="38:41" x14ac:dyDescent="0.25">
      <c r="AL677" s="29"/>
      <c r="AM677" s="29"/>
      <c r="AN677" s="29"/>
      <c r="AO677" s="29"/>
    </row>
    <row r="678" spans="38:41" x14ac:dyDescent="0.25">
      <c r="AL678" s="29"/>
      <c r="AM678" s="29"/>
      <c r="AN678" s="29"/>
      <c r="AO678" s="29"/>
    </row>
    <row r="679" spans="38:41" x14ac:dyDescent="0.25">
      <c r="AL679" s="29"/>
      <c r="AM679" s="29"/>
      <c r="AN679" s="29"/>
      <c r="AO679" s="29"/>
    </row>
    <row r="680" spans="38:41" x14ac:dyDescent="0.25">
      <c r="AL680" s="29"/>
      <c r="AM680" s="29"/>
      <c r="AN680" s="29"/>
      <c r="AO680" s="29"/>
    </row>
    <row r="681" spans="38:41" x14ac:dyDescent="0.25">
      <c r="AL681" s="29"/>
      <c r="AM681" s="29"/>
      <c r="AN681" s="29"/>
      <c r="AO681" s="29"/>
    </row>
    <row r="682" spans="38:41" x14ac:dyDescent="0.25">
      <c r="AL682" s="29"/>
      <c r="AM682" s="29"/>
      <c r="AN682" s="29"/>
      <c r="AO682" s="29"/>
    </row>
    <row r="683" spans="38:41" x14ac:dyDescent="0.25">
      <c r="AL683" s="29"/>
      <c r="AM683" s="29"/>
      <c r="AN683" s="29"/>
      <c r="AO683" s="29"/>
    </row>
    <row r="684" spans="38:41" x14ac:dyDescent="0.25">
      <c r="AL684" s="29"/>
      <c r="AM684" s="29"/>
      <c r="AN684" s="29"/>
      <c r="AO684" s="29"/>
    </row>
    <row r="685" spans="38:41" x14ac:dyDescent="0.25">
      <c r="AL685" s="29"/>
      <c r="AM685" s="29"/>
      <c r="AN685" s="29"/>
      <c r="AO685" s="29"/>
    </row>
    <row r="686" spans="38:41" x14ac:dyDescent="0.25">
      <c r="AL686" s="29"/>
      <c r="AM686" s="29"/>
      <c r="AN686" s="29"/>
      <c r="AO686" s="29"/>
    </row>
    <row r="687" spans="38:41" x14ac:dyDescent="0.25">
      <c r="AL687" s="29"/>
      <c r="AM687" s="29"/>
      <c r="AN687" s="29"/>
      <c r="AO687" s="29"/>
    </row>
    <row r="688" spans="38:41" x14ac:dyDescent="0.25">
      <c r="AL688" s="29"/>
      <c r="AM688" s="29"/>
      <c r="AN688" s="29"/>
      <c r="AO688" s="29"/>
    </row>
    <row r="689" spans="38:41" x14ac:dyDescent="0.25">
      <c r="AL689" s="29"/>
      <c r="AM689" s="29"/>
      <c r="AN689" s="29"/>
      <c r="AO689" s="29"/>
    </row>
    <row r="690" spans="38:41" x14ac:dyDescent="0.25">
      <c r="AL690" s="29"/>
      <c r="AM690" s="29"/>
      <c r="AN690" s="29"/>
      <c r="AO690" s="29"/>
    </row>
    <row r="691" spans="38:41" x14ac:dyDescent="0.25">
      <c r="AL691" s="29"/>
      <c r="AM691" s="29"/>
      <c r="AN691" s="29"/>
      <c r="AO691" s="29"/>
    </row>
    <row r="692" spans="38:41" x14ac:dyDescent="0.25">
      <c r="AL692" s="29"/>
      <c r="AM692" s="29"/>
      <c r="AN692" s="29"/>
      <c r="AO692" s="29"/>
    </row>
    <row r="693" spans="38:41" x14ac:dyDescent="0.25">
      <c r="AL693" s="29"/>
      <c r="AM693" s="29"/>
      <c r="AN693" s="29"/>
      <c r="AO693" s="29"/>
    </row>
    <row r="694" spans="38:41" x14ac:dyDescent="0.25">
      <c r="AL694" s="29"/>
      <c r="AM694" s="29"/>
      <c r="AN694" s="29"/>
      <c r="AO694" s="29"/>
    </row>
    <row r="695" spans="38:41" x14ac:dyDescent="0.25">
      <c r="AL695" s="29"/>
      <c r="AM695" s="29"/>
      <c r="AN695" s="29"/>
      <c r="AO695" s="29"/>
    </row>
    <row r="696" spans="38:41" x14ac:dyDescent="0.25">
      <c r="AL696" s="29"/>
      <c r="AM696" s="29"/>
      <c r="AN696" s="29"/>
      <c r="AO696" s="29"/>
    </row>
    <row r="697" spans="38:41" x14ac:dyDescent="0.25">
      <c r="AL697" s="29"/>
      <c r="AM697" s="29"/>
      <c r="AN697" s="29"/>
      <c r="AO697" s="29"/>
    </row>
    <row r="698" spans="38:41" x14ac:dyDescent="0.25">
      <c r="AL698" s="29"/>
      <c r="AM698" s="29"/>
      <c r="AN698" s="29"/>
      <c r="AO698" s="29"/>
    </row>
    <row r="699" spans="38:41" x14ac:dyDescent="0.25">
      <c r="AL699" s="29"/>
      <c r="AM699" s="29"/>
      <c r="AN699" s="29"/>
      <c r="AO699" s="29"/>
    </row>
    <row r="700" spans="38:41" x14ac:dyDescent="0.25">
      <c r="AL700" s="29"/>
      <c r="AM700" s="29"/>
      <c r="AN700" s="29"/>
      <c r="AO700" s="29"/>
    </row>
    <row r="701" spans="38:41" x14ac:dyDescent="0.25">
      <c r="AL701" s="29"/>
      <c r="AM701" s="29"/>
      <c r="AN701" s="29"/>
      <c r="AO701" s="29"/>
    </row>
    <row r="702" spans="38:41" x14ac:dyDescent="0.25">
      <c r="AL702" s="29"/>
      <c r="AM702" s="29"/>
      <c r="AN702" s="29"/>
      <c r="AO702" s="29"/>
    </row>
    <row r="703" spans="38:41" x14ac:dyDescent="0.25">
      <c r="AL703" s="29"/>
      <c r="AM703" s="29"/>
      <c r="AN703" s="29"/>
      <c r="AO703" s="29"/>
    </row>
    <row r="704" spans="38:41" x14ac:dyDescent="0.25">
      <c r="AL704" s="29"/>
      <c r="AM704" s="29"/>
      <c r="AN704" s="29"/>
      <c r="AO704" s="29"/>
    </row>
    <row r="705" spans="38:41" x14ac:dyDescent="0.25">
      <c r="AL705" s="29"/>
      <c r="AM705" s="29"/>
      <c r="AN705" s="29"/>
      <c r="AO705" s="29"/>
    </row>
    <row r="706" spans="38:41" x14ac:dyDescent="0.25">
      <c r="AL706" s="29"/>
      <c r="AM706" s="29"/>
      <c r="AN706" s="29"/>
      <c r="AO706" s="29"/>
    </row>
    <row r="707" spans="38:41" x14ac:dyDescent="0.25">
      <c r="AL707" s="29"/>
      <c r="AM707" s="29"/>
      <c r="AN707" s="29"/>
      <c r="AO707" s="29"/>
    </row>
    <row r="708" spans="38:41" x14ac:dyDescent="0.25">
      <c r="AL708" s="29"/>
      <c r="AM708" s="29"/>
      <c r="AN708" s="29"/>
      <c r="AO708" s="29"/>
    </row>
    <row r="709" spans="38:41" x14ac:dyDescent="0.25">
      <c r="AL709" s="29"/>
      <c r="AM709" s="29"/>
      <c r="AN709" s="29"/>
      <c r="AO709" s="29"/>
    </row>
    <row r="710" spans="38:41" x14ac:dyDescent="0.25">
      <c r="AL710" s="29"/>
      <c r="AM710" s="29"/>
      <c r="AN710" s="29"/>
      <c r="AO710" s="29"/>
    </row>
    <row r="711" spans="38:41" x14ac:dyDescent="0.25">
      <c r="AL711" s="29"/>
      <c r="AM711" s="29"/>
      <c r="AN711" s="29"/>
      <c r="AO711" s="29"/>
    </row>
    <row r="712" spans="38:41" x14ac:dyDescent="0.25">
      <c r="AL712" s="29"/>
      <c r="AM712" s="29"/>
      <c r="AN712" s="29"/>
      <c r="AO712" s="29"/>
    </row>
    <row r="713" spans="38:41" x14ac:dyDescent="0.25">
      <c r="AL713" s="29"/>
      <c r="AM713" s="29"/>
      <c r="AN713" s="29"/>
      <c r="AO713" s="29"/>
    </row>
    <row r="714" spans="38:41" x14ac:dyDescent="0.25">
      <c r="AL714" s="29"/>
      <c r="AM714" s="29"/>
      <c r="AN714" s="29"/>
      <c r="AO714" s="29"/>
    </row>
    <row r="715" spans="38:41" x14ac:dyDescent="0.25">
      <c r="AL715" s="29"/>
      <c r="AM715" s="29"/>
      <c r="AN715" s="29"/>
      <c r="AO715" s="29"/>
    </row>
    <row r="716" spans="38:41" x14ac:dyDescent="0.25">
      <c r="AL716" s="29"/>
      <c r="AM716" s="29"/>
      <c r="AN716" s="29"/>
      <c r="AO716" s="29"/>
    </row>
    <row r="717" spans="38:41" x14ac:dyDescent="0.25">
      <c r="AL717" s="29"/>
      <c r="AM717" s="29"/>
      <c r="AN717" s="29"/>
      <c r="AO717" s="29"/>
    </row>
    <row r="718" spans="38:41" x14ac:dyDescent="0.25">
      <c r="AL718" s="29"/>
      <c r="AM718" s="29"/>
      <c r="AN718" s="29"/>
      <c r="AO718" s="29"/>
    </row>
    <row r="719" spans="38:41" x14ac:dyDescent="0.25">
      <c r="AL719" s="29"/>
      <c r="AM719" s="29"/>
      <c r="AN719" s="29"/>
      <c r="AO719" s="29"/>
    </row>
    <row r="720" spans="38:41" x14ac:dyDescent="0.25">
      <c r="AL720" s="29"/>
      <c r="AM720" s="29"/>
      <c r="AN720" s="29"/>
      <c r="AO720" s="29"/>
    </row>
    <row r="721" spans="38:41" x14ac:dyDescent="0.25">
      <c r="AL721" s="29"/>
      <c r="AM721" s="29"/>
      <c r="AN721" s="29"/>
      <c r="AO721" s="29"/>
    </row>
    <row r="722" spans="38:41" x14ac:dyDescent="0.25">
      <c r="AL722" s="29"/>
      <c r="AM722" s="29"/>
      <c r="AN722" s="29"/>
      <c r="AO722" s="29"/>
    </row>
    <row r="723" spans="38:41" x14ac:dyDescent="0.25">
      <c r="AL723" s="29"/>
      <c r="AM723" s="29"/>
      <c r="AN723" s="29"/>
      <c r="AO723" s="29"/>
    </row>
    <row r="724" spans="38:41" x14ac:dyDescent="0.25">
      <c r="AL724" s="29"/>
      <c r="AM724" s="29"/>
      <c r="AN724" s="29"/>
      <c r="AO724" s="29"/>
    </row>
    <row r="725" spans="38:41" x14ac:dyDescent="0.25">
      <c r="AL725" s="29"/>
      <c r="AM725" s="29"/>
      <c r="AN725" s="29"/>
      <c r="AO725" s="29"/>
    </row>
    <row r="726" spans="38:41" x14ac:dyDescent="0.25">
      <c r="AL726" s="29"/>
      <c r="AM726" s="29"/>
      <c r="AN726" s="29"/>
      <c r="AO726" s="29"/>
    </row>
    <row r="727" spans="38:41" x14ac:dyDescent="0.25">
      <c r="AL727" s="29"/>
      <c r="AM727" s="29"/>
      <c r="AN727" s="29"/>
      <c r="AO727" s="29"/>
    </row>
    <row r="728" spans="38:41" x14ac:dyDescent="0.25">
      <c r="AL728" s="29"/>
      <c r="AM728" s="29"/>
      <c r="AN728" s="29"/>
      <c r="AO728" s="29"/>
    </row>
    <row r="729" spans="38:41" x14ac:dyDescent="0.25">
      <c r="AL729" s="29"/>
      <c r="AM729" s="29"/>
      <c r="AN729" s="29"/>
      <c r="AO729" s="29"/>
    </row>
    <row r="730" spans="38:41" x14ac:dyDescent="0.25">
      <c r="AL730" s="29"/>
      <c r="AM730" s="29"/>
      <c r="AN730" s="29"/>
      <c r="AO730" s="29"/>
    </row>
    <row r="731" spans="38:41" x14ac:dyDescent="0.25">
      <c r="AL731" s="29"/>
      <c r="AM731" s="29"/>
      <c r="AN731" s="29"/>
      <c r="AO731" s="29"/>
    </row>
    <row r="732" spans="38:41" x14ac:dyDescent="0.25">
      <c r="AL732" s="29"/>
      <c r="AM732" s="29"/>
      <c r="AN732" s="29"/>
      <c r="AO732" s="29"/>
    </row>
    <row r="733" spans="38:41" x14ac:dyDescent="0.25">
      <c r="AL733" s="29"/>
      <c r="AM733" s="29"/>
      <c r="AN733" s="29"/>
      <c r="AO733" s="29"/>
    </row>
    <row r="734" spans="38:41" x14ac:dyDescent="0.25">
      <c r="AL734" s="29"/>
      <c r="AM734" s="29"/>
      <c r="AN734" s="29"/>
      <c r="AO734" s="29"/>
    </row>
    <row r="735" spans="38:41" x14ac:dyDescent="0.25">
      <c r="AL735" s="29"/>
      <c r="AM735" s="29"/>
      <c r="AN735" s="29"/>
      <c r="AO735" s="29"/>
    </row>
    <row r="736" spans="38:41" x14ac:dyDescent="0.25">
      <c r="AL736" s="29"/>
      <c r="AM736" s="29"/>
      <c r="AN736" s="29"/>
      <c r="AO736" s="29"/>
    </row>
    <row r="737" spans="38:41" x14ac:dyDescent="0.25">
      <c r="AL737" s="29"/>
      <c r="AM737" s="29"/>
      <c r="AN737" s="29"/>
      <c r="AO737" s="29"/>
    </row>
    <row r="738" spans="38:41" x14ac:dyDescent="0.25">
      <c r="AL738" s="29"/>
      <c r="AM738" s="29"/>
      <c r="AN738" s="29"/>
      <c r="AO738" s="29"/>
    </row>
    <row r="739" spans="38:41" x14ac:dyDescent="0.25">
      <c r="AL739" s="29"/>
      <c r="AM739" s="29"/>
      <c r="AN739" s="29"/>
      <c r="AO739" s="29"/>
    </row>
    <row r="740" spans="38:41" x14ac:dyDescent="0.25">
      <c r="AL740" s="29"/>
      <c r="AM740" s="29"/>
      <c r="AN740" s="29"/>
      <c r="AO740" s="29"/>
    </row>
    <row r="741" spans="38:41" x14ac:dyDescent="0.25">
      <c r="AL741" s="29"/>
      <c r="AM741" s="29"/>
      <c r="AN741" s="29"/>
      <c r="AO741" s="29"/>
    </row>
    <row r="742" spans="38:41" x14ac:dyDescent="0.25">
      <c r="AL742" s="29"/>
      <c r="AM742" s="29"/>
      <c r="AN742" s="29"/>
      <c r="AO742" s="29"/>
    </row>
    <row r="743" spans="38:41" x14ac:dyDescent="0.25">
      <c r="AL743" s="29"/>
      <c r="AM743" s="29"/>
      <c r="AN743" s="29"/>
      <c r="AO743" s="29"/>
    </row>
    <row r="744" spans="38:41" x14ac:dyDescent="0.25">
      <c r="AL744" s="29"/>
      <c r="AM744" s="29"/>
      <c r="AN744" s="29"/>
      <c r="AO744" s="29"/>
    </row>
    <row r="745" spans="38:41" x14ac:dyDescent="0.25">
      <c r="AL745" s="29"/>
      <c r="AM745" s="29"/>
      <c r="AN745" s="29"/>
      <c r="AO745" s="29"/>
    </row>
    <row r="746" spans="38:41" x14ac:dyDescent="0.25">
      <c r="AL746" s="29"/>
      <c r="AM746" s="29"/>
      <c r="AN746" s="29"/>
      <c r="AO746" s="29"/>
    </row>
    <row r="747" spans="38:41" x14ac:dyDescent="0.25">
      <c r="AL747" s="29"/>
      <c r="AM747" s="29"/>
      <c r="AN747" s="29"/>
      <c r="AO747" s="29"/>
    </row>
    <row r="748" spans="38:41" x14ac:dyDescent="0.25">
      <c r="AL748" s="29"/>
      <c r="AM748" s="29"/>
      <c r="AN748" s="29"/>
      <c r="AO748" s="29"/>
    </row>
    <row r="749" spans="38:41" x14ac:dyDescent="0.25">
      <c r="AL749" s="29"/>
      <c r="AM749" s="29"/>
      <c r="AN749" s="29"/>
      <c r="AO749" s="29"/>
    </row>
    <row r="750" spans="38:41" x14ac:dyDescent="0.25">
      <c r="AL750" s="29"/>
      <c r="AM750" s="29"/>
      <c r="AN750" s="29"/>
      <c r="AO750" s="29"/>
    </row>
    <row r="751" spans="38:41" x14ac:dyDescent="0.25">
      <c r="AL751" s="29"/>
      <c r="AM751" s="29"/>
      <c r="AN751" s="29"/>
      <c r="AO751" s="29"/>
    </row>
    <row r="752" spans="38:41" x14ac:dyDescent="0.25">
      <c r="AL752" s="29"/>
      <c r="AM752" s="29"/>
      <c r="AN752" s="29"/>
      <c r="AO752" s="29"/>
    </row>
    <row r="753" spans="38:41" x14ac:dyDescent="0.25">
      <c r="AL753" s="29"/>
      <c r="AM753" s="29"/>
      <c r="AN753" s="29"/>
      <c r="AO753" s="29"/>
    </row>
    <row r="754" spans="38:41" x14ac:dyDescent="0.25">
      <c r="AL754" s="29"/>
      <c r="AM754" s="29"/>
      <c r="AN754" s="29"/>
      <c r="AO754" s="29"/>
    </row>
    <row r="755" spans="38:41" x14ac:dyDescent="0.25">
      <c r="AL755" s="29"/>
      <c r="AM755" s="29"/>
      <c r="AN755" s="29"/>
      <c r="AO755" s="29"/>
    </row>
    <row r="756" spans="38:41" x14ac:dyDescent="0.25">
      <c r="AL756" s="29"/>
      <c r="AM756" s="29"/>
      <c r="AN756" s="29"/>
      <c r="AO756" s="29"/>
    </row>
    <row r="757" spans="38:41" x14ac:dyDescent="0.25">
      <c r="AL757" s="29"/>
      <c r="AM757" s="29"/>
      <c r="AN757" s="29"/>
      <c r="AO757" s="29"/>
    </row>
    <row r="758" spans="38:41" x14ac:dyDescent="0.25">
      <c r="AL758" s="29"/>
      <c r="AM758" s="29"/>
      <c r="AN758" s="29"/>
      <c r="AO758" s="29"/>
    </row>
    <row r="759" spans="38:41" x14ac:dyDescent="0.25">
      <c r="AL759" s="29"/>
      <c r="AM759" s="29"/>
      <c r="AN759" s="29"/>
      <c r="AO759" s="29"/>
    </row>
    <row r="760" spans="38:41" x14ac:dyDescent="0.25">
      <c r="AL760" s="29"/>
      <c r="AM760" s="29"/>
      <c r="AN760" s="29"/>
      <c r="AO760" s="29"/>
    </row>
    <row r="761" spans="38:41" x14ac:dyDescent="0.25">
      <c r="AL761" s="29"/>
      <c r="AM761" s="29"/>
      <c r="AN761" s="29"/>
      <c r="AO761" s="29"/>
    </row>
    <row r="762" spans="38:41" x14ac:dyDescent="0.25">
      <c r="AL762" s="29"/>
      <c r="AM762" s="29"/>
      <c r="AN762" s="29"/>
      <c r="AO762" s="29"/>
    </row>
    <row r="763" spans="38:41" x14ac:dyDescent="0.25">
      <c r="AL763" s="29"/>
      <c r="AM763" s="29"/>
      <c r="AN763" s="29"/>
      <c r="AO763" s="29"/>
    </row>
    <row r="764" spans="38:41" x14ac:dyDescent="0.25">
      <c r="AL764" s="29"/>
      <c r="AM764" s="29"/>
      <c r="AN764" s="29"/>
      <c r="AO764" s="29"/>
    </row>
    <row r="765" spans="38:41" x14ac:dyDescent="0.25">
      <c r="AL765" s="29"/>
      <c r="AM765" s="29"/>
      <c r="AN765" s="29"/>
      <c r="AO765" s="29"/>
    </row>
    <row r="766" spans="38:41" x14ac:dyDescent="0.25">
      <c r="AL766" s="29"/>
      <c r="AM766" s="29"/>
      <c r="AN766" s="29"/>
      <c r="AO766" s="29"/>
    </row>
    <row r="767" spans="38:41" x14ac:dyDescent="0.25">
      <c r="AL767" s="29"/>
      <c r="AM767" s="29"/>
      <c r="AN767" s="29"/>
      <c r="AO767" s="29"/>
    </row>
    <row r="768" spans="38:41" x14ac:dyDescent="0.25">
      <c r="AL768" s="29"/>
      <c r="AM768" s="29"/>
      <c r="AN768" s="29"/>
      <c r="AO768" s="29"/>
    </row>
    <row r="769" spans="38:41" x14ac:dyDescent="0.25">
      <c r="AL769" s="29"/>
      <c r="AM769" s="29"/>
      <c r="AN769" s="29"/>
      <c r="AO769" s="29"/>
    </row>
    <row r="770" spans="38:41" x14ac:dyDescent="0.25">
      <c r="AL770" s="29"/>
      <c r="AM770" s="29"/>
      <c r="AN770" s="29"/>
      <c r="AO770" s="29"/>
    </row>
    <row r="771" spans="38:41" x14ac:dyDescent="0.25">
      <c r="AL771" s="29"/>
      <c r="AM771" s="29"/>
      <c r="AN771" s="29"/>
      <c r="AO771" s="29"/>
    </row>
    <row r="772" spans="38:41" x14ac:dyDescent="0.25">
      <c r="AL772" s="29"/>
      <c r="AM772" s="29"/>
      <c r="AN772" s="29"/>
      <c r="AO772" s="29"/>
    </row>
    <row r="773" spans="38:41" x14ac:dyDescent="0.25">
      <c r="AL773" s="29"/>
      <c r="AM773" s="29"/>
      <c r="AN773" s="29"/>
      <c r="AO773" s="29"/>
    </row>
    <row r="774" spans="38:41" x14ac:dyDescent="0.25">
      <c r="AL774" s="29"/>
      <c r="AM774" s="29"/>
      <c r="AN774" s="29"/>
      <c r="AO774" s="29"/>
    </row>
    <row r="775" spans="38:41" x14ac:dyDescent="0.25">
      <c r="AL775" s="29"/>
      <c r="AM775" s="29"/>
      <c r="AN775" s="29"/>
      <c r="AO775" s="29"/>
    </row>
    <row r="776" spans="38:41" x14ac:dyDescent="0.25">
      <c r="AL776" s="29"/>
      <c r="AM776" s="29"/>
      <c r="AN776" s="29"/>
      <c r="AO776" s="29"/>
    </row>
    <row r="777" spans="38:41" x14ac:dyDescent="0.25">
      <c r="AL777" s="29"/>
      <c r="AM777" s="29"/>
      <c r="AN777" s="29"/>
      <c r="AO777" s="29"/>
    </row>
    <row r="778" spans="38:41" x14ac:dyDescent="0.25">
      <c r="AL778" s="29"/>
      <c r="AM778" s="29"/>
      <c r="AN778" s="29"/>
      <c r="AO778" s="29"/>
    </row>
    <row r="779" spans="38:41" x14ac:dyDescent="0.25">
      <c r="AL779" s="29"/>
      <c r="AM779" s="29"/>
      <c r="AN779" s="29"/>
      <c r="AO779" s="29"/>
    </row>
    <row r="780" spans="38:41" x14ac:dyDescent="0.25">
      <c r="AL780" s="29"/>
      <c r="AM780" s="29"/>
      <c r="AN780" s="29"/>
      <c r="AO780" s="29"/>
    </row>
    <row r="781" spans="38:41" x14ac:dyDescent="0.25">
      <c r="AL781" s="29"/>
      <c r="AM781" s="29"/>
      <c r="AN781" s="29"/>
      <c r="AO781" s="29"/>
    </row>
    <row r="782" spans="38:41" x14ac:dyDescent="0.25">
      <c r="AL782" s="29"/>
      <c r="AM782" s="29"/>
      <c r="AN782" s="29"/>
      <c r="AO782" s="29"/>
    </row>
    <row r="783" spans="38:41" x14ac:dyDescent="0.25">
      <c r="AL783" s="29"/>
      <c r="AM783" s="29"/>
      <c r="AN783" s="29"/>
      <c r="AO783" s="29"/>
    </row>
    <row r="784" spans="38:41" x14ac:dyDescent="0.25">
      <c r="AL784" s="29"/>
      <c r="AM784" s="29"/>
      <c r="AN784" s="29"/>
      <c r="AO784" s="29"/>
    </row>
    <row r="785" spans="38:41" x14ac:dyDescent="0.25">
      <c r="AL785" s="29"/>
      <c r="AM785" s="29"/>
      <c r="AN785" s="29"/>
      <c r="AO785" s="29"/>
    </row>
    <row r="786" spans="38:41" x14ac:dyDescent="0.25">
      <c r="AL786" s="29"/>
      <c r="AM786" s="29"/>
      <c r="AN786" s="29"/>
      <c r="AO786" s="29"/>
    </row>
    <row r="787" spans="38:41" x14ac:dyDescent="0.25">
      <c r="AL787" s="29"/>
      <c r="AM787" s="29"/>
      <c r="AN787" s="29"/>
      <c r="AO787" s="29"/>
    </row>
    <row r="788" spans="38:41" x14ac:dyDescent="0.25">
      <c r="AL788" s="29"/>
      <c r="AM788" s="29"/>
      <c r="AN788" s="29"/>
      <c r="AO788" s="29"/>
    </row>
    <row r="789" spans="38:41" x14ac:dyDescent="0.25">
      <c r="AL789" s="29"/>
      <c r="AM789" s="29"/>
      <c r="AN789" s="29"/>
      <c r="AO789" s="29"/>
    </row>
    <row r="790" spans="38:41" x14ac:dyDescent="0.25">
      <c r="AL790" s="29"/>
      <c r="AM790" s="29"/>
      <c r="AN790" s="29"/>
      <c r="AO790" s="29"/>
    </row>
    <row r="791" spans="38:41" x14ac:dyDescent="0.25">
      <c r="AL791" s="29"/>
      <c r="AM791" s="29"/>
      <c r="AN791" s="29"/>
      <c r="AO791" s="29"/>
    </row>
    <row r="792" spans="38:41" x14ac:dyDescent="0.25">
      <c r="AL792" s="29"/>
      <c r="AM792" s="29"/>
      <c r="AN792" s="29"/>
      <c r="AO792" s="29"/>
    </row>
    <row r="793" spans="38:41" x14ac:dyDescent="0.25">
      <c r="AL793" s="29"/>
      <c r="AM793" s="29"/>
      <c r="AN793" s="29"/>
      <c r="AO793" s="29"/>
    </row>
    <row r="794" spans="38:41" x14ac:dyDescent="0.25">
      <c r="AL794" s="29"/>
      <c r="AM794" s="29"/>
      <c r="AN794" s="29"/>
      <c r="AO794" s="29"/>
    </row>
    <row r="795" spans="38:41" x14ac:dyDescent="0.25">
      <c r="AL795" s="29"/>
      <c r="AM795" s="29"/>
      <c r="AN795" s="29"/>
      <c r="AO795" s="29"/>
    </row>
    <row r="796" spans="38:41" x14ac:dyDescent="0.25">
      <c r="AL796" s="29"/>
      <c r="AM796" s="29"/>
      <c r="AN796" s="29"/>
      <c r="AO796" s="29"/>
    </row>
    <row r="797" spans="38:41" x14ac:dyDescent="0.25">
      <c r="AL797" s="29"/>
      <c r="AM797" s="29"/>
      <c r="AN797" s="29"/>
      <c r="AO797" s="29"/>
    </row>
    <row r="798" spans="38:41" x14ac:dyDescent="0.25">
      <c r="AL798" s="29"/>
      <c r="AM798" s="29"/>
      <c r="AN798" s="29"/>
      <c r="AO798" s="29"/>
    </row>
    <row r="799" spans="38:41" x14ac:dyDescent="0.25">
      <c r="AL799" s="29"/>
      <c r="AM799" s="29"/>
      <c r="AN799" s="29"/>
      <c r="AO799" s="29"/>
    </row>
    <row r="800" spans="38:41" x14ac:dyDescent="0.25">
      <c r="AL800" s="29"/>
      <c r="AM800" s="29"/>
      <c r="AN800" s="29"/>
      <c r="AO800" s="29"/>
    </row>
    <row r="801" spans="38:41" x14ac:dyDescent="0.25">
      <c r="AL801" s="29"/>
      <c r="AM801" s="29"/>
      <c r="AN801" s="29"/>
      <c r="AO801" s="29"/>
    </row>
    <row r="802" spans="38:41" x14ac:dyDescent="0.25">
      <c r="AL802" s="29"/>
      <c r="AM802" s="29"/>
      <c r="AN802" s="29"/>
      <c r="AO802" s="29"/>
    </row>
    <row r="803" spans="38:41" x14ac:dyDescent="0.25">
      <c r="AL803" s="29"/>
      <c r="AM803" s="29"/>
      <c r="AN803" s="29"/>
      <c r="AO803" s="29"/>
    </row>
    <row r="804" spans="38:41" x14ac:dyDescent="0.25">
      <c r="AL804" s="29"/>
      <c r="AM804" s="29"/>
      <c r="AN804" s="29"/>
      <c r="AO804" s="29"/>
    </row>
    <row r="805" spans="38:41" x14ac:dyDescent="0.25">
      <c r="AL805" s="29"/>
      <c r="AM805" s="29"/>
      <c r="AN805" s="29"/>
      <c r="AO805" s="29"/>
    </row>
    <row r="806" spans="38:41" x14ac:dyDescent="0.25">
      <c r="AL806" s="29"/>
      <c r="AM806" s="29"/>
      <c r="AN806" s="29"/>
      <c r="AO806" s="29"/>
    </row>
    <row r="807" spans="38:41" x14ac:dyDescent="0.25">
      <c r="AL807" s="29"/>
      <c r="AM807" s="29"/>
      <c r="AN807" s="29"/>
      <c r="AO807" s="29"/>
    </row>
    <row r="808" spans="38:41" x14ac:dyDescent="0.25">
      <c r="AL808" s="29"/>
      <c r="AM808" s="29"/>
      <c r="AN808" s="29"/>
      <c r="AO808" s="29"/>
    </row>
    <row r="809" spans="38:41" x14ac:dyDescent="0.25">
      <c r="AL809" s="29"/>
      <c r="AM809" s="29"/>
      <c r="AN809" s="29"/>
      <c r="AO809" s="29"/>
    </row>
    <row r="810" spans="38:41" x14ac:dyDescent="0.25">
      <c r="AL810" s="29"/>
      <c r="AM810" s="29"/>
      <c r="AN810" s="29"/>
      <c r="AO810" s="29"/>
    </row>
    <row r="811" spans="38:41" x14ac:dyDescent="0.25">
      <c r="AL811" s="29"/>
      <c r="AM811" s="29"/>
      <c r="AN811" s="29"/>
      <c r="AO811" s="29"/>
    </row>
    <row r="812" spans="38:41" x14ac:dyDescent="0.25">
      <c r="AL812" s="29"/>
      <c r="AM812" s="29"/>
      <c r="AN812" s="29"/>
      <c r="AO812" s="29"/>
    </row>
    <row r="813" spans="38:41" x14ac:dyDescent="0.25">
      <c r="AL813" s="29"/>
      <c r="AM813" s="29"/>
      <c r="AN813" s="29"/>
      <c r="AO813" s="29"/>
    </row>
    <row r="814" spans="38:41" x14ac:dyDescent="0.25">
      <c r="AL814" s="29"/>
      <c r="AM814" s="29"/>
      <c r="AN814" s="29"/>
      <c r="AO814" s="29"/>
    </row>
    <row r="815" spans="38:41" x14ac:dyDescent="0.25">
      <c r="AL815" s="29"/>
      <c r="AM815" s="29"/>
      <c r="AN815" s="29"/>
      <c r="AO815" s="29"/>
    </row>
    <row r="816" spans="38:41" x14ac:dyDescent="0.25">
      <c r="AL816" s="29"/>
      <c r="AM816" s="29"/>
      <c r="AN816" s="29"/>
      <c r="AO816" s="29"/>
    </row>
    <row r="817" spans="38:41" x14ac:dyDescent="0.25">
      <c r="AL817" s="29"/>
      <c r="AM817" s="29"/>
      <c r="AN817" s="29"/>
      <c r="AO817" s="29"/>
    </row>
    <row r="818" spans="38:41" x14ac:dyDescent="0.25">
      <c r="AL818" s="29"/>
      <c r="AM818" s="29"/>
      <c r="AN818" s="29"/>
      <c r="AO818" s="29"/>
    </row>
    <row r="819" spans="38:41" x14ac:dyDescent="0.25">
      <c r="AL819" s="29"/>
      <c r="AM819" s="29"/>
      <c r="AN819" s="29"/>
      <c r="AO819" s="29"/>
    </row>
    <row r="820" spans="38:41" x14ac:dyDescent="0.25">
      <c r="AL820" s="29"/>
      <c r="AM820" s="29"/>
      <c r="AN820" s="29"/>
      <c r="AO820" s="29"/>
    </row>
    <row r="821" spans="38:41" x14ac:dyDescent="0.25">
      <c r="AL821" s="29"/>
      <c r="AM821" s="29"/>
      <c r="AN821" s="29"/>
      <c r="AO821" s="29"/>
    </row>
    <row r="822" spans="38:41" x14ac:dyDescent="0.25">
      <c r="AL822" s="29"/>
      <c r="AM822" s="29"/>
      <c r="AN822" s="29"/>
      <c r="AO822" s="29"/>
    </row>
    <row r="823" spans="38:41" x14ac:dyDescent="0.25">
      <c r="AL823" s="29"/>
      <c r="AM823" s="29"/>
      <c r="AN823" s="29"/>
      <c r="AO823" s="29"/>
    </row>
    <row r="824" spans="38:41" x14ac:dyDescent="0.25">
      <c r="AL824" s="29"/>
      <c r="AM824" s="29"/>
      <c r="AN824" s="29"/>
      <c r="AO824" s="29"/>
    </row>
    <row r="825" spans="38:41" x14ac:dyDescent="0.25">
      <c r="AL825" s="29"/>
      <c r="AM825" s="29"/>
      <c r="AN825" s="29"/>
      <c r="AO825" s="29"/>
    </row>
    <row r="826" spans="38:41" x14ac:dyDescent="0.25">
      <c r="AL826" s="29"/>
      <c r="AM826" s="29"/>
      <c r="AN826" s="29"/>
      <c r="AO826" s="29"/>
    </row>
    <row r="827" spans="38:41" x14ac:dyDescent="0.25">
      <c r="AL827" s="29"/>
      <c r="AM827" s="29"/>
      <c r="AN827" s="29"/>
      <c r="AO827" s="29"/>
    </row>
    <row r="828" spans="38:41" x14ac:dyDescent="0.25">
      <c r="AL828" s="29"/>
      <c r="AM828" s="29"/>
      <c r="AN828" s="29"/>
      <c r="AO828" s="29"/>
    </row>
    <row r="829" spans="38:41" x14ac:dyDescent="0.25">
      <c r="AL829" s="29"/>
      <c r="AM829" s="29"/>
      <c r="AN829" s="29"/>
      <c r="AO829" s="29"/>
    </row>
    <row r="830" spans="38:41" x14ac:dyDescent="0.25">
      <c r="AL830" s="29"/>
      <c r="AM830" s="29"/>
      <c r="AN830" s="29"/>
      <c r="AO830" s="29"/>
    </row>
    <row r="831" spans="38:41" x14ac:dyDescent="0.25">
      <c r="AL831" s="29"/>
      <c r="AM831" s="29"/>
      <c r="AN831" s="29"/>
      <c r="AO831" s="29"/>
    </row>
    <row r="832" spans="38:41" x14ac:dyDescent="0.25">
      <c r="AL832" s="29"/>
      <c r="AM832" s="29"/>
      <c r="AN832" s="29"/>
      <c r="AO832" s="29"/>
    </row>
    <row r="833" spans="38:41" x14ac:dyDescent="0.25">
      <c r="AL833" s="29"/>
      <c r="AM833" s="29"/>
      <c r="AN833" s="29"/>
      <c r="AO833" s="29"/>
    </row>
    <row r="834" spans="38:41" x14ac:dyDescent="0.25">
      <c r="AL834" s="29"/>
      <c r="AM834" s="29"/>
      <c r="AN834" s="29"/>
      <c r="AO834" s="29"/>
    </row>
    <row r="835" spans="38:41" x14ac:dyDescent="0.25">
      <c r="AL835" s="29"/>
      <c r="AM835" s="29"/>
      <c r="AN835" s="29"/>
      <c r="AO835" s="29"/>
    </row>
    <row r="836" spans="38:41" x14ac:dyDescent="0.25">
      <c r="AL836" s="29"/>
      <c r="AM836" s="29"/>
      <c r="AN836" s="29"/>
      <c r="AO836" s="29"/>
    </row>
    <row r="837" spans="38:41" x14ac:dyDescent="0.25">
      <c r="AL837" s="29"/>
      <c r="AM837" s="29"/>
      <c r="AN837" s="29"/>
      <c r="AO837" s="29"/>
    </row>
    <row r="838" spans="38:41" x14ac:dyDescent="0.25">
      <c r="AL838" s="29"/>
      <c r="AM838" s="29"/>
      <c r="AN838" s="29"/>
      <c r="AO838" s="29"/>
    </row>
    <row r="839" spans="38:41" x14ac:dyDescent="0.25">
      <c r="AL839" s="29"/>
      <c r="AM839" s="29"/>
      <c r="AN839" s="29"/>
      <c r="AO839" s="29"/>
    </row>
    <row r="840" spans="38:41" x14ac:dyDescent="0.25">
      <c r="AL840" s="29"/>
      <c r="AM840" s="29"/>
      <c r="AN840" s="29"/>
      <c r="AO840" s="29"/>
    </row>
    <row r="841" spans="38:41" x14ac:dyDescent="0.25">
      <c r="AL841" s="29"/>
      <c r="AM841" s="29"/>
      <c r="AN841" s="29"/>
      <c r="AO841" s="29"/>
    </row>
    <row r="842" spans="38:41" x14ac:dyDescent="0.25">
      <c r="AL842" s="29"/>
      <c r="AM842" s="29"/>
      <c r="AN842" s="29"/>
      <c r="AO842" s="29"/>
    </row>
    <row r="843" spans="38:41" x14ac:dyDescent="0.25">
      <c r="AL843" s="29"/>
      <c r="AM843" s="29"/>
      <c r="AN843" s="29"/>
      <c r="AO843" s="29"/>
    </row>
    <row r="844" spans="38:41" x14ac:dyDescent="0.25">
      <c r="AL844" s="29"/>
      <c r="AM844" s="29"/>
      <c r="AN844" s="29"/>
      <c r="AO844" s="29"/>
    </row>
    <row r="845" spans="38:41" x14ac:dyDescent="0.25">
      <c r="AL845" s="29"/>
      <c r="AM845" s="29"/>
      <c r="AN845" s="29"/>
      <c r="AO845" s="29"/>
    </row>
    <row r="846" spans="38:41" x14ac:dyDescent="0.25">
      <c r="AL846" s="29"/>
      <c r="AM846" s="29"/>
      <c r="AN846" s="29"/>
      <c r="AO846" s="29"/>
    </row>
    <row r="847" spans="38:41" x14ac:dyDescent="0.25">
      <c r="AL847" s="29"/>
      <c r="AM847" s="29"/>
      <c r="AN847" s="29"/>
      <c r="AO847" s="29"/>
    </row>
    <row r="848" spans="38:41" x14ac:dyDescent="0.25">
      <c r="AL848" s="29"/>
      <c r="AM848" s="29"/>
      <c r="AN848" s="29"/>
      <c r="AO848" s="29"/>
    </row>
    <row r="849" spans="38:41" x14ac:dyDescent="0.25">
      <c r="AL849" s="29"/>
      <c r="AM849" s="29"/>
      <c r="AN849" s="29"/>
      <c r="AO849" s="29"/>
    </row>
    <row r="850" spans="38:41" x14ac:dyDescent="0.25">
      <c r="AL850" s="29"/>
      <c r="AM850" s="29"/>
      <c r="AN850" s="29"/>
      <c r="AO850" s="29"/>
    </row>
    <row r="851" spans="38:41" x14ac:dyDescent="0.25">
      <c r="AL851" s="29"/>
      <c r="AM851" s="29"/>
      <c r="AN851" s="29"/>
      <c r="AO851" s="29"/>
    </row>
    <row r="852" spans="38:41" x14ac:dyDescent="0.25">
      <c r="AL852" s="29"/>
      <c r="AM852" s="29"/>
      <c r="AN852" s="29"/>
      <c r="AO852" s="29"/>
    </row>
    <row r="853" spans="38:41" x14ac:dyDescent="0.25">
      <c r="AL853" s="29"/>
      <c r="AM853" s="29"/>
      <c r="AN853" s="29"/>
      <c r="AO853" s="29"/>
    </row>
    <row r="854" spans="38:41" x14ac:dyDescent="0.25">
      <c r="AL854" s="29"/>
      <c r="AM854" s="29"/>
      <c r="AN854" s="29"/>
      <c r="AO854" s="29"/>
    </row>
    <row r="855" spans="38:41" x14ac:dyDescent="0.25">
      <c r="AL855" s="29"/>
      <c r="AM855" s="29"/>
      <c r="AN855" s="29"/>
      <c r="AO855" s="29"/>
    </row>
    <row r="856" spans="38:41" x14ac:dyDescent="0.25">
      <c r="AL856" s="29"/>
      <c r="AM856" s="29"/>
      <c r="AN856" s="29"/>
      <c r="AO856" s="29"/>
    </row>
    <row r="857" spans="38:41" x14ac:dyDescent="0.25">
      <c r="AL857" s="29"/>
      <c r="AM857" s="29"/>
      <c r="AN857" s="29"/>
      <c r="AO857" s="29"/>
    </row>
    <row r="858" spans="38:41" x14ac:dyDescent="0.25">
      <c r="AL858" s="29"/>
      <c r="AM858" s="29"/>
      <c r="AN858" s="29"/>
      <c r="AO858" s="29"/>
    </row>
    <row r="859" spans="38:41" x14ac:dyDescent="0.25">
      <c r="AL859" s="29"/>
      <c r="AM859" s="29"/>
      <c r="AN859" s="29"/>
      <c r="AO859" s="29"/>
    </row>
    <row r="860" spans="38:41" x14ac:dyDescent="0.25">
      <c r="AL860" s="29"/>
      <c r="AM860" s="29"/>
      <c r="AN860" s="29"/>
      <c r="AO860" s="29"/>
    </row>
    <row r="861" spans="38:41" x14ac:dyDescent="0.25">
      <c r="AL861" s="29"/>
      <c r="AM861" s="29"/>
      <c r="AN861" s="29"/>
      <c r="AO861" s="29"/>
    </row>
    <row r="862" spans="38:41" x14ac:dyDescent="0.25">
      <c r="AL862" s="29"/>
      <c r="AM862" s="29"/>
      <c r="AN862" s="29"/>
      <c r="AO862" s="29"/>
    </row>
    <row r="863" spans="38:41" x14ac:dyDescent="0.25">
      <c r="AL863" s="29"/>
      <c r="AM863" s="29"/>
      <c r="AN863" s="29"/>
      <c r="AO863" s="29"/>
    </row>
    <row r="864" spans="38:41" x14ac:dyDescent="0.25">
      <c r="AL864" s="29"/>
      <c r="AM864" s="29"/>
      <c r="AN864" s="29"/>
      <c r="AO864" s="29"/>
    </row>
    <row r="865" spans="38:41" x14ac:dyDescent="0.25">
      <c r="AL865" s="29"/>
      <c r="AM865" s="29"/>
      <c r="AN865" s="29"/>
      <c r="AO865" s="29"/>
    </row>
    <row r="866" spans="38:41" x14ac:dyDescent="0.25">
      <c r="AL866" s="29"/>
      <c r="AM866" s="29"/>
      <c r="AN866" s="29"/>
      <c r="AO866" s="29"/>
    </row>
    <row r="867" spans="38:41" x14ac:dyDescent="0.25">
      <c r="AL867" s="29"/>
      <c r="AM867" s="29"/>
      <c r="AN867" s="29"/>
      <c r="AO867" s="29"/>
    </row>
    <row r="868" spans="38:41" x14ac:dyDescent="0.25">
      <c r="AL868" s="29"/>
      <c r="AM868" s="29"/>
      <c r="AN868" s="29"/>
      <c r="AO868" s="29"/>
    </row>
    <row r="869" spans="38:41" x14ac:dyDescent="0.25">
      <c r="AL869" s="29"/>
      <c r="AM869" s="29"/>
      <c r="AN869" s="29"/>
      <c r="AO869" s="29"/>
    </row>
    <row r="870" spans="38:41" x14ac:dyDescent="0.25">
      <c r="AL870" s="29"/>
      <c r="AM870" s="29"/>
      <c r="AN870" s="29"/>
      <c r="AO870" s="29"/>
    </row>
    <row r="871" spans="38:41" x14ac:dyDescent="0.25">
      <c r="AL871" s="29"/>
      <c r="AM871" s="29"/>
      <c r="AN871" s="29"/>
      <c r="AO871" s="29"/>
    </row>
    <row r="872" spans="38:41" x14ac:dyDescent="0.25">
      <c r="AL872" s="29"/>
      <c r="AM872" s="29"/>
      <c r="AN872" s="29"/>
      <c r="AO872" s="29"/>
    </row>
    <row r="873" spans="38:41" x14ac:dyDescent="0.25">
      <c r="AL873" s="29"/>
      <c r="AM873" s="29"/>
      <c r="AN873" s="29"/>
      <c r="AO873" s="29"/>
    </row>
    <row r="874" spans="38:41" x14ac:dyDescent="0.25">
      <c r="AL874" s="29"/>
      <c r="AM874" s="29"/>
      <c r="AN874" s="29"/>
      <c r="AO874" s="29"/>
    </row>
    <row r="875" spans="38:41" x14ac:dyDescent="0.25">
      <c r="AL875" s="29"/>
      <c r="AM875" s="29"/>
      <c r="AN875" s="29"/>
      <c r="AO875" s="29"/>
    </row>
    <row r="876" spans="38:41" x14ac:dyDescent="0.25">
      <c r="AL876" s="29"/>
      <c r="AM876" s="29"/>
      <c r="AN876" s="29"/>
      <c r="AO876" s="29"/>
    </row>
    <row r="877" spans="38:41" x14ac:dyDescent="0.25">
      <c r="AL877" s="29"/>
      <c r="AM877" s="29"/>
      <c r="AN877" s="29"/>
      <c r="AO877" s="29"/>
    </row>
    <row r="878" spans="38:41" x14ac:dyDescent="0.25">
      <c r="AL878" s="29"/>
      <c r="AM878" s="29"/>
      <c r="AN878" s="29"/>
      <c r="AO878" s="29"/>
    </row>
    <row r="879" spans="38:41" x14ac:dyDescent="0.25">
      <c r="AL879" s="29"/>
      <c r="AM879" s="29"/>
      <c r="AN879" s="29"/>
      <c r="AO879" s="29"/>
    </row>
    <row r="880" spans="38:41" x14ac:dyDescent="0.25">
      <c r="AL880" s="29"/>
      <c r="AM880" s="29"/>
      <c r="AN880" s="29"/>
      <c r="AO880" s="29"/>
    </row>
    <row r="881" spans="38:41" x14ac:dyDescent="0.25">
      <c r="AL881" s="29"/>
      <c r="AM881" s="29"/>
      <c r="AN881" s="29"/>
      <c r="AO881" s="29"/>
    </row>
    <row r="882" spans="38:41" x14ac:dyDescent="0.25">
      <c r="AL882" s="29"/>
      <c r="AM882" s="29"/>
      <c r="AN882" s="29"/>
      <c r="AO882" s="29"/>
    </row>
    <row r="883" spans="38:41" x14ac:dyDescent="0.25">
      <c r="AL883" s="29"/>
      <c r="AM883" s="29"/>
      <c r="AN883" s="29"/>
      <c r="AO883" s="29"/>
    </row>
    <row r="884" spans="38:41" x14ac:dyDescent="0.25">
      <c r="AL884" s="29"/>
      <c r="AM884" s="29"/>
      <c r="AN884" s="29"/>
      <c r="AO884" s="29"/>
    </row>
    <row r="885" spans="38:41" x14ac:dyDescent="0.25">
      <c r="AL885" s="29"/>
      <c r="AM885" s="29"/>
      <c r="AN885" s="29"/>
      <c r="AO885" s="29"/>
    </row>
    <row r="886" spans="38:41" x14ac:dyDescent="0.25">
      <c r="AL886" s="29"/>
      <c r="AM886" s="29"/>
      <c r="AN886" s="29"/>
      <c r="AO886" s="29"/>
    </row>
    <row r="887" spans="38:41" x14ac:dyDescent="0.25">
      <c r="AL887" s="29"/>
      <c r="AM887" s="29"/>
      <c r="AN887" s="29"/>
      <c r="AO887" s="29"/>
    </row>
    <row r="888" spans="38:41" x14ac:dyDescent="0.25">
      <c r="AL888" s="29"/>
      <c r="AM888" s="29"/>
      <c r="AN888" s="29"/>
      <c r="AO888" s="29"/>
    </row>
    <row r="889" spans="38:41" x14ac:dyDescent="0.25">
      <c r="AL889" s="29"/>
      <c r="AM889" s="29"/>
      <c r="AN889" s="29"/>
      <c r="AO889" s="29"/>
    </row>
    <row r="890" spans="38:41" x14ac:dyDescent="0.25">
      <c r="AL890" s="29"/>
      <c r="AM890" s="29"/>
      <c r="AN890" s="29"/>
      <c r="AO890" s="29"/>
    </row>
    <row r="891" spans="38:41" x14ac:dyDescent="0.25">
      <c r="AL891" s="29"/>
      <c r="AM891" s="29"/>
      <c r="AN891" s="29"/>
      <c r="AO891" s="29"/>
    </row>
    <row r="892" spans="38:41" x14ac:dyDescent="0.25">
      <c r="AL892" s="29"/>
      <c r="AM892" s="29"/>
      <c r="AN892" s="29"/>
      <c r="AO892" s="29"/>
    </row>
    <row r="893" spans="38:41" x14ac:dyDescent="0.25">
      <c r="AL893" s="29"/>
      <c r="AM893" s="29"/>
      <c r="AN893" s="29"/>
      <c r="AO893" s="29"/>
    </row>
    <row r="894" spans="38:41" x14ac:dyDescent="0.25">
      <c r="AL894" s="29"/>
      <c r="AM894" s="29"/>
      <c r="AN894" s="29"/>
      <c r="AO894" s="29"/>
    </row>
    <row r="895" spans="38:41" x14ac:dyDescent="0.25">
      <c r="AL895" s="29"/>
      <c r="AM895" s="29"/>
      <c r="AN895" s="29"/>
      <c r="AO895" s="29"/>
    </row>
    <row r="896" spans="38:41" x14ac:dyDescent="0.25">
      <c r="AL896" s="29"/>
      <c r="AM896" s="29"/>
      <c r="AN896" s="29"/>
      <c r="AO896" s="29"/>
    </row>
    <row r="897" spans="38:41" x14ac:dyDescent="0.25">
      <c r="AL897" s="29"/>
      <c r="AM897" s="29"/>
      <c r="AN897" s="29"/>
      <c r="AO897" s="29"/>
    </row>
    <row r="898" spans="38:41" x14ac:dyDescent="0.25">
      <c r="AL898" s="29"/>
      <c r="AM898" s="29"/>
      <c r="AN898" s="29"/>
      <c r="AO898" s="29"/>
    </row>
    <row r="899" spans="38:41" x14ac:dyDescent="0.25">
      <c r="AL899" s="29"/>
      <c r="AM899" s="29"/>
      <c r="AN899" s="29"/>
      <c r="AO899" s="29"/>
    </row>
    <row r="900" spans="38:41" x14ac:dyDescent="0.25">
      <c r="AL900" s="29"/>
      <c r="AM900" s="29"/>
      <c r="AN900" s="29"/>
      <c r="AO900" s="29"/>
    </row>
    <row r="901" spans="38:41" x14ac:dyDescent="0.25">
      <c r="AL901" s="29"/>
      <c r="AM901" s="29"/>
      <c r="AN901" s="29"/>
      <c r="AO901" s="29"/>
    </row>
    <row r="902" spans="38:41" x14ac:dyDescent="0.25">
      <c r="AL902" s="29"/>
      <c r="AM902" s="29"/>
      <c r="AN902" s="29"/>
      <c r="AO902" s="29"/>
    </row>
    <row r="903" spans="38:41" x14ac:dyDescent="0.25">
      <c r="AL903" s="29"/>
      <c r="AM903" s="29"/>
      <c r="AN903" s="29"/>
      <c r="AO903" s="29"/>
    </row>
    <row r="904" spans="38:41" x14ac:dyDescent="0.25">
      <c r="AL904" s="29"/>
      <c r="AM904" s="29"/>
      <c r="AN904" s="29"/>
      <c r="AO904" s="29"/>
    </row>
    <row r="905" spans="38:41" x14ac:dyDescent="0.25">
      <c r="AL905" s="29"/>
      <c r="AM905" s="29"/>
      <c r="AN905" s="29"/>
      <c r="AO905" s="29"/>
    </row>
    <row r="906" spans="38:41" x14ac:dyDescent="0.25">
      <c r="AL906" s="29"/>
      <c r="AM906" s="29"/>
      <c r="AN906" s="29"/>
      <c r="AO906" s="29"/>
    </row>
    <row r="907" spans="38:41" x14ac:dyDescent="0.25">
      <c r="AL907" s="29"/>
      <c r="AM907" s="29"/>
      <c r="AN907" s="29"/>
      <c r="AO907" s="29"/>
    </row>
    <row r="908" spans="38:41" x14ac:dyDescent="0.25">
      <c r="AL908" s="29"/>
      <c r="AM908" s="29"/>
      <c r="AN908" s="29"/>
      <c r="AO908" s="29"/>
    </row>
    <row r="909" spans="38:41" x14ac:dyDescent="0.25">
      <c r="AL909" s="29"/>
      <c r="AM909" s="29"/>
      <c r="AN909" s="29"/>
      <c r="AO909" s="29"/>
    </row>
    <row r="910" spans="38:41" x14ac:dyDescent="0.25">
      <c r="AL910" s="29"/>
      <c r="AM910" s="29"/>
      <c r="AN910" s="29"/>
      <c r="AO910" s="29"/>
    </row>
    <row r="911" spans="38:41" x14ac:dyDescent="0.25">
      <c r="AL911" s="29"/>
      <c r="AM911" s="29"/>
      <c r="AN911" s="29"/>
      <c r="AO911" s="29"/>
    </row>
    <row r="912" spans="38:41" x14ac:dyDescent="0.25">
      <c r="AL912" s="29"/>
      <c r="AM912" s="29"/>
      <c r="AN912" s="29"/>
      <c r="AO912" s="29"/>
    </row>
    <row r="913" spans="38:41" x14ac:dyDescent="0.25">
      <c r="AL913" s="29"/>
      <c r="AM913" s="29"/>
      <c r="AN913" s="29"/>
      <c r="AO913" s="29"/>
    </row>
    <row r="914" spans="38:41" x14ac:dyDescent="0.25">
      <c r="AL914" s="29"/>
      <c r="AM914" s="29"/>
      <c r="AN914" s="29"/>
      <c r="AO914" s="29"/>
    </row>
    <row r="915" spans="38:41" x14ac:dyDescent="0.25">
      <c r="AL915" s="29"/>
      <c r="AM915" s="29"/>
      <c r="AN915" s="29"/>
      <c r="AO915" s="29"/>
    </row>
    <row r="916" spans="38:41" x14ac:dyDescent="0.25">
      <c r="AL916" s="29"/>
      <c r="AM916" s="29"/>
      <c r="AN916" s="29"/>
      <c r="AO916" s="29"/>
    </row>
    <row r="917" spans="38:41" x14ac:dyDescent="0.25">
      <c r="AL917" s="29"/>
      <c r="AM917" s="29"/>
      <c r="AN917" s="29"/>
      <c r="AO917" s="29"/>
    </row>
    <row r="918" spans="38:41" x14ac:dyDescent="0.25">
      <c r="AL918" s="29"/>
      <c r="AM918" s="29"/>
      <c r="AN918" s="29"/>
      <c r="AO918" s="29"/>
    </row>
    <row r="919" spans="38:41" x14ac:dyDescent="0.25">
      <c r="AL919" s="29"/>
      <c r="AM919" s="29"/>
      <c r="AN919" s="29"/>
      <c r="AO919" s="29"/>
    </row>
    <row r="920" spans="38:41" x14ac:dyDescent="0.25">
      <c r="AL920" s="29"/>
      <c r="AM920" s="29"/>
      <c r="AN920" s="29"/>
      <c r="AO920" s="29"/>
    </row>
    <row r="921" spans="38:41" x14ac:dyDescent="0.25">
      <c r="AL921" s="29"/>
      <c r="AM921" s="29"/>
      <c r="AN921" s="29"/>
      <c r="AO921" s="29"/>
    </row>
    <row r="922" spans="38:41" x14ac:dyDescent="0.25">
      <c r="AL922" s="29"/>
      <c r="AM922" s="29"/>
      <c r="AN922" s="29"/>
      <c r="AO922" s="29"/>
    </row>
    <row r="923" spans="38:41" x14ac:dyDescent="0.25">
      <c r="AL923" s="29"/>
      <c r="AM923" s="29"/>
      <c r="AN923" s="29"/>
      <c r="AO923" s="29"/>
    </row>
    <row r="924" spans="38:41" x14ac:dyDescent="0.25">
      <c r="AL924" s="29"/>
      <c r="AM924" s="29"/>
      <c r="AN924" s="29"/>
      <c r="AO924" s="29"/>
    </row>
    <row r="925" spans="38:41" x14ac:dyDescent="0.25">
      <c r="AL925" s="29"/>
      <c r="AM925" s="29"/>
      <c r="AN925" s="29"/>
      <c r="AO925" s="29"/>
    </row>
    <row r="926" spans="38:41" x14ac:dyDescent="0.25">
      <c r="AL926" s="29"/>
      <c r="AM926" s="29"/>
      <c r="AN926" s="29"/>
      <c r="AO926" s="29"/>
    </row>
    <row r="927" spans="38:41" x14ac:dyDescent="0.25">
      <c r="AL927" s="29"/>
      <c r="AM927" s="29"/>
      <c r="AN927" s="29"/>
      <c r="AO927" s="29"/>
    </row>
    <row r="928" spans="38:41" x14ac:dyDescent="0.25">
      <c r="AL928" s="29"/>
      <c r="AM928" s="29"/>
      <c r="AN928" s="29"/>
      <c r="AO928" s="29"/>
    </row>
    <row r="929" spans="38:41" x14ac:dyDescent="0.25">
      <c r="AL929" s="29"/>
      <c r="AM929" s="29"/>
      <c r="AN929" s="29"/>
      <c r="AO929" s="29"/>
    </row>
    <row r="930" spans="38:41" x14ac:dyDescent="0.25">
      <c r="AL930" s="29"/>
      <c r="AM930" s="29"/>
      <c r="AN930" s="29"/>
      <c r="AO930" s="29"/>
    </row>
    <row r="931" spans="38:41" x14ac:dyDescent="0.25">
      <c r="AL931" s="29"/>
      <c r="AM931" s="29"/>
      <c r="AN931" s="29"/>
      <c r="AO931" s="29"/>
    </row>
    <row r="932" spans="38:41" x14ac:dyDescent="0.25">
      <c r="AL932" s="29"/>
      <c r="AM932" s="29"/>
      <c r="AN932" s="29"/>
      <c r="AO932" s="29"/>
    </row>
    <row r="933" spans="38:41" x14ac:dyDescent="0.25">
      <c r="AL933" s="29"/>
      <c r="AM933" s="29"/>
      <c r="AN933" s="29"/>
      <c r="AO933" s="29"/>
    </row>
    <row r="934" spans="38:41" x14ac:dyDescent="0.25">
      <c r="AL934" s="29"/>
      <c r="AM934" s="29"/>
      <c r="AN934" s="29"/>
      <c r="AO934" s="29"/>
    </row>
    <row r="935" spans="38:41" x14ac:dyDescent="0.25">
      <c r="AL935" s="29"/>
      <c r="AM935" s="29"/>
      <c r="AN935" s="29"/>
      <c r="AO935" s="29"/>
    </row>
    <row r="936" spans="38:41" x14ac:dyDescent="0.25">
      <c r="AL936" s="29"/>
      <c r="AM936" s="29"/>
      <c r="AN936" s="29"/>
      <c r="AO936" s="29"/>
    </row>
    <row r="937" spans="38:41" x14ac:dyDescent="0.25">
      <c r="AL937" s="29"/>
      <c r="AM937" s="29"/>
      <c r="AN937" s="29"/>
      <c r="AO937" s="29"/>
    </row>
    <row r="938" spans="38:41" x14ac:dyDescent="0.25">
      <c r="AL938" s="29"/>
      <c r="AM938" s="29"/>
      <c r="AN938" s="29"/>
      <c r="AO938" s="29"/>
    </row>
    <row r="939" spans="38:41" x14ac:dyDescent="0.25">
      <c r="AL939" s="29"/>
      <c r="AM939" s="29"/>
      <c r="AN939" s="29"/>
      <c r="AO939" s="29"/>
    </row>
    <row r="940" spans="38:41" x14ac:dyDescent="0.25">
      <c r="AL940" s="29"/>
      <c r="AM940" s="29"/>
      <c r="AN940" s="29"/>
      <c r="AO940" s="29"/>
    </row>
    <row r="941" spans="38:41" x14ac:dyDescent="0.25">
      <c r="AL941" s="29"/>
      <c r="AM941" s="29"/>
      <c r="AN941" s="29"/>
      <c r="AO941" s="29"/>
    </row>
    <row r="942" spans="38:41" x14ac:dyDescent="0.25">
      <c r="AL942" s="29"/>
      <c r="AM942" s="29"/>
      <c r="AN942" s="29"/>
      <c r="AO942" s="29"/>
    </row>
    <row r="943" spans="38:41" x14ac:dyDescent="0.25">
      <c r="AL943" s="29"/>
      <c r="AM943" s="29"/>
      <c r="AN943" s="29"/>
      <c r="AO943" s="29"/>
    </row>
    <row r="944" spans="38:41" x14ac:dyDescent="0.25">
      <c r="AL944" s="29"/>
      <c r="AM944" s="29"/>
      <c r="AN944" s="29"/>
      <c r="AO944" s="29"/>
    </row>
    <row r="945" spans="38:41" x14ac:dyDescent="0.25">
      <c r="AL945" s="29"/>
      <c r="AM945" s="29"/>
      <c r="AN945" s="29"/>
      <c r="AO945" s="29"/>
    </row>
    <row r="946" spans="38:41" x14ac:dyDescent="0.25">
      <c r="AL946" s="29"/>
      <c r="AM946" s="29"/>
      <c r="AN946" s="29"/>
      <c r="AO946" s="29"/>
    </row>
    <row r="947" spans="38:41" x14ac:dyDescent="0.25">
      <c r="AL947" s="29"/>
      <c r="AM947" s="29"/>
      <c r="AN947" s="29"/>
      <c r="AO947" s="29"/>
    </row>
    <row r="948" spans="38:41" x14ac:dyDescent="0.25">
      <c r="AL948" s="29"/>
      <c r="AM948" s="29"/>
      <c r="AN948" s="29"/>
      <c r="AO948" s="29"/>
    </row>
    <row r="949" spans="38:41" x14ac:dyDescent="0.25">
      <c r="AL949" s="29"/>
      <c r="AM949" s="29"/>
      <c r="AN949" s="29"/>
      <c r="AO949" s="29"/>
    </row>
    <row r="950" spans="38:41" x14ac:dyDescent="0.25">
      <c r="AL950" s="29"/>
      <c r="AM950" s="29"/>
      <c r="AN950" s="29"/>
      <c r="AO950" s="29"/>
    </row>
    <row r="951" spans="38:41" x14ac:dyDescent="0.25">
      <c r="AL951" s="29"/>
      <c r="AM951" s="29"/>
      <c r="AN951" s="29"/>
      <c r="AO951" s="29"/>
    </row>
    <row r="952" spans="38:41" x14ac:dyDescent="0.25">
      <c r="AL952" s="29"/>
      <c r="AM952" s="29"/>
      <c r="AN952" s="29"/>
      <c r="AO952" s="29"/>
    </row>
    <row r="953" spans="38:41" x14ac:dyDescent="0.25">
      <c r="AL953" s="29"/>
      <c r="AM953" s="29"/>
      <c r="AN953" s="29"/>
      <c r="AO953" s="29"/>
    </row>
    <row r="954" spans="38:41" x14ac:dyDescent="0.25">
      <c r="AL954" s="29"/>
      <c r="AM954" s="29"/>
      <c r="AN954" s="29"/>
      <c r="AO954" s="29"/>
    </row>
    <row r="955" spans="38:41" x14ac:dyDescent="0.25">
      <c r="AL955" s="29"/>
      <c r="AM955" s="29"/>
      <c r="AN955" s="29"/>
      <c r="AO955" s="29"/>
    </row>
    <row r="956" spans="38:41" x14ac:dyDescent="0.25">
      <c r="AL956" s="29"/>
      <c r="AM956" s="29"/>
      <c r="AN956" s="29"/>
      <c r="AO956" s="29"/>
    </row>
    <row r="957" spans="38:41" x14ac:dyDescent="0.25">
      <c r="AL957" s="29"/>
      <c r="AM957" s="29"/>
      <c r="AN957" s="29"/>
      <c r="AO957" s="29"/>
    </row>
    <row r="958" spans="38:41" x14ac:dyDescent="0.25">
      <c r="AL958" s="29"/>
      <c r="AM958" s="29"/>
      <c r="AN958" s="29"/>
      <c r="AO958" s="29"/>
    </row>
    <row r="959" spans="38:41" x14ac:dyDescent="0.25">
      <c r="AL959" s="29"/>
      <c r="AM959" s="29"/>
      <c r="AN959" s="29"/>
      <c r="AO959" s="29"/>
    </row>
    <row r="960" spans="38:41" x14ac:dyDescent="0.25">
      <c r="AL960" s="29"/>
      <c r="AM960" s="29"/>
      <c r="AN960" s="29"/>
      <c r="AO960" s="29"/>
    </row>
    <row r="961" spans="38:41" x14ac:dyDescent="0.25">
      <c r="AL961" s="29"/>
      <c r="AM961" s="29"/>
      <c r="AN961" s="29"/>
      <c r="AO961" s="29"/>
    </row>
    <row r="962" spans="38:41" x14ac:dyDescent="0.25">
      <c r="AL962" s="29"/>
      <c r="AM962" s="29"/>
      <c r="AN962" s="29"/>
      <c r="AO962" s="29"/>
    </row>
    <row r="963" spans="38:41" x14ac:dyDescent="0.25">
      <c r="AL963" s="29"/>
      <c r="AM963" s="29"/>
      <c r="AN963" s="29"/>
      <c r="AO963" s="29"/>
    </row>
    <row r="964" spans="38:41" x14ac:dyDescent="0.25">
      <c r="AL964" s="29"/>
      <c r="AM964" s="29"/>
      <c r="AN964" s="29"/>
      <c r="AO964" s="29"/>
    </row>
    <row r="965" spans="38:41" x14ac:dyDescent="0.25">
      <c r="AL965" s="29"/>
      <c r="AM965" s="29"/>
      <c r="AN965" s="29"/>
      <c r="AO965" s="29"/>
    </row>
    <row r="966" spans="38:41" x14ac:dyDescent="0.25">
      <c r="AL966" s="29"/>
      <c r="AM966" s="29"/>
      <c r="AN966" s="29"/>
      <c r="AO966" s="29"/>
    </row>
    <row r="967" spans="38:41" x14ac:dyDescent="0.25">
      <c r="AL967" s="29"/>
      <c r="AM967" s="29"/>
      <c r="AN967" s="29"/>
      <c r="AO967" s="29"/>
    </row>
    <row r="968" spans="38:41" x14ac:dyDescent="0.25">
      <c r="AL968" s="29"/>
      <c r="AM968" s="29"/>
      <c r="AN968" s="29"/>
      <c r="AO968" s="29"/>
    </row>
    <row r="969" spans="38:41" x14ac:dyDescent="0.25">
      <c r="AL969" s="29"/>
      <c r="AM969" s="29"/>
      <c r="AN969" s="29"/>
      <c r="AO969" s="29"/>
    </row>
    <row r="970" spans="38:41" x14ac:dyDescent="0.25">
      <c r="AL970" s="29"/>
      <c r="AM970" s="29"/>
      <c r="AN970" s="29"/>
      <c r="AO970" s="29"/>
    </row>
    <row r="971" spans="38:41" x14ac:dyDescent="0.25">
      <c r="AL971" s="29"/>
      <c r="AM971" s="29"/>
      <c r="AN971" s="29"/>
      <c r="AO971" s="29"/>
    </row>
    <row r="972" spans="38:41" x14ac:dyDescent="0.25">
      <c r="AL972" s="29"/>
      <c r="AM972" s="29"/>
      <c r="AN972" s="29"/>
      <c r="AO972" s="29"/>
    </row>
    <row r="973" spans="38:41" x14ac:dyDescent="0.25">
      <c r="AL973" s="29"/>
      <c r="AM973" s="29"/>
      <c r="AN973" s="29"/>
      <c r="AO973" s="29"/>
    </row>
    <row r="974" spans="38:41" x14ac:dyDescent="0.25">
      <c r="AL974" s="29"/>
      <c r="AM974" s="29"/>
      <c r="AN974" s="29"/>
      <c r="AO974" s="29"/>
    </row>
    <row r="975" spans="38:41" x14ac:dyDescent="0.25">
      <c r="AL975" s="29"/>
      <c r="AM975" s="29"/>
      <c r="AN975" s="29"/>
      <c r="AO975" s="29"/>
    </row>
    <row r="976" spans="38:41" x14ac:dyDescent="0.25">
      <c r="AL976" s="29"/>
      <c r="AM976" s="29"/>
      <c r="AN976" s="29"/>
      <c r="AO976" s="29"/>
    </row>
    <row r="977" spans="38:41" x14ac:dyDescent="0.25">
      <c r="AL977" s="29"/>
      <c r="AM977" s="29"/>
      <c r="AN977" s="29"/>
      <c r="AO977" s="29"/>
    </row>
    <row r="978" spans="38:41" x14ac:dyDescent="0.25">
      <c r="AL978" s="29"/>
      <c r="AM978" s="29"/>
      <c r="AN978" s="29"/>
      <c r="AO978" s="29"/>
    </row>
    <row r="979" spans="38:41" x14ac:dyDescent="0.25">
      <c r="AL979" s="29"/>
      <c r="AM979" s="29"/>
      <c r="AN979" s="29"/>
      <c r="AO979" s="29"/>
    </row>
    <row r="980" spans="38:41" x14ac:dyDescent="0.25">
      <c r="AL980" s="29"/>
      <c r="AM980" s="29"/>
      <c r="AN980" s="29"/>
      <c r="AO980" s="29"/>
    </row>
    <row r="981" spans="38:41" x14ac:dyDescent="0.25">
      <c r="AL981" s="29"/>
      <c r="AM981" s="29"/>
      <c r="AN981" s="29"/>
      <c r="AO981" s="29"/>
    </row>
    <row r="982" spans="38:41" x14ac:dyDescent="0.25">
      <c r="AL982" s="29"/>
      <c r="AM982" s="29"/>
      <c r="AN982" s="29"/>
      <c r="AO982" s="29"/>
    </row>
    <row r="983" spans="38:41" x14ac:dyDescent="0.25">
      <c r="AL983" s="29"/>
      <c r="AM983" s="29"/>
      <c r="AN983" s="29"/>
      <c r="AO983" s="29"/>
    </row>
    <row r="984" spans="38:41" x14ac:dyDescent="0.25">
      <c r="AL984" s="29"/>
      <c r="AM984" s="29"/>
      <c r="AN984" s="29"/>
      <c r="AO984" s="29"/>
    </row>
    <row r="985" spans="38:41" x14ac:dyDescent="0.25">
      <c r="AL985" s="29"/>
      <c r="AM985" s="29"/>
      <c r="AN985" s="29"/>
      <c r="AO985" s="29"/>
    </row>
    <row r="986" spans="38:41" x14ac:dyDescent="0.25">
      <c r="AL986" s="29"/>
      <c r="AM986" s="29"/>
      <c r="AN986" s="29"/>
      <c r="AO986" s="29"/>
    </row>
    <row r="987" spans="38:41" x14ac:dyDescent="0.25">
      <c r="AL987" s="29"/>
      <c r="AM987" s="29"/>
      <c r="AN987" s="29"/>
      <c r="AO987" s="29"/>
    </row>
    <row r="988" spans="38:41" x14ac:dyDescent="0.25">
      <c r="AL988" s="29"/>
      <c r="AM988" s="29"/>
      <c r="AN988" s="29"/>
      <c r="AO988" s="29"/>
    </row>
    <row r="989" spans="38:41" x14ac:dyDescent="0.25">
      <c r="AL989" s="29"/>
      <c r="AM989" s="29"/>
      <c r="AN989" s="29"/>
      <c r="AO989" s="29"/>
    </row>
    <row r="990" spans="38:41" x14ac:dyDescent="0.25">
      <c r="AL990" s="29"/>
      <c r="AM990" s="29"/>
      <c r="AN990" s="29"/>
      <c r="AO990" s="29"/>
    </row>
    <row r="991" spans="38:41" x14ac:dyDescent="0.25">
      <c r="AL991" s="29"/>
      <c r="AM991" s="29"/>
      <c r="AN991" s="29"/>
      <c r="AO991" s="29"/>
    </row>
    <row r="992" spans="38:41" x14ac:dyDescent="0.25">
      <c r="AL992" s="29"/>
      <c r="AM992" s="29"/>
      <c r="AN992" s="29"/>
      <c r="AO992" s="29"/>
    </row>
    <row r="993" spans="38:41" x14ac:dyDescent="0.25">
      <c r="AL993" s="29"/>
      <c r="AM993" s="29"/>
      <c r="AN993" s="29"/>
      <c r="AO993" s="29"/>
    </row>
    <row r="994" spans="38:41" x14ac:dyDescent="0.25">
      <c r="AL994" s="29"/>
      <c r="AM994" s="29"/>
      <c r="AN994" s="29"/>
      <c r="AO994" s="29"/>
    </row>
    <row r="995" spans="38:41" x14ac:dyDescent="0.25">
      <c r="AL995" s="29"/>
      <c r="AM995" s="29"/>
      <c r="AN995" s="29"/>
      <c r="AO995" s="29"/>
    </row>
    <row r="996" spans="38:41" x14ac:dyDescent="0.25">
      <c r="AL996" s="29"/>
      <c r="AM996" s="29"/>
      <c r="AN996" s="29"/>
      <c r="AO996" s="29"/>
    </row>
    <row r="997" spans="38:41" x14ac:dyDescent="0.25">
      <c r="AL997" s="29"/>
      <c r="AM997" s="29"/>
      <c r="AN997" s="29"/>
      <c r="AO997" s="29"/>
    </row>
    <row r="998" spans="38:41" x14ac:dyDescent="0.25">
      <c r="AL998" s="29"/>
      <c r="AM998" s="29"/>
      <c r="AN998" s="29"/>
      <c r="AO998" s="29"/>
    </row>
    <row r="999" spans="38:41" x14ac:dyDescent="0.25">
      <c r="AL999" s="29"/>
      <c r="AM999" s="29"/>
      <c r="AN999" s="29"/>
      <c r="AO999" s="29"/>
    </row>
    <row r="1000" spans="38:41" x14ac:dyDescent="0.25">
      <c r="AL1000" s="29"/>
      <c r="AM1000" s="29"/>
      <c r="AN1000" s="29"/>
      <c r="AO1000" s="29"/>
    </row>
    <row r="1001" spans="38:41" x14ac:dyDescent="0.25">
      <c r="AL1001" s="29"/>
      <c r="AM1001" s="29"/>
      <c r="AN1001" s="29"/>
      <c r="AO1001" s="29"/>
    </row>
    <row r="1002" spans="38:41" x14ac:dyDescent="0.25">
      <c r="AL1002" s="29"/>
      <c r="AM1002" s="29"/>
      <c r="AN1002" s="29"/>
      <c r="AO1002" s="29"/>
    </row>
    <row r="1003" spans="38:41" x14ac:dyDescent="0.25">
      <c r="AL1003" s="29"/>
      <c r="AM1003" s="29"/>
      <c r="AN1003" s="29"/>
      <c r="AO1003" s="29"/>
    </row>
    <row r="1004" spans="38:41" x14ac:dyDescent="0.25">
      <c r="AL1004" s="29"/>
      <c r="AM1004" s="29"/>
      <c r="AN1004" s="29"/>
      <c r="AO1004" s="29"/>
    </row>
    <row r="1005" spans="38:41" x14ac:dyDescent="0.25">
      <c r="AL1005" s="29"/>
      <c r="AM1005" s="29"/>
      <c r="AN1005" s="29"/>
      <c r="AO1005" s="29"/>
    </row>
    <row r="1006" spans="38:41" x14ac:dyDescent="0.25">
      <c r="AL1006" s="29"/>
      <c r="AM1006" s="29"/>
      <c r="AN1006" s="29"/>
      <c r="AO1006" s="29"/>
    </row>
    <row r="1007" spans="38:41" x14ac:dyDescent="0.25">
      <c r="AL1007" s="29"/>
      <c r="AM1007" s="29"/>
      <c r="AN1007" s="29"/>
      <c r="AO1007" s="29"/>
    </row>
    <row r="1008" spans="38:41" x14ac:dyDescent="0.25">
      <c r="AL1008" s="29"/>
      <c r="AM1008" s="29"/>
      <c r="AN1008" s="29"/>
      <c r="AO1008" s="29"/>
    </row>
    <row r="1009" spans="38:41" x14ac:dyDescent="0.25">
      <c r="AL1009" s="29"/>
      <c r="AM1009" s="29"/>
      <c r="AN1009" s="29"/>
      <c r="AO1009" s="29"/>
    </row>
    <row r="1010" spans="38:41" x14ac:dyDescent="0.25">
      <c r="AL1010" s="29"/>
      <c r="AM1010" s="29"/>
      <c r="AN1010" s="29"/>
      <c r="AO1010" s="29"/>
    </row>
    <row r="1011" spans="38:41" x14ac:dyDescent="0.25">
      <c r="AL1011" s="29"/>
      <c r="AM1011" s="29"/>
      <c r="AN1011" s="29"/>
      <c r="AO1011" s="29"/>
    </row>
    <row r="1012" spans="38:41" x14ac:dyDescent="0.25">
      <c r="AL1012" s="29"/>
      <c r="AM1012" s="29"/>
      <c r="AN1012" s="29"/>
      <c r="AO1012" s="29"/>
    </row>
    <row r="1013" spans="38:41" x14ac:dyDescent="0.25">
      <c r="AL1013" s="29"/>
      <c r="AM1013" s="29"/>
      <c r="AN1013" s="29"/>
      <c r="AO1013" s="29"/>
    </row>
    <row r="1014" spans="38:41" x14ac:dyDescent="0.25">
      <c r="AL1014" s="29"/>
      <c r="AM1014" s="29"/>
      <c r="AN1014" s="29"/>
      <c r="AO1014" s="29"/>
    </row>
    <row r="1015" spans="38:41" x14ac:dyDescent="0.25">
      <c r="AL1015" s="29"/>
      <c r="AM1015" s="29"/>
      <c r="AN1015" s="29"/>
      <c r="AO1015" s="29"/>
    </row>
    <row r="1016" spans="38:41" x14ac:dyDescent="0.25">
      <c r="AL1016" s="29"/>
      <c r="AM1016" s="29"/>
      <c r="AN1016" s="29"/>
      <c r="AO1016" s="29"/>
    </row>
    <row r="1017" spans="38:41" x14ac:dyDescent="0.25">
      <c r="AL1017" s="29"/>
      <c r="AM1017" s="29"/>
      <c r="AN1017" s="29"/>
      <c r="AO1017" s="29"/>
    </row>
    <row r="1018" spans="38:41" x14ac:dyDescent="0.25">
      <c r="AL1018" s="29"/>
      <c r="AM1018" s="29"/>
      <c r="AN1018" s="29"/>
      <c r="AO1018" s="29"/>
    </row>
    <row r="1019" spans="38:41" x14ac:dyDescent="0.25">
      <c r="AL1019" s="29"/>
      <c r="AM1019" s="29"/>
      <c r="AN1019" s="29"/>
      <c r="AO1019" s="29"/>
    </row>
    <row r="1020" spans="38:41" x14ac:dyDescent="0.25">
      <c r="AL1020" s="29"/>
      <c r="AM1020" s="29"/>
      <c r="AN1020" s="29"/>
      <c r="AO1020" s="29"/>
    </row>
    <row r="1021" spans="38:41" x14ac:dyDescent="0.25">
      <c r="AL1021" s="29"/>
      <c r="AM1021" s="29"/>
      <c r="AN1021" s="29"/>
      <c r="AO1021" s="29"/>
    </row>
    <row r="1022" spans="38:41" x14ac:dyDescent="0.25">
      <c r="AL1022" s="29"/>
      <c r="AM1022" s="29"/>
      <c r="AN1022" s="29"/>
      <c r="AO1022" s="29"/>
    </row>
    <row r="1023" spans="38:41" x14ac:dyDescent="0.25">
      <c r="AL1023" s="29"/>
      <c r="AM1023" s="29"/>
      <c r="AN1023" s="29"/>
      <c r="AO1023" s="29"/>
    </row>
    <row r="1024" spans="38:41" x14ac:dyDescent="0.25">
      <c r="AL1024" s="29"/>
      <c r="AM1024" s="29"/>
      <c r="AN1024" s="29"/>
      <c r="AO1024" s="29"/>
    </row>
    <row r="1025" spans="38:41" x14ac:dyDescent="0.25">
      <c r="AL1025" s="29"/>
      <c r="AM1025" s="29"/>
      <c r="AN1025" s="29"/>
      <c r="AO1025" s="29"/>
    </row>
    <row r="1026" spans="38:41" x14ac:dyDescent="0.25">
      <c r="AL1026" s="29"/>
      <c r="AM1026" s="29"/>
      <c r="AN1026" s="29"/>
      <c r="AO1026" s="29"/>
    </row>
    <row r="1027" spans="38:41" x14ac:dyDescent="0.25">
      <c r="AL1027" s="29"/>
      <c r="AM1027" s="29"/>
      <c r="AN1027" s="29"/>
      <c r="AO1027" s="29"/>
    </row>
    <row r="1028" spans="38:41" x14ac:dyDescent="0.25">
      <c r="AL1028" s="29"/>
      <c r="AM1028" s="29"/>
      <c r="AN1028" s="29"/>
      <c r="AO1028" s="29"/>
    </row>
    <row r="1029" spans="38:41" x14ac:dyDescent="0.25">
      <c r="AL1029" s="29"/>
      <c r="AM1029" s="29"/>
      <c r="AN1029" s="29"/>
      <c r="AO1029" s="29"/>
    </row>
    <row r="1030" spans="38:41" x14ac:dyDescent="0.25">
      <c r="AL1030" s="29"/>
      <c r="AM1030" s="29"/>
      <c r="AN1030" s="29"/>
      <c r="AO1030" s="29"/>
    </row>
    <row r="1031" spans="38:41" x14ac:dyDescent="0.25">
      <c r="AL1031" s="29"/>
      <c r="AM1031" s="29"/>
      <c r="AN1031" s="29"/>
      <c r="AO1031" s="29"/>
    </row>
    <row r="1032" spans="38:41" x14ac:dyDescent="0.25">
      <c r="AL1032" s="29"/>
      <c r="AM1032" s="29"/>
      <c r="AN1032" s="29"/>
      <c r="AO1032" s="29"/>
    </row>
    <row r="1033" spans="38:41" x14ac:dyDescent="0.25">
      <c r="AL1033" s="29"/>
      <c r="AM1033" s="29"/>
      <c r="AN1033" s="29"/>
      <c r="AO1033" s="29"/>
    </row>
    <row r="1034" spans="38:41" x14ac:dyDescent="0.25">
      <c r="AL1034" s="29"/>
      <c r="AM1034" s="29"/>
      <c r="AN1034" s="29"/>
      <c r="AO1034" s="29"/>
    </row>
    <row r="1035" spans="38:41" x14ac:dyDescent="0.25">
      <c r="AL1035" s="29"/>
      <c r="AM1035" s="29"/>
      <c r="AN1035" s="29"/>
      <c r="AO1035" s="29"/>
    </row>
    <row r="1036" spans="38:41" x14ac:dyDescent="0.25">
      <c r="AL1036" s="29"/>
      <c r="AM1036" s="29"/>
      <c r="AN1036" s="29"/>
      <c r="AO1036" s="29"/>
    </row>
    <row r="1037" spans="38:41" x14ac:dyDescent="0.25">
      <c r="AL1037" s="29"/>
      <c r="AM1037" s="29"/>
      <c r="AN1037" s="29"/>
      <c r="AO1037" s="29"/>
    </row>
    <row r="1038" spans="38:41" x14ac:dyDescent="0.25">
      <c r="AL1038" s="29"/>
      <c r="AM1038" s="29"/>
      <c r="AN1038" s="29"/>
      <c r="AO1038" s="29"/>
    </row>
    <row r="1039" spans="38:41" x14ac:dyDescent="0.25">
      <c r="AL1039" s="29"/>
      <c r="AM1039" s="29"/>
      <c r="AN1039" s="29"/>
      <c r="AO1039" s="29"/>
    </row>
    <row r="1040" spans="38:41" x14ac:dyDescent="0.25">
      <c r="AL1040" s="29"/>
      <c r="AM1040" s="29"/>
      <c r="AN1040" s="29"/>
      <c r="AO1040" s="29"/>
    </row>
    <row r="1041" spans="38:41" x14ac:dyDescent="0.25">
      <c r="AL1041" s="29"/>
      <c r="AM1041" s="29"/>
      <c r="AN1041" s="29"/>
      <c r="AO1041" s="29"/>
    </row>
    <row r="1042" spans="38:41" x14ac:dyDescent="0.25">
      <c r="AL1042" s="29"/>
      <c r="AM1042" s="29"/>
      <c r="AN1042" s="29"/>
      <c r="AO1042" s="29"/>
    </row>
    <row r="1043" spans="38:41" x14ac:dyDescent="0.25">
      <c r="AL1043" s="29"/>
      <c r="AM1043" s="29"/>
      <c r="AN1043" s="29"/>
      <c r="AO1043" s="29"/>
    </row>
    <row r="1044" spans="38:41" x14ac:dyDescent="0.25">
      <c r="AL1044" s="29"/>
      <c r="AM1044" s="29"/>
      <c r="AN1044" s="29"/>
      <c r="AO1044" s="29"/>
    </row>
    <row r="1045" spans="38:41" x14ac:dyDescent="0.25">
      <c r="AL1045" s="29"/>
      <c r="AM1045" s="29"/>
      <c r="AN1045" s="29"/>
      <c r="AO1045" s="29"/>
    </row>
    <row r="1046" spans="38:41" x14ac:dyDescent="0.25">
      <c r="AL1046" s="29"/>
      <c r="AM1046" s="29"/>
      <c r="AN1046" s="29"/>
      <c r="AO1046" s="29"/>
    </row>
    <row r="1047" spans="38:41" x14ac:dyDescent="0.25">
      <c r="AL1047" s="29"/>
      <c r="AM1047" s="29"/>
      <c r="AN1047" s="29"/>
      <c r="AO1047" s="29"/>
    </row>
    <row r="1048" spans="38:41" x14ac:dyDescent="0.25">
      <c r="AL1048" s="29"/>
      <c r="AM1048" s="29"/>
      <c r="AN1048" s="29"/>
      <c r="AO1048" s="29"/>
    </row>
    <row r="1049" spans="38:41" x14ac:dyDescent="0.25">
      <c r="AL1049" s="29"/>
      <c r="AM1049" s="29"/>
      <c r="AN1049" s="29"/>
      <c r="AO1049" s="29"/>
    </row>
    <row r="1050" spans="38:41" x14ac:dyDescent="0.25">
      <c r="AL1050" s="29"/>
      <c r="AM1050" s="29"/>
      <c r="AN1050" s="29"/>
      <c r="AO1050" s="29"/>
    </row>
    <row r="1051" spans="38:41" x14ac:dyDescent="0.25">
      <c r="AL1051" s="29"/>
      <c r="AM1051" s="29"/>
      <c r="AN1051" s="29"/>
      <c r="AO1051" s="29"/>
    </row>
    <row r="1052" spans="38:41" x14ac:dyDescent="0.25">
      <c r="AL1052" s="29"/>
      <c r="AM1052" s="29"/>
      <c r="AN1052" s="29"/>
      <c r="AO1052" s="29"/>
    </row>
    <row r="1053" spans="38:41" x14ac:dyDescent="0.25">
      <c r="AL1053" s="29"/>
      <c r="AM1053" s="29"/>
      <c r="AN1053" s="29"/>
      <c r="AO1053" s="29"/>
    </row>
    <row r="1054" spans="38:41" x14ac:dyDescent="0.25">
      <c r="AL1054" s="29"/>
      <c r="AM1054" s="29"/>
      <c r="AN1054" s="29"/>
      <c r="AO1054" s="29"/>
    </row>
    <row r="1055" spans="38:41" x14ac:dyDescent="0.25">
      <c r="AL1055" s="29"/>
      <c r="AM1055" s="29"/>
      <c r="AN1055" s="29"/>
      <c r="AO1055" s="29"/>
    </row>
    <row r="1056" spans="38:41" x14ac:dyDescent="0.25">
      <c r="AL1056" s="29"/>
      <c r="AM1056" s="29"/>
      <c r="AN1056" s="29"/>
      <c r="AO1056" s="29"/>
    </row>
    <row r="1057" spans="38:41" x14ac:dyDescent="0.25">
      <c r="AL1057" s="29"/>
      <c r="AM1057" s="29"/>
      <c r="AN1057" s="29"/>
      <c r="AO1057" s="29"/>
    </row>
    <row r="1058" spans="38:41" x14ac:dyDescent="0.25">
      <c r="AL1058" s="29"/>
      <c r="AM1058" s="29"/>
      <c r="AN1058" s="29"/>
      <c r="AO1058" s="29"/>
    </row>
    <row r="1059" spans="38:41" x14ac:dyDescent="0.25">
      <c r="AL1059" s="29"/>
      <c r="AM1059" s="29"/>
      <c r="AN1059" s="29"/>
      <c r="AO1059" s="29"/>
    </row>
    <row r="1060" spans="38:41" x14ac:dyDescent="0.25">
      <c r="AL1060" s="29"/>
      <c r="AM1060" s="29"/>
      <c r="AN1060" s="29"/>
      <c r="AO1060" s="29"/>
    </row>
    <row r="1061" spans="38:41" x14ac:dyDescent="0.25">
      <c r="AL1061" s="29"/>
      <c r="AM1061" s="29"/>
      <c r="AN1061" s="29"/>
      <c r="AO1061" s="29"/>
    </row>
    <row r="1062" spans="38:41" x14ac:dyDescent="0.25">
      <c r="AL1062" s="29"/>
      <c r="AM1062" s="29"/>
      <c r="AN1062" s="29"/>
      <c r="AO1062" s="29"/>
    </row>
    <row r="1063" spans="38:41" x14ac:dyDescent="0.25">
      <c r="AL1063" s="29"/>
      <c r="AM1063" s="29"/>
      <c r="AN1063" s="29"/>
      <c r="AO1063" s="29"/>
    </row>
    <row r="1064" spans="38:41" x14ac:dyDescent="0.25">
      <c r="AL1064" s="29"/>
      <c r="AM1064" s="29"/>
      <c r="AN1064" s="29"/>
      <c r="AO1064" s="29"/>
    </row>
    <row r="1065" spans="38:41" x14ac:dyDescent="0.25">
      <c r="AL1065" s="29"/>
      <c r="AM1065" s="29"/>
      <c r="AN1065" s="29"/>
      <c r="AO1065" s="29"/>
    </row>
    <row r="1066" spans="38:41" x14ac:dyDescent="0.25">
      <c r="AL1066" s="29"/>
      <c r="AM1066" s="29"/>
      <c r="AN1066" s="29"/>
      <c r="AO1066" s="29"/>
    </row>
    <row r="1067" spans="38:41" x14ac:dyDescent="0.25">
      <c r="AL1067" s="29"/>
      <c r="AM1067" s="29"/>
      <c r="AN1067" s="29"/>
      <c r="AO1067" s="29"/>
    </row>
    <row r="1068" spans="38:41" x14ac:dyDescent="0.25">
      <c r="AL1068" s="29"/>
      <c r="AM1068" s="29"/>
      <c r="AN1068" s="29"/>
      <c r="AO1068" s="29"/>
    </row>
    <row r="1069" spans="38:41" x14ac:dyDescent="0.25">
      <c r="AL1069" s="29"/>
      <c r="AM1069" s="29"/>
      <c r="AN1069" s="29"/>
      <c r="AO1069" s="29"/>
    </row>
    <row r="1070" spans="38:41" x14ac:dyDescent="0.25">
      <c r="AL1070" s="29"/>
      <c r="AM1070" s="29"/>
      <c r="AN1070" s="29"/>
      <c r="AO1070" s="29"/>
    </row>
    <row r="1071" spans="38:41" x14ac:dyDescent="0.25">
      <c r="AL1071" s="29"/>
      <c r="AM1071" s="29"/>
      <c r="AN1071" s="29"/>
      <c r="AO1071" s="29"/>
    </row>
    <row r="1072" spans="38:41" x14ac:dyDescent="0.25">
      <c r="AL1072" s="29"/>
      <c r="AM1072" s="29"/>
      <c r="AN1072" s="29"/>
      <c r="AO1072" s="29"/>
    </row>
    <row r="1073" spans="38:41" x14ac:dyDescent="0.25">
      <c r="AL1073" s="29"/>
      <c r="AM1073" s="29"/>
      <c r="AN1073" s="29"/>
      <c r="AO1073" s="29"/>
    </row>
    <row r="1074" spans="38:41" x14ac:dyDescent="0.25">
      <c r="AL1074" s="29"/>
      <c r="AM1074" s="29"/>
      <c r="AN1074" s="29"/>
      <c r="AO1074" s="29"/>
    </row>
    <row r="1075" spans="38:41" x14ac:dyDescent="0.25">
      <c r="AL1075" s="29"/>
      <c r="AM1075" s="29"/>
      <c r="AN1075" s="29"/>
      <c r="AO1075" s="29"/>
    </row>
    <row r="1076" spans="38:41" x14ac:dyDescent="0.25">
      <c r="AL1076" s="29"/>
      <c r="AM1076" s="29"/>
      <c r="AN1076" s="29"/>
      <c r="AO1076" s="29"/>
    </row>
    <row r="1077" spans="38:41" x14ac:dyDescent="0.25">
      <c r="AL1077" s="29"/>
      <c r="AM1077" s="29"/>
      <c r="AN1077" s="29"/>
      <c r="AO1077" s="29"/>
    </row>
    <row r="1078" spans="38:41" x14ac:dyDescent="0.25">
      <c r="AL1078" s="29"/>
      <c r="AM1078" s="29"/>
      <c r="AN1078" s="29"/>
      <c r="AO1078" s="29"/>
    </row>
    <row r="1079" spans="38:41" x14ac:dyDescent="0.25">
      <c r="AL1079" s="29"/>
      <c r="AM1079" s="29"/>
      <c r="AN1079" s="29"/>
      <c r="AO1079" s="29"/>
    </row>
    <row r="1080" spans="38:41" x14ac:dyDescent="0.25">
      <c r="AL1080" s="29"/>
      <c r="AM1080" s="29"/>
      <c r="AN1080" s="29"/>
      <c r="AO1080" s="29"/>
    </row>
    <row r="1081" spans="38:41" x14ac:dyDescent="0.25">
      <c r="AL1081" s="29"/>
      <c r="AM1081" s="29"/>
      <c r="AN1081" s="29"/>
      <c r="AO1081" s="29"/>
    </row>
    <row r="1082" spans="38:41" x14ac:dyDescent="0.25">
      <c r="AL1082" s="29"/>
      <c r="AM1082" s="29"/>
      <c r="AN1082" s="29"/>
      <c r="AO1082" s="29"/>
    </row>
    <row r="1083" spans="38:41" x14ac:dyDescent="0.25">
      <c r="AL1083" s="29"/>
      <c r="AM1083" s="29"/>
      <c r="AN1083" s="29"/>
      <c r="AO1083" s="29"/>
    </row>
    <row r="1084" spans="38:41" x14ac:dyDescent="0.25">
      <c r="AL1084" s="29"/>
      <c r="AM1084" s="29"/>
      <c r="AN1084" s="29"/>
      <c r="AO1084" s="29"/>
    </row>
    <row r="1085" spans="38:41" x14ac:dyDescent="0.25">
      <c r="AL1085" s="29"/>
      <c r="AM1085" s="29"/>
      <c r="AN1085" s="29"/>
      <c r="AO1085" s="29"/>
    </row>
    <row r="1086" spans="38:41" x14ac:dyDescent="0.25">
      <c r="AL1086" s="29"/>
      <c r="AM1086" s="29"/>
      <c r="AN1086" s="29"/>
      <c r="AO1086" s="29"/>
    </row>
    <row r="1087" spans="38:41" x14ac:dyDescent="0.25">
      <c r="AL1087" s="29"/>
      <c r="AM1087" s="29"/>
      <c r="AN1087" s="29"/>
      <c r="AO1087" s="29"/>
    </row>
    <row r="1088" spans="38:41" x14ac:dyDescent="0.25">
      <c r="AL1088" s="29"/>
      <c r="AM1088" s="29"/>
      <c r="AN1088" s="29"/>
      <c r="AO1088" s="29"/>
    </row>
    <row r="1089" spans="38:41" x14ac:dyDescent="0.25">
      <c r="AL1089" s="29"/>
      <c r="AM1089" s="29"/>
      <c r="AN1089" s="29"/>
      <c r="AO1089" s="29"/>
    </row>
    <row r="1090" spans="38:41" x14ac:dyDescent="0.25">
      <c r="AL1090" s="29"/>
      <c r="AM1090" s="29"/>
      <c r="AN1090" s="29"/>
      <c r="AO1090" s="29"/>
    </row>
    <row r="1091" spans="38:41" x14ac:dyDescent="0.25">
      <c r="AL1091" s="29"/>
      <c r="AM1091" s="29"/>
      <c r="AN1091" s="29"/>
      <c r="AO1091" s="29"/>
    </row>
    <row r="1092" spans="38:41" x14ac:dyDescent="0.25">
      <c r="AL1092" s="29"/>
      <c r="AM1092" s="29"/>
      <c r="AN1092" s="29"/>
      <c r="AO1092" s="29"/>
    </row>
    <row r="1093" spans="38:41" x14ac:dyDescent="0.25">
      <c r="AL1093" s="29"/>
      <c r="AM1093" s="29"/>
      <c r="AN1093" s="29"/>
      <c r="AO1093" s="29"/>
    </row>
    <row r="1094" spans="38:41" x14ac:dyDescent="0.25">
      <c r="AL1094" s="29"/>
      <c r="AM1094" s="29"/>
      <c r="AN1094" s="29"/>
      <c r="AO1094" s="29"/>
    </row>
    <row r="1095" spans="38:41" x14ac:dyDescent="0.25">
      <c r="AL1095" s="29"/>
      <c r="AM1095" s="29"/>
      <c r="AN1095" s="29"/>
      <c r="AO1095" s="29"/>
    </row>
    <row r="1096" spans="38:41" x14ac:dyDescent="0.25">
      <c r="AL1096" s="29"/>
      <c r="AM1096" s="29"/>
      <c r="AN1096" s="29"/>
      <c r="AO1096" s="29"/>
    </row>
    <row r="1097" spans="38:41" x14ac:dyDescent="0.25">
      <c r="AL1097" s="29"/>
      <c r="AM1097" s="29"/>
      <c r="AN1097" s="29"/>
      <c r="AO1097" s="29"/>
    </row>
    <row r="1098" spans="38:41" x14ac:dyDescent="0.25">
      <c r="AL1098" s="29"/>
      <c r="AM1098" s="29"/>
      <c r="AN1098" s="29"/>
      <c r="AO1098" s="29"/>
    </row>
    <row r="1099" spans="38:41" x14ac:dyDescent="0.25">
      <c r="AL1099" s="29"/>
      <c r="AM1099" s="29"/>
      <c r="AN1099" s="29"/>
      <c r="AO1099" s="29"/>
    </row>
    <row r="1100" spans="38:41" x14ac:dyDescent="0.25">
      <c r="AL1100" s="29"/>
      <c r="AM1100" s="29"/>
      <c r="AN1100" s="29"/>
      <c r="AO1100" s="29"/>
    </row>
    <row r="1101" spans="38:41" x14ac:dyDescent="0.25">
      <c r="AL1101" s="29"/>
      <c r="AM1101" s="29"/>
      <c r="AN1101" s="29"/>
      <c r="AO1101" s="29"/>
    </row>
    <row r="1102" spans="38:41" x14ac:dyDescent="0.25">
      <c r="AL1102" s="29"/>
      <c r="AM1102" s="29"/>
      <c r="AN1102" s="29"/>
      <c r="AO1102" s="29"/>
    </row>
    <row r="1103" spans="38:41" x14ac:dyDescent="0.25">
      <c r="AL1103" s="29"/>
      <c r="AM1103" s="29"/>
      <c r="AN1103" s="29"/>
      <c r="AO1103" s="29"/>
    </row>
    <row r="1104" spans="38:41" x14ac:dyDescent="0.25">
      <c r="AL1104" s="29"/>
      <c r="AM1104" s="29"/>
      <c r="AN1104" s="29"/>
      <c r="AO1104" s="29"/>
    </row>
    <row r="1105" spans="38:41" x14ac:dyDescent="0.25">
      <c r="AL1105" s="29"/>
      <c r="AM1105" s="29"/>
      <c r="AN1105" s="29"/>
      <c r="AO1105" s="29"/>
    </row>
    <row r="1106" spans="38:41" x14ac:dyDescent="0.25">
      <c r="AL1106" s="29"/>
      <c r="AM1106" s="29"/>
      <c r="AN1106" s="29"/>
      <c r="AO1106" s="29"/>
    </row>
    <row r="1107" spans="38:41" x14ac:dyDescent="0.25">
      <c r="AL1107" s="29"/>
      <c r="AM1107" s="29"/>
      <c r="AN1107" s="29"/>
      <c r="AO1107" s="29"/>
    </row>
    <row r="1108" spans="38:41" x14ac:dyDescent="0.25">
      <c r="AL1108" s="29"/>
      <c r="AM1108" s="29"/>
      <c r="AN1108" s="29"/>
      <c r="AO1108" s="29"/>
    </row>
    <row r="1109" spans="38:41" x14ac:dyDescent="0.25">
      <c r="AL1109" s="29"/>
      <c r="AM1109" s="29"/>
      <c r="AN1109" s="29"/>
      <c r="AO1109" s="29"/>
    </row>
    <row r="1110" spans="38:41" x14ac:dyDescent="0.25">
      <c r="AL1110" s="29"/>
      <c r="AM1110" s="29"/>
      <c r="AN1110" s="29"/>
      <c r="AO1110" s="29"/>
    </row>
    <row r="1111" spans="38:41" x14ac:dyDescent="0.25">
      <c r="AL1111" s="29"/>
      <c r="AM1111" s="29"/>
      <c r="AN1111" s="29"/>
      <c r="AO1111" s="29"/>
    </row>
    <row r="1112" spans="38:41" x14ac:dyDescent="0.25">
      <c r="AL1112" s="29"/>
      <c r="AM1112" s="29"/>
      <c r="AN1112" s="29"/>
      <c r="AO1112" s="29"/>
    </row>
    <row r="1113" spans="38:41" x14ac:dyDescent="0.25">
      <c r="AL1113" s="29"/>
      <c r="AM1113" s="29"/>
      <c r="AN1113" s="29"/>
      <c r="AO1113" s="29"/>
    </row>
    <row r="1114" spans="38:41" x14ac:dyDescent="0.25">
      <c r="AL1114" s="29"/>
      <c r="AM1114" s="29"/>
      <c r="AN1114" s="29"/>
      <c r="AO1114" s="29"/>
    </row>
    <row r="1115" spans="38:41" x14ac:dyDescent="0.25">
      <c r="AL1115" s="29"/>
      <c r="AM1115" s="29"/>
      <c r="AN1115" s="29"/>
      <c r="AO1115" s="29"/>
    </row>
    <row r="1116" spans="38:41" x14ac:dyDescent="0.25">
      <c r="AL1116" s="29"/>
      <c r="AM1116" s="29"/>
      <c r="AN1116" s="29"/>
      <c r="AO1116" s="29"/>
    </row>
    <row r="1117" spans="38:41" x14ac:dyDescent="0.25">
      <c r="AL1117" s="29"/>
      <c r="AM1117" s="29"/>
      <c r="AN1117" s="29"/>
      <c r="AO1117" s="29"/>
    </row>
    <row r="1118" spans="38:41" x14ac:dyDescent="0.25">
      <c r="AL1118" s="29"/>
      <c r="AM1118" s="29"/>
      <c r="AN1118" s="29"/>
      <c r="AO1118" s="29"/>
    </row>
    <row r="1119" spans="38:41" x14ac:dyDescent="0.25">
      <c r="AL1119" s="29"/>
      <c r="AM1119" s="29"/>
      <c r="AN1119" s="29"/>
      <c r="AO1119" s="29"/>
    </row>
    <row r="1120" spans="38:41" x14ac:dyDescent="0.25">
      <c r="AL1120" s="29"/>
      <c r="AM1120" s="29"/>
      <c r="AN1120" s="29"/>
      <c r="AO1120" s="29"/>
    </row>
    <row r="1121" spans="38:41" x14ac:dyDescent="0.25">
      <c r="AL1121" s="29"/>
      <c r="AM1121" s="29"/>
      <c r="AN1121" s="29"/>
      <c r="AO1121" s="29"/>
    </row>
    <row r="1122" spans="38:41" x14ac:dyDescent="0.25">
      <c r="AL1122" s="29"/>
      <c r="AM1122" s="29"/>
      <c r="AN1122" s="29"/>
      <c r="AO1122" s="29"/>
    </row>
    <row r="1123" spans="38:41" x14ac:dyDescent="0.25">
      <c r="AL1123" s="29"/>
      <c r="AM1123" s="29"/>
      <c r="AN1123" s="29"/>
      <c r="AO1123" s="29"/>
    </row>
    <row r="1124" spans="38:41" x14ac:dyDescent="0.25">
      <c r="AL1124" s="29"/>
      <c r="AM1124" s="29"/>
      <c r="AN1124" s="29"/>
      <c r="AO1124" s="29"/>
    </row>
    <row r="1125" spans="38:41" x14ac:dyDescent="0.25">
      <c r="AL1125" s="29"/>
      <c r="AM1125" s="29"/>
      <c r="AN1125" s="29"/>
      <c r="AO1125" s="29"/>
    </row>
    <row r="1126" spans="38:41" x14ac:dyDescent="0.25">
      <c r="AL1126" s="29"/>
      <c r="AM1126" s="29"/>
      <c r="AN1126" s="29"/>
      <c r="AO1126" s="29"/>
    </row>
    <row r="1127" spans="38:41" x14ac:dyDescent="0.25">
      <c r="AL1127" s="29"/>
      <c r="AM1127" s="29"/>
      <c r="AN1127" s="29"/>
      <c r="AO1127" s="29"/>
    </row>
    <row r="1128" spans="38:41" x14ac:dyDescent="0.25">
      <c r="AL1128" s="29"/>
      <c r="AM1128" s="29"/>
      <c r="AN1128" s="29"/>
      <c r="AO1128" s="29"/>
    </row>
    <row r="1129" spans="38:41" x14ac:dyDescent="0.25">
      <c r="AL1129" s="29"/>
      <c r="AM1129" s="29"/>
      <c r="AN1129" s="29"/>
      <c r="AO1129" s="29"/>
    </row>
    <row r="1130" spans="38:41" x14ac:dyDescent="0.25">
      <c r="AL1130" s="29"/>
      <c r="AM1130" s="29"/>
      <c r="AN1130" s="29"/>
      <c r="AO1130" s="29"/>
    </row>
    <row r="1131" spans="38:41" x14ac:dyDescent="0.25">
      <c r="AL1131" s="29"/>
      <c r="AM1131" s="29"/>
      <c r="AN1131" s="29"/>
      <c r="AO1131" s="29"/>
    </row>
    <row r="1132" spans="38:41" x14ac:dyDescent="0.25">
      <c r="AL1132" s="29"/>
      <c r="AM1132" s="29"/>
      <c r="AN1132" s="29"/>
      <c r="AO1132" s="29"/>
    </row>
    <row r="1133" spans="38:41" x14ac:dyDescent="0.25">
      <c r="AL1133" s="29"/>
      <c r="AM1133" s="29"/>
      <c r="AN1133" s="29"/>
      <c r="AO1133" s="29"/>
    </row>
    <row r="1134" spans="38:41" x14ac:dyDescent="0.25">
      <c r="AL1134" s="29"/>
      <c r="AM1134" s="29"/>
      <c r="AN1134" s="29"/>
      <c r="AO1134" s="29"/>
    </row>
    <row r="1135" spans="38:41" x14ac:dyDescent="0.25">
      <c r="AL1135" s="29"/>
      <c r="AM1135" s="29"/>
      <c r="AN1135" s="29"/>
      <c r="AO1135" s="29"/>
    </row>
    <row r="1136" spans="38:41" x14ac:dyDescent="0.25">
      <c r="AL1136" s="29"/>
      <c r="AM1136" s="29"/>
      <c r="AN1136" s="29"/>
      <c r="AO1136" s="29"/>
    </row>
    <row r="1137" spans="38:41" x14ac:dyDescent="0.25">
      <c r="AL1137" s="29"/>
      <c r="AM1137" s="29"/>
      <c r="AN1137" s="29"/>
      <c r="AO1137" s="29"/>
    </row>
    <row r="1138" spans="38:41" x14ac:dyDescent="0.25">
      <c r="AL1138" s="29"/>
      <c r="AM1138" s="29"/>
      <c r="AN1138" s="29"/>
      <c r="AO1138" s="29"/>
    </row>
    <row r="1139" spans="38:41" x14ac:dyDescent="0.25">
      <c r="AL1139" s="29"/>
      <c r="AM1139" s="29"/>
      <c r="AN1139" s="29"/>
      <c r="AO1139" s="29"/>
    </row>
    <row r="1140" spans="38:41" x14ac:dyDescent="0.25">
      <c r="AL1140" s="29"/>
      <c r="AM1140" s="29"/>
      <c r="AN1140" s="29"/>
      <c r="AO1140" s="29"/>
    </row>
    <row r="1141" spans="38:41" x14ac:dyDescent="0.25">
      <c r="AL1141" s="29"/>
      <c r="AM1141" s="29"/>
      <c r="AN1141" s="29"/>
      <c r="AO1141" s="29"/>
    </row>
    <row r="1142" spans="38:41" x14ac:dyDescent="0.25">
      <c r="AL1142" s="29"/>
      <c r="AM1142" s="29"/>
      <c r="AN1142" s="29"/>
      <c r="AO1142" s="29"/>
    </row>
    <row r="1143" spans="38:41" x14ac:dyDescent="0.25">
      <c r="AL1143" s="29"/>
      <c r="AM1143" s="29"/>
      <c r="AN1143" s="29"/>
      <c r="AO1143" s="29"/>
    </row>
    <row r="1144" spans="38:41" x14ac:dyDescent="0.25">
      <c r="AL1144" s="29"/>
      <c r="AM1144" s="29"/>
      <c r="AN1144" s="29"/>
      <c r="AO1144" s="29"/>
    </row>
    <row r="1145" spans="38:41" x14ac:dyDescent="0.25">
      <c r="AL1145" s="29"/>
      <c r="AM1145" s="29"/>
      <c r="AN1145" s="29"/>
      <c r="AO1145" s="29"/>
    </row>
    <row r="1146" spans="38:41" x14ac:dyDescent="0.25">
      <c r="AL1146" s="29"/>
      <c r="AM1146" s="29"/>
      <c r="AN1146" s="29"/>
      <c r="AO1146" s="29"/>
    </row>
    <row r="1147" spans="38:41" x14ac:dyDescent="0.25">
      <c r="AL1147" s="29"/>
      <c r="AM1147" s="29"/>
      <c r="AN1147" s="29"/>
      <c r="AO1147" s="29"/>
    </row>
    <row r="1148" spans="38:41" x14ac:dyDescent="0.25">
      <c r="AL1148" s="29"/>
      <c r="AM1148" s="29"/>
      <c r="AN1148" s="29"/>
      <c r="AO1148" s="29"/>
    </row>
    <row r="1149" spans="38:41" x14ac:dyDescent="0.25">
      <c r="AL1149" s="29"/>
      <c r="AM1149" s="29"/>
      <c r="AN1149" s="29"/>
      <c r="AO1149" s="29"/>
    </row>
    <row r="1150" spans="38:41" x14ac:dyDescent="0.25">
      <c r="AL1150" s="29"/>
      <c r="AM1150" s="29"/>
      <c r="AN1150" s="29"/>
      <c r="AO1150" s="29"/>
    </row>
    <row r="1151" spans="38:41" x14ac:dyDescent="0.25">
      <c r="AL1151" s="29"/>
      <c r="AM1151" s="29"/>
      <c r="AN1151" s="29"/>
      <c r="AO1151" s="29"/>
    </row>
    <row r="1152" spans="38:41" x14ac:dyDescent="0.25">
      <c r="AL1152" s="29"/>
      <c r="AM1152" s="29"/>
      <c r="AN1152" s="29"/>
      <c r="AO1152" s="29"/>
    </row>
    <row r="1153" spans="38:41" x14ac:dyDescent="0.25">
      <c r="AL1153" s="29"/>
      <c r="AM1153" s="29"/>
      <c r="AN1153" s="29"/>
      <c r="AO1153" s="29"/>
    </row>
    <row r="1154" spans="38:41" x14ac:dyDescent="0.25">
      <c r="AL1154" s="29"/>
      <c r="AM1154" s="29"/>
      <c r="AN1154" s="29"/>
      <c r="AO1154" s="29"/>
    </row>
    <row r="1155" spans="38:41" x14ac:dyDescent="0.25">
      <c r="AL1155" s="29"/>
      <c r="AM1155" s="29"/>
      <c r="AN1155" s="29"/>
      <c r="AO1155" s="29"/>
    </row>
    <row r="1156" spans="38:41" x14ac:dyDescent="0.25">
      <c r="AL1156" s="29"/>
      <c r="AM1156" s="29"/>
      <c r="AN1156" s="29"/>
      <c r="AO1156" s="29"/>
    </row>
    <row r="1157" spans="38:41" x14ac:dyDescent="0.25">
      <c r="AL1157" s="29"/>
      <c r="AM1157" s="29"/>
      <c r="AN1157" s="29"/>
      <c r="AO1157" s="29"/>
    </row>
    <row r="1158" spans="38:41" x14ac:dyDescent="0.25">
      <c r="AL1158" s="29"/>
      <c r="AM1158" s="29"/>
      <c r="AN1158" s="29"/>
      <c r="AO1158" s="29"/>
    </row>
    <row r="1159" spans="38:41" x14ac:dyDescent="0.25">
      <c r="AL1159" s="29"/>
      <c r="AM1159" s="29"/>
      <c r="AN1159" s="29"/>
      <c r="AO1159" s="29"/>
    </row>
    <row r="1160" spans="38:41" x14ac:dyDescent="0.25">
      <c r="AL1160" s="29"/>
      <c r="AM1160" s="29"/>
      <c r="AN1160" s="29"/>
      <c r="AO1160" s="29"/>
    </row>
    <row r="1161" spans="38:41" x14ac:dyDescent="0.25">
      <c r="AL1161" s="29"/>
      <c r="AM1161" s="29"/>
      <c r="AN1161" s="29"/>
      <c r="AO1161" s="29"/>
    </row>
    <row r="1162" spans="38:41" x14ac:dyDescent="0.25">
      <c r="AL1162" s="29"/>
      <c r="AM1162" s="29"/>
      <c r="AN1162" s="29"/>
      <c r="AO1162" s="29"/>
    </row>
    <row r="1163" spans="38:41" x14ac:dyDescent="0.25">
      <c r="AL1163" s="29"/>
      <c r="AM1163" s="29"/>
      <c r="AN1163" s="29"/>
      <c r="AO1163" s="29"/>
    </row>
    <row r="1164" spans="38:41" x14ac:dyDescent="0.25">
      <c r="AL1164" s="29"/>
      <c r="AM1164" s="29"/>
      <c r="AN1164" s="29"/>
      <c r="AO1164" s="29"/>
    </row>
    <row r="1165" spans="38:41" x14ac:dyDescent="0.25">
      <c r="AL1165" s="29"/>
      <c r="AM1165" s="29"/>
      <c r="AN1165" s="29"/>
      <c r="AO1165" s="29"/>
    </row>
    <row r="1166" spans="38:41" x14ac:dyDescent="0.25">
      <c r="AL1166" s="29"/>
      <c r="AM1166" s="29"/>
      <c r="AN1166" s="29"/>
      <c r="AO1166" s="29"/>
    </row>
    <row r="1167" spans="38:41" x14ac:dyDescent="0.25">
      <c r="AL1167" s="29"/>
      <c r="AM1167" s="29"/>
      <c r="AN1167" s="29"/>
      <c r="AO1167" s="29"/>
    </row>
    <row r="1168" spans="38:41" x14ac:dyDescent="0.25">
      <c r="AL1168" s="29"/>
      <c r="AM1168" s="29"/>
      <c r="AN1168" s="29"/>
      <c r="AO1168" s="29"/>
    </row>
    <row r="1169" spans="38:41" x14ac:dyDescent="0.25">
      <c r="AL1169" s="29"/>
      <c r="AM1169" s="29"/>
      <c r="AN1169" s="29"/>
      <c r="AO1169" s="29"/>
    </row>
    <row r="1170" spans="38:41" x14ac:dyDescent="0.25">
      <c r="AL1170" s="29"/>
      <c r="AM1170" s="29"/>
      <c r="AN1170" s="29"/>
      <c r="AO1170" s="29"/>
    </row>
    <row r="1171" spans="38:41" x14ac:dyDescent="0.25">
      <c r="AL1171" s="29"/>
      <c r="AM1171" s="29"/>
      <c r="AN1171" s="29"/>
      <c r="AO1171" s="29"/>
    </row>
    <row r="1172" spans="38:41" x14ac:dyDescent="0.25">
      <c r="AL1172" s="29"/>
      <c r="AM1172" s="29"/>
      <c r="AN1172" s="29"/>
      <c r="AO1172" s="29"/>
    </row>
    <row r="1173" spans="38:41" x14ac:dyDescent="0.25">
      <c r="AL1173" s="29"/>
      <c r="AM1173" s="29"/>
      <c r="AN1173" s="29"/>
      <c r="AO1173" s="29"/>
    </row>
    <row r="1174" spans="38:41" x14ac:dyDescent="0.25">
      <c r="AL1174" s="29"/>
      <c r="AM1174" s="29"/>
      <c r="AN1174" s="29"/>
      <c r="AO1174" s="29"/>
    </row>
    <row r="1175" spans="38:41" x14ac:dyDescent="0.25">
      <c r="AL1175" s="29"/>
      <c r="AM1175" s="29"/>
      <c r="AN1175" s="29"/>
      <c r="AO1175" s="29"/>
    </row>
    <row r="1176" spans="38:41" x14ac:dyDescent="0.25">
      <c r="AL1176" s="29"/>
      <c r="AM1176" s="29"/>
      <c r="AN1176" s="29"/>
      <c r="AO1176" s="29"/>
    </row>
    <row r="1177" spans="38:41" x14ac:dyDescent="0.25">
      <c r="AL1177" s="29"/>
      <c r="AM1177" s="29"/>
      <c r="AN1177" s="29"/>
      <c r="AO1177" s="29"/>
    </row>
    <row r="1178" spans="38:41" x14ac:dyDescent="0.25">
      <c r="AL1178" s="29"/>
      <c r="AM1178" s="29"/>
      <c r="AN1178" s="29"/>
      <c r="AO1178" s="29"/>
    </row>
    <row r="1179" spans="38:41" x14ac:dyDescent="0.25">
      <c r="AL1179" s="29"/>
      <c r="AM1179" s="29"/>
      <c r="AN1179" s="29"/>
      <c r="AO1179" s="29"/>
    </row>
    <row r="1180" spans="38:41" x14ac:dyDescent="0.25">
      <c r="AL1180" s="29"/>
      <c r="AM1180" s="29"/>
      <c r="AN1180" s="29"/>
      <c r="AO1180" s="29"/>
    </row>
    <row r="1181" spans="38:41" x14ac:dyDescent="0.25">
      <c r="AL1181" s="29"/>
      <c r="AM1181" s="29"/>
      <c r="AN1181" s="29"/>
      <c r="AO1181" s="29"/>
    </row>
    <row r="1182" spans="38:41" x14ac:dyDescent="0.25">
      <c r="AL1182" s="29"/>
      <c r="AM1182" s="29"/>
      <c r="AN1182" s="29"/>
      <c r="AO1182" s="29"/>
    </row>
    <row r="1183" spans="38:41" x14ac:dyDescent="0.25">
      <c r="AL1183" s="29"/>
      <c r="AM1183" s="29"/>
      <c r="AN1183" s="29"/>
      <c r="AO1183" s="29"/>
    </row>
    <row r="1184" spans="38:41" x14ac:dyDescent="0.25">
      <c r="AL1184" s="29"/>
      <c r="AM1184" s="29"/>
      <c r="AN1184" s="29"/>
      <c r="AO1184" s="29"/>
    </row>
    <row r="1185" spans="38:41" x14ac:dyDescent="0.25">
      <c r="AL1185" s="29"/>
      <c r="AM1185" s="29"/>
      <c r="AN1185" s="29"/>
      <c r="AO1185" s="29"/>
    </row>
    <row r="1186" spans="38:41" x14ac:dyDescent="0.25">
      <c r="AL1186" s="29"/>
      <c r="AM1186" s="29"/>
      <c r="AN1186" s="29"/>
      <c r="AO1186" s="29"/>
    </row>
    <row r="1187" spans="38:41" x14ac:dyDescent="0.25">
      <c r="AL1187" s="29"/>
      <c r="AM1187" s="29"/>
      <c r="AN1187" s="29"/>
      <c r="AO1187" s="29"/>
    </row>
    <row r="1188" spans="38:41" x14ac:dyDescent="0.25">
      <c r="AL1188" s="29"/>
      <c r="AM1188" s="29"/>
      <c r="AN1188" s="29"/>
      <c r="AO1188" s="29"/>
    </row>
    <row r="1189" spans="38:41" x14ac:dyDescent="0.25">
      <c r="AL1189" s="29"/>
      <c r="AM1189" s="29"/>
      <c r="AN1189" s="29"/>
      <c r="AO1189" s="29"/>
    </row>
    <row r="1190" spans="38:41" x14ac:dyDescent="0.25">
      <c r="AL1190" s="29"/>
      <c r="AM1190" s="29"/>
      <c r="AN1190" s="29"/>
      <c r="AO1190" s="29"/>
    </row>
    <row r="1191" spans="38:41" x14ac:dyDescent="0.25">
      <c r="AL1191" s="29"/>
      <c r="AM1191" s="29"/>
      <c r="AN1191" s="29"/>
      <c r="AO1191" s="29"/>
    </row>
    <row r="1192" spans="38:41" x14ac:dyDescent="0.25">
      <c r="AL1192" s="29"/>
      <c r="AM1192" s="29"/>
      <c r="AN1192" s="29"/>
      <c r="AO1192" s="29"/>
    </row>
    <row r="1193" spans="38:41" x14ac:dyDescent="0.25">
      <c r="AL1193" s="29"/>
      <c r="AM1193" s="29"/>
      <c r="AN1193" s="29"/>
      <c r="AO1193" s="29"/>
    </row>
    <row r="1194" spans="38:41" x14ac:dyDescent="0.25">
      <c r="AL1194" s="29"/>
      <c r="AM1194" s="29"/>
      <c r="AN1194" s="29"/>
      <c r="AO1194" s="29"/>
    </row>
    <row r="1195" spans="38:41" x14ac:dyDescent="0.25">
      <c r="AL1195" s="29"/>
      <c r="AM1195" s="29"/>
      <c r="AN1195" s="29"/>
      <c r="AO1195" s="29"/>
    </row>
    <row r="1196" spans="38:41" x14ac:dyDescent="0.25">
      <c r="AL1196" s="29"/>
      <c r="AM1196" s="29"/>
      <c r="AN1196" s="29"/>
      <c r="AO1196" s="29"/>
    </row>
    <row r="1197" spans="38:41" x14ac:dyDescent="0.25">
      <c r="AL1197" s="29"/>
      <c r="AM1197" s="29"/>
      <c r="AN1197" s="29"/>
      <c r="AO1197" s="29"/>
    </row>
    <row r="1198" spans="38:41" x14ac:dyDescent="0.25">
      <c r="AL1198" s="29"/>
      <c r="AM1198" s="29"/>
      <c r="AN1198" s="29"/>
      <c r="AO1198" s="29"/>
    </row>
    <row r="1199" spans="38:41" x14ac:dyDescent="0.25">
      <c r="AL1199" s="29"/>
      <c r="AM1199" s="29"/>
      <c r="AN1199" s="29"/>
      <c r="AO1199" s="29"/>
    </row>
    <row r="1200" spans="38:41" x14ac:dyDescent="0.25">
      <c r="AL1200" s="29"/>
      <c r="AM1200" s="29"/>
      <c r="AN1200" s="29"/>
      <c r="AO1200" s="29"/>
    </row>
    <row r="1201" spans="38:41" x14ac:dyDescent="0.25">
      <c r="AL1201" s="29"/>
      <c r="AM1201" s="29"/>
      <c r="AN1201" s="29"/>
      <c r="AO1201" s="29"/>
    </row>
    <row r="1202" spans="38:41" x14ac:dyDescent="0.25">
      <c r="AL1202" s="29"/>
      <c r="AM1202" s="29"/>
      <c r="AN1202" s="29"/>
      <c r="AO1202" s="29"/>
    </row>
    <row r="1203" spans="38:41" x14ac:dyDescent="0.25">
      <c r="AL1203" s="29"/>
      <c r="AM1203" s="29"/>
      <c r="AN1203" s="29"/>
      <c r="AO1203" s="29"/>
    </row>
    <row r="1204" spans="38:41" x14ac:dyDescent="0.25">
      <c r="AL1204" s="29"/>
      <c r="AM1204" s="29"/>
      <c r="AN1204" s="29"/>
      <c r="AO1204" s="29"/>
    </row>
    <row r="1205" spans="38:41" x14ac:dyDescent="0.25">
      <c r="AL1205" s="29"/>
      <c r="AM1205" s="29"/>
      <c r="AN1205" s="29"/>
      <c r="AO1205" s="29"/>
    </row>
    <row r="1206" spans="38:41" x14ac:dyDescent="0.25">
      <c r="AL1206" s="29"/>
      <c r="AM1206" s="29"/>
      <c r="AN1206" s="29"/>
      <c r="AO1206" s="29"/>
    </row>
    <row r="1207" spans="38:41" x14ac:dyDescent="0.25">
      <c r="AL1207" s="29"/>
      <c r="AM1207" s="29"/>
      <c r="AN1207" s="29"/>
      <c r="AO1207" s="29"/>
    </row>
    <row r="1208" spans="38:41" x14ac:dyDescent="0.25">
      <c r="AL1208" s="29"/>
      <c r="AM1208" s="29"/>
      <c r="AN1208" s="29"/>
      <c r="AO1208" s="29"/>
    </row>
    <row r="1209" spans="38:41" x14ac:dyDescent="0.25">
      <c r="AL1209" s="29"/>
      <c r="AM1209" s="29"/>
      <c r="AN1209" s="29"/>
      <c r="AO1209" s="29"/>
    </row>
    <row r="1210" spans="38:41" x14ac:dyDescent="0.25">
      <c r="AL1210" s="29"/>
      <c r="AM1210" s="29"/>
      <c r="AN1210" s="29"/>
      <c r="AO1210" s="29"/>
    </row>
    <row r="1211" spans="38:41" x14ac:dyDescent="0.25">
      <c r="AL1211" s="29"/>
      <c r="AM1211" s="29"/>
      <c r="AN1211" s="29"/>
      <c r="AO1211" s="29"/>
    </row>
    <row r="1212" spans="38:41" x14ac:dyDescent="0.25">
      <c r="AL1212" s="29"/>
      <c r="AM1212" s="29"/>
      <c r="AN1212" s="29"/>
      <c r="AO1212" s="29"/>
    </row>
    <row r="1213" spans="38:41" x14ac:dyDescent="0.25">
      <c r="AL1213" s="29"/>
      <c r="AM1213" s="29"/>
      <c r="AN1213" s="29"/>
      <c r="AO1213" s="29"/>
    </row>
    <row r="1214" spans="38:41" x14ac:dyDescent="0.25">
      <c r="AL1214" s="29"/>
      <c r="AM1214" s="29"/>
      <c r="AN1214" s="29"/>
      <c r="AO1214" s="29"/>
    </row>
    <row r="1215" spans="38:41" x14ac:dyDescent="0.25">
      <c r="AL1215" s="29"/>
      <c r="AM1215" s="29"/>
      <c r="AN1215" s="29"/>
      <c r="AO1215" s="29"/>
    </row>
    <row r="1216" spans="38:41" x14ac:dyDescent="0.25">
      <c r="AL1216" s="29"/>
      <c r="AM1216" s="29"/>
      <c r="AN1216" s="29"/>
      <c r="AO1216" s="29"/>
    </row>
    <row r="1217" spans="38:41" x14ac:dyDescent="0.25">
      <c r="AL1217" s="29"/>
      <c r="AM1217" s="29"/>
      <c r="AN1217" s="29"/>
      <c r="AO1217" s="29"/>
    </row>
    <row r="1218" spans="38:41" x14ac:dyDescent="0.25">
      <c r="AL1218" s="29"/>
      <c r="AM1218" s="29"/>
      <c r="AN1218" s="29"/>
      <c r="AO1218" s="29"/>
    </row>
    <row r="1219" spans="38:41" x14ac:dyDescent="0.25">
      <c r="AL1219" s="29"/>
      <c r="AM1219" s="29"/>
      <c r="AN1219" s="29"/>
      <c r="AO1219" s="29"/>
    </row>
    <row r="1220" spans="38:41" x14ac:dyDescent="0.25">
      <c r="AL1220" s="29"/>
      <c r="AM1220" s="29"/>
      <c r="AN1220" s="29"/>
      <c r="AO1220" s="29"/>
    </row>
    <row r="1221" spans="38:41" x14ac:dyDescent="0.25">
      <c r="AL1221" s="29"/>
      <c r="AM1221" s="29"/>
      <c r="AN1221" s="29"/>
      <c r="AO1221" s="29"/>
    </row>
    <row r="1222" spans="38:41" x14ac:dyDescent="0.25">
      <c r="AL1222" s="29"/>
      <c r="AM1222" s="29"/>
      <c r="AN1222" s="29"/>
      <c r="AO1222" s="29"/>
    </row>
    <row r="1223" spans="38:41" x14ac:dyDescent="0.25">
      <c r="AL1223" s="29"/>
      <c r="AM1223" s="29"/>
      <c r="AN1223" s="29"/>
      <c r="AO1223" s="29"/>
    </row>
    <row r="1224" spans="38:41" x14ac:dyDescent="0.25">
      <c r="AL1224" s="29"/>
      <c r="AM1224" s="29"/>
      <c r="AN1224" s="29"/>
      <c r="AO1224" s="29"/>
    </row>
    <row r="1225" spans="38:41" x14ac:dyDescent="0.25">
      <c r="AL1225" s="29"/>
      <c r="AM1225" s="29"/>
      <c r="AN1225" s="29"/>
      <c r="AO1225" s="29"/>
    </row>
    <row r="1226" spans="38:41" x14ac:dyDescent="0.25">
      <c r="AL1226" s="29"/>
      <c r="AM1226" s="29"/>
      <c r="AN1226" s="29"/>
      <c r="AO1226" s="29"/>
    </row>
    <row r="1227" spans="38:41" x14ac:dyDescent="0.25">
      <c r="AL1227" s="29"/>
      <c r="AM1227" s="29"/>
      <c r="AN1227" s="29"/>
      <c r="AO1227" s="29"/>
    </row>
    <row r="1228" spans="38:41" x14ac:dyDescent="0.25">
      <c r="AL1228" s="29"/>
      <c r="AM1228" s="29"/>
      <c r="AN1228" s="29"/>
      <c r="AO1228" s="29"/>
    </row>
    <row r="1229" spans="38:41" x14ac:dyDescent="0.25">
      <c r="AL1229" s="29"/>
      <c r="AM1229" s="29"/>
      <c r="AN1229" s="29"/>
      <c r="AO1229" s="29"/>
    </row>
    <row r="1230" spans="38:41" x14ac:dyDescent="0.25">
      <c r="AL1230" s="29"/>
      <c r="AM1230" s="29"/>
      <c r="AN1230" s="29"/>
      <c r="AO1230" s="29"/>
    </row>
    <row r="1231" spans="38:41" x14ac:dyDescent="0.25">
      <c r="AL1231" s="29"/>
      <c r="AM1231" s="29"/>
      <c r="AN1231" s="29"/>
      <c r="AO1231" s="29"/>
    </row>
    <row r="1232" spans="38:41" x14ac:dyDescent="0.25">
      <c r="AL1232" s="29"/>
      <c r="AM1232" s="29"/>
      <c r="AN1232" s="29"/>
      <c r="AO1232" s="29"/>
    </row>
    <row r="1233" spans="38:41" x14ac:dyDescent="0.25">
      <c r="AL1233" s="29"/>
      <c r="AM1233" s="29"/>
      <c r="AN1233" s="29"/>
      <c r="AO1233" s="29"/>
    </row>
    <row r="1234" spans="38:41" x14ac:dyDescent="0.25">
      <c r="AL1234" s="29"/>
      <c r="AM1234" s="29"/>
      <c r="AN1234" s="29"/>
      <c r="AO1234" s="29"/>
    </row>
    <row r="1235" spans="38:41" x14ac:dyDescent="0.25">
      <c r="AL1235" s="29"/>
      <c r="AM1235" s="29"/>
      <c r="AN1235" s="29"/>
      <c r="AO1235" s="29"/>
    </row>
    <row r="1236" spans="38:41" x14ac:dyDescent="0.25">
      <c r="AL1236" s="29"/>
      <c r="AM1236" s="29"/>
      <c r="AN1236" s="29"/>
      <c r="AO1236" s="29"/>
    </row>
    <row r="1237" spans="38:41" x14ac:dyDescent="0.25">
      <c r="AL1237" s="29"/>
      <c r="AM1237" s="29"/>
      <c r="AN1237" s="29"/>
      <c r="AO1237" s="29"/>
    </row>
    <row r="1238" spans="38:41" x14ac:dyDescent="0.25">
      <c r="AL1238" s="29"/>
      <c r="AM1238" s="29"/>
      <c r="AN1238" s="29"/>
      <c r="AO1238" s="29"/>
    </row>
    <row r="1239" spans="38:41" x14ac:dyDescent="0.25">
      <c r="AL1239" s="29"/>
      <c r="AM1239" s="29"/>
      <c r="AN1239" s="29"/>
      <c r="AO1239" s="29"/>
    </row>
    <row r="1240" spans="38:41" x14ac:dyDescent="0.25">
      <c r="AL1240" s="29"/>
      <c r="AM1240" s="29"/>
      <c r="AN1240" s="29"/>
      <c r="AO1240" s="29"/>
    </row>
    <row r="1241" spans="38:41" x14ac:dyDescent="0.25">
      <c r="AL1241" s="29"/>
      <c r="AM1241" s="29"/>
      <c r="AN1241" s="29"/>
      <c r="AO1241" s="29"/>
    </row>
    <row r="1242" spans="38:41" x14ac:dyDescent="0.25">
      <c r="AL1242" s="29"/>
      <c r="AM1242" s="29"/>
      <c r="AN1242" s="29"/>
      <c r="AO1242" s="29"/>
    </row>
    <row r="1243" spans="38:41" x14ac:dyDescent="0.25">
      <c r="AL1243" s="29"/>
      <c r="AM1243" s="29"/>
      <c r="AN1243" s="29"/>
      <c r="AO1243" s="29"/>
    </row>
    <row r="1244" spans="38:41" x14ac:dyDescent="0.25">
      <c r="AL1244" s="29"/>
      <c r="AM1244" s="29"/>
      <c r="AN1244" s="29"/>
      <c r="AO1244" s="29"/>
    </row>
    <row r="1245" spans="38:41" x14ac:dyDescent="0.25">
      <c r="AL1245" s="29"/>
      <c r="AM1245" s="29"/>
      <c r="AN1245" s="29"/>
      <c r="AO1245" s="29"/>
    </row>
    <row r="1246" spans="38:41" x14ac:dyDescent="0.25">
      <c r="AL1246" s="29"/>
      <c r="AM1246" s="29"/>
      <c r="AN1246" s="29"/>
      <c r="AO1246" s="29"/>
    </row>
    <row r="1247" spans="38:41" x14ac:dyDescent="0.25">
      <c r="AL1247" s="29"/>
      <c r="AM1247" s="29"/>
      <c r="AN1247" s="29"/>
      <c r="AO1247" s="29"/>
    </row>
    <row r="1248" spans="38:41" x14ac:dyDescent="0.25">
      <c r="AL1248" s="29"/>
      <c r="AM1248" s="29"/>
      <c r="AN1248" s="29"/>
      <c r="AO1248" s="29"/>
    </row>
    <row r="1249" spans="38:41" x14ac:dyDescent="0.25">
      <c r="AL1249" s="29"/>
      <c r="AM1249" s="29"/>
      <c r="AN1249" s="29"/>
      <c r="AO1249" s="29"/>
    </row>
    <row r="1250" spans="38:41" x14ac:dyDescent="0.25">
      <c r="AL1250" s="29"/>
      <c r="AM1250" s="29"/>
      <c r="AN1250" s="29"/>
      <c r="AO1250" s="29"/>
    </row>
    <row r="1251" spans="38:41" x14ac:dyDescent="0.25">
      <c r="AL1251" s="29"/>
      <c r="AM1251" s="29"/>
      <c r="AN1251" s="29"/>
      <c r="AO1251" s="29"/>
    </row>
    <row r="1252" spans="38:41" x14ac:dyDescent="0.25">
      <c r="AL1252" s="29"/>
      <c r="AM1252" s="29"/>
      <c r="AN1252" s="29"/>
      <c r="AO1252" s="29"/>
    </row>
    <row r="1253" spans="38:41" x14ac:dyDescent="0.25">
      <c r="AL1253" s="29"/>
      <c r="AM1253" s="29"/>
      <c r="AN1253" s="29"/>
      <c r="AO1253" s="29"/>
    </row>
    <row r="1254" spans="38:41" x14ac:dyDescent="0.25">
      <c r="AL1254" s="29"/>
      <c r="AM1254" s="29"/>
      <c r="AN1254" s="29"/>
      <c r="AO1254" s="29"/>
    </row>
    <row r="1255" spans="38:41" x14ac:dyDescent="0.25">
      <c r="AL1255" s="29"/>
      <c r="AM1255" s="29"/>
      <c r="AN1255" s="29"/>
      <c r="AO1255" s="29"/>
    </row>
    <row r="1256" spans="38:41" x14ac:dyDescent="0.25">
      <c r="AL1256" s="29"/>
      <c r="AM1256" s="29"/>
      <c r="AN1256" s="29"/>
      <c r="AO1256" s="29"/>
    </row>
    <row r="1257" spans="38:41" x14ac:dyDescent="0.25">
      <c r="AL1257" s="29"/>
      <c r="AM1257" s="29"/>
      <c r="AN1257" s="29"/>
      <c r="AO1257" s="29"/>
    </row>
    <row r="1258" spans="38:41" x14ac:dyDescent="0.25">
      <c r="AL1258" s="29"/>
      <c r="AM1258" s="29"/>
      <c r="AN1258" s="29"/>
      <c r="AO1258" s="29"/>
    </row>
    <row r="1259" spans="38:41" x14ac:dyDescent="0.25">
      <c r="AL1259" s="29"/>
      <c r="AM1259" s="29"/>
      <c r="AN1259" s="29"/>
      <c r="AO1259" s="29"/>
    </row>
    <row r="1260" spans="38:41" x14ac:dyDescent="0.25">
      <c r="AL1260" s="29"/>
      <c r="AM1260" s="29"/>
      <c r="AN1260" s="29"/>
      <c r="AO1260" s="29"/>
    </row>
    <row r="1261" spans="38:41" x14ac:dyDescent="0.25">
      <c r="AL1261" s="29"/>
      <c r="AM1261" s="29"/>
      <c r="AN1261" s="29"/>
      <c r="AO1261" s="29"/>
    </row>
    <row r="1262" spans="38:41" x14ac:dyDescent="0.25">
      <c r="AL1262" s="29"/>
      <c r="AM1262" s="29"/>
      <c r="AN1262" s="29"/>
      <c r="AO1262" s="29"/>
    </row>
    <row r="1263" spans="38:41" x14ac:dyDescent="0.25">
      <c r="AL1263" s="29"/>
      <c r="AM1263" s="29"/>
      <c r="AN1263" s="29"/>
      <c r="AO1263" s="29"/>
    </row>
    <row r="1264" spans="38:41" x14ac:dyDescent="0.25">
      <c r="AL1264" s="29"/>
      <c r="AM1264" s="29"/>
      <c r="AN1264" s="29"/>
      <c r="AO1264" s="29"/>
    </row>
    <row r="1265" spans="38:41" x14ac:dyDescent="0.25">
      <c r="AL1265" s="29"/>
      <c r="AM1265" s="29"/>
      <c r="AN1265" s="29"/>
      <c r="AO1265" s="29"/>
    </row>
    <row r="1266" spans="38:41" x14ac:dyDescent="0.25">
      <c r="AL1266" s="29"/>
      <c r="AM1266" s="29"/>
      <c r="AN1266" s="29"/>
      <c r="AO1266" s="29"/>
    </row>
    <row r="1267" spans="38:41" x14ac:dyDescent="0.25">
      <c r="AL1267" s="29"/>
      <c r="AM1267" s="29"/>
      <c r="AN1267" s="29"/>
      <c r="AO1267" s="29"/>
    </row>
    <row r="1268" spans="38:41" x14ac:dyDescent="0.25">
      <c r="AL1268" s="29"/>
      <c r="AM1268" s="29"/>
      <c r="AN1268" s="29"/>
      <c r="AO1268" s="29"/>
    </row>
    <row r="1269" spans="38:41" x14ac:dyDescent="0.25">
      <c r="AL1269" s="29"/>
      <c r="AM1269" s="29"/>
      <c r="AN1269" s="29"/>
      <c r="AO1269" s="29"/>
    </row>
    <row r="1270" spans="38:41" x14ac:dyDescent="0.25">
      <c r="AL1270" s="29"/>
      <c r="AM1270" s="29"/>
      <c r="AN1270" s="29"/>
      <c r="AO1270" s="29"/>
    </row>
    <row r="1271" spans="38:41" x14ac:dyDescent="0.25">
      <c r="AL1271" s="29"/>
      <c r="AM1271" s="29"/>
      <c r="AN1271" s="29"/>
      <c r="AO1271" s="29"/>
    </row>
    <row r="1272" spans="38:41" x14ac:dyDescent="0.25">
      <c r="AL1272" s="29"/>
      <c r="AM1272" s="29"/>
      <c r="AN1272" s="29"/>
      <c r="AO1272" s="29"/>
    </row>
    <row r="1273" spans="38:41" x14ac:dyDescent="0.25">
      <c r="AL1273" s="29"/>
      <c r="AM1273" s="29"/>
      <c r="AN1273" s="29"/>
      <c r="AO1273" s="29"/>
    </row>
    <row r="1274" spans="38:41" x14ac:dyDescent="0.25">
      <c r="AL1274" s="29"/>
      <c r="AM1274" s="29"/>
      <c r="AN1274" s="29"/>
      <c r="AO1274" s="29"/>
    </row>
    <row r="1275" spans="38:41" x14ac:dyDescent="0.25">
      <c r="AL1275" s="29"/>
      <c r="AM1275" s="29"/>
      <c r="AN1275" s="29"/>
      <c r="AO1275" s="29"/>
    </row>
    <row r="1276" spans="38:41" x14ac:dyDescent="0.25">
      <c r="AL1276" s="29"/>
      <c r="AM1276" s="29"/>
      <c r="AN1276" s="29"/>
      <c r="AO1276" s="29"/>
    </row>
    <row r="1277" spans="38:41" x14ac:dyDescent="0.25">
      <c r="AL1277" s="29"/>
      <c r="AM1277" s="29"/>
      <c r="AN1277" s="29"/>
      <c r="AO1277" s="29"/>
    </row>
    <row r="1278" spans="38:41" x14ac:dyDescent="0.25">
      <c r="AL1278" s="29"/>
      <c r="AM1278" s="29"/>
      <c r="AN1278" s="29"/>
      <c r="AO1278" s="29"/>
    </row>
    <row r="1279" spans="38:41" x14ac:dyDescent="0.25">
      <c r="AL1279" s="29"/>
      <c r="AM1279" s="29"/>
      <c r="AN1279" s="29"/>
      <c r="AO1279" s="29"/>
    </row>
    <row r="1280" spans="38:41" x14ac:dyDescent="0.25">
      <c r="AL1280" s="29"/>
      <c r="AM1280" s="29"/>
      <c r="AN1280" s="29"/>
      <c r="AO1280" s="29"/>
    </row>
    <row r="1281" spans="38:41" x14ac:dyDescent="0.25">
      <c r="AL1281" s="29"/>
      <c r="AM1281" s="29"/>
      <c r="AN1281" s="29"/>
      <c r="AO1281" s="29"/>
    </row>
    <row r="1282" spans="38:41" x14ac:dyDescent="0.25">
      <c r="AL1282" s="29"/>
      <c r="AM1282" s="29"/>
      <c r="AN1282" s="29"/>
      <c r="AO1282" s="29"/>
    </row>
    <row r="1283" spans="38:41" x14ac:dyDescent="0.25">
      <c r="AL1283" s="29"/>
      <c r="AM1283" s="29"/>
      <c r="AN1283" s="29"/>
      <c r="AO1283" s="29"/>
    </row>
    <row r="1284" spans="38:41" x14ac:dyDescent="0.25">
      <c r="AL1284" s="29"/>
      <c r="AM1284" s="29"/>
      <c r="AN1284" s="29"/>
      <c r="AO1284" s="29"/>
    </row>
    <row r="1285" spans="38:41" x14ac:dyDescent="0.25">
      <c r="AL1285" s="29"/>
      <c r="AM1285" s="29"/>
      <c r="AN1285" s="29"/>
      <c r="AO1285" s="29"/>
    </row>
    <row r="1286" spans="38:41" x14ac:dyDescent="0.25">
      <c r="AL1286" s="29"/>
      <c r="AM1286" s="29"/>
      <c r="AN1286" s="29"/>
      <c r="AO1286" s="29"/>
    </row>
    <row r="1287" spans="38:41" x14ac:dyDescent="0.25">
      <c r="AL1287" s="29"/>
      <c r="AM1287" s="29"/>
      <c r="AN1287" s="29"/>
      <c r="AO1287" s="29"/>
    </row>
    <row r="1288" spans="38:41" x14ac:dyDescent="0.25">
      <c r="AL1288" s="29"/>
      <c r="AM1288" s="29"/>
      <c r="AN1288" s="29"/>
      <c r="AO1288" s="29"/>
    </row>
    <row r="1289" spans="38:41" x14ac:dyDescent="0.25">
      <c r="AL1289" s="29"/>
      <c r="AM1289" s="29"/>
      <c r="AN1289" s="29"/>
      <c r="AO1289" s="29"/>
    </row>
    <row r="1290" spans="38:41" x14ac:dyDescent="0.25">
      <c r="AL1290" s="29"/>
      <c r="AM1290" s="29"/>
      <c r="AN1290" s="29"/>
      <c r="AO1290" s="29"/>
    </row>
    <row r="1291" spans="38:41" x14ac:dyDescent="0.25">
      <c r="AL1291" s="29"/>
      <c r="AM1291" s="29"/>
      <c r="AN1291" s="29"/>
      <c r="AO1291" s="29"/>
    </row>
    <row r="1292" spans="38:41" x14ac:dyDescent="0.25">
      <c r="AL1292" s="29"/>
      <c r="AM1292" s="29"/>
      <c r="AN1292" s="29"/>
      <c r="AO1292" s="29"/>
    </row>
    <row r="1293" spans="38:41" x14ac:dyDescent="0.25">
      <c r="AL1293" s="29"/>
      <c r="AM1293" s="29"/>
      <c r="AN1293" s="29"/>
      <c r="AO1293" s="29"/>
    </row>
    <row r="1294" spans="38:41" x14ac:dyDescent="0.25">
      <c r="AL1294" s="29"/>
      <c r="AM1294" s="29"/>
      <c r="AN1294" s="29"/>
      <c r="AO1294" s="29"/>
    </row>
    <row r="1295" spans="38:41" x14ac:dyDescent="0.25">
      <c r="AL1295" s="29"/>
      <c r="AM1295" s="29"/>
      <c r="AN1295" s="29"/>
      <c r="AO1295" s="29"/>
    </row>
    <row r="1296" spans="38:41" x14ac:dyDescent="0.25">
      <c r="AL1296" s="29"/>
      <c r="AM1296" s="29"/>
      <c r="AN1296" s="29"/>
      <c r="AO1296" s="29"/>
    </row>
    <row r="1297" spans="38:41" x14ac:dyDescent="0.25">
      <c r="AL1297" s="29"/>
      <c r="AM1297" s="29"/>
      <c r="AN1297" s="29"/>
      <c r="AO1297" s="29"/>
    </row>
    <row r="1298" spans="38:41" x14ac:dyDescent="0.25">
      <c r="AL1298" s="29"/>
      <c r="AM1298" s="29"/>
      <c r="AN1298" s="29"/>
      <c r="AO1298" s="29"/>
    </row>
    <row r="1299" spans="38:41" x14ac:dyDescent="0.25">
      <c r="AL1299" s="29"/>
      <c r="AM1299" s="29"/>
      <c r="AN1299" s="29"/>
      <c r="AO1299" s="29"/>
    </row>
    <row r="1300" spans="38:41" x14ac:dyDescent="0.25">
      <c r="AL1300" s="29"/>
      <c r="AM1300" s="29"/>
      <c r="AN1300" s="29"/>
      <c r="AO1300" s="29"/>
    </row>
    <row r="1301" spans="38:41" x14ac:dyDescent="0.25">
      <c r="AL1301" s="29"/>
      <c r="AM1301" s="29"/>
      <c r="AN1301" s="29"/>
      <c r="AO1301" s="29"/>
    </row>
    <row r="1302" spans="38:41" x14ac:dyDescent="0.25">
      <c r="AL1302" s="29"/>
      <c r="AM1302" s="29"/>
      <c r="AN1302" s="29"/>
      <c r="AO1302" s="29"/>
    </row>
    <row r="1303" spans="38:41" x14ac:dyDescent="0.25">
      <c r="AL1303" s="29"/>
      <c r="AM1303" s="29"/>
      <c r="AN1303" s="29"/>
      <c r="AO1303" s="29"/>
    </row>
    <row r="1304" spans="38:41" x14ac:dyDescent="0.25">
      <c r="AL1304" s="29"/>
      <c r="AM1304" s="29"/>
      <c r="AN1304" s="29"/>
      <c r="AO1304" s="29"/>
    </row>
    <row r="1305" spans="38:41" x14ac:dyDescent="0.25">
      <c r="AL1305" s="29"/>
      <c r="AM1305" s="29"/>
      <c r="AN1305" s="29"/>
      <c r="AO1305" s="29"/>
    </row>
    <row r="1306" spans="38:41" x14ac:dyDescent="0.25">
      <c r="AL1306" s="29"/>
      <c r="AM1306" s="29"/>
      <c r="AN1306" s="29"/>
      <c r="AO1306" s="29"/>
    </row>
    <row r="1307" spans="38:41" x14ac:dyDescent="0.25">
      <c r="AL1307" s="29"/>
      <c r="AM1307" s="29"/>
      <c r="AN1307" s="29"/>
      <c r="AO1307" s="29"/>
    </row>
    <row r="1308" spans="38:41" x14ac:dyDescent="0.25">
      <c r="AL1308" s="29"/>
      <c r="AM1308" s="29"/>
      <c r="AN1308" s="29"/>
      <c r="AO1308" s="29"/>
    </row>
    <row r="1309" spans="38:41" x14ac:dyDescent="0.25">
      <c r="AL1309" s="29"/>
      <c r="AM1309" s="29"/>
      <c r="AN1309" s="29"/>
      <c r="AO1309" s="29"/>
    </row>
    <row r="1310" spans="38:41" x14ac:dyDescent="0.25">
      <c r="AL1310" s="29"/>
      <c r="AM1310" s="29"/>
      <c r="AN1310" s="29"/>
      <c r="AO1310" s="29"/>
    </row>
    <row r="1311" spans="38:41" x14ac:dyDescent="0.25">
      <c r="AL1311" s="29"/>
      <c r="AM1311" s="29"/>
      <c r="AN1311" s="29"/>
      <c r="AO1311" s="29"/>
    </row>
    <row r="1312" spans="38:41" x14ac:dyDescent="0.25">
      <c r="AL1312" s="29"/>
      <c r="AM1312" s="29"/>
      <c r="AN1312" s="29"/>
      <c r="AO1312" s="29"/>
    </row>
    <row r="1313" spans="38:41" x14ac:dyDescent="0.25">
      <c r="AL1313" s="29"/>
      <c r="AM1313" s="29"/>
      <c r="AN1313" s="29"/>
      <c r="AO1313" s="29"/>
    </row>
    <row r="1314" spans="38:41" x14ac:dyDescent="0.25">
      <c r="AL1314" s="29"/>
      <c r="AM1314" s="29"/>
      <c r="AN1314" s="29"/>
      <c r="AO1314" s="29"/>
    </row>
    <row r="1315" spans="38:41" x14ac:dyDescent="0.25">
      <c r="AL1315" s="29"/>
      <c r="AM1315" s="29"/>
      <c r="AN1315" s="29"/>
      <c r="AO1315" s="29"/>
    </row>
    <row r="1316" spans="38:41" x14ac:dyDescent="0.25">
      <c r="AL1316" s="29"/>
      <c r="AM1316" s="29"/>
      <c r="AN1316" s="29"/>
      <c r="AO1316" s="29"/>
    </row>
    <row r="1317" spans="38:41" x14ac:dyDescent="0.25">
      <c r="AL1317" s="29"/>
      <c r="AM1317" s="29"/>
      <c r="AN1317" s="29"/>
      <c r="AO1317" s="29"/>
    </row>
    <row r="1318" spans="38:41" x14ac:dyDescent="0.25">
      <c r="AL1318" s="29"/>
      <c r="AM1318" s="29"/>
      <c r="AN1318" s="29"/>
      <c r="AO1318" s="29"/>
    </row>
    <row r="1319" spans="38:41" x14ac:dyDescent="0.25">
      <c r="AL1319" s="29"/>
      <c r="AM1319" s="29"/>
      <c r="AN1319" s="29"/>
      <c r="AO1319" s="29"/>
    </row>
    <row r="1320" spans="38:41" x14ac:dyDescent="0.25">
      <c r="AL1320" s="29"/>
      <c r="AM1320" s="29"/>
      <c r="AN1320" s="29"/>
      <c r="AO1320" s="29"/>
    </row>
    <row r="1321" spans="38:41" x14ac:dyDescent="0.25">
      <c r="AL1321" s="29"/>
      <c r="AM1321" s="29"/>
      <c r="AN1321" s="29"/>
      <c r="AO1321" s="29"/>
    </row>
    <row r="1322" spans="38:41" x14ac:dyDescent="0.25">
      <c r="AL1322" s="29"/>
      <c r="AM1322" s="29"/>
      <c r="AN1322" s="29"/>
      <c r="AO1322" s="29"/>
    </row>
    <row r="1323" spans="38:41" x14ac:dyDescent="0.25">
      <c r="AL1323" s="29"/>
      <c r="AM1323" s="29"/>
      <c r="AN1323" s="29"/>
      <c r="AO1323" s="29"/>
    </row>
    <row r="1324" spans="38:41" x14ac:dyDescent="0.25">
      <c r="AL1324" s="29"/>
      <c r="AM1324" s="29"/>
      <c r="AN1324" s="29"/>
      <c r="AO1324" s="29"/>
    </row>
    <row r="1325" spans="38:41" x14ac:dyDescent="0.25">
      <c r="AL1325" s="29"/>
      <c r="AM1325" s="29"/>
      <c r="AN1325" s="29"/>
      <c r="AO1325" s="29"/>
    </row>
    <row r="1326" spans="38:41" x14ac:dyDescent="0.25">
      <c r="AL1326" s="29"/>
      <c r="AM1326" s="29"/>
      <c r="AN1326" s="29"/>
      <c r="AO1326" s="29"/>
    </row>
    <row r="1327" spans="38:41" x14ac:dyDescent="0.25">
      <c r="AL1327" s="29"/>
      <c r="AM1327" s="29"/>
      <c r="AN1327" s="29"/>
      <c r="AO1327" s="29"/>
    </row>
    <row r="1328" spans="38:41" x14ac:dyDescent="0.25">
      <c r="AL1328" s="29"/>
      <c r="AM1328" s="29"/>
      <c r="AN1328" s="29"/>
      <c r="AO1328" s="29"/>
    </row>
    <row r="1329" spans="38:41" x14ac:dyDescent="0.25">
      <c r="AL1329" s="29"/>
      <c r="AM1329" s="29"/>
      <c r="AN1329" s="29"/>
      <c r="AO1329" s="29"/>
    </row>
    <row r="1330" spans="38:41" x14ac:dyDescent="0.25">
      <c r="AL1330" s="29"/>
      <c r="AM1330" s="29"/>
      <c r="AN1330" s="29"/>
      <c r="AO1330" s="29"/>
    </row>
    <row r="1331" spans="38:41" x14ac:dyDescent="0.25">
      <c r="AL1331" s="29"/>
      <c r="AM1331" s="29"/>
      <c r="AN1331" s="29"/>
      <c r="AO1331" s="29"/>
    </row>
    <row r="1332" spans="38:41" x14ac:dyDescent="0.25">
      <c r="AL1332" s="29"/>
      <c r="AM1332" s="29"/>
      <c r="AN1332" s="29"/>
      <c r="AO1332" s="29"/>
    </row>
    <row r="1333" spans="38:41" x14ac:dyDescent="0.25">
      <c r="AL1333" s="29"/>
      <c r="AM1333" s="29"/>
      <c r="AN1333" s="29"/>
      <c r="AO1333" s="29"/>
    </row>
    <row r="1334" spans="38:41" x14ac:dyDescent="0.25">
      <c r="AL1334" s="29"/>
      <c r="AM1334" s="29"/>
      <c r="AN1334" s="29"/>
      <c r="AO1334" s="29"/>
    </row>
    <row r="1335" spans="38:41" x14ac:dyDescent="0.25">
      <c r="AL1335" s="29"/>
      <c r="AM1335" s="29"/>
      <c r="AN1335" s="29"/>
      <c r="AO1335" s="29"/>
    </row>
    <row r="1336" spans="38:41" x14ac:dyDescent="0.25">
      <c r="AL1336" s="29"/>
      <c r="AM1336" s="29"/>
      <c r="AN1336" s="29"/>
      <c r="AO1336" s="29"/>
    </row>
    <row r="1337" spans="38:41" x14ac:dyDescent="0.25">
      <c r="AL1337" s="29"/>
      <c r="AM1337" s="29"/>
      <c r="AN1337" s="29"/>
      <c r="AO1337" s="29"/>
    </row>
    <row r="1338" spans="38:41" x14ac:dyDescent="0.25">
      <c r="AL1338" s="29"/>
      <c r="AM1338" s="29"/>
      <c r="AN1338" s="29"/>
      <c r="AO1338" s="29"/>
    </row>
    <row r="1339" spans="38:41" x14ac:dyDescent="0.25">
      <c r="AL1339" s="29"/>
      <c r="AM1339" s="29"/>
      <c r="AN1339" s="29"/>
      <c r="AO1339" s="29"/>
    </row>
    <row r="1340" spans="38:41" x14ac:dyDescent="0.25">
      <c r="AL1340" s="29"/>
      <c r="AM1340" s="29"/>
      <c r="AN1340" s="29"/>
      <c r="AO1340" s="29"/>
    </row>
    <row r="1341" spans="38:41" x14ac:dyDescent="0.25">
      <c r="AL1341" s="29"/>
      <c r="AM1341" s="29"/>
      <c r="AN1341" s="29"/>
      <c r="AO1341" s="29"/>
    </row>
    <row r="1342" spans="38:41" x14ac:dyDescent="0.25">
      <c r="AL1342" s="29"/>
      <c r="AM1342" s="29"/>
      <c r="AN1342" s="29"/>
      <c r="AO1342" s="29"/>
    </row>
    <row r="1343" spans="38:41" x14ac:dyDescent="0.25">
      <c r="AL1343" s="29"/>
      <c r="AM1343" s="29"/>
      <c r="AN1343" s="29"/>
      <c r="AO1343" s="29"/>
    </row>
    <row r="1344" spans="38:41" x14ac:dyDescent="0.25">
      <c r="AL1344" s="29"/>
      <c r="AM1344" s="29"/>
      <c r="AN1344" s="29"/>
      <c r="AO1344" s="29"/>
    </row>
    <row r="1345" spans="38:41" x14ac:dyDescent="0.25">
      <c r="AL1345" s="29"/>
      <c r="AM1345" s="29"/>
      <c r="AN1345" s="29"/>
      <c r="AO1345" s="29"/>
    </row>
    <row r="1346" spans="38:41" x14ac:dyDescent="0.25">
      <c r="AL1346" s="29"/>
      <c r="AM1346" s="29"/>
      <c r="AN1346" s="29"/>
      <c r="AO1346" s="29"/>
    </row>
    <row r="1347" spans="38:41" x14ac:dyDescent="0.25">
      <c r="AL1347" s="29"/>
      <c r="AM1347" s="29"/>
      <c r="AN1347" s="29"/>
      <c r="AO1347" s="29"/>
    </row>
    <row r="1348" spans="38:41" x14ac:dyDescent="0.25">
      <c r="AL1348" s="29"/>
      <c r="AM1348" s="29"/>
      <c r="AN1348" s="29"/>
      <c r="AO1348" s="29"/>
    </row>
    <row r="1349" spans="38:41" x14ac:dyDescent="0.25">
      <c r="AL1349" s="29"/>
      <c r="AM1349" s="29"/>
      <c r="AN1349" s="29"/>
      <c r="AO1349" s="29"/>
    </row>
    <row r="1350" spans="38:41" x14ac:dyDescent="0.25">
      <c r="AL1350" s="29"/>
      <c r="AM1350" s="29"/>
      <c r="AN1350" s="29"/>
      <c r="AO1350" s="29"/>
    </row>
    <row r="1351" spans="38:41" x14ac:dyDescent="0.25">
      <c r="AL1351" s="29"/>
      <c r="AM1351" s="29"/>
      <c r="AN1351" s="29"/>
      <c r="AO1351" s="29"/>
    </row>
    <row r="1352" spans="38:41" x14ac:dyDescent="0.25">
      <c r="AL1352" s="29"/>
      <c r="AM1352" s="29"/>
      <c r="AN1352" s="29"/>
      <c r="AO1352" s="29"/>
    </row>
    <row r="1353" spans="38:41" x14ac:dyDescent="0.25">
      <c r="AL1353" s="29"/>
      <c r="AM1353" s="29"/>
      <c r="AN1353" s="29"/>
      <c r="AO1353" s="29"/>
    </row>
    <row r="1354" spans="38:41" x14ac:dyDescent="0.25">
      <c r="AL1354" s="29"/>
      <c r="AM1354" s="29"/>
      <c r="AN1354" s="29"/>
      <c r="AO1354" s="29"/>
    </row>
    <row r="1355" spans="38:41" x14ac:dyDescent="0.25">
      <c r="AL1355" s="29"/>
      <c r="AM1355" s="29"/>
      <c r="AN1355" s="29"/>
      <c r="AO1355" s="29"/>
    </row>
    <row r="1356" spans="38:41" x14ac:dyDescent="0.25">
      <c r="AL1356" s="29"/>
      <c r="AM1356" s="29"/>
      <c r="AN1356" s="29"/>
      <c r="AO1356" s="29"/>
    </row>
    <row r="1357" spans="38:41" x14ac:dyDescent="0.25">
      <c r="AL1357" s="29"/>
      <c r="AM1357" s="29"/>
      <c r="AN1357" s="29"/>
      <c r="AO1357" s="29"/>
    </row>
    <row r="1358" spans="38:41" x14ac:dyDescent="0.25">
      <c r="AL1358" s="29"/>
      <c r="AM1358" s="29"/>
      <c r="AN1358" s="29"/>
      <c r="AO1358" s="29"/>
    </row>
    <row r="1359" spans="38:41" x14ac:dyDescent="0.25">
      <c r="AL1359" s="29"/>
      <c r="AM1359" s="29"/>
      <c r="AN1359" s="29"/>
      <c r="AO1359" s="29"/>
    </row>
    <row r="1360" spans="38:41" x14ac:dyDescent="0.25">
      <c r="AL1360" s="29"/>
      <c r="AM1360" s="29"/>
      <c r="AN1360" s="29"/>
      <c r="AO1360" s="29"/>
    </row>
    <row r="1361" spans="38:41" x14ac:dyDescent="0.25">
      <c r="AL1361" s="29"/>
      <c r="AM1361" s="29"/>
      <c r="AN1361" s="29"/>
      <c r="AO1361" s="29"/>
    </row>
    <row r="1362" spans="38:41" x14ac:dyDescent="0.25">
      <c r="AL1362" s="29"/>
      <c r="AM1362" s="29"/>
      <c r="AN1362" s="29"/>
      <c r="AO1362" s="29"/>
    </row>
    <row r="1363" spans="38:41" x14ac:dyDescent="0.25">
      <c r="AL1363" s="29"/>
      <c r="AM1363" s="29"/>
      <c r="AN1363" s="29"/>
      <c r="AO1363" s="29"/>
    </row>
    <row r="1364" spans="38:41" x14ac:dyDescent="0.25">
      <c r="AL1364" s="29"/>
      <c r="AM1364" s="29"/>
      <c r="AN1364" s="29"/>
      <c r="AO1364" s="29"/>
    </row>
    <row r="1365" spans="38:41" x14ac:dyDescent="0.25">
      <c r="AL1365" s="29"/>
      <c r="AM1365" s="29"/>
      <c r="AN1365" s="29"/>
      <c r="AO1365" s="29"/>
    </row>
    <row r="1366" spans="38:41" x14ac:dyDescent="0.25">
      <c r="AL1366" s="29"/>
      <c r="AM1366" s="29"/>
      <c r="AN1366" s="29"/>
      <c r="AO1366" s="29"/>
    </row>
    <row r="1367" spans="38:41" x14ac:dyDescent="0.25">
      <c r="AL1367" s="29"/>
      <c r="AM1367" s="29"/>
      <c r="AN1367" s="29"/>
      <c r="AO1367" s="29"/>
    </row>
    <row r="1368" spans="38:41" x14ac:dyDescent="0.25">
      <c r="AL1368" s="29"/>
      <c r="AM1368" s="29"/>
      <c r="AN1368" s="29"/>
      <c r="AO1368" s="29"/>
    </row>
    <row r="1369" spans="38:41" x14ac:dyDescent="0.25">
      <c r="AL1369" s="29"/>
      <c r="AM1369" s="29"/>
      <c r="AN1369" s="29"/>
      <c r="AO1369" s="29"/>
    </row>
    <row r="1370" spans="38:41" x14ac:dyDescent="0.25">
      <c r="AL1370" s="29"/>
      <c r="AM1370" s="29"/>
      <c r="AN1370" s="29"/>
      <c r="AO1370" s="29"/>
    </row>
    <row r="1371" spans="38:41" x14ac:dyDescent="0.25">
      <c r="AL1371" s="29"/>
      <c r="AM1371" s="29"/>
      <c r="AN1371" s="29"/>
      <c r="AO1371" s="29"/>
    </row>
    <row r="1372" spans="38:41" x14ac:dyDescent="0.25">
      <c r="AL1372" s="29"/>
      <c r="AM1372" s="29"/>
      <c r="AN1372" s="29"/>
      <c r="AO1372" s="29"/>
    </row>
    <row r="1373" spans="38:41" x14ac:dyDescent="0.25">
      <c r="AL1373" s="29"/>
      <c r="AM1373" s="29"/>
      <c r="AN1373" s="29"/>
      <c r="AO1373" s="29"/>
    </row>
    <row r="1374" spans="38:41" x14ac:dyDescent="0.25">
      <c r="AL1374" s="29"/>
      <c r="AM1374" s="29"/>
      <c r="AN1374" s="29"/>
      <c r="AO1374" s="29"/>
    </row>
    <row r="1375" spans="38:41" x14ac:dyDescent="0.25">
      <c r="AL1375" s="29"/>
      <c r="AM1375" s="29"/>
      <c r="AN1375" s="29"/>
      <c r="AO1375" s="29"/>
    </row>
    <row r="1376" spans="38:41" x14ac:dyDescent="0.25">
      <c r="AL1376" s="29"/>
      <c r="AM1376" s="29"/>
      <c r="AN1376" s="29"/>
      <c r="AO1376" s="29"/>
    </row>
    <row r="1377" spans="38:41" x14ac:dyDescent="0.25">
      <c r="AL1377" s="29"/>
      <c r="AM1377" s="29"/>
      <c r="AN1377" s="29"/>
      <c r="AO1377" s="29"/>
    </row>
    <row r="1378" spans="38:41" x14ac:dyDescent="0.25">
      <c r="AL1378" s="29"/>
      <c r="AM1378" s="29"/>
      <c r="AN1378" s="29"/>
      <c r="AO1378" s="29"/>
    </row>
    <row r="1379" spans="38:41" x14ac:dyDescent="0.25">
      <c r="AL1379" s="29"/>
      <c r="AM1379" s="29"/>
      <c r="AN1379" s="29"/>
      <c r="AO1379" s="29"/>
    </row>
    <row r="1380" spans="38:41" x14ac:dyDescent="0.25">
      <c r="AL1380" s="29"/>
      <c r="AM1380" s="29"/>
      <c r="AN1380" s="29"/>
      <c r="AO1380" s="29"/>
    </row>
    <row r="1381" spans="38:41" x14ac:dyDescent="0.25">
      <c r="AL1381" s="29"/>
      <c r="AM1381" s="29"/>
      <c r="AN1381" s="29"/>
      <c r="AO1381" s="29"/>
    </row>
    <row r="1382" spans="38:41" x14ac:dyDescent="0.25">
      <c r="AL1382" s="29"/>
      <c r="AM1382" s="29"/>
      <c r="AN1382" s="29"/>
      <c r="AO1382" s="29"/>
    </row>
    <row r="1383" spans="38:41" x14ac:dyDescent="0.25">
      <c r="AL1383" s="29"/>
      <c r="AM1383" s="29"/>
      <c r="AN1383" s="29"/>
      <c r="AO1383" s="29"/>
    </row>
    <row r="1384" spans="38:41" x14ac:dyDescent="0.25">
      <c r="AL1384" s="29"/>
      <c r="AM1384" s="29"/>
      <c r="AN1384" s="29"/>
      <c r="AO1384" s="29"/>
    </row>
    <row r="1385" spans="38:41" x14ac:dyDescent="0.25">
      <c r="AL1385" s="29"/>
      <c r="AM1385" s="29"/>
      <c r="AN1385" s="29"/>
      <c r="AO1385" s="29"/>
    </row>
    <row r="1386" spans="38:41" x14ac:dyDescent="0.25">
      <c r="AL1386" s="29"/>
      <c r="AM1386" s="29"/>
      <c r="AN1386" s="29"/>
      <c r="AO1386" s="29"/>
    </row>
    <row r="1387" spans="38:41" x14ac:dyDescent="0.25">
      <c r="AL1387" s="29"/>
      <c r="AM1387" s="29"/>
      <c r="AN1387" s="29"/>
      <c r="AO1387" s="29"/>
    </row>
    <row r="1388" spans="38:41" x14ac:dyDescent="0.25">
      <c r="AL1388" s="29"/>
      <c r="AM1388" s="29"/>
      <c r="AN1388" s="29"/>
      <c r="AO1388" s="29"/>
    </row>
    <row r="1389" spans="38:41" x14ac:dyDescent="0.25">
      <c r="AL1389" s="29"/>
      <c r="AM1389" s="29"/>
      <c r="AN1389" s="29"/>
      <c r="AO1389" s="29"/>
    </row>
    <row r="1390" spans="38:41" x14ac:dyDescent="0.25">
      <c r="AL1390" s="29"/>
      <c r="AM1390" s="29"/>
      <c r="AN1390" s="29"/>
      <c r="AO1390" s="29"/>
    </row>
    <row r="1391" spans="38:41" x14ac:dyDescent="0.25">
      <c r="AL1391" s="29"/>
      <c r="AM1391" s="29"/>
      <c r="AN1391" s="29"/>
      <c r="AO1391" s="29"/>
    </row>
    <row r="1392" spans="38:41" x14ac:dyDescent="0.25">
      <c r="AL1392" s="29"/>
      <c r="AM1392" s="29"/>
      <c r="AN1392" s="29"/>
      <c r="AO1392" s="29"/>
    </row>
    <row r="1393" spans="38:41" x14ac:dyDescent="0.25">
      <c r="AL1393" s="29"/>
      <c r="AM1393" s="29"/>
      <c r="AN1393" s="29"/>
      <c r="AO1393" s="29"/>
    </row>
    <row r="1394" spans="38:41" x14ac:dyDescent="0.25">
      <c r="AL1394" s="29"/>
      <c r="AM1394" s="29"/>
      <c r="AN1394" s="29"/>
      <c r="AO1394" s="29"/>
    </row>
    <row r="1395" spans="38:41" x14ac:dyDescent="0.25">
      <c r="AL1395" s="29"/>
      <c r="AM1395" s="29"/>
      <c r="AN1395" s="29"/>
      <c r="AO1395" s="29"/>
    </row>
    <row r="1396" spans="38:41" x14ac:dyDescent="0.25">
      <c r="AL1396" s="29"/>
      <c r="AM1396" s="29"/>
      <c r="AN1396" s="29"/>
      <c r="AO1396" s="29"/>
    </row>
    <row r="1397" spans="38:41" x14ac:dyDescent="0.25">
      <c r="AL1397" s="29"/>
      <c r="AM1397" s="29"/>
      <c r="AN1397" s="29"/>
      <c r="AO1397" s="29"/>
    </row>
    <row r="1398" spans="38:41" x14ac:dyDescent="0.25">
      <c r="AL1398" s="29"/>
      <c r="AM1398" s="29"/>
      <c r="AN1398" s="29"/>
      <c r="AO1398" s="29"/>
    </row>
    <row r="1399" spans="38:41" x14ac:dyDescent="0.25">
      <c r="AL1399" s="29"/>
      <c r="AM1399" s="29"/>
      <c r="AN1399" s="29"/>
      <c r="AO1399" s="29"/>
    </row>
    <row r="1400" spans="38:41" x14ac:dyDescent="0.25">
      <c r="AL1400" s="29"/>
      <c r="AM1400" s="29"/>
      <c r="AN1400" s="29"/>
      <c r="AO1400" s="29"/>
    </row>
    <row r="1401" spans="38:41" x14ac:dyDescent="0.25">
      <c r="AL1401" s="29"/>
      <c r="AM1401" s="29"/>
      <c r="AN1401" s="29"/>
      <c r="AO1401" s="29"/>
    </row>
    <row r="1402" spans="38:41" x14ac:dyDescent="0.25">
      <c r="AL1402" s="29"/>
      <c r="AM1402" s="29"/>
      <c r="AN1402" s="29"/>
      <c r="AO1402" s="29"/>
    </row>
    <row r="1403" spans="38:41" x14ac:dyDescent="0.25">
      <c r="AL1403" s="29"/>
      <c r="AM1403" s="29"/>
      <c r="AN1403" s="29"/>
      <c r="AO1403" s="29"/>
    </row>
    <row r="1404" spans="38:41" x14ac:dyDescent="0.25">
      <c r="AL1404" s="29"/>
      <c r="AM1404" s="29"/>
      <c r="AN1404" s="29"/>
      <c r="AO1404" s="29"/>
    </row>
    <row r="1405" spans="38:41" x14ac:dyDescent="0.25">
      <c r="AL1405" s="29"/>
      <c r="AM1405" s="29"/>
      <c r="AN1405" s="29"/>
      <c r="AO1405" s="29"/>
    </row>
    <row r="1406" spans="38:41" x14ac:dyDescent="0.25">
      <c r="AL1406" s="29"/>
      <c r="AM1406" s="29"/>
      <c r="AN1406" s="29"/>
      <c r="AO1406" s="29"/>
    </row>
    <row r="1407" spans="38:41" x14ac:dyDescent="0.25">
      <c r="AL1407" s="29"/>
      <c r="AM1407" s="29"/>
      <c r="AN1407" s="29"/>
      <c r="AO1407" s="29"/>
    </row>
    <row r="1408" spans="38:41" x14ac:dyDescent="0.25">
      <c r="AL1408" s="29"/>
      <c r="AM1408" s="29"/>
      <c r="AN1408" s="29"/>
      <c r="AO1408" s="29"/>
    </row>
    <row r="1409" spans="38:41" x14ac:dyDescent="0.25">
      <c r="AL1409" s="29"/>
      <c r="AM1409" s="29"/>
      <c r="AN1409" s="29"/>
      <c r="AO1409" s="29"/>
    </row>
    <row r="1410" spans="38:41" x14ac:dyDescent="0.25">
      <c r="AL1410" s="29"/>
      <c r="AM1410" s="29"/>
      <c r="AN1410" s="29"/>
      <c r="AO1410" s="29"/>
    </row>
    <row r="1411" spans="38:41" x14ac:dyDescent="0.25">
      <c r="AL1411" s="29"/>
      <c r="AM1411" s="29"/>
      <c r="AN1411" s="29"/>
      <c r="AO1411" s="29"/>
    </row>
    <row r="1412" spans="38:41" x14ac:dyDescent="0.25">
      <c r="AL1412" s="29"/>
      <c r="AM1412" s="29"/>
      <c r="AN1412" s="29"/>
      <c r="AO1412" s="29"/>
    </row>
    <row r="1413" spans="38:41" x14ac:dyDescent="0.25">
      <c r="AL1413" s="29"/>
      <c r="AM1413" s="29"/>
      <c r="AN1413" s="29"/>
      <c r="AO1413" s="29"/>
    </row>
    <row r="1414" spans="38:41" x14ac:dyDescent="0.25">
      <c r="AL1414" s="29"/>
      <c r="AM1414" s="29"/>
      <c r="AN1414" s="29"/>
      <c r="AO1414" s="29"/>
    </row>
    <row r="1415" spans="38:41" x14ac:dyDescent="0.25">
      <c r="AL1415" s="29"/>
      <c r="AM1415" s="29"/>
      <c r="AN1415" s="29"/>
      <c r="AO1415" s="29"/>
    </row>
    <row r="1416" spans="38:41" x14ac:dyDescent="0.25">
      <c r="AL1416" s="29"/>
      <c r="AM1416" s="29"/>
      <c r="AN1416" s="29"/>
      <c r="AO1416" s="29"/>
    </row>
    <row r="1417" spans="38:41" x14ac:dyDescent="0.25">
      <c r="AL1417" s="29"/>
      <c r="AM1417" s="29"/>
      <c r="AN1417" s="29"/>
      <c r="AO1417" s="29"/>
    </row>
    <row r="1418" spans="38:41" x14ac:dyDescent="0.25">
      <c r="AL1418" s="29"/>
      <c r="AM1418" s="29"/>
      <c r="AN1418" s="29"/>
      <c r="AO1418" s="29"/>
    </row>
    <row r="1419" spans="38:41" x14ac:dyDescent="0.25">
      <c r="AL1419" s="29"/>
      <c r="AM1419" s="29"/>
      <c r="AN1419" s="29"/>
      <c r="AO1419" s="29"/>
    </row>
    <row r="1420" spans="38:41" x14ac:dyDescent="0.25">
      <c r="AL1420" s="29"/>
      <c r="AM1420" s="29"/>
      <c r="AN1420" s="29"/>
      <c r="AO1420" s="29"/>
    </row>
    <row r="1421" spans="38:41" x14ac:dyDescent="0.25">
      <c r="AL1421" s="29"/>
      <c r="AM1421" s="29"/>
      <c r="AN1421" s="29"/>
      <c r="AO1421" s="29"/>
    </row>
    <row r="1422" spans="38:41" x14ac:dyDescent="0.25">
      <c r="AL1422" s="29"/>
      <c r="AM1422" s="29"/>
      <c r="AN1422" s="29"/>
      <c r="AO1422" s="29"/>
    </row>
    <row r="1423" spans="38:41" x14ac:dyDescent="0.25">
      <c r="AL1423" s="29"/>
      <c r="AM1423" s="29"/>
      <c r="AN1423" s="29"/>
      <c r="AO1423" s="29"/>
    </row>
    <row r="1424" spans="38:41" x14ac:dyDescent="0.25">
      <c r="AL1424" s="29"/>
      <c r="AM1424" s="29"/>
      <c r="AN1424" s="29"/>
      <c r="AO1424" s="29"/>
    </row>
    <row r="1425" spans="38:41" x14ac:dyDescent="0.25">
      <c r="AL1425" s="29"/>
      <c r="AM1425" s="29"/>
      <c r="AN1425" s="29"/>
      <c r="AO1425" s="29"/>
    </row>
    <row r="1426" spans="38:41" x14ac:dyDescent="0.25">
      <c r="AL1426" s="29"/>
      <c r="AM1426" s="29"/>
      <c r="AN1426" s="29"/>
      <c r="AO1426" s="29"/>
    </row>
    <row r="1427" spans="38:41" x14ac:dyDescent="0.25">
      <c r="AL1427" s="29"/>
      <c r="AM1427" s="29"/>
      <c r="AN1427" s="29"/>
      <c r="AO1427" s="29"/>
    </row>
    <row r="1428" spans="38:41" x14ac:dyDescent="0.25">
      <c r="AL1428" s="29"/>
      <c r="AM1428" s="29"/>
      <c r="AN1428" s="29"/>
      <c r="AO1428" s="29"/>
    </row>
    <row r="1429" spans="38:41" x14ac:dyDescent="0.25">
      <c r="AL1429" s="29"/>
      <c r="AM1429" s="29"/>
      <c r="AN1429" s="29"/>
      <c r="AO1429" s="29"/>
    </row>
    <row r="1430" spans="38:41" x14ac:dyDescent="0.25">
      <c r="AL1430" s="29"/>
      <c r="AM1430" s="29"/>
      <c r="AN1430" s="29"/>
      <c r="AO1430" s="29"/>
    </row>
    <row r="1431" spans="38:41" x14ac:dyDescent="0.25">
      <c r="AL1431" s="29"/>
      <c r="AM1431" s="29"/>
      <c r="AN1431" s="29"/>
      <c r="AO1431" s="29"/>
    </row>
    <row r="1432" spans="38:41" x14ac:dyDescent="0.25">
      <c r="AL1432" s="29"/>
      <c r="AM1432" s="29"/>
      <c r="AN1432" s="29"/>
      <c r="AO1432" s="29"/>
    </row>
    <row r="1433" spans="38:41" x14ac:dyDescent="0.25">
      <c r="AL1433" s="29"/>
      <c r="AM1433" s="29"/>
      <c r="AN1433" s="29"/>
      <c r="AO1433" s="29"/>
    </row>
    <row r="1434" spans="38:41" x14ac:dyDescent="0.25">
      <c r="AL1434" s="29"/>
      <c r="AM1434" s="29"/>
      <c r="AN1434" s="29"/>
      <c r="AO1434" s="29"/>
    </row>
    <row r="1435" spans="38:41" x14ac:dyDescent="0.25">
      <c r="AL1435" s="29"/>
      <c r="AM1435" s="29"/>
      <c r="AN1435" s="29"/>
      <c r="AO1435" s="29"/>
    </row>
    <row r="1436" spans="38:41" x14ac:dyDescent="0.25">
      <c r="AL1436" s="29"/>
      <c r="AM1436" s="29"/>
      <c r="AN1436" s="29"/>
      <c r="AO1436" s="29"/>
    </row>
    <row r="1437" spans="38:41" x14ac:dyDescent="0.25">
      <c r="AL1437" s="29"/>
      <c r="AM1437" s="29"/>
      <c r="AN1437" s="29"/>
      <c r="AO1437" s="29"/>
    </row>
    <row r="1438" spans="38:41" x14ac:dyDescent="0.25">
      <c r="AL1438" s="29"/>
      <c r="AM1438" s="29"/>
      <c r="AN1438" s="29"/>
      <c r="AO1438" s="29"/>
    </row>
    <row r="1439" spans="38:41" x14ac:dyDescent="0.25">
      <c r="AL1439" s="29"/>
      <c r="AM1439" s="29"/>
      <c r="AN1439" s="29"/>
      <c r="AO1439" s="29"/>
    </row>
    <row r="1440" spans="38:41" x14ac:dyDescent="0.25">
      <c r="AL1440" s="29"/>
      <c r="AM1440" s="29"/>
      <c r="AN1440" s="29"/>
      <c r="AO1440" s="29"/>
    </row>
    <row r="1441" spans="38:41" x14ac:dyDescent="0.25">
      <c r="AL1441" s="29"/>
      <c r="AM1441" s="29"/>
      <c r="AN1441" s="29"/>
      <c r="AO1441" s="29"/>
    </row>
    <row r="1442" spans="38:41" x14ac:dyDescent="0.25">
      <c r="AL1442" s="29"/>
      <c r="AM1442" s="29"/>
      <c r="AN1442" s="29"/>
      <c r="AO1442" s="29"/>
    </row>
    <row r="1443" spans="38:41" x14ac:dyDescent="0.25">
      <c r="AL1443" s="29"/>
      <c r="AM1443" s="29"/>
      <c r="AN1443" s="29"/>
      <c r="AO1443" s="29"/>
    </row>
    <row r="1444" spans="38:41" x14ac:dyDescent="0.25">
      <c r="AL1444" s="29"/>
      <c r="AM1444" s="29"/>
      <c r="AN1444" s="29"/>
      <c r="AO1444" s="29"/>
    </row>
    <row r="1445" spans="38:41" x14ac:dyDescent="0.25">
      <c r="AL1445" s="29"/>
      <c r="AM1445" s="29"/>
      <c r="AN1445" s="29"/>
      <c r="AO1445" s="29"/>
    </row>
    <row r="1446" spans="38:41" x14ac:dyDescent="0.25">
      <c r="AL1446" s="29"/>
      <c r="AM1446" s="29"/>
      <c r="AN1446" s="29"/>
      <c r="AO1446" s="29"/>
    </row>
    <row r="1447" spans="38:41" x14ac:dyDescent="0.25">
      <c r="AL1447" s="29"/>
      <c r="AM1447" s="29"/>
      <c r="AN1447" s="29"/>
      <c r="AO1447" s="29"/>
    </row>
    <row r="1448" spans="38:41" x14ac:dyDescent="0.25">
      <c r="AL1448" s="29"/>
      <c r="AM1448" s="29"/>
      <c r="AN1448" s="29"/>
      <c r="AO1448" s="29"/>
    </row>
    <row r="1449" spans="38:41" x14ac:dyDescent="0.25">
      <c r="AL1449" s="29"/>
      <c r="AM1449" s="29"/>
      <c r="AN1449" s="29"/>
      <c r="AO1449" s="29"/>
    </row>
    <row r="1450" spans="38:41" x14ac:dyDescent="0.25">
      <c r="AL1450" s="29"/>
      <c r="AM1450" s="29"/>
      <c r="AN1450" s="29"/>
      <c r="AO1450" s="29"/>
    </row>
    <row r="1451" spans="38:41" x14ac:dyDescent="0.25">
      <c r="AL1451" s="29"/>
      <c r="AM1451" s="29"/>
      <c r="AN1451" s="29"/>
      <c r="AO1451" s="29"/>
    </row>
    <row r="1452" spans="38:41" x14ac:dyDescent="0.25">
      <c r="AL1452" s="29"/>
      <c r="AM1452" s="29"/>
      <c r="AN1452" s="29"/>
      <c r="AO1452" s="29"/>
    </row>
    <row r="1453" spans="38:41" x14ac:dyDescent="0.25">
      <c r="AL1453" s="29"/>
      <c r="AM1453" s="29"/>
      <c r="AN1453" s="29"/>
      <c r="AO1453" s="29"/>
    </row>
    <row r="1454" spans="38:41" x14ac:dyDescent="0.25">
      <c r="AL1454" s="29"/>
      <c r="AM1454" s="29"/>
      <c r="AN1454" s="29"/>
      <c r="AO1454" s="29"/>
    </row>
    <row r="1455" spans="38:41" x14ac:dyDescent="0.25">
      <c r="AL1455" s="29"/>
      <c r="AM1455" s="29"/>
      <c r="AN1455" s="29"/>
      <c r="AO1455" s="29"/>
    </row>
    <row r="1456" spans="38:41" x14ac:dyDescent="0.25">
      <c r="AL1456" s="29"/>
      <c r="AM1456" s="29"/>
      <c r="AN1456" s="29"/>
      <c r="AO1456" s="29"/>
    </row>
    <row r="1457" spans="38:41" x14ac:dyDescent="0.25">
      <c r="AL1457" s="29"/>
      <c r="AM1457" s="29"/>
      <c r="AN1457" s="29"/>
      <c r="AO1457" s="29"/>
    </row>
    <row r="1458" spans="38:41" x14ac:dyDescent="0.25">
      <c r="AL1458" s="29"/>
      <c r="AM1458" s="29"/>
      <c r="AN1458" s="29"/>
      <c r="AO1458" s="29"/>
    </row>
    <row r="1459" spans="38:41" x14ac:dyDescent="0.25">
      <c r="AL1459" s="29"/>
      <c r="AM1459" s="29"/>
      <c r="AN1459" s="29"/>
      <c r="AO1459" s="29"/>
    </row>
    <row r="1460" spans="38:41" x14ac:dyDescent="0.25">
      <c r="AL1460" s="29"/>
      <c r="AM1460" s="29"/>
      <c r="AN1460" s="29"/>
      <c r="AO1460" s="29"/>
    </row>
    <row r="1461" spans="38:41" x14ac:dyDescent="0.25">
      <c r="AL1461" s="29"/>
      <c r="AM1461" s="29"/>
      <c r="AN1461" s="29"/>
      <c r="AO1461" s="29"/>
    </row>
    <row r="1462" spans="38:41" x14ac:dyDescent="0.25">
      <c r="AL1462" s="29"/>
      <c r="AM1462" s="29"/>
      <c r="AN1462" s="29"/>
      <c r="AO1462" s="29"/>
    </row>
    <row r="1463" spans="38:41" x14ac:dyDescent="0.25">
      <c r="AL1463" s="29"/>
      <c r="AM1463" s="29"/>
      <c r="AN1463" s="29"/>
      <c r="AO1463" s="29"/>
    </row>
    <row r="1464" spans="38:41" x14ac:dyDescent="0.25">
      <c r="AL1464" s="29"/>
      <c r="AM1464" s="29"/>
      <c r="AN1464" s="29"/>
      <c r="AO1464" s="29"/>
    </row>
    <row r="1465" spans="38:41" x14ac:dyDescent="0.25">
      <c r="AL1465" s="29"/>
      <c r="AM1465" s="29"/>
      <c r="AN1465" s="29"/>
      <c r="AO1465" s="29"/>
    </row>
    <row r="1466" spans="38:41" x14ac:dyDescent="0.25">
      <c r="AL1466" s="29"/>
      <c r="AM1466" s="29"/>
      <c r="AN1466" s="29"/>
      <c r="AO1466" s="29"/>
    </row>
    <row r="1467" spans="38:41" x14ac:dyDescent="0.25">
      <c r="AL1467" s="29"/>
      <c r="AM1467" s="29"/>
      <c r="AN1467" s="29"/>
      <c r="AO1467" s="29"/>
    </row>
    <row r="1468" spans="38:41" x14ac:dyDescent="0.25">
      <c r="AL1468" s="29"/>
      <c r="AM1468" s="29"/>
      <c r="AN1468" s="29"/>
      <c r="AO1468" s="29"/>
    </row>
    <row r="1469" spans="38:41" x14ac:dyDescent="0.25">
      <c r="AL1469" s="29"/>
      <c r="AM1469" s="29"/>
      <c r="AN1469" s="29"/>
      <c r="AO1469" s="29"/>
    </row>
    <row r="1470" spans="38:41" x14ac:dyDescent="0.25">
      <c r="AL1470" s="29"/>
      <c r="AM1470" s="29"/>
      <c r="AN1470" s="29"/>
      <c r="AO1470" s="29"/>
    </row>
    <row r="1471" spans="38:41" x14ac:dyDescent="0.25">
      <c r="AL1471" s="29"/>
      <c r="AM1471" s="29"/>
      <c r="AN1471" s="29"/>
      <c r="AO1471" s="29"/>
    </row>
    <row r="1472" spans="38:41" x14ac:dyDescent="0.25">
      <c r="AL1472" s="29"/>
      <c r="AM1472" s="29"/>
      <c r="AN1472" s="29"/>
      <c r="AO1472" s="29"/>
    </row>
    <row r="1473" spans="38:41" x14ac:dyDescent="0.25">
      <c r="AL1473" s="29"/>
      <c r="AM1473" s="29"/>
      <c r="AN1473" s="29"/>
      <c r="AO1473" s="29"/>
    </row>
    <row r="1474" spans="38:41" x14ac:dyDescent="0.25">
      <c r="AL1474" s="29"/>
      <c r="AM1474" s="29"/>
      <c r="AN1474" s="29"/>
      <c r="AO1474" s="29"/>
    </row>
    <row r="1475" spans="38:41" x14ac:dyDescent="0.25">
      <c r="AL1475" s="29"/>
      <c r="AM1475" s="29"/>
      <c r="AN1475" s="29"/>
      <c r="AO1475" s="29"/>
    </row>
    <row r="1476" spans="38:41" x14ac:dyDescent="0.25">
      <c r="AL1476" s="29"/>
      <c r="AM1476" s="29"/>
      <c r="AN1476" s="29"/>
      <c r="AO1476" s="29"/>
    </row>
    <row r="1477" spans="38:41" x14ac:dyDescent="0.25">
      <c r="AL1477" s="29"/>
      <c r="AM1477" s="29"/>
      <c r="AN1477" s="29"/>
      <c r="AO1477" s="29"/>
    </row>
    <row r="1478" spans="38:41" x14ac:dyDescent="0.25">
      <c r="AL1478" s="29"/>
      <c r="AM1478" s="29"/>
      <c r="AN1478" s="29"/>
      <c r="AO1478" s="29"/>
    </row>
    <row r="1479" spans="38:41" x14ac:dyDescent="0.25">
      <c r="AL1479" s="29"/>
      <c r="AM1479" s="29"/>
      <c r="AN1479" s="29"/>
      <c r="AO1479" s="29"/>
    </row>
    <row r="1480" spans="38:41" x14ac:dyDescent="0.25">
      <c r="AL1480" s="29"/>
      <c r="AM1480" s="29"/>
      <c r="AN1480" s="29"/>
      <c r="AO1480" s="29"/>
    </row>
    <row r="1481" spans="38:41" x14ac:dyDescent="0.25">
      <c r="AL1481" s="29"/>
      <c r="AM1481" s="29"/>
      <c r="AN1481" s="29"/>
      <c r="AO1481" s="29"/>
    </row>
    <row r="1482" spans="38:41" x14ac:dyDescent="0.25">
      <c r="AL1482" s="29"/>
      <c r="AM1482" s="29"/>
      <c r="AN1482" s="29"/>
      <c r="AO1482" s="29"/>
    </row>
    <row r="1483" spans="38:41" x14ac:dyDescent="0.25">
      <c r="AL1483" s="29"/>
      <c r="AM1483" s="29"/>
      <c r="AN1483" s="29"/>
      <c r="AO1483" s="29"/>
    </row>
    <row r="1484" spans="38:41" x14ac:dyDescent="0.25">
      <c r="AL1484" s="29"/>
      <c r="AM1484" s="29"/>
      <c r="AN1484" s="29"/>
      <c r="AO1484" s="29"/>
    </row>
    <row r="1485" spans="38:41" x14ac:dyDescent="0.25">
      <c r="AL1485" s="29"/>
      <c r="AM1485" s="29"/>
      <c r="AN1485" s="29"/>
      <c r="AO1485" s="29"/>
    </row>
    <row r="1486" spans="38:41" x14ac:dyDescent="0.25">
      <c r="AL1486" s="29"/>
      <c r="AM1486" s="29"/>
      <c r="AN1486" s="29"/>
      <c r="AO1486" s="29"/>
    </row>
    <row r="1487" spans="38:41" x14ac:dyDescent="0.25">
      <c r="AL1487" s="29"/>
      <c r="AM1487" s="29"/>
      <c r="AN1487" s="29"/>
      <c r="AO1487" s="29"/>
    </row>
    <row r="1488" spans="38:41" x14ac:dyDescent="0.25">
      <c r="AL1488" s="29"/>
      <c r="AM1488" s="29"/>
      <c r="AN1488" s="29"/>
      <c r="AO1488" s="29"/>
    </row>
    <row r="1489" spans="38:41" x14ac:dyDescent="0.25">
      <c r="AL1489" s="29"/>
      <c r="AM1489" s="29"/>
      <c r="AN1489" s="29"/>
      <c r="AO1489" s="29"/>
    </row>
    <row r="1490" spans="38:41" x14ac:dyDescent="0.25">
      <c r="AL1490" s="29"/>
      <c r="AM1490" s="29"/>
      <c r="AN1490" s="29"/>
      <c r="AO1490" s="29"/>
    </row>
    <row r="1491" spans="38:41" x14ac:dyDescent="0.25">
      <c r="AL1491" s="29"/>
      <c r="AM1491" s="29"/>
      <c r="AN1491" s="29"/>
      <c r="AO1491" s="29"/>
    </row>
    <row r="1492" spans="38:41" x14ac:dyDescent="0.25">
      <c r="AL1492" s="29"/>
      <c r="AM1492" s="29"/>
      <c r="AN1492" s="29"/>
      <c r="AO1492" s="29"/>
    </row>
    <row r="1493" spans="38:41" x14ac:dyDescent="0.25">
      <c r="AL1493" s="29"/>
      <c r="AM1493" s="29"/>
      <c r="AN1493" s="29"/>
      <c r="AO1493" s="29"/>
    </row>
    <row r="1494" spans="38:41" x14ac:dyDescent="0.25">
      <c r="AL1494" s="29"/>
      <c r="AM1494" s="29"/>
      <c r="AN1494" s="29"/>
      <c r="AO1494" s="29"/>
    </row>
    <row r="1495" spans="38:41" x14ac:dyDescent="0.25">
      <c r="AL1495" s="29"/>
      <c r="AM1495" s="29"/>
      <c r="AN1495" s="29"/>
      <c r="AO1495" s="29"/>
    </row>
    <row r="1496" spans="38:41" x14ac:dyDescent="0.25">
      <c r="AL1496" s="29"/>
      <c r="AM1496" s="29"/>
      <c r="AN1496" s="29"/>
      <c r="AO1496" s="29"/>
    </row>
    <row r="1497" spans="38:41" x14ac:dyDescent="0.25">
      <c r="AL1497" s="29"/>
      <c r="AM1497" s="29"/>
      <c r="AN1497" s="29"/>
      <c r="AO1497" s="29"/>
    </row>
    <row r="1498" spans="38:41" x14ac:dyDescent="0.25">
      <c r="AL1498" s="29"/>
      <c r="AM1498" s="29"/>
      <c r="AN1498" s="29"/>
      <c r="AO1498" s="29"/>
    </row>
    <row r="1499" spans="38:41" x14ac:dyDescent="0.25">
      <c r="AL1499" s="29"/>
      <c r="AM1499" s="29"/>
      <c r="AN1499" s="29"/>
      <c r="AO1499" s="29"/>
    </row>
    <row r="1500" spans="38:41" x14ac:dyDescent="0.25">
      <c r="AL1500" s="29"/>
      <c r="AM1500" s="29"/>
      <c r="AN1500" s="29"/>
      <c r="AO1500" s="29"/>
    </row>
    <row r="1501" spans="38:41" x14ac:dyDescent="0.25">
      <c r="AL1501" s="29"/>
      <c r="AM1501" s="29"/>
      <c r="AN1501" s="29"/>
      <c r="AO1501" s="29"/>
    </row>
    <row r="1502" spans="38:41" x14ac:dyDescent="0.25">
      <c r="AL1502" s="29"/>
      <c r="AM1502" s="29"/>
      <c r="AN1502" s="29"/>
      <c r="AO1502" s="29"/>
    </row>
    <row r="1503" spans="38:41" x14ac:dyDescent="0.25">
      <c r="AL1503" s="29"/>
      <c r="AM1503" s="29"/>
      <c r="AN1503" s="29"/>
      <c r="AO1503" s="29"/>
    </row>
    <row r="1504" spans="38:41" x14ac:dyDescent="0.25">
      <c r="AL1504" s="29"/>
      <c r="AM1504" s="29"/>
      <c r="AN1504" s="29"/>
      <c r="AO1504" s="29"/>
    </row>
    <row r="1505" spans="38:41" x14ac:dyDescent="0.25">
      <c r="AL1505" s="29"/>
      <c r="AM1505" s="29"/>
      <c r="AN1505" s="29"/>
      <c r="AO1505" s="29"/>
    </row>
    <row r="1506" spans="38:41" x14ac:dyDescent="0.25">
      <c r="AL1506" s="29"/>
      <c r="AM1506" s="29"/>
      <c r="AN1506" s="29"/>
      <c r="AO1506" s="29"/>
    </row>
    <row r="1507" spans="38:41" x14ac:dyDescent="0.25">
      <c r="AL1507" s="29"/>
      <c r="AM1507" s="29"/>
      <c r="AN1507" s="29"/>
      <c r="AO1507" s="29"/>
    </row>
    <row r="1508" spans="38:41" x14ac:dyDescent="0.25">
      <c r="AL1508" s="29"/>
      <c r="AM1508" s="29"/>
      <c r="AN1508" s="29"/>
      <c r="AO1508" s="29"/>
    </row>
    <row r="1509" spans="38:41" x14ac:dyDescent="0.25">
      <c r="AL1509" s="29"/>
      <c r="AM1509" s="29"/>
      <c r="AN1509" s="29"/>
      <c r="AO1509" s="29"/>
    </row>
    <row r="1510" spans="38:41" x14ac:dyDescent="0.25">
      <c r="AL1510" s="29"/>
      <c r="AM1510" s="29"/>
      <c r="AN1510" s="29"/>
      <c r="AO1510" s="29"/>
    </row>
    <row r="1511" spans="38:41" x14ac:dyDescent="0.25">
      <c r="AL1511" s="29"/>
      <c r="AM1511" s="29"/>
      <c r="AN1511" s="29"/>
      <c r="AO1511" s="29"/>
    </row>
    <row r="1512" spans="38:41" x14ac:dyDescent="0.25">
      <c r="AL1512" s="29"/>
      <c r="AM1512" s="29"/>
      <c r="AN1512" s="29"/>
      <c r="AO1512" s="29"/>
    </row>
    <row r="1513" spans="38:41" x14ac:dyDescent="0.25">
      <c r="AL1513" s="29"/>
      <c r="AM1513" s="29"/>
      <c r="AN1513" s="29"/>
      <c r="AO1513" s="29"/>
    </row>
    <row r="1514" spans="38:41" x14ac:dyDescent="0.25">
      <c r="AL1514" s="29"/>
      <c r="AM1514" s="29"/>
      <c r="AN1514" s="29"/>
      <c r="AO1514" s="29"/>
    </row>
    <row r="1515" spans="38:41" x14ac:dyDescent="0.25">
      <c r="AL1515" s="29"/>
      <c r="AM1515" s="29"/>
      <c r="AN1515" s="29"/>
      <c r="AO1515" s="29"/>
    </row>
    <row r="1516" spans="38:41" x14ac:dyDescent="0.25">
      <c r="AL1516" s="29"/>
      <c r="AM1516" s="29"/>
      <c r="AN1516" s="29"/>
      <c r="AO1516" s="29"/>
    </row>
    <row r="1517" spans="38:41" x14ac:dyDescent="0.25">
      <c r="AL1517" s="29"/>
      <c r="AM1517" s="29"/>
      <c r="AN1517" s="29"/>
      <c r="AO1517" s="29"/>
    </row>
    <row r="1518" spans="38:41" x14ac:dyDescent="0.25">
      <c r="AL1518" s="29"/>
      <c r="AM1518" s="29"/>
      <c r="AN1518" s="29"/>
      <c r="AO1518" s="29"/>
    </row>
    <row r="1519" spans="38:41" x14ac:dyDescent="0.25">
      <c r="AL1519" s="29"/>
      <c r="AM1519" s="29"/>
      <c r="AN1519" s="29"/>
      <c r="AO1519" s="29"/>
    </row>
    <row r="1520" spans="38:41" x14ac:dyDescent="0.25">
      <c r="AL1520" s="29"/>
      <c r="AM1520" s="29"/>
      <c r="AN1520" s="29"/>
      <c r="AO1520" s="29"/>
    </row>
    <row r="1521" spans="38:41" x14ac:dyDescent="0.25">
      <c r="AL1521" s="29"/>
      <c r="AM1521" s="29"/>
      <c r="AN1521" s="29"/>
      <c r="AO1521" s="29"/>
    </row>
    <row r="1522" spans="38:41" x14ac:dyDescent="0.25">
      <c r="AL1522" s="29"/>
      <c r="AM1522" s="29"/>
      <c r="AN1522" s="29"/>
      <c r="AO1522" s="29"/>
    </row>
    <row r="1523" spans="38:41" x14ac:dyDescent="0.25">
      <c r="AL1523" s="29"/>
      <c r="AM1523" s="29"/>
      <c r="AN1523" s="29"/>
      <c r="AO1523" s="29"/>
    </row>
    <row r="1524" spans="38:41" x14ac:dyDescent="0.25">
      <c r="AL1524" s="29"/>
      <c r="AM1524" s="29"/>
      <c r="AN1524" s="29"/>
      <c r="AO1524" s="29"/>
    </row>
    <row r="1525" spans="38:41" x14ac:dyDescent="0.25">
      <c r="AL1525" s="29"/>
      <c r="AM1525" s="29"/>
      <c r="AN1525" s="29"/>
      <c r="AO1525" s="29"/>
    </row>
    <row r="1526" spans="38:41" x14ac:dyDescent="0.25">
      <c r="AL1526" s="29"/>
      <c r="AM1526" s="29"/>
      <c r="AN1526" s="29"/>
      <c r="AO1526" s="29"/>
    </row>
    <row r="1527" spans="38:41" x14ac:dyDescent="0.25">
      <c r="AL1527" s="29"/>
      <c r="AM1527" s="29"/>
      <c r="AN1527" s="29"/>
      <c r="AO1527" s="29"/>
    </row>
    <row r="1528" spans="38:41" x14ac:dyDescent="0.25">
      <c r="AL1528" s="29"/>
      <c r="AM1528" s="29"/>
      <c r="AN1528" s="29"/>
      <c r="AO1528" s="29"/>
    </row>
    <row r="1529" spans="38:41" x14ac:dyDescent="0.25">
      <c r="AL1529" s="29"/>
      <c r="AM1529" s="29"/>
      <c r="AN1529" s="29"/>
      <c r="AO1529" s="29"/>
    </row>
    <row r="1530" spans="38:41" x14ac:dyDescent="0.25">
      <c r="AL1530" s="29"/>
      <c r="AM1530" s="29"/>
      <c r="AN1530" s="29"/>
      <c r="AO1530" s="29"/>
    </row>
    <row r="1531" spans="38:41" x14ac:dyDescent="0.25">
      <c r="AL1531" s="29"/>
      <c r="AM1531" s="29"/>
      <c r="AN1531" s="29"/>
      <c r="AO1531" s="29"/>
    </row>
    <row r="1532" spans="38:41" x14ac:dyDescent="0.25">
      <c r="AL1532" s="29"/>
      <c r="AM1532" s="29"/>
      <c r="AN1532" s="29"/>
      <c r="AO1532" s="29"/>
    </row>
    <row r="1533" spans="38:41" x14ac:dyDescent="0.25">
      <c r="AL1533" s="29"/>
      <c r="AM1533" s="29"/>
      <c r="AN1533" s="29"/>
      <c r="AO1533" s="29"/>
    </row>
    <row r="1534" spans="38:41" x14ac:dyDescent="0.25">
      <c r="AL1534" s="29"/>
      <c r="AM1534" s="29"/>
      <c r="AN1534" s="29"/>
      <c r="AO1534" s="29"/>
    </row>
    <row r="1535" spans="38:41" x14ac:dyDescent="0.25">
      <c r="AL1535" s="29"/>
      <c r="AM1535" s="29"/>
      <c r="AN1535" s="29"/>
      <c r="AO1535" s="29"/>
    </row>
    <row r="1536" spans="38:41" x14ac:dyDescent="0.25">
      <c r="AL1536" s="29"/>
      <c r="AM1536" s="29"/>
      <c r="AN1536" s="29"/>
      <c r="AO1536" s="29"/>
    </row>
    <row r="1537" spans="38:41" x14ac:dyDescent="0.25">
      <c r="AL1537" s="29"/>
      <c r="AM1537" s="29"/>
      <c r="AN1537" s="29"/>
      <c r="AO1537" s="29"/>
    </row>
    <row r="1538" spans="38:41" x14ac:dyDescent="0.25">
      <c r="AL1538" s="29"/>
      <c r="AM1538" s="29"/>
      <c r="AN1538" s="29"/>
      <c r="AO1538" s="29"/>
    </row>
    <row r="1539" spans="38:41" x14ac:dyDescent="0.25">
      <c r="AL1539" s="29"/>
      <c r="AM1539" s="29"/>
      <c r="AN1539" s="29"/>
      <c r="AO1539" s="29"/>
    </row>
    <row r="1540" spans="38:41" x14ac:dyDescent="0.25">
      <c r="AL1540" s="29"/>
      <c r="AM1540" s="29"/>
      <c r="AN1540" s="29"/>
      <c r="AO1540" s="29"/>
    </row>
    <row r="1541" spans="38:41" x14ac:dyDescent="0.25">
      <c r="AL1541" s="29"/>
      <c r="AM1541" s="29"/>
      <c r="AN1541" s="29"/>
      <c r="AO1541" s="29"/>
    </row>
    <row r="1542" spans="38:41" x14ac:dyDescent="0.25">
      <c r="AL1542" s="29"/>
      <c r="AM1542" s="29"/>
      <c r="AN1542" s="29"/>
      <c r="AO1542" s="29"/>
    </row>
    <row r="1543" spans="38:41" x14ac:dyDescent="0.25">
      <c r="AL1543" s="29"/>
      <c r="AM1543" s="29"/>
      <c r="AN1543" s="29"/>
      <c r="AO1543" s="29"/>
    </row>
    <row r="1544" spans="38:41" x14ac:dyDescent="0.25">
      <c r="AL1544" s="29"/>
      <c r="AM1544" s="29"/>
      <c r="AN1544" s="29"/>
      <c r="AO1544" s="29"/>
    </row>
    <row r="1545" spans="38:41" x14ac:dyDescent="0.25">
      <c r="AL1545" s="29"/>
      <c r="AM1545" s="29"/>
      <c r="AN1545" s="29"/>
      <c r="AO1545" s="29"/>
    </row>
    <row r="1546" spans="38:41" x14ac:dyDescent="0.25">
      <c r="AL1546" s="29"/>
      <c r="AM1546" s="29"/>
      <c r="AN1546" s="29"/>
      <c r="AO1546" s="29"/>
    </row>
    <row r="1547" spans="38:41" x14ac:dyDescent="0.25">
      <c r="AL1547" s="29"/>
      <c r="AM1547" s="29"/>
      <c r="AN1547" s="29"/>
      <c r="AO1547" s="29"/>
    </row>
    <row r="1548" spans="38:41" x14ac:dyDescent="0.25">
      <c r="AL1548" s="29"/>
      <c r="AM1548" s="29"/>
      <c r="AN1548" s="29"/>
      <c r="AO1548" s="29"/>
    </row>
    <row r="1549" spans="38:41" x14ac:dyDescent="0.25">
      <c r="AL1549" s="29"/>
      <c r="AM1549" s="29"/>
      <c r="AN1549" s="29"/>
      <c r="AO1549" s="29"/>
    </row>
    <row r="1550" spans="38:41" x14ac:dyDescent="0.25">
      <c r="AL1550" s="29"/>
      <c r="AM1550" s="29"/>
      <c r="AN1550" s="29"/>
      <c r="AO1550" s="29"/>
    </row>
    <row r="1551" spans="38:41" x14ac:dyDescent="0.25">
      <c r="AL1551" s="29"/>
      <c r="AM1551" s="29"/>
      <c r="AN1551" s="29"/>
      <c r="AO1551" s="29"/>
    </row>
    <row r="1552" spans="38:41" x14ac:dyDescent="0.25">
      <c r="AL1552" s="29"/>
      <c r="AM1552" s="29"/>
      <c r="AN1552" s="29"/>
      <c r="AO1552" s="29"/>
    </row>
    <row r="1553" spans="38:41" x14ac:dyDescent="0.25">
      <c r="AL1553" s="29"/>
      <c r="AM1553" s="29"/>
      <c r="AN1553" s="29"/>
      <c r="AO1553" s="29"/>
    </row>
    <row r="1554" spans="38:41" x14ac:dyDescent="0.25">
      <c r="AL1554" s="29"/>
      <c r="AM1554" s="29"/>
      <c r="AN1554" s="29"/>
      <c r="AO1554" s="29"/>
    </row>
    <row r="1555" spans="38:41" x14ac:dyDescent="0.25">
      <c r="AL1555" s="29"/>
      <c r="AM1555" s="29"/>
      <c r="AN1555" s="29"/>
      <c r="AO1555" s="29"/>
    </row>
    <row r="1556" spans="38:41" x14ac:dyDescent="0.25">
      <c r="AL1556" s="29"/>
      <c r="AM1556" s="29"/>
      <c r="AN1556" s="29"/>
      <c r="AO1556" s="29"/>
    </row>
    <row r="1557" spans="38:41" x14ac:dyDescent="0.25">
      <c r="AL1557" s="29"/>
      <c r="AM1557" s="29"/>
      <c r="AN1557" s="29"/>
      <c r="AO1557" s="29"/>
    </row>
    <row r="1558" spans="38:41" x14ac:dyDescent="0.25">
      <c r="AL1558" s="29"/>
      <c r="AM1558" s="29"/>
      <c r="AN1558" s="29"/>
      <c r="AO1558" s="29"/>
    </row>
    <row r="1559" spans="38:41" x14ac:dyDescent="0.25">
      <c r="AL1559" s="29"/>
      <c r="AM1559" s="29"/>
      <c r="AN1559" s="29"/>
      <c r="AO1559" s="29"/>
    </row>
    <row r="1560" spans="38:41" x14ac:dyDescent="0.25">
      <c r="AL1560" s="29"/>
      <c r="AM1560" s="29"/>
      <c r="AN1560" s="29"/>
      <c r="AO1560" s="29"/>
    </row>
    <row r="1561" spans="38:41" x14ac:dyDescent="0.25">
      <c r="AL1561" s="29"/>
      <c r="AM1561" s="29"/>
      <c r="AN1561" s="29"/>
      <c r="AO1561" s="29"/>
    </row>
    <row r="1562" spans="38:41" x14ac:dyDescent="0.25">
      <c r="AL1562" s="29"/>
      <c r="AM1562" s="29"/>
      <c r="AN1562" s="29"/>
      <c r="AO1562" s="29"/>
    </row>
    <row r="1563" spans="38:41" x14ac:dyDescent="0.25">
      <c r="AL1563" s="29"/>
      <c r="AM1563" s="29"/>
      <c r="AN1563" s="29"/>
      <c r="AO1563" s="29"/>
    </row>
    <row r="1564" spans="38:41" x14ac:dyDescent="0.25">
      <c r="AL1564" s="29"/>
      <c r="AM1564" s="29"/>
      <c r="AN1564" s="29"/>
      <c r="AO1564" s="29"/>
    </row>
    <row r="1565" spans="38:41" x14ac:dyDescent="0.25">
      <c r="AL1565" s="29"/>
      <c r="AM1565" s="29"/>
      <c r="AN1565" s="29"/>
      <c r="AO1565" s="29"/>
    </row>
    <row r="1566" spans="38:41" x14ac:dyDescent="0.25">
      <c r="AL1566" s="29"/>
      <c r="AM1566" s="29"/>
      <c r="AN1566" s="29"/>
      <c r="AO1566" s="29"/>
    </row>
    <row r="1567" spans="38:41" x14ac:dyDescent="0.25">
      <c r="AL1567" s="29"/>
      <c r="AM1567" s="29"/>
      <c r="AN1567" s="29"/>
      <c r="AO1567" s="29"/>
    </row>
    <row r="1568" spans="38:41" x14ac:dyDescent="0.25">
      <c r="AL1568" s="29"/>
      <c r="AM1568" s="29"/>
      <c r="AN1568" s="29"/>
      <c r="AO1568" s="29"/>
    </row>
    <row r="1569" spans="38:41" x14ac:dyDescent="0.25">
      <c r="AL1569" s="29"/>
      <c r="AM1569" s="29"/>
      <c r="AN1569" s="29"/>
      <c r="AO1569" s="29"/>
    </row>
    <row r="1570" spans="38:41" x14ac:dyDescent="0.25">
      <c r="AL1570" s="29"/>
      <c r="AM1570" s="29"/>
      <c r="AN1570" s="29"/>
      <c r="AO1570" s="29"/>
    </row>
    <row r="1571" spans="38:41" x14ac:dyDescent="0.25">
      <c r="AL1571" s="29"/>
      <c r="AM1571" s="29"/>
      <c r="AN1571" s="29"/>
      <c r="AO1571" s="29"/>
    </row>
    <row r="1572" spans="38:41" x14ac:dyDescent="0.25">
      <c r="AL1572" s="29"/>
      <c r="AM1572" s="29"/>
      <c r="AN1572" s="29"/>
      <c r="AO1572" s="29"/>
    </row>
    <row r="1573" spans="38:41" x14ac:dyDescent="0.25">
      <c r="AL1573" s="29"/>
      <c r="AM1573" s="29"/>
      <c r="AN1573" s="29"/>
      <c r="AO1573" s="29"/>
    </row>
    <row r="1574" spans="38:41" x14ac:dyDescent="0.25">
      <c r="AL1574" s="29"/>
      <c r="AM1574" s="29"/>
      <c r="AN1574" s="29"/>
      <c r="AO1574" s="29"/>
    </row>
    <row r="1575" spans="38:41" x14ac:dyDescent="0.25">
      <c r="AL1575" s="29"/>
      <c r="AM1575" s="29"/>
      <c r="AN1575" s="29"/>
      <c r="AO1575" s="29"/>
    </row>
    <row r="1576" spans="38:41" x14ac:dyDescent="0.25">
      <c r="AL1576" s="29"/>
      <c r="AM1576" s="29"/>
      <c r="AN1576" s="29"/>
      <c r="AO1576" s="29"/>
    </row>
    <row r="1577" spans="38:41" x14ac:dyDescent="0.25">
      <c r="AL1577" s="29"/>
      <c r="AM1577" s="29"/>
      <c r="AN1577" s="29"/>
      <c r="AO1577" s="29"/>
    </row>
    <row r="1578" spans="38:41" x14ac:dyDescent="0.25">
      <c r="AL1578" s="29"/>
      <c r="AM1578" s="29"/>
      <c r="AN1578" s="29"/>
      <c r="AO1578" s="29"/>
    </row>
    <row r="1579" spans="38:41" x14ac:dyDescent="0.25">
      <c r="AL1579" s="29"/>
      <c r="AM1579" s="29"/>
      <c r="AN1579" s="29"/>
      <c r="AO1579" s="29"/>
    </row>
    <row r="1580" spans="38:41" x14ac:dyDescent="0.25">
      <c r="AL1580" s="29"/>
      <c r="AM1580" s="29"/>
      <c r="AN1580" s="29"/>
      <c r="AO1580" s="29"/>
    </row>
    <row r="1581" spans="38:41" x14ac:dyDescent="0.25">
      <c r="AL1581" s="29"/>
      <c r="AM1581" s="29"/>
      <c r="AN1581" s="29"/>
      <c r="AO1581" s="29"/>
    </row>
    <row r="1582" spans="38:41" x14ac:dyDescent="0.25">
      <c r="AL1582" s="29"/>
      <c r="AM1582" s="29"/>
      <c r="AN1582" s="29"/>
      <c r="AO1582" s="29"/>
    </row>
    <row r="1583" spans="38:41" x14ac:dyDescent="0.25">
      <c r="AL1583" s="29"/>
      <c r="AM1583" s="29"/>
      <c r="AN1583" s="29"/>
      <c r="AO1583" s="29"/>
    </row>
    <row r="1584" spans="38:41" x14ac:dyDescent="0.25">
      <c r="AL1584" s="29"/>
      <c r="AM1584" s="29"/>
      <c r="AN1584" s="29"/>
      <c r="AO1584" s="29"/>
    </row>
    <row r="1585" spans="38:41" x14ac:dyDescent="0.25">
      <c r="AL1585" s="29"/>
      <c r="AM1585" s="29"/>
      <c r="AN1585" s="29"/>
      <c r="AO1585" s="29"/>
    </row>
    <row r="1586" spans="38:41" x14ac:dyDescent="0.25">
      <c r="AL1586" s="29"/>
      <c r="AM1586" s="29"/>
      <c r="AN1586" s="29"/>
      <c r="AO1586" s="29"/>
    </row>
    <row r="1587" spans="38:41" x14ac:dyDescent="0.25">
      <c r="AL1587" s="29"/>
      <c r="AM1587" s="29"/>
      <c r="AN1587" s="29"/>
      <c r="AO1587" s="29"/>
    </row>
    <row r="1588" spans="38:41" x14ac:dyDescent="0.25">
      <c r="AL1588" s="29"/>
      <c r="AM1588" s="29"/>
      <c r="AN1588" s="29"/>
      <c r="AO1588" s="29"/>
    </row>
    <row r="1589" spans="38:41" x14ac:dyDescent="0.25">
      <c r="AL1589" s="29"/>
      <c r="AM1589" s="29"/>
      <c r="AN1589" s="29"/>
      <c r="AO1589" s="29"/>
    </row>
    <row r="1590" spans="38:41" x14ac:dyDescent="0.25">
      <c r="AL1590" s="29"/>
      <c r="AM1590" s="29"/>
      <c r="AN1590" s="29"/>
      <c r="AO1590" s="29"/>
    </row>
    <row r="1591" spans="38:41" x14ac:dyDescent="0.25">
      <c r="AL1591" s="29"/>
      <c r="AM1591" s="29"/>
      <c r="AN1591" s="29"/>
      <c r="AO1591" s="29"/>
    </row>
    <row r="1592" spans="38:41" x14ac:dyDescent="0.25">
      <c r="AL1592" s="29"/>
      <c r="AM1592" s="29"/>
      <c r="AN1592" s="29"/>
      <c r="AO1592" s="29"/>
    </row>
    <row r="1593" spans="38:41" x14ac:dyDescent="0.25">
      <c r="AL1593" s="29"/>
      <c r="AM1593" s="29"/>
      <c r="AN1593" s="29"/>
      <c r="AO1593" s="29"/>
    </row>
    <row r="1594" spans="38:41" x14ac:dyDescent="0.25">
      <c r="AL1594" s="29"/>
      <c r="AM1594" s="29"/>
      <c r="AN1594" s="29"/>
      <c r="AO1594" s="29"/>
    </row>
    <row r="1595" spans="38:41" x14ac:dyDescent="0.25">
      <c r="AL1595" s="29"/>
      <c r="AM1595" s="29"/>
      <c r="AN1595" s="29"/>
      <c r="AO1595" s="29"/>
    </row>
    <row r="1596" spans="38:41" x14ac:dyDescent="0.25">
      <c r="AL1596" s="29"/>
      <c r="AM1596" s="29"/>
      <c r="AN1596" s="29"/>
      <c r="AO1596" s="29"/>
    </row>
    <row r="1597" spans="38:41" x14ac:dyDescent="0.25">
      <c r="AL1597" s="29"/>
      <c r="AM1597" s="29"/>
      <c r="AN1597" s="29"/>
      <c r="AO1597" s="29"/>
    </row>
    <row r="1598" spans="38:41" x14ac:dyDescent="0.25">
      <c r="AL1598" s="29"/>
      <c r="AM1598" s="29"/>
      <c r="AN1598" s="29"/>
      <c r="AO1598" s="29"/>
    </row>
    <row r="1599" spans="38:41" x14ac:dyDescent="0.25">
      <c r="AL1599" s="29"/>
      <c r="AM1599" s="29"/>
      <c r="AN1599" s="29"/>
      <c r="AO1599" s="29"/>
    </row>
    <row r="1600" spans="38:41" x14ac:dyDescent="0.25">
      <c r="AL1600" s="29"/>
      <c r="AM1600" s="29"/>
      <c r="AN1600" s="29"/>
      <c r="AO1600" s="29"/>
    </row>
    <row r="1601" spans="38:41" x14ac:dyDescent="0.25">
      <c r="AL1601" s="29"/>
      <c r="AM1601" s="29"/>
      <c r="AN1601" s="29"/>
      <c r="AO1601" s="29"/>
    </row>
    <row r="1602" spans="38:41" x14ac:dyDescent="0.25">
      <c r="AL1602" s="29"/>
      <c r="AM1602" s="29"/>
      <c r="AN1602" s="29"/>
      <c r="AO1602" s="29"/>
    </row>
    <row r="1603" spans="38:41" x14ac:dyDescent="0.25">
      <c r="AL1603" s="29"/>
      <c r="AM1603" s="29"/>
      <c r="AN1603" s="29"/>
      <c r="AO1603" s="29"/>
    </row>
    <row r="1604" spans="38:41" x14ac:dyDescent="0.25">
      <c r="AL1604" s="29"/>
      <c r="AM1604" s="29"/>
      <c r="AN1604" s="29"/>
      <c r="AO1604" s="29"/>
    </row>
    <row r="1605" spans="38:41" x14ac:dyDescent="0.25">
      <c r="AL1605" s="29"/>
      <c r="AM1605" s="29"/>
      <c r="AN1605" s="29"/>
      <c r="AO1605" s="29"/>
    </row>
    <row r="1606" spans="38:41" x14ac:dyDescent="0.25">
      <c r="AL1606" s="29"/>
      <c r="AM1606" s="29"/>
      <c r="AN1606" s="29"/>
      <c r="AO1606" s="29"/>
    </row>
    <row r="1607" spans="38:41" x14ac:dyDescent="0.25">
      <c r="AL1607" s="29"/>
      <c r="AM1607" s="29"/>
      <c r="AN1607" s="29"/>
      <c r="AO1607" s="29"/>
    </row>
    <row r="1608" spans="38:41" x14ac:dyDescent="0.25">
      <c r="AL1608" s="29"/>
      <c r="AM1608" s="29"/>
      <c r="AN1608" s="29"/>
      <c r="AO1608" s="29"/>
    </row>
    <row r="1609" spans="38:41" x14ac:dyDescent="0.25">
      <c r="AL1609" s="29"/>
      <c r="AM1609" s="29"/>
      <c r="AN1609" s="29"/>
      <c r="AO1609" s="29"/>
    </row>
    <row r="1610" spans="38:41" x14ac:dyDescent="0.25">
      <c r="AL1610" s="29"/>
      <c r="AM1610" s="29"/>
      <c r="AN1610" s="29"/>
      <c r="AO1610" s="29"/>
    </row>
    <row r="1611" spans="38:41" x14ac:dyDescent="0.25">
      <c r="AL1611" s="29"/>
      <c r="AM1611" s="29"/>
      <c r="AN1611" s="29"/>
      <c r="AO1611" s="29"/>
    </row>
    <row r="1612" spans="38:41" x14ac:dyDescent="0.25">
      <c r="AL1612" s="29"/>
      <c r="AM1612" s="29"/>
      <c r="AN1612" s="29"/>
      <c r="AO1612" s="29"/>
    </row>
    <row r="1613" spans="38:41" x14ac:dyDescent="0.25">
      <c r="AL1613" s="29"/>
      <c r="AM1613" s="29"/>
      <c r="AN1613" s="29"/>
      <c r="AO1613" s="29"/>
    </row>
    <row r="1614" spans="38:41" x14ac:dyDescent="0.25">
      <c r="AL1614" s="29"/>
      <c r="AM1614" s="29"/>
      <c r="AN1614" s="29"/>
      <c r="AO1614" s="29"/>
    </row>
    <row r="1615" spans="38:41" x14ac:dyDescent="0.25">
      <c r="AL1615" s="29"/>
      <c r="AM1615" s="29"/>
      <c r="AN1615" s="29"/>
      <c r="AO1615" s="29"/>
    </row>
    <row r="1616" spans="38:41" x14ac:dyDescent="0.25">
      <c r="AL1616" s="29"/>
      <c r="AM1616" s="29"/>
      <c r="AN1616" s="29"/>
      <c r="AO1616" s="29"/>
    </row>
    <row r="1617" spans="38:41" x14ac:dyDescent="0.25">
      <c r="AL1617" s="29"/>
      <c r="AM1617" s="29"/>
      <c r="AN1617" s="29"/>
      <c r="AO1617" s="29"/>
    </row>
    <row r="1618" spans="38:41" x14ac:dyDescent="0.25">
      <c r="AL1618" s="29"/>
      <c r="AM1618" s="29"/>
      <c r="AN1618" s="29"/>
      <c r="AO1618" s="29"/>
    </row>
    <row r="1619" spans="38:41" x14ac:dyDescent="0.25">
      <c r="AL1619" s="29"/>
      <c r="AM1619" s="29"/>
      <c r="AN1619" s="29"/>
      <c r="AO1619" s="29"/>
    </row>
    <row r="1620" spans="38:41" x14ac:dyDescent="0.25">
      <c r="AL1620" s="29"/>
      <c r="AM1620" s="29"/>
      <c r="AN1620" s="29"/>
      <c r="AO1620" s="29"/>
    </row>
    <row r="1621" spans="38:41" x14ac:dyDescent="0.25">
      <c r="AL1621" s="29"/>
      <c r="AM1621" s="29"/>
      <c r="AN1621" s="29"/>
      <c r="AO1621" s="29"/>
    </row>
    <row r="1622" spans="38:41" x14ac:dyDescent="0.25">
      <c r="AL1622" s="29"/>
      <c r="AM1622" s="29"/>
      <c r="AN1622" s="29"/>
      <c r="AO1622" s="29"/>
    </row>
    <row r="1623" spans="38:41" x14ac:dyDescent="0.25">
      <c r="AL1623" s="29"/>
      <c r="AM1623" s="29"/>
      <c r="AN1623" s="29"/>
      <c r="AO1623" s="29"/>
    </row>
    <row r="1624" spans="38:41" x14ac:dyDescent="0.25">
      <c r="AL1624" s="29"/>
      <c r="AM1624" s="29"/>
      <c r="AN1624" s="29"/>
      <c r="AO1624" s="29"/>
    </row>
    <row r="1625" spans="38:41" x14ac:dyDescent="0.25">
      <c r="AL1625" s="29"/>
      <c r="AM1625" s="29"/>
      <c r="AN1625" s="29"/>
      <c r="AO1625" s="29"/>
    </row>
    <row r="1626" spans="38:41" x14ac:dyDescent="0.25">
      <c r="AL1626" s="29"/>
      <c r="AM1626" s="29"/>
      <c r="AN1626" s="29"/>
      <c r="AO1626" s="29"/>
    </row>
    <row r="1627" spans="38:41" x14ac:dyDescent="0.25">
      <c r="AL1627" s="29"/>
      <c r="AM1627" s="29"/>
      <c r="AN1627" s="29"/>
      <c r="AO1627" s="29"/>
    </row>
    <row r="1628" spans="38:41" x14ac:dyDescent="0.25">
      <c r="AL1628" s="29"/>
      <c r="AM1628" s="29"/>
      <c r="AN1628" s="29"/>
      <c r="AO1628" s="29"/>
    </row>
    <row r="1629" spans="38:41" x14ac:dyDescent="0.25">
      <c r="AL1629" s="29"/>
      <c r="AM1629" s="29"/>
      <c r="AN1629" s="29"/>
      <c r="AO1629" s="29"/>
    </row>
    <row r="1630" spans="38:41" x14ac:dyDescent="0.25">
      <c r="AL1630" s="29"/>
      <c r="AM1630" s="29"/>
      <c r="AN1630" s="29"/>
      <c r="AO1630" s="29"/>
    </row>
    <row r="1631" spans="38:41" x14ac:dyDescent="0.25">
      <c r="AL1631" s="29"/>
      <c r="AM1631" s="29"/>
      <c r="AN1631" s="29"/>
      <c r="AO1631" s="29"/>
    </row>
    <row r="1632" spans="38:41" x14ac:dyDescent="0.25">
      <c r="AL1632" s="29"/>
      <c r="AM1632" s="29"/>
      <c r="AN1632" s="29"/>
      <c r="AO1632" s="29"/>
    </row>
    <row r="1633" spans="38:41" x14ac:dyDescent="0.25">
      <c r="AL1633" s="29"/>
      <c r="AM1633" s="29"/>
      <c r="AN1633" s="29"/>
      <c r="AO1633" s="29"/>
    </row>
    <row r="1634" spans="38:41" x14ac:dyDescent="0.25">
      <c r="AL1634" s="29"/>
      <c r="AM1634" s="29"/>
      <c r="AN1634" s="29"/>
      <c r="AO1634" s="29"/>
    </row>
    <row r="1635" spans="38:41" x14ac:dyDescent="0.25">
      <c r="AL1635" s="29"/>
      <c r="AM1635" s="29"/>
      <c r="AN1635" s="29"/>
      <c r="AO1635" s="29"/>
    </row>
    <row r="1636" spans="38:41" x14ac:dyDescent="0.25">
      <c r="AL1636" s="29"/>
      <c r="AM1636" s="29"/>
      <c r="AN1636" s="29"/>
      <c r="AO1636" s="29"/>
    </row>
    <row r="1637" spans="38:41" x14ac:dyDescent="0.25">
      <c r="AL1637" s="29"/>
      <c r="AM1637" s="29"/>
      <c r="AN1637" s="29"/>
      <c r="AO1637" s="29"/>
    </row>
    <row r="1638" spans="38:41" x14ac:dyDescent="0.25">
      <c r="AL1638" s="29"/>
      <c r="AM1638" s="29"/>
      <c r="AN1638" s="29"/>
      <c r="AO1638" s="29"/>
    </row>
    <row r="1639" spans="38:41" x14ac:dyDescent="0.25">
      <c r="AL1639" s="29"/>
      <c r="AM1639" s="29"/>
      <c r="AN1639" s="29"/>
      <c r="AO1639" s="29"/>
    </row>
    <row r="1640" spans="38:41" x14ac:dyDescent="0.25">
      <c r="AL1640" s="29"/>
      <c r="AM1640" s="29"/>
      <c r="AN1640" s="29"/>
      <c r="AO1640" s="29"/>
    </row>
    <row r="1641" spans="38:41" x14ac:dyDescent="0.25">
      <c r="AL1641" s="29"/>
      <c r="AM1641" s="29"/>
      <c r="AN1641" s="29"/>
      <c r="AO1641" s="29"/>
    </row>
    <row r="1642" spans="38:41" x14ac:dyDescent="0.25">
      <c r="AL1642" s="29"/>
      <c r="AM1642" s="29"/>
      <c r="AN1642" s="29"/>
      <c r="AO1642" s="29"/>
    </row>
    <row r="1643" spans="38:41" x14ac:dyDescent="0.25">
      <c r="AL1643" s="29"/>
      <c r="AM1643" s="29"/>
      <c r="AN1643" s="29"/>
      <c r="AO1643" s="29"/>
    </row>
    <row r="1644" spans="38:41" x14ac:dyDescent="0.25">
      <c r="AL1644" s="29"/>
      <c r="AM1644" s="29"/>
      <c r="AN1644" s="29"/>
      <c r="AO1644" s="29"/>
    </row>
    <row r="1645" spans="38:41" x14ac:dyDescent="0.25">
      <c r="AL1645" s="29"/>
      <c r="AM1645" s="29"/>
      <c r="AN1645" s="29"/>
      <c r="AO1645" s="29"/>
    </row>
    <row r="1646" spans="38:41" x14ac:dyDescent="0.25">
      <c r="AL1646" s="29"/>
      <c r="AM1646" s="29"/>
      <c r="AN1646" s="29"/>
      <c r="AO1646" s="29"/>
    </row>
    <row r="1647" spans="38:41" x14ac:dyDescent="0.25">
      <c r="AL1647" s="29"/>
      <c r="AM1647" s="29"/>
      <c r="AN1647" s="29"/>
      <c r="AO1647" s="29"/>
    </row>
    <row r="1648" spans="38:41" x14ac:dyDescent="0.25">
      <c r="AL1648" s="29"/>
      <c r="AM1648" s="29"/>
      <c r="AN1648" s="29"/>
      <c r="AO1648" s="29"/>
    </row>
    <row r="1649" spans="38:41" x14ac:dyDescent="0.25">
      <c r="AL1649" s="29"/>
      <c r="AM1649" s="29"/>
      <c r="AN1649" s="29"/>
      <c r="AO1649" s="29"/>
    </row>
    <row r="1650" spans="38:41" x14ac:dyDescent="0.25">
      <c r="AL1650" s="29"/>
      <c r="AM1650" s="29"/>
      <c r="AN1650" s="29"/>
      <c r="AO1650" s="29"/>
    </row>
    <row r="1651" spans="38:41" x14ac:dyDescent="0.25">
      <c r="AL1651" s="29"/>
      <c r="AM1651" s="29"/>
      <c r="AN1651" s="29"/>
      <c r="AO1651" s="29"/>
    </row>
    <row r="1652" spans="38:41" x14ac:dyDescent="0.25">
      <c r="AL1652" s="29"/>
      <c r="AM1652" s="29"/>
      <c r="AN1652" s="29"/>
      <c r="AO1652" s="29"/>
    </row>
    <row r="1653" spans="38:41" x14ac:dyDescent="0.25">
      <c r="AL1653" s="29"/>
      <c r="AM1653" s="29"/>
      <c r="AN1653" s="29"/>
      <c r="AO1653" s="29"/>
    </row>
    <row r="1654" spans="38:41" x14ac:dyDescent="0.25">
      <c r="AL1654" s="29"/>
      <c r="AM1654" s="29"/>
      <c r="AN1654" s="29"/>
      <c r="AO1654" s="29"/>
    </row>
    <row r="1655" spans="38:41" x14ac:dyDescent="0.25">
      <c r="AL1655" s="29"/>
      <c r="AM1655" s="29"/>
      <c r="AN1655" s="29"/>
      <c r="AO1655" s="29"/>
    </row>
    <row r="1656" spans="38:41" x14ac:dyDescent="0.25">
      <c r="AL1656" s="29"/>
      <c r="AM1656" s="29"/>
      <c r="AN1656" s="29"/>
      <c r="AO1656" s="29"/>
    </row>
    <row r="1657" spans="38:41" x14ac:dyDescent="0.25">
      <c r="AL1657" s="29"/>
      <c r="AM1657" s="29"/>
      <c r="AN1657" s="29"/>
      <c r="AO1657" s="29"/>
    </row>
    <row r="1658" spans="38:41" x14ac:dyDescent="0.25">
      <c r="AL1658" s="29"/>
      <c r="AM1658" s="29"/>
      <c r="AN1658" s="29"/>
      <c r="AO1658" s="29"/>
    </row>
    <row r="1659" spans="38:41" x14ac:dyDescent="0.25">
      <c r="AL1659" s="29"/>
      <c r="AM1659" s="29"/>
      <c r="AN1659" s="29"/>
      <c r="AO1659" s="29"/>
    </row>
    <row r="1660" spans="38:41" x14ac:dyDescent="0.25">
      <c r="AL1660" s="29"/>
      <c r="AM1660" s="29"/>
      <c r="AN1660" s="29"/>
      <c r="AO1660" s="29"/>
    </row>
    <row r="1661" spans="38:41" x14ac:dyDescent="0.25">
      <c r="AL1661" s="29"/>
      <c r="AM1661" s="29"/>
      <c r="AN1661" s="29"/>
      <c r="AO1661" s="29"/>
    </row>
    <row r="1662" spans="38:41" x14ac:dyDescent="0.25">
      <c r="AL1662" s="29"/>
      <c r="AM1662" s="29"/>
      <c r="AN1662" s="29"/>
      <c r="AO1662" s="29"/>
    </row>
    <row r="1663" spans="38:41" x14ac:dyDescent="0.25">
      <c r="AL1663" s="29"/>
      <c r="AM1663" s="29"/>
      <c r="AN1663" s="29"/>
      <c r="AO1663" s="29"/>
    </row>
    <row r="1664" spans="38:41" x14ac:dyDescent="0.25">
      <c r="AL1664" s="29"/>
      <c r="AM1664" s="29"/>
      <c r="AN1664" s="29"/>
      <c r="AO1664" s="29"/>
    </row>
    <row r="1665" spans="38:41" x14ac:dyDescent="0.25">
      <c r="AL1665" s="29"/>
      <c r="AM1665" s="29"/>
      <c r="AN1665" s="29"/>
      <c r="AO1665" s="29"/>
    </row>
    <row r="1666" spans="38:41" x14ac:dyDescent="0.25">
      <c r="AL1666" s="29"/>
      <c r="AM1666" s="29"/>
      <c r="AN1666" s="29"/>
      <c r="AO1666" s="29"/>
    </row>
    <row r="1667" spans="38:41" x14ac:dyDescent="0.25">
      <c r="AL1667" s="29"/>
      <c r="AM1667" s="29"/>
      <c r="AN1667" s="29"/>
      <c r="AO1667" s="29"/>
    </row>
    <row r="1668" spans="38:41" x14ac:dyDescent="0.25">
      <c r="AL1668" s="29"/>
      <c r="AM1668" s="29"/>
      <c r="AN1668" s="29"/>
      <c r="AO1668" s="29"/>
    </row>
    <row r="1669" spans="38:41" x14ac:dyDescent="0.25">
      <c r="AL1669" s="29"/>
      <c r="AM1669" s="29"/>
      <c r="AN1669" s="29"/>
      <c r="AO1669" s="29"/>
    </row>
    <row r="1670" spans="38:41" x14ac:dyDescent="0.25">
      <c r="AL1670" s="29"/>
      <c r="AM1670" s="29"/>
      <c r="AN1670" s="29"/>
      <c r="AO1670" s="29"/>
    </row>
    <row r="1671" spans="38:41" x14ac:dyDescent="0.25">
      <c r="AL1671" s="29"/>
      <c r="AM1671" s="29"/>
      <c r="AN1671" s="29"/>
      <c r="AO1671" s="29"/>
    </row>
    <row r="1672" spans="38:41" x14ac:dyDescent="0.25">
      <c r="AL1672" s="29"/>
      <c r="AM1672" s="29"/>
      <c r="AN1672" s="29"/>
      <c r="AO1672" s="29"/>
    </row>
    <row r="1673" spans="38:41" x14ac:dyDescent="0.25">
      <c r="AL1673" s="29"/>
      <c r="AM1673" s="29"/>
      <c r="AN1673" s="29"/>
      <c r="AO1673" s="29"/>
    </row>
    <row r="1674" spans="38:41" x14ac:dyDescent="0.25">
      <c r="AL1674" s="29"/>
      <c r="AM1674" s="29"/>
      <c r="AN1674" s="29"/>
      <c r="AO1674" s="29"/>
    </row>
    <row r="1675" spans="38:41" x14ac:dyDescent="0.25">
      <c r="AL1675" s="29"/>
      <c r="AM1675" s="29"/>
      <c r="AN1675" s="29"/>
      <c r="AO1675" s="29"/>
    </row>
    <row r="1676" spans="38:41" x14ac:dyDescent="0.25">
      <c r="AL1676" s="29"/>
      <c r="AM1676" s="29"/>
      <c r="AN1676" s="29"/>
      <c r="AO1676" s="29"/>
    </row>
    <row r="1677" spans="38:41" x14ac:dyDescent="0.25">
      <c r="AL1677" s="29"/>
      <c r="AM1677" s="29"/>
      <c r="AN1677" s="29"/>
      <c r="AO1677" s="29"/>
    </row>
    <row r="1678" spans="38:41" x14ac:dyDescent="0.25">
      <c r="AL1678" s="29"/>
      <c r="AM1678" s="29"/>
      <c r="AN1678" s="29"/>
      <c r="AO1678" s="29"/>
    </row>
    <row r="1679" spans="38:41" x14ac:dyDescent="0.25">
      <c r="AL1679" s="29"/>
      <c r="AM1679" s="29"/>
      <c r="AN1679" s="29"/>
      <c r="AO1679" s="29"/>
    </row>
    <row r="1680" spans="38:41" x14ac:dyDescent="0.25">
      <c r="AL1680" s="29"/>
      <c r="AM1680" s="29"/>
      <c r="AN1680" s="29"/>
      <c r="AO1680" s="29"/>
    </row>
    <row r="1681" spans="38:41" x14ac:dyDescent="0.25">
      <c r="AL1681" s="29"/>
      <c r="AM1681" s="29"/>
      <c r="AN1681" s="29"/>
      <c r="AO1681" s="29"/>
    </row>
    <row r="1682" spans="38:41" x14ac:dyDescent="0.25">
      <c r="AL1682" s="29"/>
      <c r="AM1682" s="29"/>
      <c r="AN1682" s="29"/>
      <c r="AO1682" s="29"/>
    </row>
    <row r="1683" spans="38:41" x14ac:dyDescent="0.25">
      <c r="AL1683" s="29"/>
      <c r="AM1683" s="29"/>
      <c r="AN1683" s="29"/>
      <c r="AO1683" s="29"/>
    </row>
    <row r="1684" spans="38:41" x14ac:dyDescent="0.25">
      <c r="AL1684" s="29"/>
      <c r="AM1684" s="29"/>
      <c r="AN1684" s="29"/>
      <c r="AO1684" s="29"/>
    </row>
    <row r="1685" spans="38:41" x14ac:dyDescent="0.25">
      <c r="AL1685" s="29"/>
      <c r="AM1685" s="29"/>
      <c r="AN1685" s="29"/>
      <c r="AO1685" s="29"/>
    </row>
    <row r="1686" spans="38:41" x14ac:dyDescent="0.25">
      <c r="AL1686" s="29"/>
      <c r="AM1686" s="29"/>
      <c r="AN1686" s="29"/>
      <c r="AO1686" s="29"/>
    </row>
    <row r="1687" spans="38:41" x14ac:dyDescent="0.25">
      <c r="AL1687" s="29"/>
      <c r="AM1687" s="29"/>
      <c r="AN1687" s="29"/>
      <c r="AO1687" s="29"/>
    </row>
    <row r="1688" spans="38:41" x14ac:dyDescent="0.25">
      <c r="AL1688" s="29"/>
      <c r="AM1688" s="29"/>
      <c r="AN1688" s="29"/>
      <c r="AO1688" s="29"/>
    </row>
    <row r="1689" spans="38:41" x14ac:dyDescent="0.25">
      <c r="AL1689" s="29"/>
      <c r="AM1689" s="29"/>
      <c r="AN1689" s="29"/>
      <c r="AO1689" s="29"/>
    </row>
    <row r="1690" spans="38:41" x14ac:dyDescent="0.25">
      <c r="AL1690" s="29"/>
      <c r="AM1690" s="29"/>
      <c r="AN1690" s="29"/>
      <c r="AO1690" s="29"/>
    </row>
    <row r="1691" spans="38:41" x14ac:dyDescent="0.25">
      <c r="AL1691" s="29"/>
      <c r="AM1691" s="29"/>
      <c r="AN1691" s="29"/>
      <c r="AO1691" s="29"/>
    </row>
    <row r="1692" spans="38:41" x14ac:dyDescent="0.25">
      <c r="AL1692" s="29"/>
      <c r="AM1692" s="29"/>
      <c r="AN1692" s="29"/>
      <c r="AO1692" s="29"/>
    </row>
    <row r="1693" spans="38:41" x14ac:dyDescent="0.25">
      <c r="AL1693" s="29"/>
      <c r="AM1693" s="29"/>
      <c r="AN1693" s="29"/>
      <c r="AO1693" s="29"/>
    </row>
    <row r="1694" spans="38:41" x14ac:dyDescent="0.25">
      <c r="AL1694" s="29"/>
      <c r="AM1694" s="29"/>
      <c r="AN1694" s="29"/>
      <c r="AO1694" s="29"/>
    </row>
    <row r="1695" spans="38:41" x14ac:dyDescent="0.25">
      <c r="AL1695" s="29"/>
      <c r="AM1695" s="29"/>
      <c r="AN1695" s="29"/>
      <c r="AO1695" s="29"/>
    </row>
    <row r="1696" spans="38:41" x14ac:dyDescent="0.25">
      <c r="AL1696" s="29"/>
      <c r="AM1696" s="29"/>
      <c r="AN1696" s="29"/>
      <c r="AO1696" s="29"/>
    </row>
    <row r="1697" spans="38:41" x14ac:dyDescent="0.25">
      <c r="AL1697" s="29"/>
      <c r="AM1697" s="29"/>
      <c r="AN1697" s="29"/>
      <c r="AO1697" s="29"/>
    </row>
    <row r="1698" spans="38:41" x14ac:dyDescent="0.25">
      <c r="AL1698" s="29"/>
      <c r="AM1698" s="29"/>
      <c r="AN1698" s="29"/>
      <c r="AO1698" s="29"/>
    </row>
    <row r="1699" spans="38:41" x14ac:dyDescent="0.25">
      <c r="AL1699" s="29"/>
      <c r="AM1699" s="29"/>
      <c r="AN1699" s="29"/>
      <c r="AO1699" s="29"/>
    </row>
    <row r="1700" spans="38:41" x14ac:dyDescent="0.25">
      <c r="AL1700" s="29"/>
      <c r="AM1700" s="29"/>
      <c r="AN1700" s="29"/>
      <c r="AO1700" s="29"/>
    </row>
    <row r="1701" spans="38:41" x14ac:dyDescent="0.25">
      <c r="AL1701" s="29"/>
      <c r="AM1701" s="29"/>
      <c r="AN1701" s="29"/>
      <c r="AO1701" s="29"/>
    </row>
    <row r="1702" spans="38:41" x14ac:dyDescent="0.25">
      <c r="AL1702" s="29"/>
      <c r="AM1702" s="29"/>
      <c r="AN1702" s="29"/>
      <c r="AO1702" s="29"/>
    </row>
    <row r="1703" spans="38:41" x14ac:dyDescent="0.25">
      <c r="AL1703" s="29"/>
      <c r="AM1703" s="29"/>
      <c r="AN1703" s="29"/>
      <c r="AO1703" s="29"/>
    </row>
    <row r="1704" spans="38:41" x14ac:dyDescent="0.25">
      <c r="AL1704" s="29"/>
      <c r="AM1704" s="29"/>
      <c r="AN1704" s="29"/>
      <c r="AO1704" s="29"/>
    </row>
    <row r="1705" spans="38:41" x14ac:dyDescent="0.25">
      <c r="AL1705" s="29"/>
      <c r="AM1705" s="29"/>
      <c r="AN1705" s="29"/>
      <c r="AO1705" s="29"/>
    </row>
    <row r="1706" spans="38:41" x14ac:dyDescent="0.25">
      <c r="AL1706" s="29"/>
      <c r="AM1706" s="29"/>
      <c r="AN1706" s="29"/>
      <c r="AO1706" s="29"/>
    </row>
    <row r="1707" spans="38:41" x14ac:dyDescent="0.25">
      <c r="AL1707" s="29"/>
      <c r="AM1707" s="29"/>
      <c r="AN1707" s="29"/>
      <c r="AO1707" s="29"/>
    </row>
    <row r="1708" spans="38:41" x14ac:dyDescent="0.25">
      <c r="AL1708" s="29"/>
      <c r="AM1708" s="29"/>
      <c r="AN1708" s="29"/>
      <c r="AO1708" s="29"/>
    </row>
    <row r="1709" spans="38:41" x14ac:dyDescent="0.25">
      <c r="AL1709" s="29"/>
      <c r="AM1709" s="29"/>
      <c r="AN1709" s="29"/>
      <c r="AO1709" s="29"/>
    </row>
    <row r="1710" spans="38:41" x14ac:dyDescent="0.25">
      <c r="AL1710" s="29"/>
      <c r="AM1710" s="29"/>
      <c r="AN1710" s="29"/>
      <c r="AO1710" s="29"/>
    </row>
    <row r="1711" spans="38:41" x14ac:dyDescent="0.25">
      <c r="AL1711" s="29"/>
      <c r="AM1711" s="29"/>
      <c r="AN1711" s="29"/>
      <c r="AO1711" s="29"/>
    </row>
    <row r="1712" spans="38:41" x14ac:dyDescent="0.25">
      <c r="AL1712" s="29"/>
      <c r="AM1712" s="29"/>
      <c r="AN1712" s="29"/>
      <c r="AO1712" s="29"/>
    </row>
    <row r="1713" spans="38:41" x14ac:dyDescent="0.25">
      <c r="AL1713" s="29"/>
      <c r="AM1713" s="29"/>
      <c r="AN1713" s="29"/>
      <c r="AO1713" s="29"/>
    </row>
    <row r="1714" spans="38:41" x14ac:dyDescent="0.25">
      <c r="AL1714" s="29"/>
      <c r="AM1714" s="29"/>
      <c r="AN1714" s="29"/>
      <c r="AO1714" s="29"/>
    </row>
    <row r="1715" spans="38:41" x14ac:dyDescent="0.25">
      <c r="AL1715" s="29"/>
      <c r="AM1715" s="29"/>
      <c r="AN1715" s="29"/>
      <c r="AO1715" s="29"/>
    </row>
    <row r="1716" spans="38:41" x14ac:dyDescent="0.25">
      <c r="AL1716" s="29"/>
      <c r="AM1716" s="29"/>
      <c r="AN1716" s="29"/>
      <c r="AO1716" s="29"/>
    </row>
    <row r="1717" spans="38:41" x14ac:dyDescent="0.25">
      <c r="AL1717" s="29"/>
      <c r="AM1717" s="29"/>
      <c r="AN1717" s="29"/>
      <c r="AO1717" s="29"/>
    </row>
    <row r="1718" spans="38:41" x14ac:dyDescent="0.25">
      <c r="AL1718" s="29"/>
      <c r="AM1718" s="29"/>
      <c r="AN1718" s="29"/>
      <c r="AO1718" s="29"/>
    </row>
    <row r="1719" spans="38:41" x14ac:dyDescent="0.25">
      <c r="AL1719" s="29"/>
      <c r="AM1719" s="29"/>
      <c r="AN1719" s="29"/>
      <c r="AO1719" s="29"/>
    </row>
    <row r="1720" spans="38:41" x14ac:dyDescent="0.25">
      <c r="AL1720" s="29"/>
      <c r="AM1720" s="29"/>
      <c r="AN1720" s="29"/>
      <c r="AO1720" s="29"/>
    </row>
    <row r="1721" spans="38:41" x14ac:dyDescent="0.25">
      <c r="AL1721" s="29"/>
      <c r="AM1721" s="29"/>
      <c r="AN1721" s="29"/>
      <c r="AO1721" s="29"/>
    </row>
    <row r="1722" spans="38:41" x14ac:dyDescent="0.25">
      <c r="AL1722" s="29"/>
      <c r="AM1722" s="29"/>
      <c r="AN1722" s="29"/>
      <c r="AO1722" s="29"/>
    </row>
    <row r="1723" spans="38:41" x14ac:dyDescent="0.25">
      <c r="AL1723" s="29"/>
      <c r="AM1723" s="29"/>
      <c r="AN1723" s="29"/>
      <c r="AO1723" s="29"/>
    </row>
    <row r="1724" spans="38:41" x14ac:dyDescent="0.25">
      <c r="AL1724" s="29"/>
      <c r="AM1724" s="29"/>
      <c r="AN1724" s="29"/>
      <c r="AO1724" s="29"/>
    </row>
    <row r="1725" spans="38:41" x14ac:dyDescent="0.25">
      <c r="AL1725" s="29"/>
      <c r="AM1725" s="29"/>
      <c r="AN1725" s="29"/>
      <c r="AO1725" s="29"/>
    </row>
    <row r="1726" spans="38:41" x14ac:dyDescent="0.25">
      <c r="AL1726" s="29"/>
      <c r="AM1726" s="29"/>
      <c r="AN1726" s="29"/>
      <c r="AO1726" s="29"/>
    </row>
    <row r="1727" spans="38:41" x14ac:dyDescent="0.25">
      <c r="AL1727" s="29"/>
      <c r="AM1727" s="29"/>
      <c r="AN1727" s="29"/>
      <c r="AO1727" s="29"/>
    </row>
    <row r="1728" spans="38:41" x14ac:dyDescent="0.25">
      <c r="AL1728" s="29"/>
      <c r="AM1728" s="29"/>
      <c r="AN1728" s="29"/>
      <c r="AO1728" s="29"/>
    </row>
    <row r="1729" spans="38:41" x14ac:dyDescent="0.25">
      <c r="AL1729" s="29"/>
      <c r="AM1729" s="29"/>
      <c r="AN1729" s="29"/>
      <c r="AO1729" s="29"/>
    </row>
    <row r="1730" spans="38:41" x14ac:dyDescent="0.25">
      <c r="AL1730" s="29"/>
      <c r="AM1730" s="29"/>
      <c r="AN1730" s="29"/>
      <c r="AO1730" s="29"/>
    </row>
    <row r="1731" spans="38:41" x14ac:dyDescent="0.25">
      <c r="AL1731" s="29"/>
      <c r="AM1731" s="29"/>
      <c r="AN1731" s="29"/>
      <c r="AO1731" s="29"/>
    </row>
    <row r="1732" spans="38:41" x14ac:dyDescent="0.25">
      <c r="AL1732" s="29"/>
      <c r="AM1732" s="29"/>
      <c r="AN1732" s="29"/>
      <c r="AO1732" s="29"/>
    </row>
    <row r="1733" spans="38:41" x14ac:dyDescent="0.25">
      <c r="AL1733" s="29"/>
      <c r="AM1733" s="29"/>
      <c r="AN1733" s="29"/>
      <c r="AO1733" s="29"/>
    </row>
    <row r="1734" spans="38:41" x14ac:dyDescent="0.25">
      <c r="AL1734" s="29"/>
      <c r="AM1734" s="29"/>
      <c r="AN1734" s="29"/>
      <c r="AO1734" s="29"/>
    </row>
    <row r="1735" spans="38:41" x14ac:dyDescent="0.25">
      <c r="AL1735" s="29"/>
      <c r="AM1735" s="29"/>
      <c r="AN1735" s="29"/>
      <c r="AO1735" s="29"/>
    </row>
    <row r="1736" spans="38:41" x14ac:dyDescent="0.25">
      <c r="AL1736" s="29"/>
      <c r="AM1736" s="29"/>
      <c r="AN1736" s="29"/>
      <c r="AO1736" s="29"/>
    </row>
    <row r="1737" spans="38:41" x14ac:dyDescent="0.25">
      <c r="AL1737" s="29"/>
      <c r="AM1737" s="29"/>
      <c r="AN1737" s="29"/>
      <c r="AO1737" s="29"/>
    </row>
    <row r="1738" spans="38:41" x14ac:dyDescent="0.25">
      <c r="AL1738" s="29"/>
      <c r="AM1738" s="29"/>
      <c r="AN1738" s="29"/>
      <c r="AO1738" s="29"/>
    </row>
    <row r="1739" spans="38:41" x14ac:dyDescent="0.25">
      <c r="AL1739" s="29"/>
      <c r="AM1739" s="29"/>
      <c r="AN1739" s="29"/>
      <c r="AO1739" s="29"/>
    </row>
    <row r="1740" spans="38:41" x14ac:dyDescent="0.25">
      <c r="AL1740" s="29"/>
      <c r="AM1740" s="29"/>
      <c r="AN1740" s="29"/>
      <c r="AO1740" s="29"/>
    </row>
    <row r="1741" spans="38:41" x14ac:dyDescent="0.25">
      <c r="AL1741" s="29"/>
      <c r="AM1741" s="29"/>
      <c r="AN1741" s="29"/>
      <c r="AO1741" s="29"/>
    </row>
    <row r="1742" spans="38:41" x14ac:dyDescent="0.25">
      <c r="AL1742" s="29"/>
      <c r="AM1742" s="29"/>
      <c r="AN1742" s="29"/>
      <c r="AO1742" s="29"/>
    </row>
    <row r="1743" spans="38:41" x14ac:dyDescent="0.25">
      <c r="AL1743" s="29"/>
      <c r="AM1743" s="29"/>
      <c r="AN1743" s="29"/>
      <c r="AO1743" s="29"/>
    </row>
    <row r="1744" spans="38:41" x14ac:dyDescent="0.25">
      <c r="AL1744" s="29"/>
      <c r="AM1744" s="29"/>
      <c r="AN1744" s="29"/>
      <c r="AO1744" s="29"/>
    </row>
    <row r="1745" spans="38:41" x14ac:dyDescent="0.25">
      <c r="AL1745" s="29"/>
      <c r="AM1745" s="29"/>
      <c r="AN1745" s="29"/>
      <c r="AO1745" s="29"/>
    </row>
    <row r="1746" spans="38:41" x14ac:dyDescent="0.25">
      <c r="AL1746" s="29"/>
      <c r="AM1746" s="29"/>
      <c r="AN1746" s="29"/>
      <c r="AO1746" s="29"/>
    </row>
    <row r="1747" spans="38:41" x14ac:dyDescent="0.25">
      <c r="AL1747" s="29"/>
      <c r="AM1747" s="29"/>
      <c r="AN1747" s="29"/>
      <c r="AO1747" s="29"/>
    </row>
    <row r="1748" spans="38:41" x14ac:dyDescent="0.25">
      <c r="AL1748" s="29"/>
      <c r="AM1748" s="29"/>
      <c r="AN1748" s="29"/>
      <c r="AO1748" s="29"/>
    </row>
    <row r="1749" spans="38:41" x14ac:dyDescent="0.25">
      <c r="AL1749" s="29"/>
      <c r="AM1749" s="29"/>
      <c r="AN1749" s="29"/>
      <c r="AO1749" s="29"/>
    </row>
    <row r="1750" spans="38:41" x14ac:dyDescent="0.25">
      <c r="AL1750" s="29"/>
      <c r="AM1750" s="29"/>
      <c r="AN1750" s="29"/>
      <c r="AO1750" s="29"/>
    </row>
    <row r="1751" spans="38:41" x14ac:dyDescent="0.25">
      <c r="AL1751" s="29"/>
      <c r="AM1751" s="29"/>
      <c r="AN1751" s="29"/>
      <c r="AO1751" s="29"/>
    </row>
    <row r="1752" spans="38:41" x14ac:dyDescent="0.25">
      <c r="AL1752" s="29"/>
      <c r="AM1752" s="29"/>
      <c r="AN1752" s="29"/>
      <c r="AO1752" s="29"/>
    </row>
    <row r="1753" spans="38:41" x14ac:dyDescent="0.25">
      <c r="AL1753" s="29"/>
      <c r="AM1753" s="29"/>
      <c r="AN1753" s="29"/>
      <c r="AO1753" s="29"/>
    </row>
    <row r="1754" spans="38:41" x14ac:dyDescent="0.25">
      <c r="AL1754" s="29"/>
      <c r="AM1754" s="29"/>
      <c r="AN1754" s="29"/>
      <c r="AO1754" s="29"/>
    </row>
    <row r="1755" spans="38:41" x14ac:dyDescent="0.25">
      <c r="AL1755" s="29"/>
      <c r="AM1755" s="29"/>
      <c r="AN1755" s="29"/>
      <c r="AO1755" s="29"/>
    </row>
    <row r="1756" spans="38:41" x14ac:dyDescent="0.25">
      <c r="AL1756" s="29"/>
      <c r="AM1756" s="29"/>
      <c r="AN1756" s="29"/>
      <c r="AO1756" s="29"/>
    </row>
    <row r="1757" spans="38:41" x14ac:dyDescent="0.25">
      <c r="AL1757" s="29"/>
      <c r="AM1757" s="29"/>
      <c r="AN1757" s="29"/>
      <c r="AO1757" s="29"/>
    </row>
    <row r="1758" spans="38:41" x14ac:dyDescent="0.25">
      <c r="AL1758" s="29"/>
      <c r="AM1758" s="29"/>
      <c r="AN1758" s="29"/>
      <c r="AO1758" s="29"/>
    </row>
    <row r="1759" spans="38:41" x14ac:dyDescent="0.25">
      <c r="AL1759" s="29"/>
      <c r="AM1759" s="29"/>
      <c r="AN1759" s="29"/>
      <c r="AO1759" s="29"/>
    </row>
    <row r="1760" spans="38:41" x14ac:dyDescent="0.25">
      <c r="AL1760" s="29"/>
      <c r="AM1760" s="29"/>
      <c r="AN1760" s="29"/>
      <c r="AO1760" s="29"/>
    </row>
    <row r="1761" spans="38:41" x14ac:dyDescent="0.25">
      <c r="AL1761" s="29"/>
      <c r="AM1761" s="29"/>
      <c r="AN1761" s="29"/>
      <c r="AO1761" s="29"/>
    </row>
    <row r="1762" spans="38:41" x14ac:dyDescent="0.25">
      <c r="AL1762" s="29"/>
      <c r="AM1762" s="29"/>
      <c r="AN1762" s="29"/>
      <c r="AO1762" s="29"/>
    </row>
    <row r="1763" spans="38:41" x14ac:dyDescent="0.25">
      <c r="AL1763" s="29"/>
      <c r="AM1763" s="29"/>
      <c r="AN1763" s="29"/>
      <c r="AO1763" s="29"/>
    </row>
    <row r="1764" spans="38:41" x14ac:dyDescent="0.25">
      <c r="AL1764" s="29"/>
      <c r="AM1764" s="29"/>
      <c r="AN1764" s="29"/>
      <c r="AO1764" s="29"/>
    </row>
    <row r="1765" spans="38:41" x14ac:dyDescent="0.25">
      <c r="AL1765" s="29"/>
      <c r="AM1765" s="29"/>
      <c r="AN1765" s="29"/>
      <c r="AO1765" s="29"/>
    </row>
    <row r="1766" spans="38:41" x14ac:dyDescent="0.25">
      <c r="AL1766" s="29"/>
      <c r="AM1766" s="29"/>
      <c r="AN1766" s="29"/>
      <c r="AO1766" s="29"/>
    </row>
    <row r="1767" spans="38:41" x14ac:dyDescent="0.25">
      <c r="AL1767" s="29"/>
      <c r="AM1767" s="29"/>
      <c r="AN1767" s="29"/>
      <c r="AO1767" s="29"/>
    </row>
    <row r="1768" spans="38:41" x14ac:dyDescent="0.25">
      <c r="AL1768" s="29"/>
      <c r="AM1768" s="29"/>
      <c r="AN1768" s="29"/>
      <c r="AO1768" s="29"/>
    </row>
    <row r="1769" spans="38:41" x14ac:dyDescent="0.25">
      <c r="AL1769" s="29"/>
      <c r="AM1769" s="29"/>
      <c r="AN1769" s="29"/>
      <c r="AO1769" s="29"/>
    </row>
    <row r="1770" spans="38:41" x14ac:dyDescent="0.25">
      <c r="AL1770" s="29"/>
      <c r="AM1770" s="29"/>
      <c r="AN1770" s="29"/>
      <c r="AO1770" s="29"/>
    </row>
    <row r="1771" spans="38:41" x14ac:dyDescent="0.25">
      <c r="AL1771" s="29"/>
      <c r="AM1771" s="29"/>
      <c r="AN1771" s="29"/>
      <c r="AO1771" s="29"/>
    </row>
    <row r="1772" spans="38:41" x14ac:dyDescent="0.25">
      <c r="AL1772" s="29"/>
      <c r="AM1772" s="29"/>
      <c r="AN1772" s="29"/>
      <c r="AO1772" s="29"/>
    </row>
    <row r="1773" spans="38:41" x14ac:dyDescent="0.25">
      <c r="AL1773" s="29"/>
      <c r="AM1773" s="29"/>
      <c r="AN1773" s="29"/>
      <c r="AO1773" s="29"/>
    </row>
    <row r="1774" spans="38:41" x14ac:dyDescent="0.25">
      <c r="AL1774" s="29"/>
      <c r="AM1774" s="29"/>
      <c r="AN1774" s="29"/>
      <c r="AO1774" s="29"/>
    </row>
    <row r="1775" spans="38:41" x14ac:dyDescent="0.25">
      <c r="AL1775" s="29"/>
      <c r="AM1775" s="29"/>
      <c r="AN1775" s="29"/>
      <c r="AO1775" s="29"/>
    </row>
    <row r="1776" spans="38:41" x14ac:dyDescent="0.25">
      <c r="AL1776" s="29"/>
      <c r="AM1776" s="29"/>
      <c r="AN1776" s="29"/>
      <c r="AO1776" s="29"/>
    </row>
    <row r="1777" spans="38:41" x14ac:dyDescent="0.25">
      <c r="AL1777" s="29"/>
      <c r="AM1777" s="29"/>
      <c r="AN1777" s="29"/>
      <c r="AO1777" s="29"/>
    </row>
    <row r="1778" spans="38:41" x14ac:dyDescent="0.25">
      <c r="AL1778" s="29"/>
      <c r="AM1778" s="29"/>
      <c r="AN1778" s="29"/>
      <c r="AO1778" s="29"/>
    </row>
    <row r="1779" spans="38:41" x14ac:dyDescent="0.25">
      <c r="AL1779" s="29"/>
      <c r="AM1779" s="29"/>
      <c r="AN1779" s="29"/>
      <c r="AO1779" s="29"/>
    </row>
    <row r="1780" spans="38:41" x14ac:dyDescent="0.25">
      <c r="AL1780" s="29"/>
      <c r="AM1780" s="29"/>
      <c r="AN1780" s="29"/>
      <c r="AO1780" s="29"/>
    </row>
    <row r="1781" spans="38:41" x14ac:dyDescent="0.25">
      <c r="AL1781" s="29"/>
      <c r="AM1781" s="29"/>
      <c r="AN1781" s="29"/>
      <c r="AO1781" s="29"/>
    </row>
    <row r="1782" spans="38:41" x14ac:dyDescent="0.25">
      <c r="AL1782" s="29"/>
      <c r="AM1782" s="29"/>
      <c r="AN1782" s="29"/>
      <c r="AO1782" s="29"/>
    </row>
    <row r="1783" spans="38:41" x14ac:dyDescent="0.25">
      <c r="AL1783" s="29"/>
      <c r="AM1783" s="29"/>
      <c r="AN1783" s="29"/>
      <c r="AO1783" s="29"/>
    </row>
    <row r="1784" spans="38:41" x14ac:dyDescent="0.25">
      <c r="AL1784" s="29"/>
      <c r="AM1784" s="29"/>
      <c r="AN1784" s="29"/>
      <c r="AO1784" s="29"/>
    </row>
    <row r="1785" spans="38:41" x14ac:dyDescent="0.25">
      <c r="AL1785" s="29"/>
      <c r="AM1785" s="29"/>
      <c r="AN1785" s="29"/>
      <c r="AO1785" s="29"/>
    </row>
    <row r="1786" spans="38:41" x14ac:dyDescent="0.25">
      <c r="AL1786" s="29"/>
      <c r="AM1786" s="29"/>
      <c r="AN1786" s="29"/>
      <c r="AO1786" s="29"/>
    </row>
    <row r="1787" spans="38:41" x14ac:dyDescent="0.25">
      <c r="AL1787" s="29"/>
      <c r="AM1787" s="29"/>
      <c r="AN1787" s="29"/>
      <c r="AO1787" s="29"/>
    </row>
    <row r="1788" spans="38:41" x14ac:dyDescent="0.25">
      <c r="AL1788" s="29"/>
      <c r="AM1788" s="29"/>
      <c r="AN1788" s="29"/>
      <c r="AO1788" s="29"/>
    </row>
    <row r="1789" spans="38:41" x14ac:dyDescent="0.25">
      <c r="AL1789" s="29"/>
      <c r="AM1789" s="29"/>
      <c r="AN1789" s="29"/>
      <c r="AO1789" s="29"/>
    </row>
    <row r="1790" spans="38:41" x14ac:dyDescent="0.25">
      <c r="AL1790" s="29"/>
      <c r="AM1790" s="29"/>
      <c r="AN1790" s="29"/>
      <c r="AO1790" s="29"/>
    </row>
    <row r="1791" spans="38:41" x14ac:dyDescent="0.25">
      <c r="AL1791" s="29"/>
      <c r="AM1791" s="29"/>
      <c r="AN1791" s="29"/>
      <c r="AO1791" s="29"/>
    </row>
    <row r="1792" spans="38:41" x14ac:dyDescent="0.25">
      <c r="AL1792" s="29"/>
      <c r="AM1792" s="29"/>
      <c r="AN1792" s="29"/>
      <c r="AO1792" s="29"/>
    </row>
    <row r="1793" spans="38:41" x14ac:dyDescent="0.25">
      <c r="AL1793" s="29"/>
      <c r="AM1793" s="29"/>
      <c r="AN1793" s="29"/>
      <c r="AO1793" s="29"/>
    </row>
    <row r="1794" spans="38:41" x14ac:dyDescent="0.25">
      <c r="AL1794" s="29"/>
      <c r="AM1794" s="29"/>
      <c r="AN1794" s="29"/>
      <c r="AO1794" s="29"/>
    </row>
    <row r="1795" spans="38:41" x14ac:dyDescent="0.25">
      <c r="AL1795" s="29"/>
      <c r="AM1795" s="29"/>
      <c r="AN1795" s="29"/>
      <c r="AO1795" s="29"/>
    </row>
    <row r="1796" spans="38:41" x14ac:dyDescent="0.25">
      <c r="AL1796" s="29"/>
      <c r="AM1796" s="29"/>
      <c r="AN1796" s="29"/>
      <c r="AO1796" s="29"/>
    </row>
    <row r="1797" spans="38:41" x14ac:dyDescent="0.25">
      <c r="AL1797" s="29"/>
      <c r="AM1797" s="29"/>
      <c r="AN1797" s="29"/>
      <c r="AO1797" s="29"/>
    </row>
    <row r="1798" spans="38:41" x14ac:dyDescent="0.25">
      <c r="AL1798" s="29"/>
      <c r="AM1798" s="29"/>
      <c r="AN1798" s="29"/>
      <c r="AO1798" s="29"/>
    </row>
    <row r="1799" spans="38:41" x14ac:dyDescent="0.25">
      <c r="AL1799" s="29"/>
      <c r="AM1799" s="29"/>
      <c r="AN1799" s="29"/>
      <c r="AO1799" s="29"/>
    </row>
    <row r="1800" spans="38:41" x14ac:dyDescent="0.25">
      <c r="AL1800" s="29"/>
      <c r="AM1800" s="29"/>
      <c r="AN1800" s="29"/>
      <c r="AO1800" s="29"/>
    </row>
    <row r="1801" spans="38:41" x14ac:dyDescent="0.25">
      <c r="AL1801" s="29"/>
      <c r="AM1801" s="29"/>
      <c r="AN1801" s="29"/>
      <c r="AO1801" s="29"/>
    </row>
    <row r="1802" spans="38:41" x14ac:dyDescent="0.25">
      <c r="AL1802" s="29"/>
      <c r="AM1802" s="29"/>
      <c r="AN1802" s="29"/>
      <c r="AO1802" s="29"/>
    </row>
    <row r="1803" spans="38:41" x14ac:dyDescent="0.25">
      <c r="AL1803" s="29"/>
      <c r="AM1803" s="29"/>
      <c r="AN1803" s="29"/>
      <c r="AO1803" s="29"/>
    </row>
    <row r="1804" spans="38:41" x14ac:dyDescent="0.25">
      <c r="AL1804" s="29"/>
      <c r="AM1804" s="29"/>
      <c r="AN1804" s="29"/>
      <c r="AO1804" s="29"/>
    </row>
    <row r="1805" spans="38:41" x14ac:dyDescent="0.25">
      <c r="AL1805" s="29"/>
      <c r="AM1805" s="29"/>
      <c r="AN1805" s="29"/>
      <c r="AO1805" s="29"/>
    </row>
    <row r="1806" spans="38:41" x14ac:dyDescent="0.25">
      <c r="AL1806" s="29"/>
      <c r="AM1806" s="29"/>
      <c r="AN1806" s="29"/>
      <c r="AO1806" s="29"/>
    </row>
    <row r="1807" spans="38:41" x14ac:dyDescent="0.25">
      <c r="AL1807" s="29"/>
      <c r="AM1807" s="29"/>
      <c r="AN1807" s="29"/>
      <c r="AO1807" s="29"/>
    </row>
    <row r="1808" spans="38:41" x14ac:dyDescent="0.25">
      <c r="AL1808" s="29"/>
      <c r="AM1808" s="29"/>
      <c r="AN1808" s="29"/>
      <c r="AO1808" s="29"/>
    </row>
    <row r="1809" spans="38:41" x14ac:dyDescent="0.25">
      <c r="AL1809" s="29"/>
      <c r="AM1809" s="29"/>
      <c r="AN1809" s="29"/>
      <c r="AO1809" s="29"/>
    </row>
    <row r="1810" spans="38:41" x14ac:dyDescent="0.25">
      <c r="AL1810" s="29"/>
      <c r="AM1810" s="29"/>
      <c r="AN1810" s="29"/>
      <c r="AO1810" s="29"/>
    </row>
    <row r="1811" spans="38:41" x14ac:dyDescent="0.25">
      <c r="AL1811" s="29"/>
      <c r="AM1811" s="29"/>
      <c r="AN1811" s="29"/>
      <c r="AO1811" s="29"/>
    </row>
    <row r="1812" spans="38:41" x14ac:dyDescent="0.25">
      <c r="AL1812" s="29"/>
      <c r="AM1812" s="29"/>
      <c r="AN1812" s="29"/>
      <c r="AO1812" s="29"/>
    </row>
    <row r="1813" spans="38:41" x14ac:dyDescent="0.25">
      <c r="AL1813" s="29"/>
      <c r="AM1813" s="29"/>
      <c r="AN1813" s="29"/>
      <c r="AO1813" s="29"/>
    </row>
    <row r="1814" spans="38:41" x14ac:dyDescent="0.25">
      <c r="AL1814" s="29"/>
      <c r="AM1814" s="29"/>
      <c r="AN1814" s="29"/>
      <c r="AO1814" s="29"/>
    </row>
    <row r="1815" spans="38:41" x14ac:dyDescent="0.25">
      <c r="AL1815" s="29"/>
      <c r="AM1815" s="29"/>
      <c r="AN1815" s="29"/>
      <c r="AO1815" s="29"/>
    </row>
    <row r="1816" spans="38:41" x14ac:dyDescent="0.25">
      <c r="AL1816" s="29"/>
      <c r="AM1816" s="29"/>
      <c r="AN1816" s="29"/>
      <c r="AO1816" s="29"/>
    </row>
    <row r="1817" spans="38:41" x14ac:dyDescent="0.25">
      <c r="AL1817" s="29"/>
      <c r="AM1817" s="29"/>
      <c r="AN1817" s="29"/>
      <c r="AO1817" s="29"/>
    </row>
    <row r="1818" spans="38:41" x14ac:dyDescent="0.25">
      <c r="AL1818" s="29"/>
      <c r="AM1818" s="29"/>
      <c r="AN1818" s="29"/>
      <c r="AO1818" s="29"/>
    </row>
    <row r="1819" spans="38:41" x14ac:dyDescent="0.25">
      <c r="AL1819" s="29"/>
      <c r="AM1819" s="29"/>
      <c r="AN1819" s="29"/>
      <c r="AO1819" s="29"/>
    </row>
    <row r="1820" spans="38:41" x14ac:dyDescent="0.25">
      <c r="AL1820" s="29"/>
      <c r="AM1820" s="29"/>
      <c r="AN1820" s="29"/>
      <c r="AO1820" s="29"/>
    </row>
    <row r="1821" spans="38:41" x14ac:dyDescent="0.25">
      <c r="AL1821" s="29"/>
      <c r="AM1821" s="29"/>
      <c r="AN1821" s="29"/>
      <c r="AO1821" s="29"/>
    </row>
    <row r="1822" spans="38:41" x14ac:dyDescent="0.25">
      <c r="AL1822" s="29"/>
      <c r="AM1822" s="29"/>
      <c r="AN1822" s="29"/>
      <c r="AO1822" s="29"/>
    </row>
    <row r="1823" spans="38:41" x14ac:dyDescent="0.25">
      <c r="AL1823" s="29"/>
      <c r="AM1823" s="29"/>
      <c r="AN1823" s="29"/>
      <c r="AO1823" s="29"/>
    </row>
    <row r="1824" spans="38:41" x14ac:dyDescent="0.25">
      <c r="AL1824" s="29"/>
      <c r="AM1824" s="29"/>
      <c r="AN1824" s="29"/>
      <c r="AO1824" s="29"/>
    </row>
    <row r="1825" spans="38:41" x14ac:dyDescent="0.25">
      <c r="AL1825" s="29"/>
      <c r="AM1825" s="29"/>
      <c r="AN1825" s="29"/>
      <c r="AO1825" s="29"/>
    </row>
    <row r="1826" spans="38:41" x14ac:dyDescent="0.25">
      <c r="AL1826" s="29"/>
      <c r="AM1826" s="29"/>
      <c r="AN1826" s="29"/>
      <c r="AO1826" s="29"/>
    </row>
    <row r="1827" spans="38:41" x14ac:dyDescent="0.25">
      <c r="AL1827" s="29"/>
      <c r="AM1827" s="29"/>
      <c r="AN1827" s="29"/>
      <c r="AO1827" s="29"/>
    </row>
    <row r="1828" spans="38:41" x14ac:dyDescent="0.25">
      <c r="AL1828" s="29"/>
      <c r="AM1828" s="29"/>
      <c r="AN1828" s="29"/>
      <c r="AO1828" s="29"/>
    </row>
    <row r="1829" spans="38:41" x14ac:dyDescent="0.25">
      <c r="AL1829" s="29"/>
      <c r="AM1829" s="29"/>
      <c r="AN1829" s="29"/>
      <c r="AO1829" s="29"/>
    </row>
    <row r="1830" spans="38:41" x14ac:dyDescent="0.25">
      <c r="AL1830" s="29"/>
      <c r="AM1830" s="29"/>
      <c r="AN1830" s="29"/>
      <c r="AO1830" s="29"/>
    </row>
    <row r="1831" spans="38:41" x14ac:dyDescent="0.25">
      <c r="AL1831" s="29"/>
      <c r="AM1831" s="29"/>
      <c r="AN1831" s="29"/>
      <c r="AO1831" s="29"/>
    </row>
    <row r="1832" spans="38:41" x14ac:dyDescent="0.25">
      <c r="AL1832" s="29"/>
      <c r="AM1832" s="29"/>
      <c r="AN1832" s="29"/>
      <c r="AO1832" s="29"/>
    </row>
    <row r="1833" spans="38:41" x14ac:dyDescent="0.25">
      <c r="AL1833" s="29"/>
      <c r="AM1833" s="29"/>
      <c r="AN1833" s="29"/>
      <c r="AO1833" s="29"/>
    </row>
    <row r="1834" spans="38:41" x14ac:dyDescent="0.25">
      <c r="AL1834" s="29"/>
      <c r="AM1834" s="29"/>
      <c r="AN1834" s="29"/>
      <c r="AO1834" s="29"/>
    </row>
    <row r="1835" spans="38:41" x14ac:dyDescent="0.25">
      <c r="AL1835" s="29"/>
      <c r="AM1835" s="29"/>
      <c r="AN1835" s="29"/>
      <c r="AO1835" s="29"/>
    </row>
    <row r="1836" spans="38:41" x14ac:dyDescent="0.25">
      <c r="AL1836" s="29"/>
      <c r="AM1836" s="29"/>
      <c r="AN1836" s="29"/>
      <c r="AO1836" s="29"/>
    </row>
    <row r="1837" spans="38:41" x14ac:dyDescent="0.25">
      <c r="AL1837" s="29"/>
      <c r="AM1837" s="29"/>
      <c r="AN1837" s="29"/>
      <c r="AO1837" s="29"/>
    </row>
    <row r="1838" spans="38:41" x14ac:dyDescent="0.25">
      <c r="AL1838" s="29"/>
      <c r="AM1838" s="29"/>
      <c r="AN1838" s="29"/>
      <c r="AO1838" s="29"/>
    </row>
    <row r="1839" spans="38:41" x14ac:dyDescent="0.25">
      <c r="AL1839" s="29"/>
      <c r="AM1839" s="29"/>
      <c r="AN1839" s="29"/>
      <c r="AO1839" s="29"/>
    </row>
    <row r="1840" spans="38:41" x14ac:dyDescent="0.25">
      <c r="AL1840" s="29"/>
      <c r="AM1840" s="29"/>
      <c r="AN1840" s="29"/>
      <c r="AO1840" s="29"/>
    </row>
    <row r="1841" spans="38:41" x14ac:dyDescent="0.25">
      <c r="AL1841" s="29"/>
      <c r="AM1841" s="29"/>
      <c r="AN1841" s="29"/>
      <c r="AO1841" s="29"/>
    </row>
    <row r="1842" spans="38:41" x14ac:dyDescent="0.25">
      <c r="AL1842" s="29"/>
      <c r="AM1842" s="29"/>
      <c r="AN1842" s="29"/>
      <c r="AO1842" s="29"/>
    </row>
    <row r="1843" spans="38:41" x14ac:dyDescent="0.25">
      <c r="AL1843" s="29"/>
      <c r="AM1843" s="29"/>
      <c r="AN1843" s="29"/>
      <c r="AO1843" s="29"/>
    </row>
    <row r="1844" spans="38:41" x14ac:dyDescent="0.25">
      <c r="AL1844" s="29"/>
      <c r="AM1844" s="29"/>
      <c r="AN1844" s="29"/>
      <c r="AO1844" s="29"/>
    </row>
    <row r="1845" spans="38:41" x14ac:dyDescent="0.25">
      <c r="AL1845" s="29"/>
      <c r="AM1845" s="29"/>
      <c r="AN1845" s="29"/>
      <c r="AO1845" s="29"/>
    </row>
    <row r="1846" spans="38:41" x14ac:dyDescent="0.25">
      <c r="AL1846" s="29"/>
      <c r="AM1846" s="29"/>
      <c r="AN1846" s="29"/>
      <c r="AO1846" s="29"/>
    </row>
    <row r="1847" spans="38:41" x14ac:dyDescent="0.25">
      <c r="AL1847" s="29"/>
      <c r="AM1847" s="29"/>
      <c r="AN1847" s="29"/>
      <c r="AO1847" s="29"/>
    </row>
    <row r="1848" spans="38:41" x14ac:dyDescent="0.25">
      <c r="AL1848" s="29"/>
      <c r="AM1848" s="29"/>
      <c r="AN1848" s="29"/>
      <c r="AO1848" s="29"/>
    </row>
    <row r="1849" spans="38:41" x14ac:dyDescent="0.25">
      <c r="AL1849" s="29"/>
      <c r="AM1849" s="29"/>
      <c r="AN1849" s="29"/>
      <c r="AO1849" s="29"/>
    </row>
    <row r="1850" spans="38:41" x14ac:dyDescent="0.25">
      <c r="AL1850" s="29"/>
      <c r="AM1850" s="29"/>
      <c r="AN1850" s="29"/>
      <c r="AO1850" s="29"/>
    </row>
    <row r="1851" spans="38:41" x14ac:dyDescent="0.25">
      <c r="AL1851" s="29"/>
      <c r="AM1851" s="29"/>
      <c r="AN1851" s="29"/>
      <c r="AO1851" s="29"/>
    </row>
    <row r="1852" spans="38:41" x14ac:dyDescent="0.25">
      <c r="AL1852" s="29"/>
      <c r="AM1852" s="29"/>
      <c r="AN1852" s="29"/>
      <c r="AO1852" s="29"/>
    </row>
    <row r="1853" spans="38:41" x14ac:dyDescent="0.25">
      <c r="AL1853" s="29"/>
      <c r="AM1853" s="29"/>
      <c r="AN1853" s="29"/>
      <c r="AO1853" s="29"/>
    </row>
    <row r="1854" spans="38:41" x14ac:dyDescent="0.25">
      <c r="AL1854" s="29"/>
      <c r="AM1854" s="29"/>
      <c r="AN1854" s="29"/>
      <c r="AO1854" s="29"/>
    </row>
    <row r="1855" spans="38:41" x14ac:dyDescent="0.25">
      <c r="AL1855" s="29"/>
      <c r="AM1855" s="29"/>
      <c r="AN1855" s="29"/>
      <c r="AO1855" s="29"/>
    </row>
    <row r="1856" spans="38:41" x14ac:dyDescent="0.25">
      <c r="AL1856" s="29"/>
      <c r="AM1856" s="29"/>
      <c r="AN1856" s="29"/>
      <c r="AO1856" s="29"/>
    </row>
    <row r="1857" spans="38:41" x14ac:dyDescent="0.25">
      <c r="AL1857" s="29"/>
      <c r="AM1857" s="29"/>
      <c r="AN1857" s="29"/>
      <c r="AO1857" s="29"/>
    </row>
    <row r="1858" spans="38:41" x14ac:dyDescent="0.25">
      <c r="AL1858" s="29"/>
      <c r="AM1858" s="29"/>
      <c r="AN1858" s="29"/>
      <c r="AO1858" s="29"/>
    </row>
    <row r="1859" spans="38:41" x14ac:dyDescent="0.25">
      <c r="AL1859" s="29"/>
      <c r="AM1859" s="29"/>
      <c r="AN1859" s="29"/>
      <c r="AO1859" s="29"/>
    </row>
    <row r="1860" spans="38:41" x14ac:dyDescent="0.25">
      <c r="AL1860" s="29"/>
      <c r="AM1860" s="29"/>
      <c r="AN1860" s="29"/>
      <c r="AO1860" s="29"/>
    </row>
    <row r="1861" spans="38:41" x14ac:dyDescent="0.25">
      <c r="AL1861" s="29"/>
      <c r="AM1861" s="29"/>
      <c r="AN1861" s="29"/>
      <c r="AO1861" s="29"/>
    </row>
    <row r="1862" spans="38:41" x14ac:dyDescent="0.25">
      <c r="AL1862" s="29"/>
      <c r="AM1862" s="29"/>
      <c r="AN1862" s="29"/>
      <c r="AO1862" s="29"/>
    </row>
    <row r="1863" spans="38:41" x14ac:dyDescent="0.25">
      <c r="AL1863" s="29"/>
      <c r="AM1863" s="29"/>
      <c r="AN1863" s="29"/>
      <c r="AO1863" s="29"/>
    </row>
    <row r="1864" spans="38:41" x14ac:dyDescent="0.25">
      <c r="AL1864" s="29"/>
      <c r="AM1864" s="29"/>
      <c r="AN1864" s="29"/>
      <c r="AO1864" s="29"/>
    </row>
    <row r="1865" spans="38:41" x14ac:dyDescent="0.25">
      <c r="AL1865" s="29"/>
      <c r="AM1865" s="29"/>
      <c r="AN1865" s="29"/>
      <c r="AO1865" s="29"/>
    </row>
    <row r="1866" spans="38:41" x14ac:dyDescent="0.25">
      <c r="AL1866" s="29"/>
      <c r="AM1866" s="29"/>
      <c r="AN1866" s="29"/>
      <c r="AO1866" s="29"/>
    </row>
    <row r="1867" spans="38:41" x14ac:dyDescent="0.25">
      <c r="AL1867" s="29"/>
      <c r="AM1867" s="29"/>
      <c r="AN1867" s="29"/>
      <c r="AO1867" s="29"/>
    </row>
    <row r="1868" spans="38:41" x14ac:dyDescent="0.25">
      <c r="AL1868" s="29"/>
      <c r="AM1868" s="29"/>
      <c r="AN1868" s="29"/>
      <c r="AO1868" s="29"/>
    </row>
    <row r="1869" spans="38:41" x14ac:dyDescent="0.25">
      <c r="AL1869" s="29"/>
      <c r="AM1869" s="29"/>
      <c r="AN1869" s="29"/>
      <c r="AO1869" s="29"/>
    </row>
    <row r="1870" spans="38:41" x14ac:dyDescent="0.25">
      <c r="AL1870" s="29"/>
      <c r="AM1870" s="29"/>
      <c r="AN1870" s="29"/>
      <c r="AO1870" s="29"/>
    </row>
    <row r="1871" spans="38:41" x14ac:dyDescent="0.25">
      <c r="AL1871" s="29"/>
      <c r="AM1871" s="29"/>
      <c r="AN1871" s="29"/>
      <c r="AO1871" s="29"/>
    </row>
    <row r="1872" spans="38:41" x14ac:dyDescent="0.25">
      <c r="AL1872" s="29"/>
      <c r="AM1872" s="29"/>
      <c r="AN1872" s="29"/>
      <c r="AO1872" s="29"/>
    </row>
    <row r="1873" spans="38:41" x14ac:dyDescent="0.25">
      <c r="AL1873" s="29"/>
      <c r="AM1873" s="29"/>
      <c r="AN1873" s="29"/>
      <c r="AO1873" s="29"/>
    </row>
    <row r="1874" spans="38:41" x14ac:dyDescent="0.25">
      <c r="AL1874" s="29"/>
      <c r="AM1874" s="29"/>
      <c r="AN1874" s="29"/>
      <c r="AO1874" s="29"/>
    </row>
    <row r="1875" spans="38:41" x14ac:dyDescent="0.25">
      <c r="AL1875" s="29"/>
      <c r="AM1875" s="29"/>
      <c r="AN1875" s="29"/>
      <c r="AO1875" s="29"/>
    </row>
    <row r="1876" spans="38:41" x14ac:dyDescent="0.25">
      <c r="AL1876" s="29"/>
      <c r="AM1876" s="29"/>
      <c r="AN1876" s="29"/>
      <c r="AO1876" s="29"/>
    </row>
    <row r="1877" spans="38:41" x14ac:dyDescent="0.25">
      <c r="AL1877" s="29"/>
      <c r="AM1877" s="29"/>
      <c r="AN1877" s="29"/>
      <c r="AO1877" s="29"/>
    </row>
    <row r="1878" spans="38:41" x14ac:dyDescent="0.25">
      <c r="AL1878" s="29"/>
      <c r="AM1878" s="29"/>
      <c r="AN1878" s="29"/>
      <c r="AO1878" s="29"/>
    </row>
    <row r="1879" spans="38:41" x14ac:dyDescent="0.25">
      <c r="AL1879" s="29"/>
      <c r="AM1879" s="29"/>
      <c r="AN1879" s="29"/>
      <c r="AO1879" s="29"/>
    </row>
    <row r="1880" spans="38:41" x14ac:dyDescent="0.25">
      <c r="AL1880" s="29"/>
      <c r="AM1880" s="29"/>
      <c r="AN1880" s="29"/>
      <c r="AO1880" s="29"/>
    </row>
    <row r="1881" spans="38:41" x14ac:dyDescent="0.25">
      <c r="AL1881" s="29"/>
      <c r="AM1881" s="29"/>
      <c r="AN1881" s="29"/>
      <c r="AO1881" s="29"/>
    </row>
    <row r="1882" spans="38:41" x14ac:dyDescent="0.25">
      <c r="AL1882" s="29"/>
      <c r="AM1882" s="29"/>
      <c r="AN1882" s="29"/>
      <c r="AO1882" s="29"/>
    </row>
    <row r="1883" spans="38:41" x14ac:dyDescent="0.25">
      <c r="AL1883" s="29"/>
      <c r="AM1883" s="29"/>
      <c r="AN1883" s="29"/>
      <c r="AO1883" s="29"/>
    </row>
    <row r="1884" spans="38:41" x14ac:dyDescent="0.25">
      <c r="AL1884" s="29"/>
      <c r="AM1884" s="29"/>
      <c r="AN1884" s="29"/>
      <c r="AO1884" s="29"/>
    </row>
    <row r="1885" spans="38:41" x14ac:dyDescent="0.25">
      <c r="AL1885" s="29"/>
      <c r="AM1885" s="29"/>
      <c r="AN1885" s="29"/>
      <c r="AO1885" s="29"/>
    </row>
    <row r="1886" spans="38:41" x14ac:dyDescent="0.25">
      <c r="AL1886" s="29"/>
      <c r="AM1886" s="29"/>
      <c r="AN1886" s="29"/>
      <c r="AO1886" s="29"/>
    </row>
    <row r="1887" spans="38:41" x14ac:dyDescent="0.25">
      <c r="AL1887" s="29"/>
      <c r="AM1887" s="29"/>
      <c r="AN1887" s="29"/>
      <c r="AO1887" s="29"/>
    </row>
    <row r="1888" spans="38:41" x14ac:dyDescent="0.25">
      <c r="AL1888" s="29"/>
      <c r="AM1888" s="29"/>
      <c r="AN1888" s="29"/>
      <c r="AO1888" s="29"/>
    </row>
    <row r="1889" spans="38:41" x14ac:dyDescent="0.25">
      <c r="AL1889" s="29"/>
      <c r="AM1889" s="29"/>
      <c r="AN1889" s="29"/>
      <c r="AO1889" s="29"/>
    </row>
    <row r="1890" spans="38:41" x14ac:dyDescent="0.25">
      <c r="AL1890" s="29"/>
      <c r="AM1890" s="29"/>
      <c r="AN1890" s="29"/>
      <c r="AO1890" s="29"/>
    </row>
    <row r="1891" spans="38:41" x14ac:dyDescent="0.25">
      <c r="AL1891" s="29"/>
      <c r="AM1891" s="29"/>
      <c r="AN1891" s="29"/>
      <c r="AO1891" s="29"/>
    </row>
    <row r="1892" spans="38:41" x14ac:dyDescent="0.25">
      <c r="AL1892" s="29"/>
      <c r="AM1892" s="29"/>
      <c r="AN1892" s="29"/>
      <c r="AO1892" s="29"/>
    </row>
    <row r="1893" spans="38:41" x14ac:dyDescent="0.25">
      <c r="AL1893" s="29"/>
      <c r="AM1893" s="29"/>
      <c r="AN1893" s="29"/>
      <c r="AO1893" s="29"/>
    </row>
    <row r="1894" spans="38:41" x14ac:dyDescent="0.25">
      <c r="AL1894" s="29"/>
      <c r="AM1894" s="29"/>
      <c r="AN1894" s="29"/>
      <c r="AO1894" s="29"/>
    </row>
    <row r="1895" spans="38:41" x14ac:dyDescent="0.25">
      <c r="AL1895" s="29"/>
      <c r="AM1895" s="29"/>
      <c r="AN1895" s="29"/>
      <c r="AO1895" s="29"/>
    </row>
    <row r="1896" spans="38:41" x14ac:dyDescent="0.25">
      <c r="AL1896" s="29"/>
      <c r="AM1896" s="29"/>
      <c r="AN1896" s="29"/>
      <c r="AO1896" s="29"/>
    </row>
    <row r="1897" spans="38:41" x14ac:dyDescent="0.25">
      <c r="AL1897" s="29"/>
      <c r="AM1897" s="29"/>
      <c r="AN1897" s="29"/>
      <c r="AO1897" s="29"/>
    </row>
    <row r="1898" spans="38:41" x14ac:dyDescent="0.25">
      <c r="AL1898" s="29"/>
      <c r="AM1898" s="29"/>
      <c r="AN1898" s="29"/>
      <c r="AO1898" s="29"/>
    </row>
    <row r="1899" spans="38:41" x14ac:dyDescent="0.25">
      <c r="AL1899" s="29"/>
      <c r="AM1899" s="29"/>
      <c r="AN1899" s="29"/>
      <c r="AO1899" s="29"/>
    </row>
    <row r="1900" spans="38:41" x14ac:dyDescent="0.25">
      <c r="AL1900" s="29"/>
      <c r="AM1900" s="29"/>
      <c r="AN1900" s="29"/>
      <c r="AO1900" s="29"/>
    </row>
    <row r="1901" spans="38:41" x14ac:dyDescent="0.25">
      <c r="AL1901" s="29"/>
      <c r="AM1901" s="29"/>
      <c r="AN1901" s="29"/>
      <c r="AO1901" s="29"/>
    </row>
    <row r="1902" spans="38:41" x14ac:dyDescent="0.25">
      <c r="AL1902" s="29"/>
      <c r="AM1902" s="29"/>
      <c r="AN1902" s="29"/>
      <c r="AO1902" s="29"/>
    </row>
    <row r="1903" spans="38:41" x14ac:dyDescent="0.25">
      <c r="AL1903" s="29"/>
      <c r="AM1903" s="29"/>
      <c r="AN1903" s="29"/>
      <c r="AO1903" s="29"/>
    </row>
  </sheetData>
  <mergeCells count="293">
    <mergeCell ref="AB132:AH138"/>
    <mergeCell ref="AB119:AH125"/>
    <mergeCell ref="AI129:AO130"/>
    <mergeCell ref="A128:AO128"/>
    <mergeCell ref="V119:X125"/>
    <mergeCell ref="P143:R143"/>
    <mergeCell ref="S143:U143"/>
    <mergeCell ref="V143:X143"/>
    <mergeCell ref="Y143:AA143"/>
    <mergeCell ref="D132:F138"/>
    <mergeCell ref="A125:C125"/>
    <mergeCell ref="A130:A131"/>
    <mergeCell ref="A138:C138"/>
    <mergeCell ref="B130:B131"/>
    <mergeCell ref="C130:C131"/>
    <mergeCell ref="D130:F130"/>
    <mergeCell ref="J129:O129"/>
    <mergeCell ref="AB65:AH66"/>
    <mergeCell ref="AI65:AO66"/>
    <mergeCell ref="V68:X74"/>
    <mergeCell ref="AB68:AH74"/>
    <mergeCell ref="A64:AO64"/>
    <mergeCell ref="AB77:AH78"/>
    <mergeCell ref="AI77:AO78"/>
    <mergeCell ref="A76:AO76"/>
    <mergeCell ref="S43:U43"/>
    <mergeCell ref="V43:X43"/>
    <mergeCell ref="Y43:AA43"/>
    <mergeCell ref="V45:X54"/>
    <mergeCell ref="P45:R54"/>
    <mergeCell ref="P65:U65"/>
    <mergeCell ref="V65:AA65"/>
    <mergeCell ref="P66:R66"/>
    <mergeCell ref="S66:U66"/>
    <mergeCell ref="V66:X66"/>
    <mergeCell ref="Y66:AA66"/>
    <mergeCell ref="P68:R74"/>
    <mergeCell ref="P132:R138"/>
    <mergeCell ref="V132:X137"/>
    <mergeCell ref="P142:U142"/>
    <mergeCell ref="V142:AA142"/>
    <mergeCell ref="V138:X138"/>
    <mergeCell ref="A141:AO141"/>
    <mergeCell ref="AB142:AH143"/>
    <mergeCell ref="AI142:AO143"/>
    <mergeCell ref="P104:R104"/>
    <mergeCell ref="S104:U104"/>
    <mergeCell ref="V104:X104"/>
    <mergeCell ref="Y104:AA104"/>
    <mergeCell ref="P106:R112"/>
    <mergeCell ref="P116:U116"/>
    <mergeCell ref="V116:AA116"/>
    <mergeCell ref="P117:R117"/>
    <mergeCell ref="S117:U117"/>
    <mergeCell ref="V117:X117"/>
    <mergeCell ref="Y117:AA117"/>
    <mergeCell ref="V106:X112"/>
    <mergeCell ref="AB129:AH130"/>
    <mergeCell ref="AB103:AH104"/>
    <mergeCell ref="AI103:AO104"/>
    <mergeCell ref="D106:F112"/>
    <mergeCell ref="A61:B61"/>
    <mergeCell ref="A43:A44"/>
    <mergeCell ref="B43:B44"/>
    <mergeCell ref="C43:C44"/>
    <mergeCell ref="D43:F43"/>
    <mergeCell ref="P20:R20"/>
    <mergeCell ref="P43:R43"/>
    <mergeCell ref="A3:U3"/>
    <mergeCell ref="AB19:AH20"/>
    <mergeCell ref="A11:R11"/>
    <mergeCell ref="AB22:AH31"/>
    <mergeCell ref="AB42:AH43"/>
    <mergeCell ref="AB45:AH54"/>
    <mergeCell ref="V42:AA42"/>
    <mergeCell ref="J116:O116"/>
    <mergeCell ref="AR116:AT117"/>
    <mergeCell ref="AU116:BA117"/>
    <mergeCell ref="J117:L117"/>
    <mergeCell ref="M117:O117"/>
    <mergeCell ref="A112:C112"/>
    <mergeCell ref="A117:A118"/>
    <mergeCell ref="P103:U103"/>
    <mergeCell ref="V103:AA103"/>
    <mergeCell ref="AR105:AT112"/>
    <mergeCell ref="B117:B118"/>
    <mergeCell ref="C117:C118"/>
    <mergeCell ref="D117:F117"/>
    <mergeCell ref="AR118:AT125"/>
    <mergeCell ref="AB106:AH112"/>
    <mergeCell ref="AB116:AH117"/>
    <mergeCell ref="AI116:AO117"/>
    <mergeCell ref="A115:AO115"/>
    <mergeCell ref="A74:C74"/>
    <mergeCell ref="A78:A79"/>
    <mergeCell ref="B78:B79"/>
    <mergeCell ref="C78:C79"/>
    <mergeCell ref="D78:F78"/>
    <mergeCell ref="D68:F74"/>
    <mergeCell ref="A99:C99"/>
    <mergeCell ref="A104:A105"/>
    <mergeCell ref="B104:B105"/>
    <mergeCell ref="C104:C105"/>
    <mergeCell ref="D104:F104"/>
    <mergeCell ref="A89:AO89"/>
    <mergeCell ref="A102:AO102"/>
    <mergeCell ref="AB80:AH86"/>
    <mergeCell ref="AB93:AH99"/>
    <mergeCell ref="P80:R86"/>
    <mergeCell ref="V80:X85"/>
    <mergeCell ref="P90:U90"/>
    <mergeCell ref="V90:AA90"/>
    <mergeCell ref="P91:R91"/>
    <mergeCell ref="S91:U91"/>
    <mergeCell ref="V91:X91"/>
    <mergeCell ref="Y91:AA91"/>
    <mergeCell ref="P93:R99"/>
    <mergeCell ref="J90:O90"/>
    <mergeCell ref="AR90:AT91"/>
    <mergeCell ref="AU90:BA91"/>
    <mergeCell ref="J91:L91"/>
    <mergeCell ref="M91:O91"/>
    <mergeCell ref="AR92:AT99"/>
    <mergeCell ref="AR79:AT86"/>
    <mergeCell ref="D80:F85"/>
    <mergeCell ref="A91:A92"/>
    <mergeCell ref="J80:L86"/>
    <mergeCell ref="B91:B92"/>
    <mergeCell ref="C91:C92"/>
    <mergeCell ref="D91:F91"/>
    <mergeCell ref="AB90:AH91"/>
    <mergeCell ref="AI90:AO91"/>
    <mergeCell ref="V93:X98"/>
    <mergeCell ref="V86:X86"/>
    <mergeCell ref="V99:X99"/>
    <mergeCell ref="D93:F99"/>
    <mergeCell ref="C20:C21"/>
    <mergeCell ref="D20:F20"/>
    <mergeCell ref="A18:AO18"/>
    <mergeCell ref="J42:O42"/>
    <mergeCell ref="AI42:AO43"/>
    <mergeCell ref="AW42:BC43"/>
    <mergeCell ref="J43:L43"/>
    <mergeCell ref="M43:O43"/>
    <mergeCell ref="A41:AO41"/>
    <mergeCell ref="J22:L31"/>
    <mergeCell ref="D22:F31"/>
    <mergeCell ref="S20:U20"/>
    <mergeCell ref="P19:U19"/>
    <mergeCell ref="V20:X20"/>
    <mergeCell ref="Y20:AA20"/>
    <mergeCell ref="V19:AA19"/>
    <mergeCell ref="P22:R31"/>
    <mergeCell ref="V22:X31"/>
    <mergeCell ref="P42:U42"/>
    <mergeCell ref="AI19:AO20"/>
    <mergeCell ref="W7:W10"/>
    <mergeCell ref="X7:X10"/>
    <mergeCell ref="Q7:Q10"/>
    <mergeCell ref="C5:N5"/>
    <mergeCell ref="P4:P6"/>
    <mergeCell ref="C4:E4"/>
    <mergeCell ref="F4:H4"/>
    <mergeCell ref="J20:L20"/>
    <mergeCell ref="M20:O20"/>
    <mergeCell ref="J19:O19"/>
    <mergeCell ref="S4:S6"/>
    <mergeCell ref="B15:C15"/>
    <mergeCell ref="D7:D10"/>
    <mergeCell ref="E7:E10"/>
    <mergeCell ref="B14:C14"/>
    <mergeCell ref="A13:C13"/>
    <mergeCell ref="F7:F10"/>
    <mergeCell ref="G7:G10"/>
    <mergeCell ref="H7:H10"/>
    <mergeCell ref="O7:O10"/>
    <mergeCell ref="P7:P10"/>
    <mergeCell ref="B17:C17"/>
    <mergeCell ref="A20:A21"/>
    <mergeCell ref="B20:B21"/>
    <mergeCell ref="M78:O78"/>
    <mergeCell ref="D45:F54"/>
    <mergeCell ref="J45:L54"/>
    <mergeCell ref="T4:T6"/>
    <mergeCell ref="U4:U6"/>
    <mergeCell ref="R7:R10"/>
    <mergeCell ref="S7:S10"/>
    <mergeCell ref="T7:T10"/>
    <mergeCell ref="U7:U10"/>
    <mergeCell ref="AS64:AY65"/>
    <mergeCell ref="J77:O77"/>
    <mergeCell ref="AR77:AT78"/>
    <mergeCell ref="AU77:BA78"/>
    <mergeCell ref="A86:C86"/>
    <mergeCell ref="J68:L74"/>
    <mergeCell ref="J93:L99"/>
    <mergeCell ref="J103:O103"/>
    <mergeCell ref="AR103:AT104"/>
    <mergeCell ref="AU103:BA104"/>
    <mergeCell ref="J104:L104"/>
    <mergeCell ref="M104:O104"/>
    <mergeCell ref="J65:O65"/>
    <mergeCell ref="J66:L66"/>
    <mergeCell ref="M66:O66"/>
    <mergeCell ref="P77:U77"/>
    <mergeCell ref="V77:AA77"/>
    <mergeCell ref="P78:R78"/>
    <mergeCell ref="S78:U78"/>
    <mergeCell ref="V78:X78"/>
    <mergeCell ref="Y78:AA78"/>
    <mergeCell ref="D77:I77"/>
    <mergeCell ref="G78:I78"/>
    <mergeCell ref="J78:L78"/>
    <mergeCell ref="AR129:AT130"/>
    <mergeCell ref="D119:F125"/>
    <mergeCell ref="P119:R125"/>
    <mergeCell ref="P129:U129"/>
    <mergeCell ref="V129:AA129"/>
    <mergeCell ref="P130:R130"/>
    <mergeCell ref="S130:U130"/>
    <mergeCell ref="V130:X130"/>
    <mergeCell ref="Y130:AA130"/>
    <mergeCell ref="AR142:AT143"/>
    <mergeCell ref="AU142:BA143"/>
    <mergeCell ref="J143:L143"/>
    <mergeCell ref="M143:O143"/>
    <mergeCell ref="B162:G162"/>
    <mergeCell ref="A154:AH154"/>
    <mergeCell ref="A155:AH155"/>
    <mergeCell ref="A156:AH156"/>
    <mergeCell ref="B158:E158"/>
    <mergeCell ref="D145:F151"/>
    <mergeCell ref="A151:C151"/>
    <mergeCell ref="G143:I143"/>
    <mergeCell ref="D142:I142"/>
    <mergeCell ref="A143:A144"/>
    <mergeCell ref="B143:B144"/>
    <mergeCell ref="C143:C144"/>
    <mergeCell ref="D143:F143"/>
    <mergeCell ref="AI154:AO154"/>
    <mergeCell ref="AI155:AO155"/>
    <mergeCell ref="AI156:AO156"/>
    <mergeCell ref="V145:X151"/>
    <mergeCell ref="P145:R151"/>
    <mergeCell ref="AB145:AH151"/>
    <mergeCell ref="Y3:AV3"/>
    <mergeCell ref="Q4:R5"/>
    <mergeCell ref="B163:G163"/>
    <mergeCell ref="J106:L112"/>
    <mergeCell ref="J119:L125"/>
    <mergeCell ref="B159:G159"/>
    <mergeCell ref="B160:G160"/>
    <mergeCell ref="B161:G161"/>
    <mergeCell ref="AU129:BA130"/>
    <mergeCell ref="J130:L130"/>
    <mergeCell ref="M130:O130"/>
    <mergeCell ref="AR144:AT151"/>
    <mergeCell ref="J145:L151"/>
    <mergeCell ref="AR131:AT138"/>
    <mergeCell ref="J132:L138"/>
    <mergeCell ref="G91:I91"/>
    <mergeCell ref="D90:I90"/>
    <mergeCell ref="D103:I103"/>
    <mergeCell ref="G104:I104"/>
    <mergeCell ref="G117:I117"/>
    <mergeCell ref="D116:I116"/>
    <mergeCell ref="G130:I130"/>
    <mergeCell ref="D129:I129"/>
    <mergeCell ref="J142:O142"/>
    <mergeCell ref="A1:X2"/>
    <mergeCell ref="G20:I20"/>
    <mergeCell ref="D19:I19"/>
    <mergeCell ref="G43:I43"/>
    <mergeCell ref="D42:I42"/>
    <mergeCell ref="G66:I66"/>
    <mergeCell ref="D65:I65"/>
    <mergeCell ref="I4:K4"/>
    <mergeCell ref="I7:I10"/>
    <mergeCell ref="J7:J10"/>
    <mergeCell ref="K7:K10"/>
    <mergeCell ref="L4:N4"/>
    <mergeCell ref="L7:L10"/>
    <mergeCell ref="M7:M10"/>
    <mergeCell ref="N7:N10"/>
    <mergeCell ref="A66:A67"/>
    <mergeCell ref="B66:B67"/>
    <mergeCell ref="C66:C67"/>
    <mergeCell ref="D66:F66"/>
    <mergeCell ref="O4:O6"/>
    <mergeCell ref="A5:A6"/>
    <mergeCell ref="B5:B6"/>
    <mergeCell ref="C7:C10"/>
    <mergeCell ref="V7:V10"/>
  </mergeCells>
  <pageMargins left="0.7" right="0.7" top="0.75" bottom="0.75" header="0.3" footer="0.3"/>
  <pageSetup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6FAD2"/>
  </sheetPr>
  <dimension ref="A1:CH1151"/>
  <sheetViews>
    <sheetView tabSelected="1" zoomScale="80" zoomScaleNormal="80" workbookViewId="0">
      <selection activeCell="V98" sqref="V98:W98"/>
    </sheetView>
  </sheetViews>
  <sheetFormatPr baseColWidth="10" defaultRowHeight="15" x14ac:dyDescent="0.25"/>
  <cols>
    <col min="2" max="2" width="17" customWidth="1"/>
    <col min="3" max="3" width="18.85546875" customWidth="1"/>
    <col min="4" max="4" width="11.42578125" style="34"/>
    <col min="5" max="5" width="19.28515625" style="202" bestFit="1" customWidth="1"/>
    <col min="6" max="6" width="16" style="203" hidden="1" customWidth="1"/>
    <col min="7" max="7" width="19.28515625" style="203" hidden="1" customWidth="1"/>
    <col min="8" max="8" width="16.7109375" style="35" bestFit="1" customWidth="1"/>
    <col min="9" max="9" width="16.140625" hidden="1" customWidth="1"/>
    <col min="10" max="10" width="15.85546875" hidden="1" customWidth="1"/>
    <col min="11" max="11" width="15.85546875" customWidth="1"/>
    <col min="12" max="13" width="15.85546875" hidden="1" customWidth="1"/>
    <col min="14" max="14" width="18.7109375" bestFit="1" customWidth="1"/>
    <col min="15" max="16" width="15.85546875" hidden="1" customWidth="1"/>
    <col min="17" max="17" width="17.140625" style="34" customWidth="1"/>
    <col min="18" max="18" width="17.85546875" style="34" customWidth="1"/>
    <col min="19" max="19" width="17" style="35" customWidth="1"/>
    <col min="20" max="20" width="17.28515625" style="35" customWidth="1"/>
    <col min="21" max="21" width="16.85546875" customWidth="1"/>
    <col min="22" max="22" width="15.7109375" style="5" customWidth="1"/>
    <col min="23" max="23" width="17.5703125" customWidth="1"/>
    <col min="24" max="24" width="15.5703125" style="29" bestFit="1" customWidth="1"/>
    <col min="25" max="25" width="11.42578125" style="29"/>
    <col min="26" max="26" width="12.85546875" style="29" bestFit="1" customWidth="1"/>
    <col min="27" max="86" width="11.42578125" style="29"/>
  </cols>
  <sheetData>
    <row r="1" spans="1:26" s="29" customFormat="1" x14ac:dyDescent="0.25">
      <c r="D1" s="119"/>
      <c r="E1" s="200"/>
      <c r="F1" s="201"/>
      <c r="G1" s="201"/>
      <c r="H1" s="37"/>
      <c r="Q1" s="119"/>
      <c r="R1" s="119"/>
      <c r="S1" s="37"/>
      <c r="T1" s="37"/>
    </row>
    <row r="2" spans="1:26" s="29" customFormat="1" ht="15.75" x14ac:dyDescent="0.25">
      <c r="A2" s="1071" t="s">
        <v>194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  <c r="N2" s="1071"/>
      <c r="O2" s="1071"/>
      <c r="P2" s="1071"/>
      <c r="Q2" s="1071"/>
      <c r="R2" s="1071"/>
      <c r="S2" s="1071"/>
      <c r="T2" s="1071"/>
      <c r="U2" s="1071"/>
      <c r="V2" s="1071"/>
      <c r="W2" s="1071"/>
    </row>
    <row r="3" spans="1:26" s="29" customFormat="1" ht="15.75" thickBot="1" x14ac:dyDescent="0.3">
      <c r="D3" s="119"/>
      <c r="E3" s="200"/>
      <c r="F3" s="201"/>
      <c r="G3" s="201"/>
      <c r="H3" s="37"/>
      <c r="Q3" s="119"/>
      <c r="R3" s="119"/>
      <c r="S3" s="37"/>
      <c r="T3" s="37"/>
    </row>
    <row r="4" spans="1:26" ht="15.75" customHeight="1" thickBot="1" x14ac:dyDescent="0.3">
      <c r="A4" s="975" t="s">
        <v>195</v>
      </c>
      <c r="B4" s="976"/>
      <c r="C4" s="976"/>
      <c r="D4" s="976"/>
      <c r="E4" s="976"/>
      <c r="F4" s="976"/>
      <c r="G4" s="976"/>
      <c r="H4" s="976"/>
      <c r="I4" s="976"/>
      <c r="J4" s="976"/>
      <c r="K4" s="976"/>
      <c r="L4" s="976"/>
      <c r="M4" s="976"/>
      <c r="N4" s="976"/>
      <c r="O4" s="976"/>
      <c r="P4" s="976"/>
      <c r="Q4" s="976"/>
      <c r="R4" s="976"/>
      <c r="S4" s="976"/>
      <c r="T4" s="976"/>
      <c r="U4" s="976"/>
      <c r="V4" s="976"/>
      <c r="W4" s="1077"/>
    </row>
    <row r="5" spans="1:26" ht="15.75" customHeight="1" thickBot="1" x14ac:dyDescent="0.3">
      <c r="A5" s="116"/>
      <c r="B5" s="117"/>
      <c r="C5" s="117"/>
      <c r="D5" s="118"/>
      <c r="E5" s="1084" t="s">
        <v>197</v>
      </c>
      <c r="F5" s="1085"/>
      <c r="G5" s="1086"/>
      <c r="H5" s="1087" t="s">
        <v>198</v>
      </c>
      <c r="I5" s="1088"/>
      <c r="J5" s="1089"/>
      <c r="K5" s="1096" t="s">
        <v>199</v>
      </c>
      <c r="L5" s="1097"/>
      <c r="M5" s="1097"/>
      <c r="N5" s="1098" t="s">
        <v>200</v>
      </c>
      <c r="O5" s="1098"/>
      <c r="P5" s="1099"/>
      <c r="Q5" s="1090" t="s">
        <v>151</v>
      </c>
      <c r="R5" s="1092" t="s">
        <v>152</v>
      </c>
      <c r="S5" s="1094" t="s">
        <v>153</v>
      </c>
      <c r="T5" s="1078" t="s">
        <v>154</v>
      </c>
      <c r="U5" s="1080" t="s">
        <v>155</v>
      </c>
      <c r="V5" s="1080" t="s">
        <v>4</v>
      </c>
      <c r="W5" s="1082" t="s">
        <v>175</v>
      </c>
    </row>
    <row r="6" spans="1:26" ht="45.75" thickBot="1" x14ac:dyDescent="0.3">
      <c r="A6" s="113" t="s">
        <v>50</v>
      </c>
      <c r="B6" s="114" t="s">
        <v>51</v>
      </c>
      <c r="C6" s="114" t="s">
        <v>52</v>
      </c>
      <c r="D6" s="115" t="s">
        <v>14</v>
      </c>
      <c r="E6" s="205" t="s">
        <v>16</v>
      </c>
      <c r="F6" s="205" t="s">
        <v>4</v>
      </c>
      <c r="G6" s="205" t="s">
        <v>17</v>
      </c>
      <c r="H6" s="694" t="s">
        <v>16</v>
      </c>
      <c r="I6" s="695" t="s">
        <v>4</v>
      </c>
      <c r="J6" s="696" t="s">
        <v>17</v>
      </c>
      <c r="K6" s="692" t="s">
        <v>16</v>
      </c>
      <c r="L6" s="313" t="s">
        <v>4</v>
      </c>
      <c r="M6" s="699" t="s">
        <v>17</v>
      </c>
      <c r="N6" s="213" t="s">
        <v>16</v>
      </c>
      <c r="O6" s="700" t="s">
        <v>4</v>
      </c>
      <c r="P6" s="701" t="s">
        <v>17</v>
      </c>
      <c r="Q6" s="1091"/>
      <c r="R6" s="1093"/>
      <c r="S6" s="1095"/>
      <c r="T6" s="1079"/>
      <c r="U6" s="1081"/>
      <c r="V6" s="1081"/>
      <c r="W6" s="1083"/>
    </row>
    <row r="7" spans="1:26" x14ac:dyDescent="0.25">
      <c r="A7" s="1074">
        <v>1</v>
      </c>
      <c r="B7" s="1076" t="s">
        <v>53</v>
      </c>
      <c r="C7" s="27" t="s">
        <v>54</v>
      </c>
      <c r="D7" s="112" t="s">
        <v>55</v>
      </c>
      <c r="E7" s="190">
        <v>60720</v>
      </c>
      <c r="F7" s="191">
        <f>E7*19%</f>
        <v>11536.8</v>
      </c>
      <c r="G7" s="192">
        <f>E7+F7</f>
        <v>72256.800000000003</v>
      </c>
      <c r="H7" s="281">
        <v>48760.799999999996</v>
      </c>
      <c r="I7" s="106">
        <f>H7*19%</f>
        <v>9264.5519999999997</v>
      </c>
      <c r="J7" s="111">
        <f>H7+I7</f>
        <v>58025.351999999999</v>
      </c>
      <c r="K7" s="693">
        <v>49564</v>
      </c>
      <c r="L7" s="312">
        <f>K7*19%</f>
        <v>9417.16</v>
      </c>
      <c r="M7" s="334">
        <f>K7+L7</f>
        <v>58981.16</v>
      </c>
      <c r="N7" s="702">
        <v>97000</v>
      </c>
      <c r="O7" s="312">
        <f>N7*19%</f>
        <v>18430</v>
      </c>
      <c r="P7" s="703">
        <f>N7+O7</f>
        <v>115430</v>
      </c>
      <c r="Q7" s="193">
        <f>ROUND((AVERAGE(E7,H7,K7,N7)),0)</f>
        <v>64011</v>
      </c>
      <c r="R7" s="21">
        <f>ROUND((STDEVA(E7,H7,K7,N7)),0)</f>
        <v>22660</v>
      </c>
      <c r="S7" s="690">
        <f>Q7-R7</f>
        <v>41351</v>
      </c>
      <c r="T7" s="16">
        <f>Q7+R7</f>
        <v>86671</v>
      </c>
      <c r="U7" s="95">
        <f>ROUND((AVERAGE(E7,H7,K7)),0)</f>
        <v>53015</v>
      </c>
      <c r="V7" s="95">
        <f>ROUND((U7*19%),0)</f>
        <v>10073</v>
      </c>
      <c r="W7" s="96">
        <f>U7+V7</f>
        <v>63088</v>
      </c>
    </row>
    <row r="8" spans="1:26" x14ac:dyDescent="0.25">
      <c r="A8" s="1075"/>
      <c r="B8" s="1073"/>
      <c r="C8" s="2" t="s">
        <v>56</v>
      </c>
      <c r="D8" s="32" t="s">
        <v>55</v>
      </c>
      <c r="E8" s="161">
        <v>44515</v>
      </c>
      <c r="F8" s="188">
        <f t="shared" ref="F8:F71" si="0">E8*19%</f>
        <v>8457.85</v>
      </c>
      <c r="G8" s="189">
        <f t="shared" ref="G8:G71" si="1">E8+F8</f>
        <v>52972.85</v>
      </c>
      <c r="H8" s="282">
        <v>35748.767999999996</v>
      </c>
      <c r="I8" s="106">
        <f t="shared" ref="I8:I71" si="2">H8*19%</f>
        <v>6792.2659199999998</v>
      </c>
      <c r="J8" s="111">
        <f t="shared" ref="J8:J71" si="3">H8+I8</f>
        <v>42541.033919999994</v>
      </c>
      <c r="K8" s="693">
        <v>43921</v>
      </c>
      <c r="L8" s="312">
        <f t="shared" ref="L8:L71" si="4">K8*19%</f>
        <v>8344.99</v>
      </c>
      <c r="M8" s="334">
        <f t="shared" ref="M8:M71" si="5">K8+L8</f>
        <v>52265.99</v>
      </c>
      <c r="N8" s="702">
        <v>71000</v>
      </c>
      <c r="O8" s="312">
        <f t="shared" ref="O8:O71" si="6">N8*19%</f>
        <v>13490</v>
      </c>
      <c r="P8" s="703">
        <f t="shared" ref="P8:P71" si="7">N8+O8</f>
        <v>84490</v>
      </c>
      <c r="Q8" s="193">
        <f t="shared" ref="Q8:Q71" si="8">ROUND((AVERAGE(E8,H8,K8,N8)),0)</f>
        <v>48796</v>
      </c>
      <c r="R8" s="21">
        <f t="shared" ref="R8:R71" si="9">ROUND((STDEVA(E8,H8,K8,N8)),0)</f>
        <v>15333</v>
      </c>
      <c r="S8" s="690">
        <f>Q8-R8</f>
        <v>33463</v>
      </c>
      <c r="T8" s="16">
        <f t="shared" ref="T8:T71" si="10">Q8+R8</f>
        <v>64129</v>
      </c>
      <c r="U8" s="95">
        <f t="shared" ref="U8:U71" si="11">ROUND((AVERAGE(E8,H8,K8)),0)</f>
        <v>41395</v>
      </c>
      <c r="V8" s="95">
        <f t="shared" ref="V8:V71" si="12">ROUND((U8*19%),0)</f>
        <v>7865</v>
      </c>
      <c r="W8" s="96">
        <f t="shared" ref="W8:W71" si="13">U8+V8</f>
        <v>49260</v>
      </c>
      <c r="Z8" s="104"/>
    </row>
    <row r="9" spans="1:26" x14ac:dyDescent="0.25">
      <c r="A9" s="1075"/>
      <c r="B9" s="1073"/>
      <c r="C9" s="2" t="s">
        <v>57</v>
      </c>
      <c r="D9" s="32" t="s">
        <v>55</v>
      </c>
      <c r="E9" s="161">
        <v>34463</v>
      </c>
      <c r="F9" s="188">
        <f t="shared" si="0"/>
        <v>6547.97</v>
      </c>
      <c r="G9" s="189">
        <f t="shared" si="1"/>
        <v>41010.97</v>
      </c>
      <c r="H9" s="282">
        <v>27675.648000000001</v>
      </c>
      <c r="I9" s="106">
        <f t="shared" si="2"/>
        <v>5258.3731200000002</v>
      </c>
      <c r="J9" s="111">
        <f t="shared" si="3"/>
        <v>32934.021120000005</v>
      </c>
      <c r="K9" s="693">
        <v>28130</v>
      </c>
      <c r="L9" s="312">
        <f t="shared" si="4"/>
        <v>5344.7</v>
      </c>
      <c r="M9" s="334">
        <f t="shared" si="5"/>
        <v>33474.699999999997</v>
      </c>
      <c r="N9" s="702">
        <v>55000</v>
      </c>
      <c r="O9" s="312">
        <f t="shared" si="6"/>
        <v>10450</v>
      </c>
      <c r="P9" s="703">
        <f t="shared" si="7"/>
        <v>65450</v>
      </c>
      <c r="Q9" s="193">
        <f t="shared" si="8"/>
        <v>36317</v>
      </c>
      <c r="R9" s="21">
        <f t="shared" si="9"/>
        <v>12835</v>
      </c>
      <c r="S9" s="690">
        <f>Q9-R9</f>
        <v>23482</v>
      </c>
      <c r="T9" s="16">
        <f t="shared" si="10"/>
        <v>49152</v>
      </c>
      <c r="U9" s="95">
        <f t="shared" si="11"/>
        <v>30090</v>
      </c>
      <c r="V9" s="95">
        <f t="shared" si="12"/>
        <v>5717</v>
      </c>
      <c r="W9" s="96">
        <f t="shared" si="13"/>
        <v>35807</v>
      </c>
    </row>
    <row r="10" spans="1:26" x14ac:dyDescent="0.25">
      <c r="A10" s="1075"/>
      <c r="B10" s="1073"/>
      <c r="C10" s="2" t="s">
        <v>58</v>
      </c>
      <c r="D10" s="32" t="s">
        <v>55</v>
      </c>
      <c r="E10" s="161">
        <v>14962</v>
      </c>
      <c r="F10" s="188">
        <f t="shared" si="0"/>
        <v>2842.78</v>
      </c>
      <c r="G10" s="189">
        <f t="shared" si="1"/>
        <v>17804.78</v>
      </c>
      <c r="H10" s="282">
        <v>12015.168</v>
      </c>
      <c r="I10" s="106">
        <f t="shared" si="2"/>
        <v>2282.8819199999998</v>
      </c>
      <c r="J10" s="111">
        <f t="shared" si="3"/>
        <v>14298.049919999999</v>
      </c>
      <c r="K10" s="693">
        <v>12213</v>
      </c>
      <c r="L10" s="312">
        <f t="shared" si="4"/>
        <v>2320.4699999999998</v>
      </c>
      <c r="M10" s="334">
        <f t="shared" si="5"/>
        <v>14533.47</v>
      </c>
      <c r="N10" s="702">
        <v>24000</v>
      </c>
      <c r="O10" s="312">
        <f t="shared" si="6"/>
        <v>4560</v>
      </c>
      <c r="P10" s="703">
        <f t="shared" si="7"/>
        <v>28560</v>
      </c>
      <c r="Q10" s="193">
        <f t="shared" si="8"/>
        <v>15798</v>
      </c>
      <c r="R10" s="21">
        <f t="shared" si="9"/>
        <v>5631</v>
      </c>
      <c r="S10" s="690">
        <f t="shared" ref="S10:S71" si="14">Q10-R10</f>
        <v>10167</v>
      </c>
      <c r="T10" s="16">
        <f t="shared" si="10"/>
        <v>21429</v>
      </c>
      <c r="U10" s="95">
        <f t="shared" si="11"/>
        <v>13063</v>
      </c>
      <c r="V10" s="95">
        <f t="shared" si="12"/>
        <v>2482</v>
      </c>
      <c r="W10" s="96">
        <f t="shared" si="13"/>
        <v>15545</v>
      </c>
    </row>
    <row r="11" spans="1:26" x14ac:dyDescent="0.25">
      <c r="A11" s="1075"/>
      <c r="B11" s="1073"/>
      <c r="C11" s="3" t="s">
        <v>59</v>
      </c>
      <c r="D11" s="30" t="s">
        <v>55</v>
      </c>
      <c r="E11" s="161">
        <v>75053</v>
      </c>
      <c r="F11" s="188">
        <f t="shared" si="0"/>
        <v>14260.07</v>
      </c>
      <c r="G11" s="189">
        <f t="shared" si="1"/>
        <v>89313.07</v>
      </c>
      <c r="H11" s="282">
        <v>60271.199999999997</v>
      </c>
      <c r="I11" s="106">
        <f t="shared" si="2"/>
        <v>11451.528</v>
      </c>
      <c r="J11" s="111">
        <f t="shared" si="3"/>
        <v>71722.728000000003</v>
      </c>
      <c r="K11" s="693">
        <v>61263</v>
      </c>
      <c r="L11" s="312">
        <f t="shared" si="4"/>
        <v>11639.97</v>
      </c>
      <c r="M11" s="334">
        <f t="shared" si="5"/>
        <v>72902.97</v>
      </c>
      <c r="N11" s="702">
        <v>120000</v>
      </c>
      <c r="O11" s="312">
        <f t="shared" si="6"/>
        <v>22800</v>
      </c>
      <c r="P11" s="703">
        <f t="shared" si="7"/>
        <v>142800</v>
      </c>
      <c r="Q11" s="193">
        <f t="shared" si="8"/>
        <v>79147</v>
      </c>
      <c r="R11" s="21">
        <f t="shared" si="9"/>
        <v>28059</v>
      </c>
      <c r="S11" s="690">
        <f t="shared" si="14"/>
        <v>51088</v>
      </c>
      <c r="T11" s="16">
        <f t="shared" si="10"/>
        <v>107206</v>
      </c>
      <c r="U11" s="95">
        <f t="shared" si="11"/>
        <v>65529</v>
      </c>
      <c r="V11" s="95">
        <f t="shared" si="12"/>
        <v>12451</v>
      </c>
      <c r="W11" s="96">
        <f t="shared" si="13"/>
        <v>77980</v>
      </c>
    </row>
    <row r="12" spans="1:26" x14ac:dyDescent="0.25">
      <c r="A12" s="1075"/>
      <c r="B12" s="1073"/>
      <c r="C12" s="3" t="s">
        <v>60</v>
      </c>
      <c r="D12" s="30" t="s">
        <v>55</v>
      </c>
      <c r="E12" s="161">
        <v>6428</v>
      </c>
      <c r="F12" s="188">
        <f t="shared" si="0"/>
        <v>1221.32</v>
      </c>
      <c r="G12" s="189">
        <f t="shared" si="1"/>
        <v>7649.32</v>
      </c>
      <c r="H12" s="282">
        <v>5162.7839999999997</v>
      </c>
      <c r="I12" s="106">
        <f t="shared" si="2"/>
        <v>980.92895999999996</v>
      </c>
      <c r="J12" s="111">
        <f t="shared" si="3"/>
        <v>6143.7129599999998</v>
      </c>
      <c r="K12" s="693">
        <v>4979</v>
      </c>
      <c r="L12" s="312">
        <f t="shared" si="4"/>
        <v>946.01</v>
      </c>
      <c r="M12" s="334">
        <f t="shared" si="5"/>
        <v>5925.01</v>
      </c>
      <c r="N12" s="702">
        <v>11000</v>
      </c>
      <c r="O12" s="312">
        <f t="shared" si="6"/>
        <v>2090</v>
      </c>
      <c r="P12" s="703">
        <f t="shared" si="7"/>
        <v>13090</v>
      </c>
      <c r="Q12" s="193">
        <f t="shared" si="8"/>
        <v>6892</v>
      </c>
      <c r="R12" s="21">
        <f t="shared" si="9"/>
        <v>2813</v>
      </c>
      <c r="S12" s="690">
        <f t="shared" si="14"/>
        <v>4079</v>
      </c>
      <c r="T12" s="16">
        <f t="shared" si="10"/>
        <v>9705</v>
      </c>
      <c r="U12" s="95">
        <f t="shared" si="11"/>
        <v>5523</v>
      </c>
      <c r="V12" s="95">
        <f t="shared" si="12"/>
        <v>1049</v>
      </c>
      <c r="W12" s="96">
        <f t="shared" si="13"/>
        <v>6572</v>
      </c>
    </row>
    <row r="13" spans="1:26" x14ac:dyDescent="0.25">
      <c r="A13" s="1075"/>
      <c r="B13" s="1073"/>
      <c r="C13" s="3" t="s">
        <v>61</v>
      </c>
      <c r="D13" s="30" t="s">
        <v>55</v>
      </c>
      <c r="E13" s="194">
        <v>4482</v>
      </c>
      <c r="F13" s="195">
        <f t="shared" si="0"/>
        <v>851.58</v>
      </c>
      <c r="G13" s="196">
        <f t="shared" si="1"/>
        <v>5333.58</v>
      </c>
      <c r="H13" s="282">
        <v>3599.904</v>
      </c>
      <c r="I13" s="106">
        <f t="shared" si="2"/>
        <v>683.98176000000001</v>
      </c>
      <c r="J13" s="111">
        <f t="shared" si="3"/>
        <v>4283.8857600000001</v>
      </c>
      <c r="K13" s="693">
        <v>3459</v>
      </c>
      <c r="L13" s="312">
        <f t="shared" si="4"/>
        <v>657.21</v>
      </c>
      <c r="M13" s="334">
        <f t="shared" si="5"/>
        <v>4116.21</v>
      </c>
      <c r="N13" s="702">
        <v>8000</v>
      </c>
      <c r="O13" s="312">
        <f t="shared" si="6"/>
        <v>1520</v>
      </c>
      <c r="P13" s="703">
        <f t="shared" si="7"/>
        <v>9520</v>
      </c>
      <c r="Q13" s="193">
        <f t="shared" si="8"/>
        <v>4885</v>
      </c>
      <c r="R13" s="21">
        <f t="shared" si="9"/>
        <v>2125</v>
      </c>
      <c r="S13" s="690">
        <f t="shared" si="14"/>
        <v>2760</v>
      </c>
      <c r="T13" s="16">
        <f t="shared" si="10"/>
        <v>7010</v>
      </c>
      <c r="U13" s="95">
        <f t="shared" si="11"/>
        <v>3847</v>
      </c>
      <c r="V13" s="95">
        <f t="shared" si="12"/>
        <v>731</v>
      </c>
      <c r="W13" s="96">
        <f t="shared" si="13"/>
        <v>4578</v>
      </c>
    </row>
    <row r="14" spans="1:26" x14ac:dyDescent="0.25">
      <c r="A14" s="55">
        <v>2</v>
      </c>
      <c r="B14" s="2" t="s">
        <v>62</v>
      </c>
      <c r="C14" s="3" t="s">
        <v>63</v>
      </c>
      <c r="D14" s="30" t="s">
        <v>55</v>
      </c>
      <c r="E14" s="161">
        <v>8262</v>
      </c>
      <c r="F14" s="188">
        <f t="shared" si="0"/>
        <v>1569.78</v>
      </c>
      <c r="G14" s="189">
        <f t="shared" si="1"/>
        <v>9831.7800000000007</v>
      </c>
      <c r="H14" s="282">
        <v>5575.6799999999994</v>
      </c>
      <c r="I14" s="106">
        <f t="shared" si="2"/>
        <v>1059.3791999999999</v>
      </c>
      <c r="J14" s="111">
        <f t="shared" si="3"/>
        <v>6635.0591999999997</v>
      </c>
      <c r="K14" s="693">
        <v>5668</v>
      </c>
      <c r="L14" s="312">
        <f t="shared" si="4"/>
        <v>1076.92</v>
      </c>
      <c r="M14" s="334">
        <f t="shared" si="5"/>
        <v>6744.92</v>
      </c>
      <c r="N14" s="702">
        <v>12000</v>
      </c>
      <c r="O14" s="312">
        <f t="shared" si="6"/>
        <v>2280</v>
      </c>
      <c r="P14" s="703">
        <f t="shared" si="7"/>
        <v>14280</v>
      </c>
      <c r="Q14" s="193">
        <f t="shared" si="8"/>
        <v>7876</v>
      </c>
      <c r="R14" s="21">
        <f t="shared" si="9"/>
        <v>3018</v>
      </c>
      <c r="S14" s="690">
        <f t="shared" si="14"/>
        <v>4858</v>
      </c>
      <c r="T14" s="16">
        <f t="shared" si="10"/>
        <v>10894</v>
      </c>
      <c r="U14" s="95">
        <f t="shared" si="11"/>
        <v>6502</v>
      </c>
      <c r="V14" s="95">
        <f t="shared" si="12"/>
        <v>1235</v>
      </c>
      <c r="W14" s="96">
        <f t="shared" si="13"/>
        <v>7737</v>
      </c>
    </row>
    <row r="15" spans="1:26" x14ac:dyDescent="0.25">
      <c r="A15" s="1075">
        <v>3</v>
      </c>
      <c r="B15" s="1073" t="s">
        <v>64</v>
      </c>
      <c r="C15" s="2" t="s">
        <v>54</v>
      </c>
      <c r="D15" s="32" t="s">
        <v>55</v>
      </c>
      <c r="E15" s="161">
        <v>13280</v>
      </c>
      <c r="F15" s="188">
        <f t="shared" si="0"/>
        <v>2523.1999999999998</v>
      </c>
      <c r="G15" s="189">
        <f t="shared" si="1"/>
        <v>15803.2</v>
      </c>
      <c r="H15" s="282">
        <v>10665.6</v>
      </c>
      <c r="I15" s="106">
        <f t="shared" si="2"/>
        <v>2026.4640000000002</v>
      </c>
      <c r="J15" s="111">
        <f t="shared" si="3"/>
        <v>12692.064</v>
      </c>
      <c r="K15" s="693">
        <v>10841</v>
      </c>
      <c r="L15" s="312">
        <f t="shared" si="4"/>
        <v>2059.79</v>
      </c>
      <c r="M15" s="334">
        <f t="shared" si="5"/>
        <v>12900.79</v>
      </c>
      <c r="N15" s="702">
        <v>22000</v>
      </c>
      <c r="O15" s="312">
        <f t="shared" si="6"/>
        <v>4180</v>
      </c>
      <c r="P15" s="703">
        <f t="shared" si="7"/>
        <v>26180</v>
      </c>
      <c r="Q15" s="193">
        <f t="shared" si="8"/>
        <v>14197</v>
      </c>
      <c r="R15" s="21">
        <f t="shared" si="9"/>
        <v>5337</v>
      </c>
      <c r="S15" s="690">
        <f t="shared" si="14"/>
        <v>8860</v>
      </c>
      <c r="T15" s="16">
        <f t="shared" si="10"/>
        <v>19534</v>
      </c>
      <c r="U15" s="95">
        <f t="shared" si="11"/>
        <v>11596</v>
      </c>
      <c r="V15" s="95">
        <f t="shared" si="12"/>
        <v>2203</v>
      </c>
      <c r="W15" s="96">
        <f t="shared" si="13"/>
        <v>13799</v>
      </c>
    </row>
    <row r="16" spans="1:26" x14ac:dyDescent="0.25">
      <c r="A16" s="1075"/>
      <c r="B16" s="1073"/>
      <c r="C16" s="2" t="s">
        <v>56</v>
      </c>
      <c r="D16" s="32" t="s">
        <v>55</v>
      </c>
      <c r="E16" s="161">
        <v>9317</v>
      </c>
      <c r="F16" s="188">
        <f t="shared" si="0"/>
        <v>1770.23</v>
      </c>
      <c r="G16" s="189">
        <f t="shared" si="1"/>
        <v>11087.23</v>
      </c>
      <c r="H16" s="282">
        <v>7482.8159999999998</v>
      </c>
      <c r="I16" s="106">
        <f t="shared" si="2"/>
        <v>1421.73504</v>
      </c>
      <c r="J16" s="111">
        <f t="shared" si="3"/>
        <v>8904.5510400000003</v>
      </c>
      <c r="K16" s="693">
        <v>7606</v>
      </c>
      <c r="L16" s="312">
        <f t="shared" si="4"/>
        <v>1445.14</v>
      </c>
      <c r="M16" s="334">
        <f t="shared" si="5"/>
        <v>9051.14</v>
      </c>
      <c r="N16" s="702">
        <v>15000</v>
      </c>
      <c r="O16" s="312">
        <f t="shared" si="6"/>
        <v>2850</v>
      </c>
      <c r="P16" s="703">
        <f t="shared" si="7"/>
        <v>17850</v>
      </c>
      <c r="Q16" s="193">
        <f t="shared" si="8"/>
        <v>9851</v>
      </c>
      <c r="R16" s="21">
        <f t="shared" si="9"/>
        <v>3533</v>
      </c>
      <c r="S16" s="690">
        <f t="shared" si="14"/>
        <v>6318</v>
      </c>
      <c r="T16" s="16">
        <f t="shared" si="10"/>
        <v>13384</v>
      </c>
      <c r="U16" s="95">
        <f t="shared" si="11"/>
        <v>8135</v>
      </c>
      <c r="V16" s="95">
        <f t="shared" si="12"/>
        <v>1546</v>
      </c>
      <c r="W16" s="96">
        <f t="shared" si="13"/>
        <v>9681</v>
      </c>
    </row>
    <row r="17" spans="1:24" x14ac:dyDescent="0.25">
      <c r="A17" s="1075"/>
      <c r="B17" s="1073"/>
      <c r="C17" s="2" t="s">
        <v>57</v>
      </c>
      <c r="D17" s="32" t="s">
        <v>55</v>
      </c>
      <c r="E17" s="194">
        <v>7940</v>
      </c>
      <c r="F17" s="195">
        <f t="shared" si="0"/>
        <v>1508.6</v>
      </c>
      <c r="G17" s="196">
        <f t="shared" si="1"/>
        <v>9448.6</v>
      </c>
      <c r="H17" s="282">
        <v>6376.1279999999997</v>
      </c>
      <c r="I17" s="106">
        <f t="shared" si="2"/>
        <v>1211.46432</v>
      </c>
      <c r="J17" s="111">
        <f t="shared" si="3"/>
        <v>7587.5923199999997</v>
      </c>
      <c r="K17" s="693">
        <v>6481</v>
      </c>
      <c r="L17" s="312">
        <f t="shared" si="4"/>
        <v>1231.3900000000001</v>
      </c>
      <c r="M17" s="334">
        <f t="shared" si="5"/>
        <v>7712.39</v>
      </c>
      <c r="N17" s="702">
        <v>13000</v>
      </c>
      <c r="O17" s="312">
        <f t="shared" si="6"/>
        <v>2470</v>
      </c>
      <c r="P17" s="703">
        <f t="shared" si="7"/>
        <v>15470</v>
      </c>
      <c r="Q17" s="193">
        <f t="shared" si="8"/>
        <v>8449</v>
      </c>
      <c r="R17" s="21">
        <f t="shared" si="9"/>
        <v>3117</v>
      </c>
      <c r="S17" s="690">
        <f t="shared" si="14"/>
        <v>5332</v>
      </c>
      <c r="T17" s="16">
        <f t="shared" si="10"/>
        <v>11566</v>
      </c>
      <c r="U17" s="95">
        <f t="shared" si="11"/>
        <v>6932</v>
      </c>
      <c r="V17" s="95">
        <f t="shared" si="12"/>
        <v>1317</v>
      </c>
      <c r="W17" s="96">
        <f t="shared" si="13"/>
        <v>8249</v>
      </c>
    </row>
    <row r="18" spans="1:24" x14ac:dyDescent="0.25">
      <c r="A18" s="1075"/>
      <c r="B18" s="1073"/>
      <c r="C18" s="2" t="s">
        <v>58</v>
      </c>
      <c r="D18" s="32" t="s">
        <v>55</v>
      </c>
      <c r="E18" s="194">
        <v>5947</v>
      </c>
      <c r="F18" s="195">
        <f t="shared" si="0"/>
        <v>1129.93</v>
      </c>
      <c r="G18" s="196">
        <f t="shared" si="1"/>
        <v>7076.93</v>
      </c>
      <c r="H18" s="282">
        <v>4776.2880000000005</v>
      </c>
      <c r="I18" s="106">
        <f t="shared" si="2"/>
        <v>907.49472000000014</v>
      </c>
      <c r="J18" s="111">
        <f t="shared" si="3"/>
        <v>5683.7827200000011</v>
      </c>
      <c r="K18" s="693">
        <v>4855</v>
      </c>
      <c r="L18" s="312">
        <f t="shared" si="4"/>
        <v>922.45</v>
      </c>
      <c r="M18" s="334">
        <f t="shared" si="5"/>
        <v>5777.45</v>
      </c>
      <c r="N18" s="702">
        <v>10000</v>
      </c>
      <c r="O18" s="312">
        <f t="shared" si="6"/>
        <v>1900</v>
      </c>
      <c r="P18" s="703">
        <f t="shared" si="7"/>
        <v>11900</v>
      </c>
      <c r="Q18" s="193">
        <f t="shared" si="8"/>
        <v>6395</v>
      </c>
      <c r="R18" s="21">
        <f t="shared" si="9"/>
        <v>2462</v>
      </c>
      <c r="S18" s="690">
        <f t="shared" si="14"/>
        <v>3933</v>
      </c>
      <c r="T18" s="16">
        <f t="shared" si="10"/>
        <v>8857</v>
      </c>
      <c r="U18" s="95">
        <f t="shared" si="11"/>
        <v>5193</v>
      </c>
      <c r="V18" s="95">
        <f t="shared" si="12"/>
        <v>987</v>
      </c>
      <c r="W18" s="96">
        <f t="shared" si="13"/>
        <v>6180</v>
      </c>
    </row>
    <row r="19" spans="1:24" x14ac:dyDescent="0.25">
      <c r="A19" s="1075"/>
      <c r="B19" s="1073"/>
      <c r="C19" s="2" t="s">
        <v>59</v>
      </c>
      <c r="D19" s="32" t="s">
        <v>55</v>
      </c>
      <c r="E19" s="161">
        <v>4477</v>
      </c>
      <c r="F19" s="188">
        <f t="shared" si="0"/>
        <v>850.63</v>
      </c>
      <c r="G19" s="189">
        <f t="shared" si="1"/>
        <v>5327.63</v>
      </c>
      <c r="H19" s="282">
        <v>3595.68</v>
      </c>
      <c r="I19" s="106">
        <f t="shared" si="2"/>
        <v>683.17919999999992</v>
      </c>
      <c r="J19" s="111">
        <f t="shared" si="3"/>
        <v>4278.8591999999999</v>
      </c>
      <c r="K19" s="693">
        <v>3771</v>
      </c>
      <c r="L19" s="312">
        <f t="shared" si="4"/>
        <v>716.49</v>
      </c>
      <c r="M19" s="334">
        <f t="shared" si="5"/>
        <v>4487.49</v>
      </c>
      <c r="N19" s="702">
        <v>8000</v>
      </c>
      <c r="O19" s="312">
        <f t="shared" si="6"/>
        <v>1520</v>
      </c>
      <c r="P19" s="703">
        <f t="shared" si="7"/>
        <v>9520</v>
      </c>
      <c r="Q19" s="193">
        <f t="shared" si="8"/>
        <v>4961</v>
      </c>
      <c r="R19" s="21">
        <f t="shared" si="9"/>
        <v>2062</v>
      </c>
      <c r="S19" s="690">
        <f t="shared" si="14"/>
        <v>2899</v>
      </c>
      <c r="T19" s="16">
        <f t="shared" si="10"/>
        <v>7023</v>
      </c>
      <c r="U19" s="95">
        <f t="shared" si="11"/>
        <v>3948</v>
      </c>
      <c r="V19" s="95">
        <f t="shared" si="12"/>
        <v>750</v>
      </c>
      <c r="W19" s="96">
        <f t="shared" si="13"/>
        <v>4698</v>
      </c>
    </row>
    <row r="20" spans="1:24" x14ac:dyDescent="0.25">
      <c r="A20" s="1075"/>
      <c r="B20" s="1073"/>
      <c r="C20" s="3" t="s">
        <v>60</v>
      </c>
      <c r="D20" s="30" t="s">
        <v>55</v>
      </c>
      <c r="E20" s="161">
        <v>2362</v>
      </c>
      <c r="F20" s="188">
        <f t="shared" si="0"/>
        <v>448.78000000000003</v>
      </c>
      <c r="G20" s="189">
        <f t="shared" si="1"/>
        <v>2810.78</v>
      </c>
      <c r="H20" s="282">
        <v>1897.6319999999998</v>
      </c>
      <c r="I20" s="106">
        <f t="shared" si="2"/>
        <v>360.55007999999998</v>
      </c>
      <c r="J20" s="111">
        <f t="shared" si="3"/>
        <v>2258.1820799999996</v>
      </c>
      <c r="K20" s="693">
        <v>1929</v>
      </c>
      <c r="L20" s="312">
        <f t="shared" si="4"/>
        <v>366.51</v>
      </c>
      <c r="M20" s="334">
        <f t="shared" si="5"/>
        <v>2295.5100000000002</v>
      </c>
      <c r="N20" s="702">
        <v>4000</v>
      </c>
      <c r="O20" s="312">
        <f t="shared" si="6"/>
        <v>760</v>
      </c>
      <c r="P20" s="703">
        <f t="shared" si="7"/>
        <v>4760</v>
      </c>
      <c r="Q20" s="193">
        <f t="shared" si="8"/>
        <v>2547</v>
      </c>
      <c r="R20" s="21">
        <f t="shared" si="9"/>
        <v>991</v>
      </c>
      <c r="S20" s="690">
        <f t="shared" si="14"/>
        <v>1556</v>
      </c>
      <c r="T20" s="16">
        <f t="shared" si="10"/>
        <v>3538</v>
      </c>
      <c r="U20" s="95">
        <f t="shared" si="11"/>
        <v>2063</v>
      </c>
      <c r="V20" s="95">
        <f t="shared" si="12"/>
        <v>392</v>
      </c>
      <c r="W20" s="96">
        <f t="shared" si="13"/>
        <v>2455</v>
      </c>
    </row>
    <row r="21" spans="1:24" x14ac:dyDescent="0.25">
      <c r="A21" s="1075"/>
      <c r="B21" s="1073"/>
      <c r="C21" s="3" t="s">
        <v>61</v>
      </c>
      <c r="D21" s="30" t="s">
        <v>55</v>
      </c>
      <c r="E21" s="161">
        <v>2000</v>
      </c>
      <c r="F21" s="188">
        <f t="shared" si="0"/>
        <v>380</v>
      </c>
      <c r="G21" s="189">
        <f t="shared" si="1"/>
        <v>2380</v>
      </c>
      <c r="H21" s="282">
        <v>1533.3119999999999</v>
      </c>
      <c r="I21" s="106">
        <f t="shared" si="2"/>
        <v>291.32927999999998</v>
      </c>
      <c r="J21" s="111">
        <f t="shared" si="3"/>
        <v>1824.6412799999998</v>
      </c>
      <c r="K21" s="693">
        <v>1558</v>
      </c>
      <c r="L21" s="312">
        <f t="shared" si="4"/>
        <v>296.02</v>
      </c>
      <c r="M21" s="334">
        <f t="shared" si="5"/>
        <v>1854.02</v>
      </c>
      <c r="N21" s="702">
        <v>4000</v>
      </c>
      <c r="O21" s="312">
        <f t="shared" si="6"/>
        <v>760</v>
      </c>
      <c r="P21" s="703">
        <f t="shared" si="7"/>
        <v>4760</v>
      </c>
      <c r="Q21" s="193">
        <f t="shared" si="8"/>
        <v>2273</v>
      </c>
      <c r="R21" s="21">
        <f t="shared" si="9"/>
        <v>1171</v>
      </c>
      <c r="S21" s="690">
        <f t="shared" si="14"/>
        <v>1102</v>
      </c>
      <c r="T21" s="16">
        <f t="shared" si="10"/>
        <v>3444</v>
      </c>
      <c r="U21" s="95">
        <f t="shared" si="11"/>
        <v>1697</v>
      </c>
      <c r="V21" s="95">
        <f t="shared" si="12"/>
        <v>322</v>
      </c>
      <c r="W21" s="96">
        <f t="shared" si="13"/>
        <v>2019</v>
      </c>
    </row>
    <row r="22" spans="1:24" ht="121.5" customHeight="1" x14ac:dyDescent="0.25">
      <c r="A22" s="65">
        <v>4</v>
      </c>
      <c r="B22" s="2" t="s">
        <v>65</v>
      </c>
      <c r="C22" s="2" t="s">
        <v>66</v>
      </c>
      <c r="D22" s="32" t="s">
        <v>19</v>
      </c>
      <c r="E22" s="161">
        <v>85202</v>
      </c>
      <c r="F22" s="188">
        <f t="shared" si="0"/>
        <v>16188.380000000001</v>
      </c>
      <c r="G22" s="189">
        <f t="shared" si="1"/>
        <v>101390.38</v>
      </c>
      <c r="H22" s="282">
        <v>57497.087999999996</v>
      </c>
      <c r="I22" s="106">
        <f t="shared" si="2"/>
        <v>10924.44672</v>
      </c>
      <c r="J22" s="111">
        <f t="shared" si="3"/>
        <v>68421.534719999996</v>
      </c>
      <c r="K22" s="693">
        <v>58444</v>
      </c>
      <c r="L22" s="312">
        <f t="shared" si="4"/>
        <v>11104.36</v>
      </c>
      <c r="M22" s="334">
        <f t="shared" si="5"/>
        <v>69548.36</v>
      </c>
      <c r="N22" s="702">
        <v>114000</v>
      </c>
      <c r="O22" s="312">
        <f t="shared" si="6"/>
        <v>21660</v>
      </c>
      <c r="P22" s="703">
        <f t="shared" si="7"/>
        <v>135660</v>
      </c>
      <c r="Q22" s="193">
        <f t="shared" si="8"/>
        <v>78786</v>
      </c>
      <c r="R22" s="21">
        <f t="shared" si="9"/>
        <v>26759</v>
      </c>
      <c r="S22" s="690">
        <f t="shared" si="14"/>
        <v>52027</v>
      </c>
      <c r="T22" s="16">
        <f t="shared" si="10"/>
        <v>105545</v>
      </c>
      <c r="U22" s="95">
        <f t="shared" si="11"/>
        <v>67048</v>
      </c>
      <c r="V22" s="95">
        <f t="shared" si="12"/>
        <v>12739</v>
      </c>
      <c r="W22" s="96">
        <f t="shared" si="13"/>
        <v>79787</v>
      </c>
    </row>
    <row r="23" spans="1:24" ht="30" x14ac:dyDescent="0.25">
      <c r="A23" s="65">
        <v>5</v>
      </c>
      <c r="B23" s="2" t="s">
        <v>67</v>
      </c>
      <c r="C23" s="2" t="s">
        <v>68</v>
      </c>
      <c r="D23" s="32" t="s">
        <v>19</v>
      </c>
      <c r="E23" s="161">
        <v>25814</v>
      </c>
      <c r="F23" s="188">
        <f t="shared" si="0"/>
        <v>4904.66</v>
      </c>
      <c r="G23" s="189">
        <f t="shared" si="1"/>
        <v>30718.66</v>
      </c>
      <c r="H23" s="282">
        <v>17419.775999999998</v>
      </c>
      <c r="I23" s="106">
        <f t="shared" si="2"/>
        <v>3309.7574399999999</v>
      </c>
      <c r="J23" s="111">
        <f t="shared" si="3"/>
        <v>20729.533439999999</v>
      </c>
      <c r="K23" s="693">
        <v>17706</v>
      </c>
      <c r="L23" s="312">
        <f t="shared" si="4"/>
        <v>3364.14</v>
      </c>
      <c r="M23" s="334">
        <f t="shared" si="5"/>
        <v>21070.14</v>
      </c>
      <c r="N23" s="702">
        <v>35000</v>
      </c>
      <c r="O23" s="312">
        <f t="shared" si="6"/>
        <v>6650</v>
      </c>
      <c r="P23" s="703">
        <f t="shared" si="7"/>
        <v>41650</v>
      </c>
      <c r="Q23" s="193">
        <f t="shared" si="8"/>
        <v>23985</v>
      </c>
      <c r="R23" s="21">
        <f t="shared" si="9"/>
        <v>8311</v>
      </c>
      <c r="S23" s="690">
        <f t="shared" si="14"/>
        <v>15674</v>
      </c>
      <c r="T23" s="16">
        <f t="shared" si="10"/>
        <v>32296</v>
      </c>
      <c r="U23" s="95">
        <f t="shared" si="11"/>
        <v>20313</v>
      </c>
      <c r="V23" s="95">
        <f t="shared" si="12"/>
        <v>3859</v>
      </c>
      <c r="W23" s="96">
        <f t="shared" si="13"/>
        <v>24172</v>
      </c>
    </row>
    <row r="24" spans="1:24" ht="96.75" customHeight="1" x14ac:dyDescent="0.25">
      <c r="A24" s="65">
        <v>6</v>
      </c>
      <c r="B24" s="2" t="s">
        <v>69</v>
      </c>
      <c r="C24" s="2" t="s">
        <v>70</v>
      </c>
      <c r="D24" s="32" t="s">
        <v>19</v>
      </c>
      <c r="E24" s="161">
        <v>189000</v>
      </c>
      <c r="F24" s="188">
        <f t="shared" si="0"/>
        <v>35910</v>
      </c>
      <c r="G24" s="189">
        <f t="shared" si="1"/>
        <v>224910</v>
      </c>
      <c r="H24" s="282">
        <v>127601.76</v>
      </c>
      <c r="I24" s="106">
        <f t="shared" si="2"/>
        <v>24244.3344</v>
      </c>
      <c r="J24" s="111">
        <f t="shared" si="3"/>
        <v>151846.0944</v>
      </c>
      <c r="K24" s="693">
        <v>129701</v>
      </c>
      <c r="L24" s="312">
        <f t="shared" si="4"/>
        <v>24643.19</v>
      </c>
      <c r="M24" s="334">
        <f t="shared" si="5"/>
        <v>154344.19</v>
      </c>
      <c r="N24" s="702">
        <v>253000</v>
      </c>
      <c r="O24" s="312">
        <f t="shared" si="6"/>
        <v>48070</v>
      </c>
      <c r="P24" s="703">
        <f t="shared" si="7"/>
        <v>301070</v>
      </c>
      <c r="Q24" s="193">
        <f t="shared" si="8"/>
        <v>174826</v>
      </c>
      <c r="R24" s="21">
        <f t="shared" si="9"/>
        <v>59381</v>
      </c>
      <c r="S24" s="690">
        <f t="shared" si="14"/>
        <v>115445</v>
      </c>
      <c r="T24" s="16">
        <f t="shared" si="10"/>
        <v>234207</v>
      </c>
      <c r="U24" s="95">
        <f t="shared" si="11"/>
        <v>148768</v>
      </c>
      <c r="V24" s="95">
        <f t="shared" si="12"/>
        <v>28266</v>
      </c>
      <c r="W24" s="96">
        <f t="shared" si="13"/>
        <v>177034</v>
      </c>
    </row>
    <row r="25" spans="1:24" ht="30" x14ac:dyDescent="0.25">
      <c r="A25" s="65">
        <v>7</v>
      </c>
      <c r="B25" s="2" t="s">
        <v>71</v>
      </c>
      <c r="C25" s="2" t="s">
        <v>72</v>
      </c>
      <c r="D25" s="32" t="s">
        <v>19</v>
      </c>
      <c r="E25" s="161">
        <v>281475</v>
      </c>
      <c r="F25" s="188">
        <f t="shared" si="0"/>
        <v>53480.25</v>
      </c>
      <c r="G25" s="189">
        <f t="shared" si="1"/>
        <v>334955.25</v>
      </c>
      <c r="H25" s="282">
        <v>189946.94399999999</v>
      </c>
      <c r="I25" s="106">
        <f t="shared" si="2"/>
        <v>36089.91936</v>
      </c>
      <c r="J25" s="111">
        <f t="shared" si="3"/>
        <v>226036.86335999999</v>
      </c>
      <c r="K25" s="693">
        <v>193073</v>
      </c>
      <c r="L25" s="312">
        <f t="shared" si="4"/>
        <v>36683.870000000003</v>
      </c>
      <c r="M25" s="334">
        <f t="shared" si="5"/>
        <v>229756.87</v>
      </c>
      <c r="N25" s="702">
        <v>376000</v>
      </c>
      <c r="O25" s="312">
        <f t="shared" si="6"/>
        <v>71440</v>
      </c>
      <c r="P25" s="703">
        <f t="shared" si="7"/>
        <v>447440</v>
      </c>
      <c r="Q25" s="193">
        <f t="shared" si="8"/>
        <v>260124</v>
      </c>
      <c r="R25" s="21">
        <f t="shared" si="9"/>
        <v>88136</v>
      </c>
      <c r="S25" s="690">
        <f t="shared" si="14"/>
        <v>171988</v>
      </c>
      <c r="T25" s="16">
        <f t="shared" si="10"/>
        <v>348260</v>
      </c>
      <c r="U25" s="95">
        <f t="shared" si="11"/>
        <v>221498</v>
      </c>
      <c r="V25" s="95">
        <f t="shared" si="12"/>
        <v>42085</v>
      </c>
      <c r="W25" s="96">
        <f t="shared" si="13"/>
        <v>263583</v>
      </c>
    </row>
    <row r="26" spans="1:24" ht="79.5" customHeight="1" x14ac:dyDescent="0.25">
      <c r="A26" s="1072">
        <v>8</v>
      </c>
      <c r="B26" s="1073" t="s">
        <v>73</v>
      </c>
      <c r="C26" s="2" t="s">
        <v>74</v>
      </c>
      <c r="D26" s="32" t="s">
        <v>19</v>
      </c>
      <c r="E26" s="161">
        <v>37096</v>
      </c>
      <c r="F26" s="188">
        <f t="shared" si="0"/>
        <v>7048.24</v>
      </c>
      <c r="G26" s="189">
        <f t="shared" si="1"/>
        <v>44144.24</v>
      </c>
      <c r="H26" s="282">
        <v>25033.535999999996</v>
      </c>
      <c r="I26" s="106">
        <f t="shared" si="2"/>
        <v>4756.3718399999998</v>
      </c>
      <c r="J26" s="111">
        <f t="shared" si="3"/>
        <v>29789.907839999996</v>
      </c>
      <c r="K26" s="693">
        <v>25445</v>
      </c>
      <c r="L26" s="312">
        <f t="shared" si="4"/>
        <v>4834.55</v>
      </c>
      <c r="M26" s="334">
        <f t="shared" si="5"/>
        <v>30279.55</v>
      </c>
      <c r="N26" s="702">
        <v>50000</v>
      </c>
      <c r="O26" s="312">
        <f t="shared" si="6"/>
        <v>9500</v>
      </c>
      <c r="P26" s="703">
        <f t="shared" si="7"/>
        <v>59500</v>
      </c>
      <c r="Q26" s="193">
        <f t="shared" si="8"/>
        <v>34394</v>
      </c>
      <c r="R26" s="21">
        <f t="shared" si="9"/>
        <v>11812</v>
      </c>
      <c r="S26" s="690">
        <f t="shared" si="14"/>
        <v>22582</v>
      </c>
      <c r="T26" s="16">
        <f t="shared" si="10"/>
        <v>46206</v>
      </c>
      <c r="U26" s="95">
        <f t="shared" si="11"/>
        <v>29192</v>
      </c>
      <c r="V26" s="95">
        <f t="shared" si="12"/>
        <v>5546</v>
      </c>
      <c r="W26" s="96">
        <f t="shared" si="13"/>
        <v>34738</v>
      </c>
    </row>
    <row r="27" spans="1:24" ht="71.25" customHeight="1" x14ac:dyDescent="0.25">
      <c r="A27" s="1072"/>
      <c r="B27" s="1073"/>
      <c r="C27" s="2" t="s">
        <v>75</v>
      </c>
      <c r="D27" s="32" t="s">
        <v>19</v>
      </c>
      <c r="E27" s="161">
        <v>38908</v>
      </c>
      <c r="F27" s="188">
        <f t="shared" si="0"/>
        <v>7392.52</v>
      </c>
      <c r="G27" s="189">
        <f t="shared" si="1"/>
        <v>46300.520000000004</v>
      </c>
      <c r="H27" s="282">
        <v>26256.383999999998</v>
      </c>
      <c r="I27" s="106">
        <f t="shared" si="2"/>
        <v>4988.7129599999998</v>
      </c>
      <c r="J27" s="111">
        <f t="shared" si="3"/>
        <v>31245.096959999999</v>
      </c>
      <c r="K27" s="693">
        <v>26688</v>
      </c>
      <c r="L27" s="312">
        <f t="shared" si="4"/>
        <v>5070.72</v>
      </c>
      <c r="M27" s="334">
        <f t="shared" si="5"/>
        <v>31758.720000000001</v>
      </c>
      <c r="N27" s="702">
        <v>52000</v>
      </c>
      <c r="O27" s="312">
        <f t="shared" si="6"/>
        <v>9880</v>
      </c>
      <c r="P27" s="703">
        <f t="shared" si="7"/>
        <v>61880</v>
      </c>
      <c r="Q27" s="193">
        <f t="shared" si="8"/>
        <v>35963</v>
      </c>
      <c r="R27" s="21">
        <f t="shared" si="9"/>
        <v>12194</v>
      </c>
      <c r="S27" s="690">
        <f t="shared" si="14"/>
        <v>23769</v>
      </c>
      <c r="T27" s="16">
        <f t="shared" si="10"/>
        <v>48157</v>
      </c>
      <c r="U27" s="95">
        <f t="shared" si="11"/>
        <v>30617</v>
      </c>
      <c r="V27" s="95">
        <f t="shared" si="12"/>
        <v>5817</v>
      </c>
      <c r="W27" s="96">
        <f t="shared" si="13"/>
        <v>36434</v>
      </c>
    </row>
    <row r="28" spans="1:24" ht="75.75" customHeight="1" x14ac:dyDescent="0.25">
      <c r="A28" s="1072"/>
      <c r="B28" s="1073"/>
      <c r="C28" s="2" t="s">
        <v>76</v>
      </c>
      <c r="D28" s="32" t="s">
        <v>19</v>
      </c>
      <c r="E28" s="161">
        <v>44743</v>
      </c>
      <c r="F28" s="188">
        <f t="shared" si="0"/>
        <v>8501.17</v>
      </c>
      <c r="G28" s="189">
        <f t="shared" si="1"/>
        <v>53244.17</v>
      </c>
      <c r="H28" s="282">
        <v>30194.207999999999</v>
      </c>
      <c r="I28" s="106">
        <f t="shared" si="2"/>
        <v>5736.8995199999999</v>
      </c>
      <c r="J28" s="111">
        <f t="shared" si="3"/>
        <v>35931.107519999998</v>
      </c>
      <c r="K28" s="693">
        <v>30691</v>
      </c>
      <c r="L28" s="312">
        <f t="shared" si="4"/>
        <v>5831.29</v>
      </c>
      <c r="M28" s="334">
        <f t="shared" si="5"/>
        <v>36522.29</v>
      </c>
      <c r="N28" s="702">
        <v>60000</v>
      </c>
      <c r="O28" s="312">
        <f t="shared" si="6"/>
        <v>11400</v>
      </c>
      <c r="P28" s="703">
        <f t="shared" si="7"/>
        <v>71400</v>
      </c>
      <c r="Q28" s="193">
        <f t="shared" si="8"/>
        <v>41407</v>
      </c>
      <c r="R28" s="21">
        <f t="shared" si="9"/>
        <v>14111</v>
      </c>
      <c r="S28" s="690">
        <f t="shared" si="14"/>
        <v>27296</v>
      </c>
      <c r="T28" s="16">
        <f t="shared" si="10"/>
        <v>55518</v>
      </c>
      <c r="U28" s="95">
        <f t="shared" si="11"/>
        <v>35209</v>
      </c>
      <c r="V28" s="95">
        <f t="shared" si="12"/>
        <v>6690</v>
      </c>
      <c r="W28" s="96">
        <f t="shared" si="13"/>
        <v>41899</v>
      </c>
    </row>
    <row r="29" spans="1:24" ht="69" customHeight="1" x14ac:dyDescent="0.25">
      <c r="A29" s="1072"/>
      <c r="B29" s="1073"/>
      <c r="C29" s="2" t="s">
        <v>77</v>
      </c>
      <c r="D29" s="32" t="s">
        <v>19</v>
      </c>
      <c r="E29" s="161">
        <v>73556</v>
      </c>
      <c r="F29" s="188">
        <f t="shared" si="0"/>
        <v>13975.64</v>
      </c>
      <c r="G29" s="189">
        <f t="shared" si="1"/>
        <v>87531.64</v>
      </c>
      <c r="H29" s="282">
        <v>59068.415999999997</v>
      </c>
      <c r="I29" s="106">
        <f t="shared" si="2"/>
        <v>11222.999039999999</v>
      </c>
      <c r="J29" s="111">
        <f t="shared" si="3"/>
        <v>70291.415039999993</v>
      </c>
      <c r="K29" s="693">
        <v>60040</v>
      </c>
      <c r="L29" s="312">
        <f t="shared" si="4"/>
        <v>11407.6</v>
      </c>
      <c r="M29" s="334">
        <f t="shared" si="5"/>
        <v>71447.600000000006</v>
      </c>
      <c r="N29" s="702">
        <v>117000</v>
      </c>
      <c r="O29" s="312">
        <f t="shared" si="6"/>
        <v>22230</v>
      </c>
      <c r="P29" s="703">
        <f t="shared" si="7"/>
        <v>139230</v>
      </c>
      <c r="Q29" s="193">
        <f t="shared" si="8"/>
        <v>77416</v>
      </c>
      <c r="R29" s="21">
        <f t="shared" si="9"/>
        <v>27205</v>
      </c>
      <c r="S29" s="690">
        <f t="shared" si="14"/>
        <v>50211</v>
      </c>
      <c r="T29" s="16">
        <f t="shared" si="10"/>
        <v>104621</v>
      </c>
      <c r="U29" s="95">
        <f t="shared" si="11"/>
        <v>64221</v>
      </c>
      <c r="V29" s="95">
        <f t="shared" si="12"/>
        <v>12202</v>
      </c>
      <c r="W29" s="96">
        <f t="shared" si="13"/>
        <v>76423</v>
      </c>
      <c r="X29" s="120"/>
    </row>
    <row r="30" spans="1:24" ht="73.5" customHeight="1" x14ac:dyDescent="0.25">
      <c r="A30" s="1072"/>
      <c r="B30" s="1073"/>
      <c r="C30" s="2" t="s">
        <v>78</v>
      </c>
      <c r="D30" s="32" t="s">
        <v>19</v>
      </c>
      <c r="E30" s="161">
        <v>79224</v>
      </c>
      <c r="F30" s="188">
        <f t="shared" si="0"/>
        <v>15052.56</v>
      </c>
      <c r="G30" s="189">
        <f t="shared" si="1"/>
        <v>94276.56</v>
      </c>
      <c r="H30" s="282">
        <v>63620.831999999995</v>
      </c>
      <c r="I30" s="106">
        <f t="shared" si="2"/>
        <v>12087.958079999999</v>
      </c>
      <c r="J30" s="111">
        <f t="shared" si="3"/>
        <v>75708.790079999992</v>
      </c>
      <c r="K30" s="693">
        <v>64668</v>
      </c>
      <c r="L30" s="312">
        <f t="shared" si="4"/>
        <v>12286.92</v>
      </c>
      <c r="M30" s="334">
        <f t="shared" si="5"/>
        <v>76954.92</v>
      </c>
      <c r="N30" s="702">
        <v>126000</v>
      </c>
      <c r="O30" s="312">
        <f t="shared" si="6"/>
        <v>23940</v>
      </c>
      <c r="P30" s="703">
        <f t="shared" si="7"/>
        <v>149940</v>
      </c>
      <c r="Q30" s="193">
        <f t="shared" si="8"/>
        <v>83378</v>
      </c>
      <c r="R30" s="21">
        <f t="shared" si="9"/>
        <v>29293</v>
      </c>
      <c r="S30" s="690">
        <f t="shared" si="14"/>
        <v>54085</v>
      </c>
      <c r="T30" s="16">
        <f t="shared" si="10"/>
        <v>112671</v>
      </c>
      <c r="U30" s="95">
        <f t="shared" si="11"/>
        <v>69171</v>
      </c>
      <c r="V30" s="95">
        <f t="shared" si="12"/>
        <v>13142</v>
      </c>
      <c r="W30" s="96">
        <f t="shared" si="13"/>
        <v>82313</v>
      </c>
    </row>
    <row r="31" spans="1:24" ht="63.75" customHeight="1" x14ac:dyDescent="0.25">
      <c r="A31" s="1072"/>
      <c r="B31" s="1073"/>
      <c r="C31" s="2" t="s">
        <v>79</v>
      </c>
      <c r="D31" s="32" t="s">
        <v>19</v>
      </c>
      <c r="E31" s="161">
        <v>91847</v>
      </c>
      <c r="F31" s="188">
        <f t="shared" si="0"/>
        <v>17450.93</v>
      </c>
      <c r="G31" s="189">
        <f t="shared" si="1"/>
        <v>109297.93</v>
      </c>
      <c r="H31" s="282">
        <v>73757.376000000004</v>
      </c>
      <c r="I31" s="106">
        <f t="shared" si="2"/>
        <v>14013.901440000001</v>
      </c>
      <c r="J31" s="111">
        <f t="shared" si="3"/>
        <v>87771.277440000005</v>
      </c>
      <c r="K31" s="693">
        <v>74971</v>
      </c>
      <c r="L31" s="312">
        <f t="shared" si="4"/>
        <v>14244.49</v>
      </c>
      <c r="M31" s="334">
        <f t="shared" si="5"/>
        <v>89215.49</v>
      </c>
      <c r="N31" s="702">
        <v>146000</v>
      </c>
      <c r="O31" s="312">
        <f t="shared" si="6"/>
        <v>27740</v>
      </c>
      <c r="P31" s="703">
        <f t="shared" si="7"/>
        <v>173740</v>
      </c>
      <c r="Q31" s="193">
        <f t="shared" si="8"/>
        <v>96644</v>
      </c>
      <c r="R31" s="21">
        <f t="shared" si="9"/>
        <v>33924</v>
      </c>
      <c r="S31" s="690">
        <f t="shared" si="14"/>
        <v>62720</v>
      </c>
      <c r="T31" s="16">
        <f t="shared" si="10"/>
        <v>130568</v>
      </c>
      <c r="U31" s="95">
        <f t="shared" si="11"/>
        <v>80192</v>
      </c>
      <c r="V31" s="95">
        <f t="shared" si="12"/>
        <v>15236</v>
      </c>
      <c r="W31" s="96">
        <f t="shared" si="13"/>
        <v>95428</v>
      </c>
    </row>
    <row r="32" spans="1:24" ht="84.75" customHeight="1" x14ac:dyDescent="0.25">
      <c r="A32" s="1072">
        <v>9</v>
      </c>
      <c r="B32" s="1073" t="s">
        <v>80</v>
      </c>
      <c r="C32" s="2" t="s">
        <v>74</v>
      </c>
      <c r="D32" s="32" t="s">
        <v>19</v>
      </c>
      <c r="E32" s="161">
        <v>70764</v>
      </c>
      <c r="F32" s="188">
        <f t="shared" si="0"/>
        <v>13445.16</v>
      </c>
      <c r="G32" s="189">
        <f t="shared" si="1"/>
        <v>84209.16</v>
      </c>
      <c r="H32" s="282">
        <v>56826.527999999998</v>
      </c>
      <c r="I32" s="106">
        <f t="shared" si="2"/>
        <v>10797.04032</v>
      </c>
      <c r="J32" s="111">
        <f t="shared" si="3"/>
        <v>67623.568319999991</v>
      </c>
      <c r="K32" s="693">
        <v>57761</v>
      </c>
      <c r="L32" s="312">
        <f t="shared" si="4"/>
        <v>10974.59</v>
      </c>
      <c r="M32" s="334">
        <f t="shared" si="5"/>
        <v>68735.59</v>
      </c>
      <c r="N32" s="702">
        <v>113000</v>
      </c>
      <c r="O32" s="312">
        <f t="shared" si="6"/>
        <v>21470</v>
      </c>
      <c r="P32" s="703">
        <f t="shared" si="7"/>
        <v>134470</v>
      </c>
      <c r="Q32" s="193">
        <f t="shared" si="8"/>
        <v>74588</v>
      </c>
      <c r="R32" s="21">
        <f t="shared" si="9"/>
        <v>26386</v>
      </c>
      <c r="S32" s="690">
        <f t="shared" si="14"/>
        <v>48202</v>
      </c>
      <c r="T32" s="16">
        <f t="shared" si="10"/>
        <v>100974</v>
      </c>
      <c r="U32" s="95">
        <f t="shared" si="11"/>
        <v>61784</v>
      </c>
      <c r="V32" s="95">
        <f t="shared" si="12"/>
        <v>11739</v>
      </c>
      <c r="W32" s="96">
        <f t="shared" si="13"/>
        <v>73523</v>
      </c>
    </row>
    <row r="33" spans="1:23" ht="74.25" customHeight="1" x14ac:dyDescent="0.25">
      <c r="A33" s="1072"/>
      <c r="B33" s="1073"/>
      <c r="C33" s="2" t="s">
        <v>75</v>
      </c>
      <c r="D33" s="32" t="s">
        <v>19</v>
      </c>
      <c r="E33" s="161">
        <v>67533</v>
      </c>
      <c r="F33" s="188">
        <f t="shared" si="0"/>
        <v>12831.27</v>
      </c>
      <c r="G33" s="189">
        <f t="shared" si="1"/>
        <v>80364.27</v>
      </c>
      <c r="H33" s="282">
        <v>54231.935999999994</v>
      </c>
      <c r="I33" s="106">
        <f t="shared" si="2"/>
        <v>10304.06784</v>
      </c>
      <c r="J33" s="111">
        <f t="shared" si="3"/>
        <v>64536.00383999999</v>
      </c>
      <c r="K33" s="693">
        <v>58309</v>
      </c>
      <c r="L33" s="312">
        <f t="shared" si="4"/>
        <v>11078.710000000001</v>
      </c>
      <c r="M33" s="334">
        <f t="shared" si="5"/>
        <v>69387.710000000006</v>
      </c>
      <c r="N33" s="702">
        <v>108000</v>
      </c>
      <c r="O33" s="312">
        <f t="shared" si="6"/>
        <v>20520</v>
      </c>
      <c r="P33" s="703">
        <f t="shared" si="7"/>
        <v>128520</v>
      </c>
      <c r="Q33" s="193">
        <f t="shared" si="8"/>
        <v>72018</v>
      </c>
      <c r="R33" s="21">
        <f t="shared" si="9"/>
        <v>24625</v>
      </c>
      <c r="S33" s="690">
        <f t="shared" si="14"/>
        <v>47393</v>
      </c>
      <c r="T33" s="16">
        <f t="shared" si="10"/>
        <v>96643</v>
      </c>
      <c r="U33" s="95">
        <f t="shared" si="11"/>
        <v>60025</v>
      </c>
      <c r="V33" s="95">
        <f t="shared" si="12"/>
        <v>11405</v>
      </c>
      <c r="W33" s="96">
        <f t="shared" si="13"/>
        <v>71430</v>
      </c>
    </row>
    <row r="34" spans="1:23" ht="90.75" customHeight="1" x14ac:dyDescent="0.25">
      <c r="A34" s="1072"/>
      <c r="B34" s="1073"/>
      <c r="C34" s="2" t="s">
        <v>76</v>
      </c>
      <c r="D34" s="32" t="s">
        <v>19</v>
      </c>
      <c r="E34" s="161">
        <v>86767</v>
      </c>
      <c r="F34" s="188">
        <f t="shared" si="0"/>
        <v>16485.73</v>
      </c>
      <c r="G34" s="189">
        <f t="shared" si="1"/>
        <v>103252.73</v>
      </c>
      <c r="H34" s="282">
        <v>69678.047999999995</v>
      </c>
      <c r="I34" s="106">
        <f t="shared" si="2"/>
        <v>13238.829119999999</v>
      </c>
      <c r="J34" s="111">
        <f t="shared" si="3"/>
        <v>82916.87711999999</v>
      </c>
      <c r="K34" s="693">
        <v>70825</v>
      </c>
      <c r="L34" s="312">
        <f t="shared" si="4"/>
        <v>13456.75</v>
      </c>
      <c r="M34" s="334">
        <f t="shared" si="5"/>
        <v>84281.75</v>
      </c>
      <c r="N34" s="702">
        <v>138000</v>
      </c>
      <c r="O34" s="312">
        <f t="shared" si="6"/>
        <v>26220</v>
      </c>
      <c r="P34" s="703">
        <f t="shared" si="7"/>
        <v>164220</v>
      </c>
      <c r="Q34" s="193">
        <f t="shared" si="8"/>
        <v>91318</v>
      </c>
      <c r="R34" s="21">
        <f t="shared" si="9"/>
        <v>32084</v>
      </c>
      <c r="S34" s="690">
        <f t="shared" si="14"/>
        <v>59234</v>
      </c>
      <c r="T34" s="16">
        <f t="shared" si="10"/>
        <v>123402</v>
      </c>
      <c r="U34" s="95">
        <f t="shared" si="11"/>
        <v>75757</v>
      </c>
      <c r="V34" s="95">
        <f t="shared" si="12"/>
        <v>14394</v>
      </c>
      <c r="W34" s="96">
        <f t="shared" si="13"/>
        <v>90151</v>
      </c>
    </row>
    <row r="35" spans="1:23" ht="88.5" customHeight="1" x14ac:dyDescent="0.25">
      <c r="A35" s="1072"/>
      <c r="B35" s="1073"/>
      <c r="C35" s="2" t="s">
        <v>77</v>
      </c>
      <c r="D35" s="32" t="s">
        <v>19</v>
      </c>
      <c r="E35" s="161">
        <v>156098</v>
      </c>
      <c r="F35" s="188">
        <f t="shared" si="0"/>
        <v>29658.62</v>
      </c>
      <c r="G35" s="189">
        <f t="shared" si="1"/>
        <v>185756.62</v>
      </c>
      <c r="H35" s="282">
        <v>125302.84799999998</v>
      </c>
      <c r="I35" s="106">
        <f t="shared" si="2"/>
        <v>23807.541119999998</v>
      </c>
      <c r="J35" s="111">
        <f t="shared" si="3"/>
        <v>149110.38911999998</v>
      </c>
      <c r="K35" s="693">
        <v>111873</v>
      </c>
      <c r="L35" s="312">
        <f t="shared" si="4"/>
        <v>21255.87</v>
      </c>
      <c r="M35" s="334">
        <f t="shared" si="5"/>
        <v>133128.87</v>
      </c>
      <c r="N35" s="702">
        <v>248000</v>
      </c>
      <c r="O35" s="312">
        <f t="shared" si="6"/>
        <v>47120</v>
      </c>
      <c r="P35" s="703">
        <f t="shared" si="7"/>
        <v>295120</v>
      </c>
      <c r="Q35" s="193">
        <f t="shared" si="8"/>
        <v>160318</v>
      </c>
      <c r="R35" s="21">
        <f t="shared" si="9"/>
        <v>61316</v>
      </c>
      <c r="S35" s="690">
        <f t="shared" si="14"/>
        <v>99002</v>
      </c>
      <c r="T35" s="16">
        <f t="shared" si="10"/>
        <v>221634</v>
      </c>
      <c r="U35" s="95">
        <f t="shared" si="11"/>
        <v>131091</v>
      </c>
      <c r="V35" s="95">
        <f t="shared" si="12"/>
        <v>24907</v>
      </c>
      <c r="W35" s="96">
        <f t="shared" si="13"/>
        <v>155998</v>
      </c>
    </row>
    <row r="36" spans="1:23" ht="75" customHeight="1" x14ac:dyDescent="0.25">
      <c r="A36" s="1072"/>
      <c r="B36" s="1073"/>
      <c r="C36" s="2" t="s">
        <v>78</v>
      </c>
      <c r="D36" s="32" t="s">
        <v>19</v>
      </c>
      <c r="E36" s="161">
        <v>102284</v>
      </c>
      <c r="F36" s="188">
        <f t="shared" si="0"/>
        <v>19433.96</v>
      </c>
      <c r="G36" s="189">
        <f t="shared" si="1"/>
        <v>121717.95999999999</v>
      </c>
      <c r="H36" s="282">
        <v>133384.416</v>
      </c>
      <c r="I36" s="106">
        <f t="shared" si="2"/>
        <v>25343.03904</v>
      </c>
      <c r="J36" s="111">
        <f t="shared" si="3"/>
        <v>158727.45504</v>
      </c>
      <c r="K36" s="693">
        <v>113928</v>
      </c>
      <c r="L36" s="312">
        <f t="shared" si="4"/>
        <v>21646.32</v>
      </c>
      <c r="M36" s="334">
        <f t="shared" si="5"/>
        <v>135574.32</v>
      </c>
      <c r="N36" s="702">
        <v>264000</v>
      </c>
      <c r="O36" s="312">
        <f t="shared" si="6"/>
        <v>50160</v>
      </c>
      <c r="P36" s="703">
        <f t="shared" si="7"/>
        <v>314160</v>
      </c>
      <c r="Q36" s="193">
        <f t="shared" si="8"/>
        <v>153399</v>
      </c>
      <c r="R36" s="21">
        <f t="shared" si="9"/>
        <v>74842</v>
      </c>
      <c r="S36" s="690">
        <f t="shared" si="14"/>
        <v>78557</v>
      </c>
      <c r="T36" s="16">
        <f t="shared" si="10"/>
        <v>228241</v>
      </c>
      <c r="U36" s="95">
        <f t="shared" si="11"/>
        <v>116532</v>
      </c>
      <c r="V36" s="95">
        <f t="shared" si="12"/>
        <v>22141</v>
      </c>
      <c r="W36" s="96">
        <f t="shared" si="13"/>
        <v>138673</v>
      </c>
    </row>
    <row r="37" spans="1:23" ht="75" x14ac:dyDescent="0.25">
      <c r="A37" s="1072"/>
      <c r="B37" s="1073"/>
      <c r="C37" s="2" t="s">
        <v>81</v>
      </c>
      <c r="D37" s="32" t="s">
        <v>19</v>
      </c>
      <c r="E37" s="161">
        <v>131337</v>
      </c>
      <c r="F37" s="188">
        <f t="shared" si="0"/>
        <v>24954.03</v>
      </c>
      <c r="G37" s="189">
        <f t="shared" si="1"/>
        <v>156291.03</v>
      </c>
      <c r="H37" s="282">
        <v>82138.847999999984</v>
      </c>
      <c r="I37" s="106">
        <f t="shared" si="2"/>
        <v>15606.381119999996</v>
      </c>
      <c r="J37" s="111">
        <f t="shared" si="3"/>
        <v>97745.229119999975</v>
      </c>
      <c r="K37" s="693">
        <v>115418</v>
      </c>
      <c r="L37" s="312">
        <f t="shared" si="4"/>
        <v>21929.420000000002</v>
      </c>
      <c r="M37" s="334">
        <f t="shared" si="5"/>
        <v>137347.42000000001</v>
      </c>
      <c r="N37" s="702">
        <v>163000</v>
      </c>
      <c r="O37" s="312">
        <f t="shared" si="6"/>
        <v>30970</v>
      </c>
      <c r="P37" s="703">
        <f t="shared" si="7"/>
        <v>193970</v>
      </c>
      <c r="Q37" s="193">
        <f t="shared" si="8"/>
        <v>122973</v>
      </c>
      <c r="R37" s="21">
        <f t="shared" si="9"/>
        <v>33648</v>
      </c>
      <c r="S37" s="690">
        <f t="shared" si="14"/>
        <v>89325</v>
      </c>
      <c r="T37" s="16">
        <f t="shared" si="10"/>
        <v>156621</v>
      </c>
      <c r="U37" s="95">
        <f t="shared" si="11"/>
        <v>109631</v>
      </c>
      <c r="V37" s="95">
        <f t="shared" si="12"/>
        <v>20830</v>
      </c>
      <c r="W37" s="96">
        <f t="shared" si="13"/>
        <v>130461</v>
      </c>
    </row>
    <row r="38" spans="1:23" ht="66.75" customHeight="1" x14ac:dyDescent="0.25">
      <c r="A38" s="1072">
        <v>10</v>
      </c>
      <c r="B38" s="1073" t="s">
        <v>82</v>
      </c>
      <c r="C38" s="2" t="s">
        <v>74</v>
      </c>
      <c r="D38" s="32" t="s">
        <v>19</v>
      </c>
      <c r="E38" s="161">
        <v>131337</v>
      </c>
      <c r="F38" s="188">
        <f t="shared" si="0"/>
        <v>24954.03</v>
      </c>
      <c r="G38" s="189">
        <f t="shared" si="1"/>
        <v>156291.03</v>
      </c>
      <c r="H38" s="282">
        <v>105469.056</v>
      </c>
      <c r="I38" s="106">
        <f t="shared" si="2"/>
        <v>20039.120640000001</v>
      </c>
      <c r="J38" s="111">
        <f t="shared" si="3"/>
        <v>125508.17663999999</v>
      </c>
      <c r="K38" s="693">
        <v>107205</v>
      </c>
      <c r="L38" s="312">
        <f t="shared" si="4"/>
        <v>20368.95</v>
      </c>
      <c r="M38" s="334">
        <f t="shared" si="5"/>
        <v>127573.95</v>
      </c>
      <c r="N38" s="702">
        <v>209000</v>
      </c>
      <c r="O38" s="312">
        <f t="shared" si="6"/>
        <v>39710</v>
      </c>
      <c r="P38" s="703">
        <f t="shared" si="7"/>
        <v>248710</v>
      </c>
      <c r="Q38" s="193">
        <f t="shared" si="8"/>
        <v>138253</v>
      </c>
      <c r="R38" s="21">
        <f t="shared" si="9"/>
        <v>48620</v>
      </c>
      <c r="S38" s="690">
        <f t="shared" si="14"/>
        <v>89633</v>
      </c>
      <c r="T38" s="16">
        <f t="shared" si="10"/>
        <v>186873</v>
      </c>
      <c r="U38" s="95">
        <f t="shared" si="11"/>
        <v>114670</v>
      </c>
      <c r="V38" s="95">
        <f t="shared" si="12"/>
        <v>21787</v>
      </c>
      <c r="W38" s="96">
        <f t="shared" si="13"/>
        <v>136457</v>
      </c>
    </row>
    <row r="39" spans="1:23" ht="82.5" customHeight="1" x14ac:dyDescent="0.25">
      <c r="A39" s="1072"/>
      <c r="B39" s="1073"/>
      <c r="C39" s="2" t="s">
        <v>75</v>
      </c>
      <c r="D39" s="32" t="s">
        <v>19</v>
      </c>
      <c r="E39" s="161">
        <v>143176</v>
      </c>
      <c r="F39" s="188">
        <f t="shared" si="0"/>
        <v>27203.439999999999</v>
      </c>
      <c r="G39" s="189">
        <f t="shared" si="1"/>
        <v>170379.44</v>
      </c>
      <c r="H39" s="282">
        <v>114976.224</v>
      </c>
      <c r="I39" s="106">
        <f t="shared" si="2"/>
        <v>21845.48256</v>
      </c>
      <c r="J39" s="111">
        <f t="shared" si="3"/>
        <v>136821.70655999999</v>
      </c>
      <c r="K39" s="693">
        <v>116869</v>
      </c>
      <c r="L39" s="312">
        <f t="shared" si="4"/>
        <v>22205.11</v>
      </c>
      <c r="M39" s="334">
        <f t="shared" si="5"/>
        <v>139074.10999999999</v>
      </c>
      <c r="N39" s="702">
        <v>228000</v>
      </c>
      <c r="O39" s="312">
        <f t="shared" si="6"/>
        <v>43320</v>
      </c>
      <c r="P39" s="703">
        <f t="shared" si="7"/>
        <v>271320</v>
      </c>
      <c r="Q39" s="193">
        <f t="shared" si="8"/>
        <v>150755</v>
      </c>
      <c r="R39" s="21">
        <f t="shared" si="9"/>
        <v>53080</v>
      </c>
      <c r="S39" s="690">
        <f t="shared" si="14"/>
        <v>97675</v>
      </c>
      <c r="T39" s="16">
        <f t="shared" si="10"/>
        <v>203835</v>
      </c>
      <c r="U39" s="95">
        <f t="shared" si="11"/>
        <v>125007</v>
      </c>
      <c r="V39" s="95">
        <f t="shared" si="12"/>
        <v>23751</v>
      </c>
      <c r="W39" s="96">
        <f t="shared" si="13"/>
        <v>148758</v>
      </c>
    </row>
    <row r="40" spans="1:23" ht="80.25" customHeight="1" x14ac:dyDescent="0.25">
      <c r="A40" s="1072"/>
      <c r="B40" s="1073"/>
      <c r="C40" s="2" t="s">
        <v>76</v>
      </c>
      <c r="D40" s="32" t="s">
        <v>19</v>
      </c>
      <c r="E40" s="161">
        <v>112909</v>
      </c>
      <c r="F40" s="188">
        <f t="shared" si="0"/>
        <v>21452.71</v>
      </c>
      <c r="G40" s="189">
        <f t="shared" si="1"/>
        <v>134361.71</v>
      </c>
      <c r="H40" s="282">
        <v>90671.327999999994</v>
      </c>
      <c r="I40" s="106">
        <f t="shared" si="2"/>
        <v>17227.552319999999</v>
      </c>
      <c r="J40" s="111">
        <f t="shared" si="3"/>
        <v>107898.88032</v>
      </c>
      <c r="K40" s="693">
        <v>90408</v>
      </c>
      <c r="L40" s="312">
        <f t="shared" si="4"/>
        <v>17177.52</v>
      </c>
      <c r="M40" s="334">
        <f t="shared" si="5"/>
        <v>107585.52</v>
      </c>
      <c r="N40" s="702">
        <v>180000</v>
      </c>
      <c r="O40" s="312">
        <f t="shared" si="6"/>
        <v>34200</v>
      </c>
      <c r="P40" s="703">
        <f t="shared" si="7"/>
        <v>214200</v>
      </c>
      <c r="Q40" s="193">
        <f t="shared" si="8"/>
        <v>118497</v>
      </c>
      <c r="R40" s="21">
        <f t="shared" si="9"/>
        <v>42336</v>
      </c>
      <c r="S40" s="690">
        <f t="shared" si="14"/>
        <v>76161</v>
      </c>
      <c r="T40" s="16">
        <f t="shared" si="10"/>
        <v>160833</v>
      </c>
      <c r="U40" s="95">
        <f t="shared" si="11"/>
        <v>97996</v>
      </c>
      <c r="V40" s="95">
        <f t="shared" si="12"/>
        <v>18619</v>
      </c>
      <c r="W40" s="96">
        <f t="shared" si="13"/>
        <v>116615</v>
      </c>
    </row>
    <row r="41" spans="1:23" ht="85.5" customHeight="1" x14ac:dyDescent="0.25">
      <c r="A41" s="1072"/>
      <c r="B41" s="1073"/>
      <c r="C41" s="2" t="s">
        <v>77</v>
      </c>
      <c r="D41" s="32" t="s">
        <v>19</v>
      </c>
      <c r="E41" s="161">
        <v>137440</v>
      </c>
      <c r="F41" s="188">
        <f t="shared" si="0"/>
        <v>26113.599999999999</v>
      </c>
      <c r="G41" s="189">
        <f t="shared" si="1"/>
        <v>163553.60000000001</v>
      </c>
      <c r="H41" s="282">
        <v>110369.952</v>
      </c>
      <c r="I41" s="106">
        <f t="shared" si="2"/>
        <v>20970.29088</v>
      </c>
      <c r="J41" s="111">
        <f t="shared" si="3"/>
        <v>131340.24288000001</v>
      </c>
      <c r="K41" s="693">
        <v>112186</v>
      </c>
      <c r="L41" s="312">
        <f t="shared" si="4"/>
        <v>21315.34</v>
      </c>
      <c r="M41" s="334">
        <f t="shared" si="5"/>
        <v>133501.34</v>
      </c>
      <c r="N41" s="702">
        <v>219000</v>
      </c>
      <c r="O41" s="312">
        <f t="shared" si="6"/>
        <v>41610</v>
      </c>
      <c r="P41" s="703">
        <f t="shared" si="7"/>
        <v>260610</v>
      </c>
      <c r="Q41" s="193">
        <f t="shared" si="8"/>
        <v>144749</v>
      </c>
      <c r="R41" s="21">
        <f t="shared" si="9"/>
        <v>51019</v>
      </c>
      <c r="S41" s="690">
        <f t="shared" si="14"/>
        <v>93730</v>
      </c>
      <c r="T41" s="16">
        <f t="shared" si="10"/>
        <v>195768</v>
      </c>
      <c r="U41" s="95">
        <f t="shared" si="11"/>
        <v>119999</v>
      </c>
      <c r="V41" s="95">
        <f t="shared" si="12"/>
        <v>22800</v>
      </c>
      <c r="W41" s="96">
        <f t="shared" si="13"/>
        <v>142799</v>
      </c>
    </row>
    <row r="42" spans="1:23" ht="81.75" customHeight="1" x14ac:dyDescent="0.25">
      <c r="A42" s="1072"/>
      <c r="B42" s="1073"/>
      <c r="C42" s="2" t="s">
        <v>78</v>
      </c>
      <c r="D42" s="32" t="s">
        <v>19</v>
      </c>
      <c r="E42" s="161">
        <v>139572</v>
      </c>
      <c r="F42" s="188">
        <f t="shared" si="0"/>
        <v>26518.68</v>
      </c>
      <c r="G42" s="189">
        <f t="shared" si="1"/>
        <v>166090.68</v>
      </c>
      <c r="H42" s="282">
        <v>112082.784</v>
      </c>
      <c r="I42" s="106">
        <f t="shared" si="2"/>
        <v>21295.72896</v>
      </c>
      <c r="J42" s="111">
        <f t="shared" si="3"/>
        <v>133378.51295999999</v>
      </c>
      <c r="K42" s="693">
        <v>113928</v>
      </c>
      <c r="L42" s="312">
        <f t="shared" si="4"/>
        <v>21646.32</v>
      </c>
      <c r="M42" s="334">
        <f t="shared" si="5"/>
        <v>135574.32</v>
      </c>
      <c r="N42" s="702">
        <v>222000</v>
      </c>
      <c r="O42" s="312">
        <f t="shared" si="6"/>
        <v>42180</v>
      </c>
      <c r="P42" s="703">
        <f t="shared" si="7"/>
        <v>264180</v>
      </c>
      <c r="Q42" s="193">
        <f t="shared" si="8"/>
        <v>146896</v>
      </c>
      <c r="R42" s="21">
        <f t="shared" si="9"/>
        <v>51618</v>
      </c>
      <c r="S42" s="690">
        <f t="shared" si="14"/>
        <v>95278</v>
      </c>
      <c r="T42" s="16">
        <f t="shared" si="10"/>
        <v>198514</v>
      </c>
      <c r="U42" s="95">
        <f t="shared" si="11"/>
        <v>121861</v>
      </c>
      <c r="V42" s="95">
        <f t="shared" si="12"/>
        <v>23154</v>
      </c>
      <c r="W42" s="96">
        <f t="shared" si="13"/>
        <v>145015</v>
      </c>
    </row>
    <row r="43" spans="1:23" ht="81.75" customHeight="1" x14ac:dyDescent="0.25">
      <c r="A43" s="1072"/>
      <c r="B43" s="1073"/>
      <c r="C43" s="2" t="s">
        <v>79</v>
      </c>
      <c r="D43" s="32" t="s">
        <v>19</v>
      </c>
      <c r="E43" s="161">
        <v>141397</v>
      </c>
      <c r="F43" s="188">
        <f t="shared" si="0"/>
        <v>26865.43</v>
      </c>
      <c r="G43" s="189">
        <f t="shared" si="1"/>
        <v>168262.43</v>
      </c>
      <c r="H43" s="282">
        <v>113548.51199999999</v>
      </c>
      <c r="I43" s="106">
        <f t="shared" si="2"/>
        <v>21574.217279999997</v>
      </c>
      <c r="J43" s="111">
        <f t="shared" si="3"/>
        <v>135122.72927999997</v>
      </c>
      <c r="K43" s="693">
        <v>115418</v>
      </c>
      <c r="L43" s="312">
        <f t="shared" si="4"/>
        <v>21929.420000000002</v>
      </c>
      <c r="M43" s="334">
        <f t="shared" si="5"/>
        <v>137347.42000000001</v>
      </c>
      <c r="N43" s="702">
        <v>225000</v>
      </c>
      <c r="O43" s="312">
        <f t="shared" si="6"/>
        <v>42750</v>
      </c>
      <c r="P43" s="703">
        <f t="shared" si="7"/>
        <v>267750</v>
      </c>
      <c r="Q43" s="193">
        <f t="shared" si="8"/>
        <v>148841</v>
      </c>
      <c r="R43" s="21">
        <f t="shared" si="9"/>
        <v>52339</v>
      </c>
      <c r="S43" s="690">
        <f t="shared" si="14"/>
        <v>96502</v>
      </c>
      <c r="T43" s="16">
        <f t="shared" si="10"/>
        <v>201180</v>
      </c>
      <c r="U43" s="95">
        <f t="shared" si="11"/>
        <v>123455</v>
      </c>
      <c r="V43" s="95">
        <f t="shared" si="12"/>
        <v>23456</v>
      </c>
      <c r="W43" s="96">
        <f t="shared" si="13"/>
        <v>146911</v>
      </c>
    </row>
    <row r="44" spans="1:23" x14ac:dyDescent="0.25">
      <c r="A44" s="1072">
        <v>11</v>
      </c>
      <c r="B44" s="1073" t="s">
        <v>83</v>
      </c>
      <c r="C44" s="3" t="s">
        <v>84</v>
      </c>
      <c r="D44" s="30" t="s">
        <v>19</v>
      </c>
      <c r="E44" s="161">
        <v>42314</v>
      </c>
      <c r="F44" s="188">
        <f t="shared" si="0"/>
        <v>8039.66</v>
      </c>
      <c r="G44" s="189">
        <f t="shared" si="1"/>
        <v>50353.66</v>
      </c>
      <c r="H44" s="282">
        <v>33979.968000000001</v>
      </c>
      <c r="I44" s="106">
        <f t="shared" si="2"/>
        <v>6456.1939200000006</v>
      </c>
      <c r="J44" s="111">
        <f t="shared" si="3"/>
        <v>40436.161919999999</v>
      </c>
      <c r="K44" s="693">
        <v>34539</v>
      </c>
      <c r="L44" s="312">
        <f t="shared" si="4"/>
        <v>6562.41</v>
      </c>
      <c r="M44" s="334">
        <f t="shared" si="5"/>
        <v>41101.410000000003</v>
      </c>
      <c r="N44" s="702">
        <v>68000</v>
      </c>
      <c r="O44" s="312">
        <f t="shared" si="6"/>
        <v>12920</v>
      </c>
      <c r="P44" s="703">
        <f t="shared" si="7"/>
        <v>80920</v>
      </c>
      <c r="Q44" s="193">
        <f t="shared" si="8"/>
        <v>44708</v>
      </c>
      <c r="R44" s="21">
        <f t="shared" si="9"/>
        <v>15987</v>
      </c>
      <c r="S44" s="690">
        <f t="shared" si="14"/>
        <v>28721</v>
      </c>
      <c r="T44" s="16">
        <f t="shared" si="10"/>
        <v>60695</v>
      </c>
      <c r="U44" s="95">
        <f t="shared" si="11"/>
        <v>36944</v>
      </c>
      <c r="V44" s="95">
        <f t="shared" si="12"/>
        <v>7019</v>
      </c>
      <c r="W44" s="96">
        <f t="shared" si="13"/>
        <v>43963</v>
      </c>
    </row>
    <row r="45" spans="1:23" x14ac:dyDescent="0.25">
      <c r="A45" s="1072"/>
      <c r="B45" s="1073"/>
      <c r="C45" s="3" t="s">
        <v>85</v>
      </c>
      <c r="D45" s="30" t="s">
        <v>19</v>
      </c>
      <c r="E45" s="161">
        <v>61911</v>
      </c>
      <c r="F45" s="188">
        <f t="shared" si="0"/>
        <v>11763.09</v>
      </c>
      <c r="G45" s="189">
        <f t="shared" si="1"/>
        <v>73674.09</v>
      </c>
      <c r="H45" s="282">
        <v>49717.536</v>
      </c>
      <c r="I45" s="106">
        <f t="shared" si="2"/>
        <v>9446.3318400000007</v>
      </c>
      <c r="J45" s="111">
        <f t="shared" si="3"/>
        <v>59163.867839999999</v>
      </c>
      <c r="K45" s="693">
        <v>48121</v>
      </c>
      <c r="L45" s="312">
        <f t="shared" si="4"/>
        <v>9142.99</v>
      </c>
      <c r="M45" s="334">
        <f t="shared" si="5"/>
        <v>57263.99</v>
      </c>
      <c r="N45" s="702">
        <v>99000</v>
      </c>
      <c r="O45" s="312">
        <f t="shared" si="6"/>
        <v>18810</v>
      </c>
      <c r="P45" s="703">
        <f t="shared" si="7"/>
        <v>117810</v>
      </c>
      <c r="Q45" s="193">
        <f t="shared" si="8"/>
        <v>64687</v>
      </c>
      <c r="R45" s="21">
        <f t="shared" si="9"/>
        <v>23690</v>
      </c>
      <c r="S45" s="690">
        <f t="shared" si="14"/>
        <v>40997</v>
      </c>
      <c r="T45" s="16">
        <f t="shared" si="10"/>
        <v>88377</v>
      </c>
      <c r="U45" s="95">
        <f t="shared" si="11"/>
        <v>53250</v>
      </c>
      <c r="V45" s="95">
        <f t="shared" si="12"/>
        <v>10118</v>
      </c>
      <c r="W45" s="96">
        <f t="shared" si="13"/>
        <v>63368</v>
      </c>
    </row>
    <row r="46" spans="1:23" x14ac:dyDescent="0.25">
      <c r="A46" s="1072"/>
      <c r="B46" s="1073"/>
      <c r="C46" s="2" t="s">
        <v>86</v>
      </c>
      <c r="D46" s="32" t="s">
        <v>19</v>
      </c>
      <c r="E46" s="161">
        <v>94156</v>
      </c>
      <c r="F46" s="188">
        <f t="shared" si="0"/>
        <v>17889.64</v>
      </c>
      <c r="G46" s="189">
        <f t="shared" si="1"/>
        <v>112045.64</v>
      </c>
      <c r="H46" s="282">
        <v>75611.712</v>
      </c>
      <c r="I46" s="106">
        <f t="shared" si="2"/>
        <v>14366.225280000001</v>
      </c>
      <c r="J46" s="111">
        <f t="shared" si="3"/>
        <v>89977.937279999998</v>
      </c>
      <c r="K46" s="693">
        <v>76856</v>
      </c>
      <c r="L46" s="312">
        <f t="shared" si="4"/>
        <v>14602.64</v>
      </c>
      <c r="M46" s="334">
        <f t="shared" si="5"/>
        <v>91458.64</v>
      </c>
      <c r="N46" s="702">
        <v>150000</v>
      </c>
      <c r="O46" s="312">
        <f t="shared" si="6"/>
        <v>28500</v>
      </c>
      <c r="P46" s="703">
        <f t="shared" si="7"/>
        <v>178500</v>
      </c>
      <c r="Q46" s="193">
        <f t="shared" si="8"/>
        <v>99156</v>
      </c>
      <c r="R46" s="21">
        <f t="shared" si="9"/>
        <v>34937</v>
      </c>
      <c r="S46" s="690">
        <f t="shared" si="14"/>
        <v>64219</v>
      </c>
      <c r="T46" s="16">
        <f t="shared" si="10"/>
        <v>134093</v>
      </c>
      <c r="U46" s="95">
        <f t="shared" si="11"/>
        <v>82208</v>
      </c>
      <c r="V46" s="95">
        <f t="shared" si="12"/>
        <v>15620</v>
      </c>
      <c r="W46" s="96">
        <f t="shared" si="13"/>
        <v>97828</v>
      </c>
    </row>
    <row r="47" spans="1:23" x14ac:dyDescent="0.25">
      <c r="A47" s="1072"/>
      <c r="B47" s="1073"/>
      <c r="C47" s="2" t="s">
        <v>87</v>
      </c>
      <c r="D47" s="32" t="s">
        <v>19</v>
      </c>
      <c r="E47" s="161">
        <v>103303</v>
      </c>
      <c r="F47" s="188">
        <f t="shared" si="0"/>
        <v>19627.57</v>
      </c>
      <c r="G47" s="189">
        <f t="shared" si="1"/>
        <v>122930.57</v>
      </c>
      <c r="H47" s="282">
        <v>82957.247999999992</v>
      </c>
      <c r="I47" s="106">
        <f t="shared" si="2"/>
        <v>15761.877119999999</v>
      </c>
      <c r="J47" s="111">
        <f t="shared" si="3"/>
        <v>98719.125119999997</v>
      </c>
      <c r="K47" s="693">
        <v>84323</v>
      </c>
      <c r="L47" s="312">
        <f t="shared" si="4"/>
        <v>16021.37</v>
      </c>
      <c r="M47" s="334">
        <f t="shared" si="5"/>
        <v>100344.37</v>
      </c>
      <c r="N47" s="702">
        <v>164000</v>
      </c>
      <c r="O47" s="312">
        <f t="shared" si="6"/>
        <v>31160</v>
      </c>
      <c r="P47" s="703">
        <f t="shared" si="7"/>
        <v>195160</v>
      </c>
      <c r="Q47" s="193">
        <f t="shared" si="8"/>
        <v>108646</v>
      </c>
      <c r="R47" s="21">
        <f t="shared" si="9"/>
        <v>38053</v>
      </c>
      <c r="S47" s="690">
        <f t="shared" si="14"/>
        <v>70593</v>
      </c>
      <c r="T47" s="16">
        <f t="shared" si="10"/>
        <v>146699</v>
      </c>
      <c r="U47" s="95">
        <f t="shared" si="11"/>
        <v>90194</v>
      </c>
      <c r="V47" s="95">
        <f t="shared" si="12"/>
        <v>17137</v>
      </c>
      <c r="W47" s="96">
        <f t="shared" si="13"/>
        <v>107331</v>
      </c>
    </row>
    <row r="48" spans="1:23" x14ac:dyDescent="0.25">
      <c r="A48" s="1072"/>
      <c r="B48" s="1073"/>
      <c r="C48" s="2" t="s">
        <v>88</v>
      </c>
      <c r="D48" s="32" t="s">
        <v>19</v>
      </c>
      <c r="E48" s="161">
        <v>156973</v>
      </c>
      <c r="F48" s="188">
        <f t="shared" si="0"/>
        <v>29824.87</v>
      </c>
      <c r="G48" s="189">
        <f t="shared" si="1"/>
        <v>186797.87</v>
      </c>
      <c r="H48" s="282">
        <v>126056.83199999999</v>
      </c>
      <c r="I48" s="106">
        <f t="shared" si="2"/>
        <v>23950.79808</v>
      </c>
      <c r="J48" s="111">
        <f t="shared" si="3"/>
        <v>150007.63008</v>
      </c>
      <c r="K48" s="693">
        <v>124918</v>
      </c>
      <c r="L48" s="312">
        <f t="shared" si="4"/>
        <v>23734.420000000002</v>
      </c>
      <c r="M48" s="334">
        <f t="shared" si="5"/>
        <v>148652.42000000001</v>
      </c>
      <c r="N48" s="702">
        <v>250000</v>
      </c>
      <c r="O48" s="312">
        <f t="shared" si="6"/>
        <v>47500</v>
      </c>
      <c r="P48" s="703">
        <f t="shared" si="7"/>
        <v>297500</v>
      </c>
      <c r="Q48" s="193">
        <f t="shared" si="8"/>
        <v>164487</v>
      </c>
      <c r="R48" s="21">
        <f t="shared" si="9"/>
        <v>58911</v>
      </c>
      <c r="S48" s="690">
        <f t="shared" si="14"/>
        <v>105576</v>
      </c>
      <c r="T48" s="16">
        <f t="shared" si="10"/>
        <v>223398</v>
      </c>
      <c r="U48" s="95">
        <f t="shared" si="11"/>
        <v>135983</v>
      </c>
      <c r="V48" s="95">
        <f t="shared" si="12"/>
        <v>25837</v>
      </c>
      <c r="W48" s="96">
        <f t="shared" si="13"/>
        <v>161820</v>
      </c>
    </row>
    <row r="49" spans="1:23" x14ac:dyDescent="0.25">
      <c r="A49" s="1072"/>
      <c r="B49" s="1073"/>
      <c r="C49" s="2" t="s">
        <v>89</v>
      </c>
      <c r="D49" s="32" t="s">
        <v>19</v>
      </c>
      <c r="E49" s="161">
        <v>222525</v>
      </c>
      <c r="F49" s="188">
        <f t="shared" si="0"/>
        <v>42279.75</v>
      </c>
      <c r="G49" s="189">
        <f t="shared" si="1"/>
        <v>264804.75</v>
      </c>
      <c r="H49" s="282">
        <v>178697.37600000002</v>
      </c>
      <c r="I49" s="106">
        <f t="shared" si="2"/>
        <v>33952.501440000007</v>
      </c>
      <c r="J49" s="111">
        <f t="shared" si="3"/>
        <v>212649.87744000001</v>
      </c>
      <c r="K49" s="693">
        <v>128131</v>
      </c>
      <c r="L49" s="312">
        <f t="shared" si="4"/>
        <v>24344.89</v>
      </c>
      <c r="M49" s="334">
        <f t="shared" si="5"/>
        <v>152475.89000000001</v>
      </c>
      <c r="N49" s="702">
        <v>354000</v>
      </c>
      <c r="O49" s="312">
        <f t="shared" si="6"/>
        <v>67260</v>
      </c>
      <c r="P49" s="703">
        <f t="shared" si="7"/>
        <v>421260</v>
      </c>
      <c r="Q49" s="193">
        <f t="shared" si="8"/>
        <v>220838</v>
      </c>
      <c r="R49" s="21">
        <f t="shared" si="9"/>
        <v>96791</v>
      </c>
      <c r="S49" s="690">
        <f t="shared" si="14"/>
        <v>124047</v>
      </c>
      <c r="T49" s="16">
        <f t="shared" si="10"/>
        <v>317629</v>
      </c>
      <c r="U49" s="95">
        <f t="shared" si="11"/>
        <v>176451</v>
      </c>
      <c r="V49" s="95">
        <f t="shared" si="12"/>
        <v>33526</v>
      </c>
      <c r="W49" s="96">
        <f t="shared" si="13"/>
        <v>209977</v>
      </c>
    </row>
    <row r="50" spans="1:23" x14ac:dyDescent="0.25">
      <c r="A50" s="1072"/>
      <c r="B50" s="1073"/>
      <c r="C50" s="2" t="s">
        <v>90</v>
      </c>
      <c r="D50" s="32" t="s">
        <v>19</v>
      </c>
      <c r="E50" s="161">
        <v>223447</v>
      </c>
      <c r="F50" s="188">
        <f t="shared" si="0"/>
        <v>42454.93</v>
      </c>
      <c r="G50" s="189">
        <f t="shared" si="1"/>
        <v>265901.93</v>
      </c>
      <c r="H50" s="282">
        <v>179437.63200000001</v>
      </c>
      <c r="I50" s="106">
        <f t="shared" si="2"/>
        <v>34093.150079999999</v>
      </c>
      <c r="J50" s="111">
        <f t="shared" si="3"/>
        <v>213530.78208</v>
      </c>
      <c r="K50" s="693">
        <v>181639</v>
      </c>
      <c r="L50" s="312">
        <f t="shared" si="4"/>
        <v>34511.410000000003</v>
      </c>
      <c r="M50" s="334">
        <f t="shared" si="5"/>
        <v>216150.41</v>
      </c>
      <c r="N50" s="702">
        <v>355000</v>
      </c>
      <c r="O50" s="312">
        <f t="shared" si="6"/>
        <v>67450</v>
      </c>
      <c r="P50" s="703">
        <f t="shared" si="7"/>
        <v>422450</v>
      </c>
      <c r="Q50" s="193">
        <f t="shared" si="8"/>
        <v>234881</v>
      </c>
      <c r="R50" s="21">
        <f t="shared" si="9"/>
        <v>82599</v>
      </c>
      <c r="S50" s="690">
        <f t="shared" si="14"/>
        <v>152282</v>
      </c>
      <c r="T50" s="16">
        <f t="shared" si="10"/>
        <v>317480</v>
      </c>
      <c r="U50" s="95">
        <f t="shared" si="11"/>
        <v>194841</v>
      </c>
      <c r="V50" s="95">
        <f t="shared" si="12"/>
        <v>37020</v>
      </c>
      <c r="W50" s="96">
        <f t="shared" si="13"/>
        <v>231861</v>
      </c>
    </row>
    <row r="51" spans="1:23" x14ac:dyDescent="0.25">
      <c r="A51" s="1072"/>
      <c r="B51" s="1073"/>
      <c r="C51" s="2" t="s">
        <v>91</v>
      </c>
      <c r="D51" s="32" t="s">
        <v>19</v>
      </c>
      <c r="E51" s="161">
        <v>325881</v>
      </c>
      <c r="F51" s="188">
        <f t="shared" si="0"/>
        <v>61917.39</v>
      </c>
      <c r="G51" s="189">
        <f t="shared" si="1"/>
        <v>387798.39</v>
      </c>
      <c r="H51" s="282">
        <v>261695.80799999999</v>
      </c>
      <c r="I51" s="106">
        <f t="shared" si="2"/>
        <v>49722.203519999995</v>
      </c>
      <c r="J51" s="111">
        <f t="shared" si="3"/>
        <v>311418.01152</v>
      </c>
      <c r="K51" s="693">
        <v>271721</v>
      </c>
      <c r="L51" s="312">
        <f t="shared" si="4"/>
        <v>51626.99</v>
      </c>
      <c r="M51" s="334">
        <f t="shared" si="5"/>
        <v>323347.99</v>
      </c>
      <c r="N51" s="702">
        <v>518000</v>
      </c>
      <c r="O51" s="312">
        <f t="shared" si="6"/>
        <v>98420</v>
      </c>
      <c r="P51" s="703">
        <f t="shared" si="7"/>
        <v>616420</v>
      </c>
      <c r="Q51" s="193">
        <f t="shared" si="8"/>
        <v>344324</v>
      </c>
      <c r="R51" s="21">
        <f t="shared" si="9"/>
        <v>119167</v>
      </c>
      <c r="S51" s="690">
        <f t="shared" si="14"/>
        <v>225157</v>
      </c>
      <c r="T51" s="16">
        <f t="shared" si="10"/>
        <v>463491</v>
      </c>
      <c r="U51" s="95">
        <f t="shared" si="11"/>
        <v>286433</v>
      </c>
      <c r="V51" s="95">
        <f t="shared" si="12"/>
        <v>54422</v>
      </c>
      <c r="W51" s="96">
        <f t="shared" si="13"/>
        <v>340855</v>
      </c>
    </row>
    <row r="52" spans="1:23" x14ac:dyDescent="0.25">
      <c r="A52" s="1072"/>
      <c r="B52" s="1073"/>
      <c r="C52" s="2" t="s">
        <v>92</v>
      </c>
      <c r="D52" s="32" t="s">
        <v>19</v>
      </c>
      <c r="E52" s="161">
        <v>417778</v>
      </c>
      <c r="F52" s="188">
        <f t="shared" si="0"/>
        <v>79377.820000000007</v>
      </c>
      <c r="G52" s="189">
        <f t="shared" si="1"/>
        <v>497155.82</v>
      </c>
      <c r="H52" s="282">
        <v>335493.31199999998</v>
      </c>
      <c r="I52" s="106">
        <f t="shared" si="2"/>
        <v>63743.72928</v>
      </c>
      <c r="J52" s="111">
        <f t="shared" si="3"/>
        <v>399237.04128</v>
      </c>
      <c r="K52" s="693">
        <v>341015</v>
      </c>
      <c r="L52" s="312">
        <f t="shared" si="4"/>
        <v>64792.85</v>
      </c>
      <c r="M52" s="334">
        <f t="shared" si="5"/>
        <v>405807.85</v>
      </c>
      <c r="N52" s="702">
        <v>663000</v>
      </c>
      <c r="O52" s="312">
        <f t="shared" si="6"/>
        <v>125970</v>
      </c>
      <c r="P52" s="703">
        <f t="shared" si="7"/>
        <v>788970</v>
      </c>
      <c r="Q52" s="193">
        <f t="shared" si="8"/>
        <v>439322</v>
      </c>
      <c r="R52" s="21">
        <f t="shared" si="9"/>
        <v>153775</v>
      </c>
      <c r="S52" s="690">
        <f t="shared" si="14"/>
        <v>285547</v>
      </c>
      <c r="T52" s="16">
        <f t="shared" si="10"/>
        <v>593097</v>
      </c>
      <c r="U52" s="95">
        <f t="shared" si="11"/>
        <v>364762</v>
      </c>
      <c r="V52" s="95">
        <f t="shared" si="12"/>
        <v>69305</v>
      </c>
      <c r="W52" s="96">
        <f t="shared" si="13"/>
        <v>434067</v>
      </c>
    </row>
    <row r="53" spans="1:23" x14ac:dyDescent="0.25">
      <c r="A53" s="1072"/>
      <c r="B53" s="1073"/>
      <c r="C53" s="2" t="s">
        <v>93</v>
      </c>
      <c r="D53" s="32" t="s">
        <v>19</v>
      </c>
      <c r="E53" s="161">
        <v>426630</v>
      </c>
      <c r="F53" s="188">
        <f t="shared" si="0"/>
        <v>81059.7</v>
      </c>
      <c r="G53" s="189">
        <f t="shared" si="1"/>
        <v>507689.7</v>
      </c>
      <c r="H53" s="282">
        <v>342601.24799999996</v>
      </c>
      <c r="I53" s="106">
        <f t="shared" si="2"/>
        <v>65094.237119999991</v>
      </c>
      <c r="J53" s="111">
        <f t="shared" si="3"/>
        <v>407695.48511999997</v>
      </c>
      <c r="K53" s="693">
        <v>342828</v>
      </c>
      <c r="L53" s="312">
        <f t="shared" si="4"/>
        <v>65137.32</v>
      </c>
      <c r="M53" s="334">
        <f t="shared" si="5"/>
        <v>407965.32</v>
      </c>
      <c r="N53" s="702">
        <v>677000</v>
      </c>
      <c r="O53" s="312">
        <f t="shared" si="6"/>
        <v>128630</v>
      </c>
      <c r="P53" s="703">
        <f t="shared" si="7"/>
        <v>805630</v>
      </c>
      <c r="Q53" s="193">
        <f t="shared" si="8"/>
        <v>447265</v>
      </c>
      <c r="R53" s="21">
        <f t="shared" si="9"/>
        <v>158183</v>
      </c>
      <c r="S53" s="690">
        <f t="shared" si="14"/>
        <v>289082</v>
      </c>
      <c r="T53" s="16">
        <f t="shared" si="10"/>
        <v>605448</v>
      </c>
      <c r="U53" s="95">
        <f t="shared" si="11"/>
        <v>370686</v>
      </c>
      <c r="V53" s="95">
        <f t="shared" si="12"/>
        <v>70430</v>
      </c>
      <c r="W53" s="96">
        <f t="shared" si="13"/>
        <v>441116</v>
      </c>
    </row>
    <row r="54" spans="1:23" x14ac:dyDescent="0.25">
      <c r="A54" s="1072"/>
      <c r="B54" s="1073"/>
      <c r="C54" s="2" t="s">
        <v>94</v>
      </c>
      <c r="D54" s="32" t="s">
        <v>19</v>
      </c>
      <c r="E54" s="161">
        <v>449309</v>
      </c>
      <c r="F54" s="188">
        <f t="shared" si="0"/>
        <v>85368.71</v>
      </c>
      <c r="G54" s="189">
        <f t="shared" si="1"/>
        <v>534677.71</v>
      </c>
      <c r="H54" s="282">
        <v>360815.136</v>
      </c>
      <c r="I54" s="106">
        <f t="shared" si="2"/>
        <v>68554.875839999993</v>
      </c>
      <c r="J54" s="111">
        <f t="shared" si="3"/>
        <v>429370.01183999999</v>
      </c>
      <c r="K54" s="693">
        <v>347515</v>
      </c>
      <c r="L54" s="312">
        <f t="shared" si="4"/>
        <v>66027.850000000006</v>
      </c>
      <c r="M54" s="334">
        <f t="shared" si="5"/>
        <v>413542.85</v>
      </c>
      <c r="N54" s="702">
        <v>713000</v>
      </c>
      <c r="O54" s="312">
        <f t="shared" si="6"/>
        <v>135470</v>
      </c>
      <c r="P54" s="703">
        <f t="shared" si="7"/>
        <v>848470</v>
      </c>
      <c r="Q54" s="193">
        <f t="shared" si="8"/>
        <v>467660</v>
      </c>
      <c r="R54" s="21">
        <f t="shared" si="9"/>
        <v>169685</v>
      </c>
      <c r="S54" s="690">
        <f t="shared" si="14"/>
        <v>297975</v>
      </c>
      <c r="T54" s="16">
        <f t="shared" si="10"/>
        <v>637345</v>
      </c>
      <c r="U54" s="95">
        <f t="shared" si="11"/>
        <v>385880</v>
      </c>
      <c r="V54" s="95">
        <f t="shared" si="12"/>
        <v>73317</v>
      </c>
      <c r="W54" s="96">
        <f t="shared" si="13"/>
        <v>459197</v>
      </c>
    </row>
    <row r="55" spans="1:23" ht="74.25" customHeight="1" x14ac:dyDescent="0.25">
      <c r="A55" s="65">
        <v>12</v>
      </c>
      <c r="B55" s="2" t="s">
        <v>95</v>
      </c>
      <c r="C55" s="2" t="s">
        <v>96</v>
      </c>
      <c r="D55" s="32" t="s">
        <v>19</v>
      </c>
      <c r="E55" s="161">
        <v>40752</v>
      </c>
      <c r="F55" s="188">
        <f t="shared" si="0"/>
        <v>7742.88</v>
      </c>
      <c r="G55" s="189">
        <f t="shared" si="1"/>
        <v>48494.879999999997</v>
      </c>
      <c r="H55" s="282">
        <v>27501.407999999999</v>
      </c>
      <c r="I55" s="106">
        <f t="shared" si="2"/>
        <v>5225.2675200000003</v>
      </c>
      <c r="J55" s="111">
        <f t="shared" si="3"/>
        <v>32726.675520000001</v>
      </c>
      <c r="K55" s="693">
        <v>27954</v>
      </c>
      <c r="L55" s="312">
        <f t="shared" si="4"/>
        <v>5311.26</v>
      </c>
      <c r="M55" s="334">
        <f t="shared" si="5"/>
        <v>33265.26</v>
      </c>
      <c r="N55" s="702">
        <v>55000</v>
      </c>
      <c r="O55" s="312">
        <f t="shared" si="6"/>
        <v>10450</v>
      </c>
      <c r="P55" s="703">
        <f t="shared" si="7"/>
        <v>65450</v>
      </c>
      <c r="Q55" s="193">
        <f t="shared" si="8"/>
        <v>37802</v>
      </c>
      <c r="R55" s="21">
        <f t="shared" si="9"/>
        <v>13007</v>
      </c>
      <c r="S55" s="690">
        <f t="shared" si="14"/>
        <v>24795</v>
      </c>
      <c r="T55" s="16">
        <f t="shared" si="10"/>
        <v>50809</v>
      </c>
      <c r="U55" s="95">
        <f t="shared" si="11"/>
        <v>32069</v>
      </c>
      <c r="V55" s="95">
        <f t="shared" si="12"/>
        <v>6093</v>
      </c>
      <c r="W55" s="96">
        <f t="shared" si="13"/>
        <v>38162</v>
      </c>
    </row>
    <row r="56" spans="1:23" ht="75" customHeight="1" x14ac:dyDescent="0.25">
      <c r="A56" s="65">
        <v>13</v>
      </c>
      <c r="B56" s="2" t="s">
        <v>97</v>
      </c>
      <c r="C56" s="2" t="s">
        <v>98</v>
      </c>
      <c r="D56" s="32" t="s">
        <v>19</v>
      </c>
      <c r="E56" s="161">
        <v>78936</v>
      </c>
      <c r="F56" s="188">
        <f t="shared" si="0"/>
        <v>14997.84</v>
      </c>
      <c r="G56" s="189">
        <f t="shared" si="1"/>
        <v>93933.84</v>
      </c>
      <c r="H56" s="282">
        <v>53267.808000000005</v>
      </c>
      <c r="I56" s="106">
        <f t="shared" si="2"/>
        <v>10120.883520000001</v>
      </c>
      <c r="J56" s="111">
        <f t="shared" si="3"/>
        <v>63388.691520000008</v>
      </c>
      <c r="K56" s="693">
        <v>54808</v>
      </c>
      <c r="L56" s="312">
        <f t="shared" si="4"/>
        <v>10413.52</v>
      </c>
      <c r="M56" s="334">
        <f t="shared" si="5"/>
        <v>65221.520000000004</v>
      </c>
      <c r="N56" s="702">
        <v>106000</v>
      </c>
      <c r="O56" s="312">
        <f t="shared" si="6"/>
        <v>20140</v>
      </c>
      <c r="P56" s="703">
        <f t="shared" si="7"/>
        <v>126140</v>
      </c>
      <c r="Q56" s="193">
        <f t="shared" si="8"/>
        <v>73253</v>
      </c>
      <c r="R56" s="21">
        <f t="shared" si="9"/>
        <v>24794</v>
      </c>
      <c r="S56" s="690">
        <f t="shared" si="14"/>
        <v>48459</v>
      </c>
      <c r="T56" s="16">
        <f t="shared" si="10"/>
        <v>98047</v>
      </c>
      <c r="U56" s="95">
        <f t="shared" si="11"/>
        <v>62337</v>
      </c>
      <c r="V56" s="95">
        <f t="shared" si="12"/>
        <v>11844</v>
      </c>
      <c r="W56" s="96">
        <f t="shared" si="13"/>
        <v>74181</v>
      </c>
    </row>
    <row r="57" spans="1:23" ht="73.5" customHeight="1" x14ac:dyDescent="0.25">
      <c r="A57" s="65">
        <v>14</v>
      </c>
      <c r="B57" s="3" t="s">
        <v>99</v>
      </c>
      <c r="C57" s="3" t="s">
        <v>100</v>
      </c>
      <c r="D57" s="30" t="s">
        <v>19</v>
      </c>
      <c r="E57" s="161">
        <v>293000</v>
      </c>
      <c r="F57" s="188">
        <f t="shared" si="0"/>
        <v>55670</v>
      </c>
      <c r="G57" s="189">
        <f t="shared" si="1"/>
        <v>348670</v>
      </c>
      <c r="H57" s="282">
        <v>197729.66399999999</v>
      </c>
      <c r="I57" s="106">
        <f t="shared" si="2"/>
        <v>37568.636160000002</v>
      </c>
      <c r="J57" s="111">
        <f t="shared" si="3"/>
        <v>235298.30015999998</v>
      </c>
      <c r="K57" s="693">
        <v>204079</v>
      </c>
      <c r="L57" s="312">
        <f t="shared" si="4"/>
        <v>38775.01</v>
      </c>
      <c r="M57" s="334">
        <f t="shared" si="5"/>
        <v>242854.01</v>
      </c>
      <c r="N57" s="702">
        <v>391000</v>
      </c>
      <c r="O57" s="312">
        <f t="shared" si="6"/>
        <v>74290</v>
      </c>
      <c r="P57" s="703">
        <f t="shared" si="7"/>
        <v>465290</v>
      </c>
      <c r="Q57" s="193">
        <f t="shared" si="8"/>
        <v>271452</v>
      </c>
      <c r="R57" s="21">
        <f t="shared" si="9"/>
        <v>90793</v>
      </c>
      <c r="S57" s="690">
        <f t="shared" si="14"/>
        <v>180659</v>
      </c>
      <c r="T57" s="16">
        <f t="shared" si="10"/>
        <v>362245</v>
      </c>
      <c r="U57" s="95">
        <f t="shared" si="11"/>
        <v>231603</v>
      </c>
      <c r="V57" s="95">
        <f t="shared" si="12"/>
        <v>44005</v>
      </c>
      <c r="W57" s="96">
        <f t="shared" si="13"/>
        <v>275608</v>
      </c>
    </row>
    <row r="58" spans="1:23" ht="72" customHeight="1" x14ac:dyDescent="0.25">
      <c r="A58" s="121">
        <v>15</v>
      </c>
      <c r="B58" s="7" t="s">
        <v>101</v>
      </c>
      <c r="C58" s="7" t="s">
        <v>102</v>
      </c>
      <c r="D58" s="107" t="s">
        <v>19</v>
      </c>
      <c r="E58" s="197">
        <v>435446</v>
      </c>
      <c r="F58" s="198">
        <f t="shared" si="0"/>
        <v>82734.740000000005</v>
      </c>
      <c r="G58" s="199">
        <f t="shared" si="1"/>
        <v>518180.74</v>
      </c>
      <c r="H58" s="282">
        <v>349681.728</v>
      </c>
      <c r="I58" s="106">
        <f t="shared" si="2"/>
        <v>66439.528319999998</v>
      </c>
      <c r="J58" s="111">
        <f t="shared" si="3"/>
        <v>416121.25631999999</v>
      </c>
      <c r="K58" s="693">
        <v>346383</v>
      </c>
      <c r="L58" s="312">
        <f t="shared" si="4"/>
        <v>65812.77</v>
      </c>
      <c r="M58" s="334">
        <f t="shared" si="5"/>
        <v>412195.77</v>
      </c>
      <c r="N58" s="704">
        <v>691000</v>
      </c>
      <c r="O58" s="312">
        <f t="shared" si="6"/>
        <v>131290</v>
      </c>
      <c r="P58" s="703">
        <f t="shared" si="7"/>
        <v>822290</v>
      </c>
      <c r="Q58" s="193">
        <f t="shared" si="8"/>
        <v>455628</v>
      </c>
      <c r="R58" s="21">
        <f t="shared" si="9"/>
        <v>162241</v>
      </c>
      <c r="S58" s="690">
        <f t="shared" si="14"/>
        <v>293387</v>
      </c>
      <c r="T58" s="16">
        <f t="shared" si="10"/>
        <v>617869</v>
      </c>
      <c r="U58" s="95">
        <f t="shared" si="11"/>
        <v>377170</v>
      </c>
      <c r="V58" s="95">
        <f t="shared" si="12"/>
        <v>71662</v>
      </c>
      <c r="W58" s="96">
        <f t="shared" si="13"/>
        <v>448832</v>
      </c>
    </row>
    <row r="59" spans="1:23" ht="45" x14ac:dyDescent="0.25">
      <c r="A59" s="122">
        <v>16</v>
      </c>
      <c r="B59" s="7" t="s">
        <v>103</v>
      </c>
      <c r="C59" s="7" t="s">
        <v>104</v>
      </c>
      <c r="D59" s="107" t="s">
        <v>19</v>
      </c>
      <c r="E59" s="197">
        <v>62539</v>
      </c>
      <c r="F59" s="198">
        <f t="shared" si="0"/>
        <v>11882.41</v>
      </c>
      <c r="G59" s="199">
        <f t="shared" si="1"/>
        <v>74421.41</v>
      </c>
      <c r="H59" s="282">
        <v>50222.303999999996</v>
      </c>
      <c r="I59" s="106">
        <f t="shared" si="2"/>
        <v>9542.23776</v>
      </c>
      <c r="J59" s="111">
        <f t="shared" si="3"/>
        <v>59764.541759999993</v>
      </c>
      <c r="K59" s="693">
        <v>51049</v>
      </c>
      <c r="L59" s="312">
        <f t="shared" si="4"/>
        <v>9699.31</v>
      </c>
      <c r="M59" s="334">
        <f t="shared" si="5"/>
        <v>60748.31</v>
      </c>
      <c r="N59" s="704">
        <v>100000</v>
      </c>
      <c r="O59" s="312">
        <f t="shared" si="6"/>
        <v>19000</v>
      </c>
      <c r="P59" s="703">
        <f t="shared" si="7"/>
        <v>119000</v>
      </c>
      <c r="Q59" s="193">
        <f t="shared" si="8"/>
        <v>65953</v>
      </c>
      <c r="R59" s="21">
        <f t="shared" si="9"/>
        <v>23384</v>
      </c>
      <c r="S59" s="690">
        <f t="shared" si="14"/>
        <v>42569</v>
      </c>
      <c r="T59" s="16">
        <f t="shared" si="10"/>
        <v>89337</v>
      </c>
      <c r="U59" s="95">
        <f t="shared" si="11"/>
        <v>54603</v>
      </c>
      <c r="V59" s="95">
        <f t="shared" si="12"/>
        <v>10375</v>
      </c>
      <c r="W59" s="96">
        <f t="shared" si="13"/>
        <v>64978</v>
      </c>
    </row>
    <row r="60" spans="1:23" x14ac:dyDescent="0.25">
      <c r="A60" s="1069">
        <v>17</v>
      </c>
      <c r="B60" s="1070" t="s">
        <v>105</v>
      </c>
      <c r="C60" s="7" t="s">
        <v>106</v>
      </c>
      <c r="D60" s="107" t="s">
        <v>19</v>
      </c>
      <c r="E60" s="197">
        <v>735195</v>
      </c>
      <c r="F60" s="198">
        <f t="shared" si="0"/>
        <v>139687.04999999999</v>
      </c>
      <c r="G60" s="199">
        <f t="shared" si="1"/>
        <v>874882.05</v>
      </c>
      <c r="H60" s="282">
        <v>590392.70399999991</v>
      </c>
      <c r="I60" s="106">
        <f t="shared" si="2"/>
        <v>112174.61375999998</v>
      </c>
      <c r="J60" s="111">
        <f t="shared" si="3"/>
        <v>702567.31775999989</v>
      </c>
      <c r="K60" s="693">
        <v>637353</v>
      </c>
      <c r="L60" s="312">
        <f t="shared" si="4"/>
        <v>121097.07</v>
      </c>
      <c r="M60" s="334">
        <f t="shared" si="5"/>
        <v>758450.07000000007</v>
      </c>
      <c r="N60" s="704">
        <v>1167000</v>
      </c>
      <c r="O60" s="312">
        <f t="shared" si="6"/>
        <v>221730</v>
      </c>
      <c r="P60" s="703">
        <f t="shared" si="7"/>
        <v>1388730</v>
      </c>
      <c r="Q60" s="193">
        <f t="shared" si="8"/>
        <v>782485</v>
      </c>
      <c r="R60" s="21">
        <f t="shared" si="9"/>
        <v>263344</v>
      </c>
      <c r="S60" s="690">
        <f t="shared" si="14"/>
        <v>519141</v>
      </c>
      <c r="T60" s="16">
        <f t="shared" si="10"/>
        <v>1045829</v>
      </c>
      <c r="U60" s="95">
        <f t="shared" si="11"/>
        <v>654314</v>
      </c>
      <c r="V60" s="95">
        <f t="shared" si="12"/>
        <v>124320</v>
      </c>
      <c r="W60" s="96">
        <f t="shared" si="13"/>
        <v>778634</v>
      </c>
    </row>
    <row r="61" spans="1:23" x14ac:dyDescent="0.25">
      <c r="A61" s="1069"/>
      <c r="B61" s="1070"/>
      <c r="C61" s="7" t="s">
        <v>107</v>
      </c>
      <c r="D61" s="107" t="s">
        <v>19</v>
      </c>
      <c r="E61" s="197">
        <v>1101915</v>
      </c>
      <c r="F61" s="198">
        <f t="shared" si="0"/>
        <v>209363.85</v>
      </c>
      <c r="G61" s="199">
        <f t="shared" si="1"/>
        <v>1311278.8500000001</v>
      </c>
      <c r="H61" s="282">
        <v>884884.70400000003</v>
      </c>
      <c r="I61" s="106">
        <f t="shared" si="2"/>
        <v>168128.09376000002</v>
      </c>
      <c r="J61" s="111">
        <f t="shared" si="3"/>
        <v>1053012.79776</v>
      </c>
      <c r="K61" s="693">
        <v>899449</v>
      </c>
      <c r="L61" s="312">
        <f t="shared" si="4"/>
        <v>170895.31</v>
      </c>
      <c r="M61" s="334">
        <f t="shared" si="5"/>
        <v>1070344.31</v>
      </c>
      <c r="N61" s="704">
        <v>1749000</v>
      </c>
      <c r="O61" s="312">
        <f t="shared" si="6"/>
        <v>332310</v>
      </c>
      <c r="P61" s="703">
        <f t="shared" si="7"/>
        <v>2081310</v>
      </c>
      <c r="Q61" s="193">
        <f t="shared" si="8"/>
        <v>1158812</v>
      </c>
      <c r="R61" s="21">
        <f t="shared" si="9"/>
        <v>405736</v>
      </c>
      <c r="S61" s="690">
        <f t="shared" si="14"/>
        <v>753076</v>
      </c>
      <c r="T61" s="16">
        <f t="shared" si="10"/>
        <v>1564548</v>
      </c>
      <c r="U61" s="95">
        <f t="shared" si="11"/>
        <v>962083</v>
      </c>
      <c r="V61" s="95">
        <f t="shared" si="12"/>
        <v>182796</v>
      </c>
      <c r="W61" s="96">
        <f t="shared" si="13"/>
        <v>1144879</v>
      </c>
    </row>
    <row r="62" spans="1:23" x14ac:dyDescent="0.25">
      <c r="A62" s="1069"/>
      <c r="B62" s="1070"/>
      <c r="C62" s="7" t="s">
        <v>108</v>
      </c>
      <c r="D62" s="107" t="s">
        <v>19</v>
      </c>
      <c r="E62" s="197">
        <v>1615013</v>
      </c>
      <c r="F62" s="198">
        <f t="shared" si="0"/>
        <v>306852.47000000003</v>
      </c>
      <c r="G62" s="199">
        <f t="shared" si="1"/>
        <v>1921865.47</v>
      </c>
      <c r="H62" s="282">
        <v>1296923.2320000001</v>
      </c>
      <c r="I62" s="106">
        <f t="shared" si="2"/>
        <v>246415.41408000002</v>
      </c>
      <c r="J62" s="111">
        <f t="shared" si="3"/>
        <v>1543338.6460800001</v>
      </c>
      <c r="K62" s="693">
        <v>1318269</v>
      </c>
      <c r="L62" s="312">
        <f t="shared" si="4"/>
        <v>250471.11000000002</v>
      </c>
      <c r="M62" s="334">
        <f t="shared" si="5"/>
        <v>1568740.11</v>
      </c>
      <c r="N62" s="704">
        <v>2563000</v>
      </c>
      <c r="O62" s="312">
        <f t="shared" si="6"/>
        <v>486970</v>
      </c>
      <c r="P62" s="703">
        <f t="shared" si="7"/>
        <v>3049970</v>
      </c>
      <c r="Q62" s="193">
        <f t="shared" si="8"/>
        <v>1698301</v>
      </c>
      <c r="R62" s="21">
        <f t="shared" si="9"/>
        <v>594466</v>
      </c>
      <c r="S62" s="690">
        <f t="shared" si="14"/>
        <v>1103835</v>
      </c>
      <c r="T62" s="16">
        <f t="shared" si="10"/>
        <v>2292767</v>
      </c>
      <c r="U62" s="95">
        <f t="shared" si="11"/>
        <v>1410068</v>
      </c>
      <c r="V62" s="95">
        <f t="shared" si="12"/>
        <v>267913</v>
      </c>
      <c r="W62" s="96">
        <f t="shared" si="13"/>
        <v>1677981</v>
      </c>
    </row>
    <row r="63" spans="1:23" x14ac:dyDescent="0.25">
      <c r="A63" s="1069"/>
      <c r="B63" s="1070"/>
      <c r="C63" s="7" t="s">
        <v>109</v>
      </c>
      <c r="D63" s="107" t="s">
        <v>19</v>
      </c>
      <c r="E63" s="197">
        <v>4250171</v>
      </c>
      <c r="F63" s="198">
        <f t="shared" si="0"/>
        <v>807532.49</v>
      </c>
      <c r="G63" s="199">
        <f t="shared" si="1"/>
        <v>5057703.49</v>
      </c>
      <c r="H63" s="282">
        <v>3413064.8640000001</v>
      </c>
      <c r="I63" s="106">
        <f t="shared" si="2"/>
        <v>648482.32416000008</v>
      </c>
      <c r="J63" s="111">
        <f t="shared" si="3"/>
        <v>4061547.1881600004</v>
      </c>
      <c r="K63" s="693">
        <v>3610773</v>
      </c>
      <c r="L63" s="312">
        <f t="shared" si="4"/>
        <v>686046.87</v>
      </c>
      <c r="M63" s="334">
        <f t="shared" si="5"/>
        <v>4296819.87</v>
      </c>
      <c r="N63" s="704">
        <v>6744000</v>
      </c>
      <c r="O63" s="312">
        <f t="shared" si="6"/>
        <v>1281360</v>
      </c>
      <c r="P63" s="703">
        <f t="shared" si="7"/>
        <v>8025360</v>
      </c>
      <c r="Q63" s="193">
        <f t="shared" si="8"/>
        <v>4504502</v>
      </c>
      <c r="R63" s="21">
        <f t="shared" si="9"/>
        <v>1535146</v>
      </c>
      <c r="S63" s="690">
        <f t="shared" si="14"/>
        <v>2969356</v>
      </c>
      <c r="T63" s="16">
        <f t="shared" si="10"/>
        <v>6039648</v>
      </c>
      <c r="U63" s="95">
        <f t="shared" si="11"/>
        <v>3758003</v>
      </c>
      <c r="V63" s="95">
        <f t="shared" si="12"/>
        <v>714021</v>
      </c>
      <c r="W63" s="96">
        <f t="shared" si="13"/>
        <v>4472024</v>
      </c>
    </row>
    <row r="64" spans="1:23" ht="60" x14ac:dyDescent="0.25">
      <c r="A64" s="122">
        <v>18</v>
      </c>
      <c r="B64" s="7" t="s">
        <v>110</v>
      </c>
      <c r="C64" s="7" t="s">
        <v>111</v>
      </c>
      <c r="D64" s="107" t="s">
        <v>19</v>
      </c>
      <c r="E64" s="197">
        <v>12513</v>
      </c>
      <c r="F64" s="198">
        <f t="shared" si="0"/>
        <v>2377.4700000000003</v>
      </c>
      <c r="G64" s="199">
        <f t="shared" si="1"/>
        <v>14890.470000000001</v>
      </c>
      <c r="H64" s="282">
        <v>10048.895999999999</v>
      </c>
      <c r="I64" s="106">
        <f t="shared" si="2"/>
        <v>1909.2902399999998</v>
      </c>
      <c r="J64" s="111">
        <f t="shared" si="3"/>
        <v>11958.186239999999</v>
      </c>
      <c r="K64" s="693">
        <v>10214</v>
      </c>
      <c r="L64" s="312">
        <f t="shared" si="4"/>
        <v>1940.66</v>
      </c>
      <c r="M64" s="334">
        <f t="shared" si="5"/>
        <v>12154.66</v>
      </c>
      <c r="N64" s="704">
        <v>20000</v>
      </c>
      <c r="O64" s="312">
        <f t="shared" si="6"/>
        <v>3800</v>
      </c>
      <c r="P64" s="703">
        <f t="shared" si="7"/>
        <v>23800</v>
      </c>
      <c r="Q64" s="193">
        <f t="shared" si="8"/>
        <v>13194</v>
      </c>
      <c r="R64" s="21">
        <f t="shared" si="9"/>
        <v>4675</v>
      </c>
      <c r="S64" s="690">
        <f t="shared" si="14"/>
        <v>8519</v>
      </c>
      <c r="T64" s="16">
        <f t="shared" si="10"/>
        <v>17869</v>
      </c>
      <c r="U64" s="95">
        <f t="shared" si="11"/>
        <v>10925</v>
      </c>
      <c r="V64" s="95">
        <f t="shared" si="12"/>
        <v>2076</v>
      </c>
      <c r="W64" s="96">
        <f t="shared" si="13"/>
        <v>13001</v>
      </c>
    </row>
    <row r="65" spans="1:23" ht="60" x14ac:dyDescent="0.25">
      <c r="A65" s="122">
        <v>19</v>
      </c>
      <c r="B65" s="7" t="s">
        <v>112</v>
      </c>
      <c r="C65" s="7" t="s">
        <v>113</v>
      </c>
      <c r="D65" s="107" t="s">
        <v>19</v>
      </c>
      <c r="E65" s="197">
        <v>400618</v>
      </c>
      <c r="F65" s="198">
        <f t="shared" si="0"/>
        <v>76117.42</v>
      </c>
      <c r="G65" s="199">
        <f t="shared" si="1"/>
        <v>476735.42</v>
      </c>
      <c r="H65" s="282">
        <v>321713.56800000003</v>
      </c>
      <c r="I65" s="106">
        <f t="shared" si="2"/>
        <v>61125.577920000003</v>
      </c>
      <c r="J65" s="111">
        <f t="shared" si="3"/>
        <v>382839.14592000004</v>
      </c>
      <c r="K65" s="693">
        <v>327009</v>
      </c>
      <c r="L65" s="312">
        <f t="shared" si="4"/>
        <v>62131.71</v>
      </c>
      <c r="M65" s="334">
        <f t="shared" si="5"/>
        <v>389140.71</v>
      </c>
      <c r="N65" s="704">
        <v>636000</v>
      </c>
      <c r="O65" s="312">
        <f t="shared" si="6"/>
        <v>120840</v>
      </c>
      <c r="P65" s="703">
        <f t="shared" si="7"/>
        <v>756840</v>
      </c>
      <c r="Q65" s="193">
        <f t="shared" si="8"/>
        <v>421335</v>
      </c>
      <c r="R65" s="21">
        <f t="shared" si="9"/>
        <v>147572</v>
      </c>
      <c r="S65" s="690">
        <f t="shared" si="14"/>
        <v>273763</v>
      </c>
      <c r="T65" s="16">
        <f t="shared" si="10"/>
        <v>568907</v>
      </c>
      <c r="U65" s="95">
        <f t="shared" si="11"/>
        <v>349780</v>
      </c>
      <c r="V65" s="95">
        <f t="shared" si="12"/>
        <v>66458</v>
      </c>
      <c r="W65" s="96">
        <f t="shared" si="13"/>
        <v>416238</v>
      </c>
    </row>
    <row r="66" spans="1:23" ht="45" x14ac:dyDescent="0.25">
      <c r="A66" s="122">
        <v>20</v>
      </c>
      <c r="B66" s="7" t="s">
        <v>114</v>
      </c>
      <c r="C66" s="7" t="s">
        <v>115</v>
      </c>
      <c r="D66" s="107" t="s">
        <v>19</v>
      </c>
      <c r="E66" s="197">
        <v>96508</v>
      </c>
      <c r="F66" s="198">
        <f t="shared" si="0"/>
        <v>18336.52</v>
      </c>
      <c r="G66" s="199">
        <f t="shared" si="1"/>
        <v>114844.52</v>
      </c>
      <c r="H66" s="282">
        <v>77500.895999999993</v>
      </c>
      <c r="I66" s="106">
        <f t="shared" si="2"/>
        <v>14725.170239999999</v>
      </c>
      <c r="J66" s="111">
        <f t="shared" si="3"/>
        <v>92226.066239999986</v>
      </c>
      <c r="K66" s="693">
        <v>78776</v>
      </c>
      <c r="L66" s="312">
        <f t="shared" si="4"/>
        <v>14967.44</v>
      </c>
      <c r="M66" s="334">
        <f t="shared" si="5"/>
        <v>93743.44</v>
      </c>
      <c r="N66" s="704">
        <v>154000</v>
      </c>
      <c r="O66" s="312">
        <f t="shared" si="6"/>
        <v>29260</v>
      </c>
      <c r="P66" s="703">
        <f t="shared" si="7"/>
        <v>183260</v>
      </c>
      <c r="Q66" s="193">
        <f t="shared" si="8"/>
        <v>101696</v>
      </c>
      <c r="R66" s="21">
        <f t="shared" si="9"/>
        <v>35932</v>
      </c>
      <c r="S66" s="690">
        <f t="shared" si="14"/>
        <v>65764</v>
      </c>
      <c r="T66" s="16">
        <f t="shared" si="10"/>
        <v>137628</v>
      </c>
      <c r="U66" s="95">
        <f t="shared" si="11"/>
        <v>84262</v>
      </c>
      <c r="V66" s="95">
        <f t="shared" si="12"/>
        <v>16010</v>
      </c>
      <c r="W66" s="96">
        <f t="shared" si="13"/>
        <v>100272</v>
      </c>
    </row>
    <row r="67" spans="1:23" ht="112.5" customHeight="1" x14ac:dyDescent="0.25">
      <c r="A67" s="123">
        <v>21</v>
      </c>
      <c r="B67" s="7" t="s">
        <v>116</v>
      </c>
      <c r="C67" s="7" t="s">
        <v>123</v>
      </c>
      <c r="D67" s="108" t="s">
        <v>19</v>
      </c>
      <c r="E67" s="197">
        <v>758975</v>
      </c>
      <c r="F67" s="198">
        <f t="shared" si="0"/>
        <v>144205.25</v>
      </c>
      <c r="G67" s="199">
        <f t="shared" si="1"/>
        <v>903180.25</v>
      </c>
      <c r="H67" s="282">
        <v>609489.40800000005</v>
      </c>
      <c r="I67" s="106">
        <f t="shared" si="2"/>
        <v>115802.98752000001</v>
      </c>
      <c r="J67" s="111">
        <f t="shared" si="3"/>
        <v>725292.39552000002</v>
      </c>
      <c r="K67" s="693">
        <v>578900</v>
      </c>
      <c r="L67" s="312">
        <f t="shared" si="4"/>
        <v>109991</v>
      </c>
      <c r="M67" s="334">
        <f t="shared" si="5"/>
        <v>688891</v>
      </c>
      <c r="N67" s="704">
        <v>1205000</v>
      </c>
      <c r="O67" s="312">
        <f t="shared" si="6"/>
        <v>228950</v>
      </c>
      <c r="P67" s="703">
        <f t="shared" si="7"/>
        <v>1433950</v>
      </c>
      <c r="Q67" s="193">
        <f t="shared" si="8"/>
        <v>788091</v>
      </c>
      <c r="R67" s="21">
        <f t="shared" si="9"/>
        <v>288860</v>
      </c>
      <c r="S67" s="690">
        <f t="shared" si="14"/>
        <v>499231</v>
      </c>
      <c r="T67" s="16">
        <f t="shared" si="10"/>
        <v>1076951</v>
      </c>
      <c r="U67" s="95">
        <f t="shared" si="11"/>
        <v>649121</v>
      </c>
      <c r="V67" s="95">
        <f t="shared" si="12"/>
        <v>123333</v>
      </c>
      <c r="W67" s="96">
        <f t="shared" si="13"/>
        <v>772454</v>
      </c>
    </row>
    <row r="68" spans="1:23" ht="142.5" customHeight="1" x14ac:dyDescent="0.25">
      <c r="A68" s="123">
        <v>22</v>
      </c>
      <c r="B68" s="7" t="s">
        <v>117</v>
      </c>
      <c r="C68" s="7" t="s">
        <v>124</v>
      </c>
      <c r="D68" s="109" t="s">
        <v>19</v>
      </c>
      <c r="E68" s="197">
        <v>567704</v>
      </c>
      <c r="F68" s="198">
        <f t="shared" si="0"/>
        <v>107863.76</v>
      </c>
      <c r="G68" s="199">
        <f t="shared" si="1"/>
        <v>675567.76</v>
      </c>
      <c r="H68" s="282">
        <v>455891.04</v>
      </c>
      <c r="I68" s="106">
        <f t="shared" si="2"/>
        <v>86619.297599999991</v>
      </c>
      <c r="J68" s="111">
        <f t="shared" si="3"/>
        <v>542510.33759999997</v>
      </c>
      <c r="K68" s="693">
        <v>420830</v>
      </c>
      <c r="L68" s="312">
        <f t="shared" si="4"/>
        <v>79957.7</v>
      </c>
      <c r="M68" s="334">
        <f t="shared" si="5"/>
        <v>500787.7</v>
      </c>
      <c r="N68" s="704">
        <v>901000</v>
      </c>
      <c r="O68" s="312">
        <f t="shared" si="6"/>
        <v>171190</v>
      </c>
      <c r="P68" s="703">
        <f t="shared" si="7"/>
        <v>1072190</v>
      </c>
      <c r="Q68" s="193">
        <f t="shared" si="8"/>
        <v>586356</v>
      </c>
      <c r="R68" s="21">
        <f t="shared" si="9"/>
        <v>218913</v>
      </c>
      <c r="S68" s="690">
        <f t="shared" si="14"/>
        <v>367443</v>
      </c>
      <c r="T68" s="16">
        <f t="shared" si="10"/>
        <v>805269</v>
      </c>
      <c r="U68" s="95">
        <f t="shared" si="11"/>
        <v>481475</v>
      </c>
      <c r="V68" s="95">
        <f t="shared" si="12"/>
        <v>91480</v>
      </c>
      <c r="W68" s="96">
        <f t="shared" si="13"/>
        <v>572955</v>
      </c>
    </row>
    <row r="69" spans="1:23" ht="119.25" customHeight="1" x14ac:dyDescent="0.25">
      <c r="A69" s="123">
        <v>23</v>
      </c>
      <c r="B69" s="7" t="s">
        <v>118</v>
      </c>
      <c r="C69" s="7" t="s">
        <v>125</v>
      </c>
      <c r="D69" s="109" t="s">
        <v>19</v>
      </c>
      <c r="E69" s="197">
        <v>390276</v>
      </c>
      <c r="F69" s="198">
        <f t="shared" si="0"/>
        <v>74152.44</v>
      </c>
      <c r="G69" s="199">
        <f t="shared" si="1"/>
        <v>464428.44</v>
      </c>
      <c r="H69" s="282">
        <v>313408.12799999997</v>
      </c>
      <c r="I69" s="106">
        <f t="shared" si="2"/>
        <v>59547.544319999994</v>
      </c>
      <c r="J69" s="111">
        <f t="shared" si="3"/>
        <v>372955.67231999995</v>
      </c>
      <c r="K69" s="693">
        <v>277946</v>
      </c>
      <c r="L69" s="312">
        <f t="shared" si="4"/>
        <v>52809.74</v>
      </c>
      <c r="M69" s="334">
        <f t="shared" si="5"/>
        <v>330755.74</v>
      </c>
      <c r="N69" s="704">
        <v>620000</v>
      </c>
      <c r="O69" s="312">
        <f t="shared" si="6"/>
        <v>117800</v>
      </c>
      <c r="P69" s="703">
        <f t="shared" si="7"/>
        <v>737800</v>
      </c>
      <c r="Q69" s="193">
        <f t="shared" si="8"/>
        <v>400408</v>
      </c>
      <c r="R69" s="21">
        <f t="shared" si="9"/>
        <v>153720</v>
      </c>
      <c r="S69" s="690">
        <f t="shared" si="14"/>
        <v>246688</v>
      </c>
      <c r="T69" s="16">
        <f t="shared" si="10"/>
        <v>554128</v>
      </c>
      <c r="U69" s="95">
        <f t="shared" si="11"/>
        <v>327210</v>
      </c>
      <c r="V69" s="95">
        <f t="shared" si="12"/>
        <v>62170</v>
      </c>
      <c r="W69" s="96">
        <f t="shared" si="13"/>
        <v>389380</v>
      </c>
    </row>
    <row r="70" spans="1:23" ht="109.5" customHeight="1" x14ac:dyDescent="0.25">
      <c r="A70" s="123">
        <v>24</v>
      </c>
      <c r="B70" s="7" t="s">
        <v>119</v>
      </c>
      <c r="C70" s="7" t="s">
        <v>126</v>
      </c>
      <c r="D70" s="109" t="s">
        <v>19</v>
      </c>
      <c r="E70" s="197">
        <v>2884322</v>
      </c>
      <c r="F70" s="198">
        <f t="shared" si="0"/>
        <v>548021.18000000005</v>
      </c>
      <c r="G70" s="199">
        <f t="shared" si="1"/>
        <v>3432343.18</v>
      </c>
      <c r="H70" s="282">
        <v>2316231.4560000002</v>
      </c>
      <c r="I70" s="106">
        <f t="shared" si="2"/>
        <v>440083.97664000007</v>
      </c>
      <c r="J70" s="111">
        <f t="shared" si="3"/>
        <v>2756315.4326400002</v>
      </c>
      <c r="K70" s="693">
        <v>2424561</v>
      </c>
      <c r="L70" s="312">
        <f t="shared" si="4"/>
        <v>460666.59</v>
      </c>
      <c r="M70" s="334">
        <f t="shared" si="5"/>
        <v>2885227.59</v>
      </c>
      <c r="N70" s="704">
        <v>4577000</v>
      </c>
      <c r="O70" s="312">
        <f t="shared" si="6"/>
        <v>869630</v>
      </c>
      <c r="P70" s="703">
        <f t="shared" si="7"/>
        <v>5446630</v>
      </c>
      <c r="Q70" s="193">
        <f t="shared" si="8"/>
        <v>3050529</v>
      </c>
      <c r="R70" s="21">
        <f t="shared" si="9"/>
        <v>1047022</v>
      </c>
      <c r="S70" s="690">
        <f t="shared" si="14"/>
        <v>2003507</v>
      </c>
      <c r="T70" s="16">
        <f t="shared" si="10"/>
        <v>4097551</v>
      </c>
      <c r="U70" s="95">
        <f t="shared" si="11"/>
        <v>2541705</v>
      </c>
      <c r="V70" s="95">
        <f t="shared" si="12"/>
        <v>482924</v>
      </c>
      <c r="W70" s="96">
        <f t="shared" si="13"/>
        <v>3024629</v>
      </c>
    </row>
    <row r="71" spans="1:23" ht="117" customHeight="1" x14ac:dyDescent="0.25">
      <c r="A71" s="123">
        <v>25</v>
      </c>
      <c r="B71" s="7" t="s">
        <v>116</v>
      </c>
      <c r="C71" s="7" t="s">
        <v>127</v>
      </c>
      <c r="D71" s="108" t="s">
        <v>19</v>
      </c>
      <c r="E71" s="207">
        <v>591346</v>
      </c>
      <c r="F71" s="206">
        <f t="shared" si="0"/>
        <v>112355.74</v>
      </c>
      <c r="G71" s="208">
        <f t="shared" si="1"/>
        <v>703701.74</v>
      </c>
      <c r="H71" s="282">
        <v>474875.80800000002</v>
      </c>
      <c r="I71" s="106">
        <f t="shared" si="2"/>
        <v>90226.403520000007</v>
      </c>
      <c r="J71" s="111">
        <f t="shared" si="3"/>
        <v>565102.21152000001</v>
      </c>
      <c r="K71" s="693">
        <v>345154</v>
      </c>
      <c r="L71" s="312">
        <f t="shared" si="4"/>
        <v>65579.259999999995</v>
      </c>
      <c r="M71" s="334">
        <f t="shared" si="5"/>
        <v>410733.26</v>
      </c>
      <c r="N71" s="704">
        <v>939000</v>
      </c>
      <c r="O71" s="312">
        <f t="shared" si="6"/>
        <v>178410</v>
      </c>
      <c r="P71" s="703">
        <f t="shared" si="7"/>
        <v>1117410</v>
      </c>
      <c r="Q71" s="193">
        <f t="shared" si="8"/>
        <v>587594</v>
      </c>
      <c r="R71" s="21">
        <f t="shared" si="9"/>
        <v>254940</v>
      </c>
      <c r="S71" s="690">
        <f t="shared" si="14"/>
        <v>332654</v>
      </c>
      <c r="T71" s="16">
        <f t="shared" si="10"/>
        <v>842534</v>
      </c>
      <c r="U71" s="95">
        <f t="shared" si="11"/>
        <v>470459</v>
      </c>
      <c r="V71" s="95">
        <f t="shared" si="12"/>
        <v>89387</v>
      </c>
      <c r="W71" s="96">
        <f t="shared" si="13"/>
        <v>559846</v>
      </c>
    </row>
    <row r="72" spans="1:23" ht="143.25" customHeight="1" x14ac:dyDescent="0.25">
      <c r="A72" s="123">
        <v>26</v>
      </c>
      <c r="B72" s="7" t="s">
        <v>117</v>
      </c>
      <c r="C72" s="7" t="s">
        <v>128</v>
      </c>
      <c r="D72" s="110" t="s">
        <v>19</v>
      </c>
      <c r="E72" s="207">
        <v>575542</v>
      </c>
      <c r="F72" s="206">
        <f t="shared" ref="F72:F93" si="15">E72*19%</f>
        <v>109352.98</v>
      </c>
      <c r="G72" s="208">
        <f t="shared" ref="G72:G93" si="16">E72+F72</f>
        <v>684894.98</v>
      </c>
      <c r="H72" s="282">
        <v>459776.06400000001</v>
      </c>
      <c r="I72" s="106">
        <f t="shared" ref="I72:I93" si="17">H72*19%</f>
        <v>87357.452160000001</v>
      </c>
      <c r="J72" s="111">
        <f t="shared" ref="J72:J93" si="18">H72+I72</f>
        <v>547133.51616</v>
      </c>
      <c r="K72" s="693">
        <v>428931</v>
      </c>
      <c r="L72" s="312">
        <f t="shared" ref="L72:L93" si="19">K72*19%</f>
        <v>81496.89</v>
      </c>
      <c r="M72" s="334">
        <f t="shared" ref="M72:M93" si="20">K72+L72</f>
        <v>510427.89</v>
      </c>
      <c r="N72" s="704">
        <v>909000</v>
      </c>
      <c r="O72" s="312">
        <f t="shared" ref="O72:O93" si="21">N72*19%</f>
        <v>172710</v>
      </c>
      <c r="P72" s="703">
        <f t="shared" ref="P72:P93" si="22">N72+O72</f>
        <v>1081710</v>
      </c>
      <c r="Q72" s="193">
        <f t="shared" ref="Q72:Q93" si="23">ROUND((AVERAGE(E72,H72,K72,N72)),0)</f>
        <v>593312</v>
      </c>
      <c r="R72" s="21">
        <f t="shared" ref="R72:R93" si="24">ROUND((STDEVA(E72,H72,K72,N72)),0)</f>
        <v>219718</v>
      </c>
      <c r="S72" s="690">
        <f t="shared" ref="S72:S93" si="25">Q72-R72</f>
        <v>373594</v>
      </c>
      <c r="T72" s="16">
        <f t="shared" ref="T72:T93" si="26">Q72+R72</f>
        <v>813030</v>
      </c>
      <c r="U72" s="95">
        <f t="shared" ref="U72:U92" si="27">ROUND((AVERAGE(E72,H72,K72)),0)</f>
        <v>488083</v>
      </c>
      <c r="V72" s="95">
        <f t="shared" ref="V72:V93" si="28">ROUND((U72*19%),0)</f>
        <v>92736</v>
      </c>
      <c r="W72" s="96">
        <f t="shared" ref="W72:W93" si="29">U72+V72</f>
        <v>580819</v>
      </c>
    </row>
    <row r="73" spans="1:23" ht="165.75" customHeight="1" x14ac:dyDescent="0.25">
      <c r="A73" s="123">
        <v>27</v>
      </c>
      <c r="B73" s="7" t="s">
        <v>118</v>
      </c>
      <c r="C73" s="7" t="s">
        <v>129</v>
      </c>
      <c r="D73" s="110" t="s">
        <v>19</v>
      </c>
      <c r="E73" s="207">
        <v>467321</v>
      </c>
      <c r="F73" s="206">
        <f t="shared" si="15"/>
        <v>88790.99</v>
      </c>
      <c r="G73" s="208">
        <f t="shared" si="16"/>
        <v>556111.99</v>
      </c>
      <c r="H73" s="282">
        <v>375278.11200000002</v>
      </c>
      <c r="I73" s="106">
        <f t="shared" si="17"/>
        <v>71302.841280000008</v>
      </c>
      <c r="J73" s="111">
        <f t="shared" si="18"/>
        <v>446580.95328000002</v>
      </c>
      <c r="K73" s="693">
        <v>253455</v>
      </c>
      <c r="L73" s="312">
        <f t="shared" si="19"/>
        <v>48156.45</v>
      </c>
      <c r="M73" s="334">
        <f t="shared" si="20"/>
        <v>301611.45</v>
      </c>
      <c r="N73" s="704">
        <v>742000</v>
      </c>
      <c r="O73" s="312">
        <f t="shared" si="21"/>
        <v>140980</v>
      </c>
      <c r="P73" s="703">
        <f t="shared" si="22"/>
        <v>882980</v>
      </c>
      <c r="Q73" s="193">
        <f t="shared" si="23"/>
        <v>459514</v>
      </c>
      <c r="R73" s="21">
        <f t="shared" si="24"/>
        <v>207698</v>
      </c>
      <c r="S73" s="690">
        <f t="shared" si="25"/>
        <v>251816</v>
      </c>
      <c r="T73" s="16">
        <f t="shared" si="26"/>
        <v>667212</v>
      </c>
      <c r="U73" s="95">
        <f t="shared" si="27"/>
        <v>365351</v>
      </c>
      <c r="V73" s="95">
        <f t="shared" si="28"/>
        <v>69417</v>
      </c>
      <c r="W73" s="96">
        <f t="shared" si="29"/>
        <v>434768</v>
      </c>
    </row>
    <row r="74" spans="1:23" ht="115.5" customHeight="1" x14ac:dyDescent="0.25">
      <c r="A74" s="123">
        <v>28</v>
      </c>
      <c r="B74" s="7" t="s">
        <v>119</v>
      </c>
      <c r="C74" s="7" t="s">
        <v>130</v>
      </c>
      <c r="D74" s="110" t="s">
        <v>120</v>
      </c>
      <c r="E74" s="207">
        <v>3023699</v>
      </c>
      <c r="F74" s="206">
        <f t="shared" si="15"/>
        <v>574502.81000000006</v>
      </c>
      <c r="G74" s="208">
        <f t="shared" si="16"/>
        <v>3598201.81</v>
      </c>
      <c r="H74" s="282">
        <v>2428157.952</v>
      </c>
      <c r="I74" s="106">
        <f t="shared" si="17"/>
        <v>461350.01088000002</v>
      </c>
      <c r="J74" s="111">
        <f t="shared" si="18"/>
        <v>2889507.96288</v>
      </c>
      <c r="K74" s="693">
        <v>1925533</v>
      </c>
      <c r="L74" s="312">
        <f t="shared" si="19"/>
        <v>365851.27</v>
      </c>
      <c r="M74" s="334">
        <f t="shared" si="20"/>
        <v>2291384.27</v>
      </c>
      <c r="N74" s="704">
        <v>4798000</v>
      </c>
      <c r="O74" s="312">
        <f t="shared" si="21"/>
        <v>911620</v>
      </c>
      <c r="P74" s="703">
        <f t="shared" si="22"/>
        <v>5709620</v>
      </c>
      <c r="Q74" s="193">
        <f t="shared" si="23"/>
        <v>3043847</v>
      </c>
      <c r="R74" s="21">
        <f t="shared" si="24"/>
        <v>1252618</v>
      </c>
      <c r="S74" s="690">
        <f t="shared" si="25"/>
        <v>1791229</v>
      </c>
      <c r="T74" s="16">
        <f t="shared" si="26"/>
        <v>4296465</v>
      </c>
      <c r="U74" s="95">
        <f t="shared" si="27"/>
        <v>2459130</v>
      </c>
      <c r="V74" s="95">
        <f t="shared" si="28"/>
        <v>467235</v>
      </c>
      <c r="W74" s="96">
        <f t="shared" si="29"/>
        <v>2926365</v>
      </c>
    </row>
    <row r="75" spans="1:23" ht="115.5" customHeight="1" x14ac:dyDescent="0.25">
      <c r="A75" s="123">
        <v>29</v>
      </c>
      <c r="B75" s="130" t="s">
        <v>116</v>
      </c>
      <c r="C75" s="130" t="s">
        <v>196</v>
      </c>
      <c r="D75" s="110" t="s">
        <v>19</v>
      </c>
      <c r="E75" s="207">
        <v>619718</v>
      </c>
      <c r="F75" s="206">
        <f t="shared" si="15"/>
        <v>117746.42</v>
      </c>
      <c r="G75" s="208">
        <f t="shared" si="16"/>
        <v>737464.42</v>
      </c>
      <c r="H75" s="282">
        <v>497660.06400000001</v>
      </c>
      <c r="I75" s="106">
        <f t="shared" si="17"/>
        <v>94555.412160000007</v>
      </c>
      <c r="J75" s="111">
        <f t="shared" si="18"/>
        <v>592215.47616000008</v>
      </c>
      <c r="K75" s="693">
        <v>345154</v>
      </c>
      <c r="L75" s="312">
        <f t="shared" si="19"/>
        <v>65579.259999999995</v>
      </c>
      <c r="M75" s="334">
        <f t="shared" si="20"/>
        <v>410733.26</v>
      </c>
      <c r="N75" s="704">
        <v>984000</v>
      </c>
      <c r="O75" s="312">
        <f t="shared" si="21"/>
        <v>186960</v>
      </c>
      <c r="P75" s="703">
        <f>N75+O75</f>
        <v>1170960</v>
      </c>
      <c r="Q75" s="193">
        <f>ROUND((AVERAGE(E75,H75,K75,N75)),0)</f>
        <v>611633</v>
      </c>
      <c r="R75" s="21">
        <f t="shared" si="24"/>
        <v>272472</v>
      </c>
      <c r="S75" s="690">
        <f t="shared" si="25"/>
        <v>339161</v>
      </c>
      <c r="T75" s="16">
        <f t="shared" si="26"/>
        <v>884105</v>
      </c>
      <c r="U75" s="95">
        <f t="shared" si="27"/>
        <v>487511</v>
      </c>
      <c r="V75" s="95">
        <f t="shared" si="28"/>
        <v>92627</v>
      </c>
      <c r="W75" s="96">
        <f t="shared" si="29"/>
        <v>580138</v>
      </c>
    </row>
    <row r="76" spans="1:23" ht="87" customHeight="1" x14ac:dyDescent="0.25">
      <c r="A76" s="123">
        <v>30</v>
      </c>
      <c r="B76" s="8" t="s">
        <v>121</v>
      </c>
      <c r="C76" s="7" t="s">
        <v>131</v>
      </c>
      <c r="D76" s="110" t="s">
        <v>19</v>
      </c>
      <c r="E76" s="207">
        <v>8583993</v>
      </c>
      <c r="F76" s="206">
        <f t="shared" si="15"/>
        <v>1630958.67</v>
      </c>
      <c r="G76" s="208">
        <f t="shared" si="16"/>
        <v>10214951.67</v>
      </c>
      <c r="H76" s="282">
        <v>6893306.1119999997</v>
      </c>
      <c r="I76" s="106">
        <f t="shared" si="17"/>
        <v>1309728.1612799999</v>
      </c>
      <c r="J76" s="111">
        <f t="shared" si="18"/>
        <v>8203034.2732799994</v>
      </c>
      <c r="K76" s="693">
        <v>6531604</v>
      </c>
      <c r="L76" s="312">
        <f t="shared" si="19"/>
        <v>1241004.76</v>
      </c>
      <c r="M76" s="334">
        <f t="shared" si="20"/>
        <v>7772608.7599999998</v>
      </c>
      <c r="N76" s="704">
        <v>909000</v>
      </c>
      <c r="O76" s="312">
        <f t="shared" si="21"/>
        <v>172710</v>
      </c>
      <c r="P76" s="703">
        <f>N76+O76</f>
        <v>1081710</v>
      </c>
      <c r="Q76" s="193">
        <f>ROUND((AVERAGE(E76,H76,K76,N76)),0)</f>
        <v>5729476</v>
      </c>
      <c r="R76" s="21">
        <f t="shared" si="24"/>
        <v>3335824</v>
      </c>
      <c r="S76" s="690">
        <f t="shared" si="25"/>
        <v>2393652</v>
      </c>
      <c r="T76" s="16">
        <f t="shared" si="26"/>
        <v>9065300</v>
      </c>
      <c r="U76" s="95">
        <f t="shared" si="27"/>
        <v>7336301</v>
      </c>
      <c r="V76" s="95">
        <f t="shared" si="28"/>
        <v>1393897</v>
      </c>
      <c r="W76" s="96">
        <f t="shared" si="29"/>
        <v>8730198</v>
      </c>
    </row>
    <row r="77" spans="1:23" ht="85.5" customHeight="1" x14ac:dyDescent="0.25">
      <c r="A77" s="123">
        <v>31</v>
      </c>
      <c r="B77" s="8" t="s">
        <v>122</v>
      </c>
      <c r="C77" s="8" t="s">
        <v>132</v>
      </c>
      <c r="D77" s="110" t="s">
        <v>19</v>
      </c>
      <c r="E77" s="207">
        <v>2837671</v>
      </c>
      <c r="F77" s="206">
        <f t="shared" si="15"/>
        <v>539157.49</v>
      </c>
      <c r="G77" s="208">
        <f t="shared" si="16"/>
        <v>3376828.49</v>
      </c>
      <c r="H77" s="282">
        <v>2278768.7999999998</v>
      </c>
      <c r="I77" s="106">
        <f t="shared" si="17"/>
        <v>432966.07199999999</v>
      </c>
      <c r="J77" s="111">
        <f t="shared" si="18"/>
        <v>2711734.872</v>
      </c>
      <c r="K77" s="707">
        <v>1961980</v>
      </c>
      <c r="L77" s="312">
        <f t="shared" si="19"/>
        <v>372776.2</v>
      </c>
      <c r="M77" s="334">
        <f t="shared" si="20"/>
        <v>2334756.2000000002</v>
      </c>
      <c r="N77" s="704">
        <v>3530000</v>
      </c>
      <c r="O77" s="312">
        <f t="shared" si="21"/>
        <v>670700</v>
      </c>
      <c r="P77" s="703">
        <f t="shared" si="22"/>
        <v>4200700</v>
      </c>
      <c r="Q77" s="193">
        <f t="shared" si="23"/>
        <v>2652105</v>
      </c>
      <c r="R77" s="21">
        <f t="shared" si="24"/>
        <v>688183</v>
      </c>
      <c r="S77" s="690">
        <f t="shared" si="25"/>
        <v>1963922</v>
      </c>
      <c r="T77" s="16">
        <f t="shared" si="26"/>
        <v>3340288</v>
      </c>
      <c r="U77" s="95">
        <f>ROUND((AVERAGE(E77,H77)),0)</f>
        <v>2558220</v>
      </c>
      <c r="V77" s="95">
        <f t="shared" si="28"/>
        <v>486062</v>
      </c>
      <c r="W77" s="96">
        <f t="shared" si="29"/>
        <v>3044282</v>
      </c>
    </row>
    <row r="78" spans="1:23" ht="97.5" customHeight="1" x14ac:dyDescent="0.25">
      <c r="A78" s="123">
        <v>32</v>
      </c>
      <c r="B78" s="8" t="s">
        <v>162</v>
      </c>
      <c r="C78" s="8" t="s">
        <v>133</v>
      </c>
      <c r="D78" s="110" t="s">
        <v>19</v>
      </c>
      <c r="E78" s="207">
        <v>6317572</v>
      </c>
      <c r="F78" s="206">
        <f t="shared" si="15"/>
        <v>1200338.68</v>
      </c>
      <c r="G78" s="208">
        <f t="shared" si="16"/>
        <v>7517910.6799999997</v>
      </c>
      <c r="H78" s="282">
        <v>5073275.3280000007</v>
      </c>
      <c r="I78" s="106">
        <f t="shared" si="17"/>
        <v>963922.31232000014</v>
      </c>
      <c r="J78" s="111">
        <f t="shared" si="18"/>
        <v>6037197.6403200012</v>
      </c>
      <c r="K78" s="693">
        <v>4506290</v>
      </c>
      <c r="L78" s="312">
        <f t="shared" si="19"/>
        <v>856195.1</v>
      </c>
      <c r="M78" s="334">
        <f t="shared" si="20"/>
        <v>5362485.0999999996</v>
      </c>
      <c r="N78" s="704">
        <v>10024000</v>
      </c>
      <c r="O78" s="312">
        <f t="shared" si="21"/>
        <v>1904560</v>
      </c>
      <c r="P78" s="703">
        <f t="shared" si="22"/>
        <v>11928560</v>
      </c>
      <c r="Q78" s="193">
        <f t="shared" si="23"/>
        <v>6480284</v>
      </c>
      <c r="R78" s="21">
        <f t="shared" si="24"/>
        <v>2480640</v>
      </c>
      <c r="S78" s="690">
        <f t="shared" si="25"/>
        <v>3999644</v>
      </c>
      <c r="T78" s="16">
        <f t="shared" si="26"/>
        <v>8960924</v>
      </c>
      <c r="U78" s="95">
        <f t="shared" si="27"/>
        <v>5299046</v>
      </c>
      <c r="V78" s="95">
        <f t="shared" si="28"/>
        <v>1006819</v>
      </c>
      <c r="W78" s="96">
        <f t="shared" si="29"/>
        <v>6305865</v>
      </c>
    </row>
    <row r="79" spans="1:23" ht="78.75" customHeight="1" x14ac:dyDescent="0.25">
      <c r="A79" s="123">
        <v>33</v>
      </c>
      <c r="B79" s="8" t="s">
        <v>121</v>
      </c>
      <c r="C79" s="7" t="s">
        <v>134</v>
      </c>
      <c r="D79" s="109" t="s">
        <v>19</v>
      </c>
      <c r="E79" s="207">
        <v>70704665</v>
      </c>
      <c r="F79" s="206">
        <f t="shared" si="15"/>
        <v>13433886.35</v>
      </c>
      <c r="G79" s="208">
        <f t="shared" si="16"/>
        <v>84138551.349999994</v>
      </c>
      <c r="H79" s="282">
        <v>56778804.192000002</v>
      </c>
      <c r="I79" s="106">
        <f t="shared" si="17"/>
        <v>10787972.79648</v>
      </c>
      <c r="J79" s="111">
        <f t="shared" si="18"/>
        <v>67566776.988480002</v>
      </c>
      <c r="K79" s="693">
        <v>57029450</v>
      </c>
      <c r="L79" s="312">
        <f t="shared" si="19"/>
        <v>10835595.5</v>
      </c>
      <c r="M79" s="334">
        <f t="shared" si="20"/>
        <v>67865045.5</v>
      </c>
      <c r="N79" s="704">
        <v>112185000</v>
      </c>
      <c r="O79" s="312">
        <f t="shared" si="21"/>
        <v>21315150</v>
      </c>
      <c r="P79" s="703">
        <f t="shared" si="22"/>
        <v>133500150</v>
      </c>
      <c r="Q79" s="193">
        <f t="shared" si="23"/>
        <v>74174480</v>
      </c>
      <c r="R79" s="21">
        <f t="shared" si="24"/>
        <v>26162319</v>
      </c>
      <c r="S79" s="690">
        <f t="shared" si="25"/>
        <v>48012161</v>
      </c>
      <c r="T79" s="16">
        <f t="shared" si="26"/>
        <v>100336799</v>
      </c>
      <c r="U79" s="95">
        <f t="shared" si="27"/>
        <v>61504306</v>
      </c>
      <c r="V79" s="95">
        <f t="shared" si="28"/>
        <v>11685818</v>
      </c>
      <c r="W79" s="96">
        <f t="shared" si="29"/>
        <v>73190124</v>
      </c>
    </row>
    <row r="80" spans="1:23" ht="103.5" customHeight="1" x14ac:dyDescent="0.25">
      <c r="A80" s="123">
        <v>34</v>
      </c>
      <c r="B80" s="8" t="s">
        <v>122</v>
      </c>
      <c r="C80" s="8" t="s">
        <v>135</v>
      </c>
      <c r="D80" s="109" t="s">
        <v>19</v>
      </c>
      <c r="E80" s="207">
        <v>6135344</v>
      </c>
      <c r="F80" s="206">
        <f t="shared" si="15"/>
        <v>1165715.3600000001</v>
      </c>
      <c r="G80" s="208">
        <f t="shared" si="16"/>
        <v>7301059.3600000003</v>
      </c>
      <c r="H80" s="282">
        <v>4926939.0719999997</v>
      </c>
      <c r="I80" s="106">
        <f t="shared" si="17"/>
        <v>936118.42368000001</v>
      </c>
      <c r="J80" s="111">
        <f t="shared" si="18"/>
        <v>5863057.4956799997</v>
      </c>
      <c r="K80" s="693">
        <v>4873353</v>
      </c>
      <c r="L80" s="312">
        <f t="shared" si="19"/>
        <v>925937.07000000007</v>
      </c>
      <c r="M80" s="334">
        <f t="shared" si="20"/>
        <v>5799290.0700000003</v>
      </c>
      <c r="N80" s="704">
        <v>9735000</v>
      </c>
      <c r="O80" s="312">
        <f t="shared" si="21"/>
        <v>1849650</v>
      </c>
      <c r="P80" s="703">
        <f t="shared" si="22"/>
        <v>11584650</v>
      </c>
      <c r="Q80" s="193">
        <f t="shared" si="23"/>
        <v>6417659</v>
      </c>
      <c r="R80" s="21">
        <f t="shared" si="24"/>
        <v>2287034</v>
      </c>
      <c r="S80" s="690">
        <f t="shared" si="25"/>
        <v>4130625</v>
      </c>
      <c r="T80" s="16">
        <f t="shared" si="26"/>
        <v>8704693</v>
      </c>
      <c r="U80" s="95">
        <f t="shared" si="27"/>
        <v>5311879</v>
      </c>
      <c r="V80" s="95">
        <f t="shared" si="28"/>
        <v>1009257</v>
      </c>
      <c r="W80" s="96">
        <f t="shared" si="29"/>
        <v>6321136</v>
      </c>
    </row>
    <row r="81" spans="1:23" ht="94.5" customHeight="1" x14ac:dyDescent="0.25">
      <c r="A81" s="123">
        <v>35</v>
      </c>
      <c r="B81" s="8" t="s">
        <v>161</v>
      </c>
      <c r="C81" s="8" t="s">
        <v>136</v>
      </c>
      <c r="D81" s="110" t="s">
        <v>19</v>
      </c>
      <c r="E81" s="207">
        <v>2911356</v>
      </c>
      <c r="F81" s="206">
        <f t="shared" si="15"/>
        <v>553157.64</v>
      </c>
      <c r="G81" s="208">
        <f t="shared" si="16"/>
        <v>3464513.64</v>
      </c>
      <c r="H81" s="282">
        <v>2337940.7039999999</v>
      </c>
      <c r="I81" s="106">
        <f t="shared" si="17"/>
        <v>444208.73375999997</v>
      </c>
      <c r="J81" s="111">
        <f t="shared" si="18"/>
        <v>2782149.4377600001</v>
      </c>
      <c r="K81" s="693">
        <v>2151845</v>
      </c>
      <c r="L81" s="312">
        <f t="shared" si="19"/>
        <v>408850.55</v>
      </c>
      <c r="M81" s="334">
        <f t="shared" si="20"/>
        <v>2560695.5499999998</v>
      </c>
      <c r="N81" s="704">
        <v>4620000</v>
      </c>
      <c r="O81" s="312">
        <f t="shared" si="21"/>
        <v>877800</v>
      </c>
      <c r="P81" s="703">
        <f t="shared" si="22"/>
        <v>5497800</v>
      </c>
      <c r="Q81" s="193">
        <f t="shared" si="23"/>
        <v>3005285</v>
      </c>
      <c r="R81" s="21">
        <f t="shared" si="24"/>
        <v>1123957</v>
      </c>
      <c r="S81" s="690">
        <f t="shared" si="25"/>
        <v>1881328</v>
      </c>
      <c r="T81" s="16">
        <f t="shared" si="26"/>
        <v>4129242</v>
      </c>
      <c r="U81" s="95">
        <f t="shared" si="27"/>
        <v>2467047</v>
      </c>
      <c r="V81" s="95">
        <f t="shared" si="28"/>
        <v>468739</v>
      </c>
      <c r="W81" s="96">
        <f t="shared" si="29"/>
        <v>2935786</v>
      </c>
    </row>
    <row r="82" spans="1:23" ht="60" x14ac:dyDescent="0.25">
      <c r="A82" s="123">
        <v>36</v>
      </c>
      <c r="B82" s="8" t="s">
        <v>121</v>
      </c>
      <c r="C82" s="7" t="s">
        <v>137</v>
      </c>
      <c r="D82" s="110" t="s">
        <v>19</v>
      </c>
      <c r="E82" s="207">
        <v>8385894</v>
      </c>
      <c r="F82" s="206">
        <f t="shared" si="15"/>
        <v>1593319.86</v>
      </c>
      <c r="G82" s="208">
        <f t="shared" si="16"/>
        <v>9979213.8599999994</v>
      </c>
      <c r="H82" s="282">
        <v>6734223.9359999998</v>
      </c>
      <c r="I82" s="106">
        <f t="shared" si="17"/>
        <v>1279502.5478399999</v>
      </c>
      <c r="J82" s="111">
        <f t="shared" si="18"/>
        <v>8013726.4838399999</v>
      </c>
      <c r="K82" s="693">
        <v>6531604</v>
      </c>
      <c r="L82" s="312">
        <f t="shared" si="19"/>
        <v>1241004.76</v>
      </c>
      <c r="M82" s="334">
        <f t="shared" si="20"/>
        <v>7772608.7599999998</v>
      </c>
      <c r="N82" s="704">
        <v>13306000</v>
      </c>
      <c r="O82" s="312">
        <f t="shared" si="21"/>
        <v>2528140</v>
      </c>
      <c r="P82" s="703">
        <f t="shared" si="22"/>
        <v>15834140</v>
      </c>
      <c r="Q82" s="193">
        <f t="shared" si="23"/>
        <v>8739430</v>
      </c>
      <c r="R82" s="21">
        <f t="shared" si="24"/>
        <v>3155624</v>
      </c>
      <c r="S82" s="690">
        <f t="shared" si="25"/>
        <v>5583806</v>
      </c>
      <c r="T82" s="16">
        <f t="shared" si="26"/>
        <v>11895054</v>
      </c>
      <c r="U82" s="95">
        <f t="shared" si="27"/>
        <v>7217241</v>
      </c>
      <c r="V82" s="95">
        <f t="shared" si="28"/>
        <v>1371276</v>
      </c>
      <c r="W82" s="96">
        <f t="shared" si="29"/>
        <v>8588517</v>
      </c>
    </row>
    <row r="83" spans="1:23" ht="74.25" customHeight="1" x14ac:dyDescent="0.25">
      <c r="A83" s="123">
        <v>37</v>
      </c>
      <c r="B83" s="8" t="s">
        <v>122</v>
      </c>
      <c r="C83" s="8" t="s">
        <v>138</v>
      </c>
      <c r="D83" s="110" t="s">
        <v>120</v>
      </c>
      <c r="E83" s="207">
        <v>2523088</v>
      </c>
      <c r="F83" s="206">
        <f t="shared" si="15"/>
        <v>479386.72000000003</v>
      </c>
      <c r="G83" s="208">
        <f t="shared" si="16"/>
        <v>3002474.72</v>
      </c>
      <c r="H83" s="282">
        <v>2026146.1440000001</v>
      </c>
      <c r="I83" s="106">
        <f t="shared" si="17"/>
        <v>384967.76736</v>
      </c>
      <c r="J83" s="111">
        <f t="shared" si="18"/>
        <v>2411113.9113600003</v>
      </c>
      <c r="K83" s="693">
        <v>1961980</v>
      </c>
      <c r="L83" s="312">
        <f t="shared" si="19"/>
        <v>372776.2</v>
      </c>
      <c r="M83" s="334">
        <f t="shared" si="20"/>
        <v>2334756.2000000002</v>
      </c>
      <c r="N83" s="704">
        <v>4004000</v>
      </c>
      <c r="O83" s="312">
        <f t="shared" si="21"/>
        <v>760760</v>
      </c>
      <c r="P83" s="703">
        <f t="shared" si="22"/>
        <v>4764760</v>
      </c>
      <c r="Q83" s="193">
        <f t="shared" si="23"/>
        <v>2628804</v>
      </c>
      <c r="R83" s="21">
        <f t="shared" si="24"/>
        <v>950472</v>
      </c>
      <c r="S83" s="690">
        <f t="shared" si="25"/>
        <v>1678332</v>
      </c>
      <c r="T83" s="16">
        <f t="shared" si="26"/>
        <v>3579276</v>
      </c>
      <c r="U83" s="95">
        <f t="shared" si="27"/>
        <v>2170405</v>
      </c>
      <c r="V83" s="95">
        <f t="shared" si="28"/>
        <v>412377</v>
      </c>
      <c r="W83" s="96">
        <f t="shared" si="29"/>
        <v>2582782</v>
      </c>
    </row>
    <row r="84" spans="1:23" ht="92.25" customHeight="1" x14ac:dyDescent="0.25">
      <c r="A84" s="123">
        <v>38</v>
      </c>
      <c r="B84" s="8" t="s">
        <v>149</v>
      </c>
      <c r="C84" s="8" t="s">
        <v>139</v>
      </c>
      <c r="D84" s="109" t="s">
        <v>19</v>
      </c>
      <c r="E84" s="207">
        <v>1681754</v>
      </c>
      <c r="F84" s="206">
        <f t="shared" si="15"/>
        <v>319533.26</v>
      </c>
      <c r="G84" s="208">
        <f t="shared" si="16"/>
        <v>2001287.26</v>
      </c>
      <c r="H84" s="282">
        <v>1350518.4</v>
      </c>
      <c r="I84" s="106">
        <f t="shared" si="17"/>
        <v>256598.49599999998</v>
      </c>
      <c r="J84" s="111">
        <f t="shared" si="18"/>
        <v>1607116.8959999999</v>
      </c>
      <c r="K84" s="693">
        <v>1240454</v>
      </c>
      <c r="L84" s="312">
        <f t="shared" si="19"/>
        <v>235686.26</v>
      </c>
      <c r="M84" s="334">
        <f t="shared" si="20"/>
        <v>1476140.26</v>
      </c>
      <c r="N84" s="704">
        <v>2669000</v>
      </c>
      <c r="O84" s="312">
        <f t="shared" si="21"/>
        <v>507110</v>
      </c>
      <c r="P84" s="703">
        <f t="shared" si="22"/>
        <v>3176110</v>
      </c>
      <c r="Q84" s="193">
        <f t="shared" si="23"/>
        <v>1735432</v>
      </c>
      <c r="R84" s="21">
        <f t="shared" si="24"/>
        <v>650024</v>
      </c>
      <c r="S84" s="690">
        <f t="shared" si="25"/>
        <v>1085408</v>
      </c>
      <c r="T84" s="16">
        <f t="shared" si="26"/>
        <v>2385456</v>
      </c>
      <c r="U84" s="95">
        <f t="shared" si="27"/>
        <v>1424242</v>
      </c>
      <c r="V84" s="95">
        <f t="shared" si="28"/>
        <v>270606</v>
      </c>
      <c r="W84" s="96">
        <f t="shared" si="29"/>
        <v>1694848</v>
      </c>
    </row>
    <row r="85" spans="1:23" ht="60" x14ac:dyDescent="0.25">
      <c r="A85" s="123">
        <v>39</v>
      </c>
      <c r="B85" s="8" t="s">
        <v>121</v>
      </c>
      <c r="C85" s="7" t="s">
        <v>140</v>
      </c>
      <c r="D85" s="109" t="s">
        <v>19</v>
      </c>
      <c r="E85" s="207">
        <v>24348019</v>
      </c>
      <c r="F85" s="206">
        <f t="shared" si="15"/>
        <v>4626123.6100000003</v>
      </c>
      <c r="G85" s="208">
        <f t="shared" si="16"/>
        <v>28974142.609999999</v>
      </c>
      <c r="H85" s="282">
        <v>19552478.879999999</v>
      </c>
      <c r="I85" s="106">
        <f t="shared" si="17"/>
        <v>3714970.9871999999</v>
      </c>
      <c r="J85" s="111">
        <f t="shared" si="18"/>
        <v>23267449.867199998</v>
      </c>
      <c r="K85" s="693">
        <v>19399133</v>
      </c>
      <c r="L85" s="312">
        <f t="shared" si="19"/>
        <v>3685835.27</v>
      </c>
      <c r="M85" s="334">
        <f t="shared" si="20"/>
        <v>23084968.27</v>
      </c>
      <c r="N85" s="704">
        <v>38633000</v>
      </c>
      <c r="O85" s="312">
        <f t="shared" si="21"/>
        <v>7340270</v>
      </c>
      <c r="P85" s="703">
        <f t="shared" si="22"/>
        <v>45973270</v>
      </c>
      <c r="Q85" s="193">
        <f t="shared" si="23"/>
        <v>25483158</v>
      </c>
      <c r="R85" s="21">
        <f t="shared" si="24"/>
        <v>9062656</v>
      </c>
      <c r="S85" s="690">
        <f t="shared" si="25"/>
        <v>16420502</v>
      </c>
      <c r="T85" s="16">
        <f t="shared" si="26"/>
        <v>34545814</v>
      </c>
      <c r="U85" s="95">
        <f t="shared" si="27"/>
        <v>21099877</v>
      </c>
      <c r="V85" s="95">
        <f t="shared" si="28"/>
        <v>4008977</v>
      </c>
      <c r="W85" s="96">
        <f t="shared" si="29"/>
        <v>25108854</v>
      </c>
    </row>
    <row r="86" spans="1:23" ht="60" x14ac:dyDescent="0.25">
      <c r="A86" s="123">
        <v>40</v>
      </c>
      <c r="B86" s="8" t="s">
        <v>122</v>
      </c>
      <c r="C86" s="8" t="s">
        <v>141</v>
      </c>
      <c r="D86" s="110" t="s">
        <v>19</v>
      </c>
      <c r="E86" s="207">
        <v>2520724</v>
      </c>
      <c r="F86" s="206">
        <f t="shared" si="15"/>
        <v>478937.56</v>
      </c>
      <c r="G86" s="208">
        <f t="shared" si="16"/>
        <v>2999661.56</v>
      </c>
      <c r="H86" s="282">
        <v>2024247.456</v>
      </c>
      <c r="I86" s="106">
        <f t="shared" si="17"/>
        <v>384607.01663999999</v>
      </c>
      <c r="J86" s="111">
        <f t="shared" si="18"/>
        <v>2408854.4726399998</v>
      </c>
      <c r="K86" s="693">
        <v>1961980</v>
      </c>
      <c r="L86" s="312">
        <f t="shared" si="19"/>
        <v>372776.2</v>
      </c>
      <c r="M86" s="334">
        <f t="shared" si="20"/>
        <v>2334756.2000000002</v>
      </c>
      <c r="N86" s="704">
        <v>4000000</v>
      </c>
      <c r="O86" s="312">
        <f t="shared" si="21"/>
        <v>760000</v>
      </c>
      <c r="P86" s="703">
        <f t="shared" si="22"/>
        <v>4760000</v>
      </c>
      <c r="Q86" s="193">
        <f t="shared" si="23"/>
        <v>2626738</v>
      </c>
      <c r="R86" s="21">
        <f t="shared" si="24"/>
        <v>949032</v>
      </c>
      <c r="S86" s="690">
        <f t="shared" si="25"/>
        <v>1677706</v>
      </c>
      <c r="T86" s="16">
        <f t="shared" si="26"/>
        <v>3575770</v>
      </c>
      <c r="U86" s="95">
        <f t="shared" si="27"/>
        <v>2168984</v>
      </c>
      <c r="V86" s="95">
        <f t="shared" si="28"/>
        <v>412107</v>
      </c>
      <c r="W86" s="96">
        <f t="shared" si="29"/>
        <v>2581091</v>
      </c>
    </row>
    <row r="87" spans="1:23" ht="87.75" customHeight="1" x14ac:dyDescent="0.25">
      <c r="A87" s="123">
        <v>41</v>
      </c>
      <c r="B87" s="8" t="s">
        <v>162</v>
      </c>
      <c r="C87" s="8" t="s">
        <v>148</v>
      </c>
      <c r="D87" s="110" t="s">
        <v>19</v>
      </c>
      <c r="E87" s="207">
        <v>2203783</v>
      </c>
      <c r="F87" s="206">
        <f t="shared" si="15"/>
        <v>418718.77</v>
      </c>
      <c r="G87" s="208">
        <f t="shared" si="16"/>
        <v>2622501.77</v>
      </c>
      <c r="H87" s="282">
        <v>1769730.3359999999</v>
      </c>
      <c r="I87" s="106">
        <f t="shared" si="17"/>
        <v>336248.76383999997</v>
      </c>
      <c r="J87" s="111">
        <f t="shared" si="18"/>
        <v>2105979.0998399998</v>
      </c>
      <c r="K87" s="693">
        <v>1826766</v>
      </c>
      <c r="L87" s="312">
        <f t="shared" si="19"/>
        <v>347085.54</v>
      </c>
      <c r="M87" s="334">
        <f t="shared" si="20"/>
        <v>2173851.54</v>
      </c>
      <c r="N87" s="704">
        <v>3497000</v>
      </c>
      <c r="O87" s="312">
        <f t="shared" si="21"/>
        <v>664430</v>
      </c>
      <c r="P87" s="703">
        <f t="shared" si="22"/>
        <v>4161430</v>
      </c>
      <c r="Q87" s="193">
        <f t="shared" si="23"/>
        <v>2324320</v>
      </c>
      <c r="R87" s="21">
        <f t="shared" si="24"/>
        <v>805158</v>
      </c>
      <c r="S87" s="690">
        <f t="shared" si="25"/>
        <v>1519162</v>
      </c>
      <c r="T87" s="16">
        <f t="shared" si="26"/>
        <v>3129478</v>
      </c>
      <c r="U87" s="95">
        <f t="shared" si="27"/>
        <v>1933426</v>
      </c>
      <c r="V87" s="95">
        <f t="shared" si="28"/>
        <v>367351</v>
      </c>
      <c r="W87" s="96">
        <f t="shared" si="29"/>
        <v>2300777</v>
      </c>
    </row>
    <row r="88" spans="1:23" ht="94.5" customHeight="1" x14ac:dyDescent="0.25">
      <c r="A88" s="123">
        <v>42</v>
      </c>
      <c r="B88" s="8" t="s">
        <v>121</v>
      </c>
      <c r="C88" s="7" t="s">
        <v>142</v>
      </c>
      <c r="D88" s="110" t="s">
        <v>120</v>
      </c>
      <c r="E88" s="207">
        <v>24137978</v>
      </c>
      <c r="F88" s="206">
        <f t="shared" si="15"/>
        <v>4586215.82</v>
      </c>
      <c r="G88" s="208">
        <f t="shared" si="16"/>
        <v>28724193.82</v>
      </c>
      <c r="H88" s="285">
        <v>19383806.112</v>
      </c>
      <c r="I88" s="106">
        <f t="shared" si="17"/>
        <v>3682923.1612800001</v>
      </c>
      <c r="J88" s="111">
        <f t="shared" si="18"/>
        <v>23066729.273279998</v>
      </c>
      <c r="K88" s="693">
        <v>19399133</v>
      </c>
      <c r="L88" s="312">
        <f t="shared" si="19"/>
        <v>3685835.27</v>
      </c>
      <c r="M88" s="334">
        <f t="shared" si="20"/>
        <v>23084968.27</v>
      </c>
      <c r="N88" s="704">
        <v>38299000</v>
      </c>
      <c r="O88" s="312">
        <f t="shared" si="21"/>
        <v>7276810</v>
      </c>
      <c r="P88" s="703">
        <f t="shared" si="22"/>
        <v>45575810</v>
      </c>
      <c r="Q88" s="193">
        <f t="shared" si="23"/>
        <v>25304979</v>
      </c>
      <c r="R88" s="21">
        <f t="shared" si="24"/>
        <v>8946988</v>
      </c>
      <c r="S88" s="690">
        <f t="shared" si="25"/>
        <v>16357991</v>
      </c>
      <c r="T88" s="16">
        <f t="shared" si="26"/>
        <v>34251967</v>
      </c>
      <c r="U88" s="95">
        <f t="shared" si="27"/>
        <v>20973639</v>
      </c>
      <c r="V88" s="95">
        <f t="shared" si="28"/>
        <v>3984991</v>
      </c>
      <c r="W88" s="96">
        <f t="shared" si="29"/>
        <v>24958630</v>
      </c>
    </row>
    <row r="89" spans="1:23" ht="95.25" customHeight="1" x14ac:dyDescent="0.25">
      <c r="A89" s="123">
        <v>43</v>
      </c>
      <c r="B89" s="8" t="s">
        <v>122</v>
      </c>
      <c r="C89" s="8" t="s">
        <v>143</v>
      </c>
      <c r="D89" s="109" t="s">
        <v>19</v>
      </c>
      <c r="E89" s="207">
        <v>4737034</v>
      </c>
      <c r="F89" s="206">
        <f t="shared" si="15"/>
        <v>900036.46</v>
      </c>
      <c r="G89" s="208">
        <f t="shared" si="16"/>
        <v>5637070.46</v>
      </c>
      <c r="H89" s="282">
        <v>3804037.2479999997</v>
      </c>
      <c r="I89" s="106">
        <f t="shared" si="17"/>
        <v>722767.07711999991</v>
      </c>
      <c r="J89" s="111">
        <f t="shared" si="18"/>
        <v>4526804.3251199992</v>
      </c>
      <c r="K89" s="693">
        <v>3778881</v>
      </c>
      <c r="L89" s="312">
        <f t="shared" si="19"/>
        <v>717987.39</v>
      </c>
      <c r="M89" s="334">
        <f t="shared" si="20"/>
        <v>4496868.3899999997</v>
      </c>
      <c r="N89" s="704">
        <v>7517000</v>
      </c>
      <c r="O89" s="312">
        <f t="shared" si="21"/>
        <v>1428230</v>
      </c>
      <c r="P89" s="703">
        <f t="shared" si="22"/>
        <v>8945230</v>
      </c>
      <c r="Q89" s="193">
        <f t="shared" si="23"/>
        <v>4959238</v>
      </c>
      <c r="R89" s="21">
        <f t="shared" si="24"/>
        <v>1762503</v>
      </c>
      <c r="S89" s="690">
        <f t="shared" si="25"/>
        <v>3196735</v>
      </c>
      <c r="T89" s="16">
        <f t="shared" si="26"/>
        <v>6721741</v>
      </c>
      <c r="U89" s="95">
        <f t="shared" si="27"/>
        <v>4106651</v>
      </c>
      <c r="V89" s="95">
        <f t="shared" si="28"/>
        <v>780264</v>
      </c>
      <c r="W89" s="96">
        <f t="shared" si="29"/>
        <v>4886915</v>
      </c>
    </row>
    <row r="90" spans="1:23" ht="105.75" customHeight="1" x14ac:dyDescent="0.25">
      <c r="A90" s="123">
        <v>44</v>
      </c>
      <c r="B90" s="8" t="s">
        <v>161</v>
      </c>
      <c r="C90" s="8" t="s">
        <v>144</v>
      </c>
      <c r="D90" s="109" t="s">
        <v>19</v>
      </c>
      <c r="E90" s="207">
        <v>408551</v>
      </c>
      <c r="F90" s="206">
        <f t="shared" si="15"/>
        <v>77624.69</v>
      </c>
      <c r="G90" s="208">
        <f t="shared" si="16"/>
        <v>486175.69</v>
      </c>
      <c r="H90" s="282">
        <v>328083.36</v>
      </c>
      <c r="I90" s="106">
        <f t="shared" si="17"/>
        <v>62335.838400000001</v>
      </c>
      <c r="J90" s="111">
        <f t="shared" si="18"/>
        <v>390419.19839999999</v>
      </c>
      <c r="K90" s="707">
        <v>1240454</v>
      </c>
      <c r="L90" s="312">
        <f t="shared" si="19"/>
        <v>235686.26</v>
      </c>
      <c r="M90" s="334">
        <f t="shared" si="20"/>
        <v>1476140.26</v>
      </c>
      <c r="N90" s="197">
        <v>649000</v>
      </c>
      <c r="O90" s="312">
        <f t="shared" si="21"/>
        <v>123310</v>
      </c>
      <c r="P90" s="703">
        <f t="shared" si="22"/>
        <v>772310</v>
      </c>
      <c r="Q90" s="193">
        <f t="shared" si="23"/>
        <v>656522</v>
      </c>
      <c r="R90" s="21">
        <f t="shared" si="24"/>
        <v>412470</v>
      </c>
      <c r="S90" s="690">
        <f t="shared" si="25"/>
        <v>244052</v>
      </c>
      <c r="T90" s="16">
        <f t="shared" si="26"/>
        <v>1068992</v>
      </c>
      <c r="U90" s="95">
        <f>ROUND((AVERAGE(E90,H90,N90)),0)</f>
        <v>461878</v>
      </c>
      <c r="V90" s="95">
        <f t="shared" si="28"/>
        <v>87757</v>
      </c>
      <c r="W90" s="96">
        <f t="shared" si="29"/>
        <v>549635</v>
      </c>
    </row>
    <row r="91" spans="1:23" ht="100.5" customHeight="1" x14ac:dyDescent="0.25">
      <c r="A91" s="123">
        <v>45</v>
      </c>
      <c r="B91" s="8" t="s">
        <v>121</v>
      </c>
      <c r="C91" s="7" t="s">
        <v>145</v>
      </c>
      <c r="D91" s="110" t="s">
        <v>19</v>
      </c>
      <c r="E91" s="207">
        <v>5841317</v>
      </c>
      <c r="F91" s="206">
        <f t="shared" si="15"/>
        <v>1109850.23</v>
      </c>
      <c r="G91" s="208">
        <f t="shared" si="16"/>
        <v>6951167.2300000004</v>
      </c>
      <c r="H91" s="282">
        <v>4690822.7519999994</v>
      </c>
      <c r="I91" s="106">
        <f t="shared" si="17"/>
        <v>891256.32287999988</v>
      </c>
      <c r="J91" s="111">
        <f t="shared" si="18"/>
        <v>5582079.0748799993</v>
      </c>
      <c r="K91" s="693">
        <v>6531604</v>
      </c>
      <c r="L91" s="312">
        <f t="shared" si="19"/>
        <v>1241004.76</v>
      </c>
      <c r="M91" s="334">
        <f t="shared" si="20"/>
        <v>7772608.7599999998</v>
      </c>
      <c r="N91" s="704">
        <v>9269000</v>
      </c>
      <c r="O91" s="312">
        <f t="shared" si="21"/>
        <v>1761110</v>
      </c>
      <c r="P91" s="703">
        <f t="shared" si="22"/>
        <v>11030110</v>
      </c>
      <c r="Q91" s="193">
        <f t="shared" si="23"/>
        <v>6583186</v>
      </c>
      <c r="R91" s="21">
        <f t="shared" si="24"/>
        <v>1944879</v>
      </c>
      <c r="S91" s="690">
        <f t="shared" si="25"/>
        <v>4638307</v>
      </c>
      <c r="T91" s="16">
        <f t="shared" si="26"/>
        <v>8528065</v>
      </c>
      <c r="U91" s="95">
        <f t="shared" si="27"/>
        <v>5687915</v>
      </c>
      <c r="V91" s="95">
        <f t="shared" si="28"/>
        <v>1080704</v>
      </c>
      <c r="W91" s="96">
        <f t="shared" si="29"/>
        <v>6768619</v>
      </c>
    </row>
    <row r="92" spans="1:23" ht="96" customHeight="1" x14ac:dyDescent="0.25">
      <c r="A92" s="123">
        <v>46</v>
      </c>
      <c r="B92" s="8" t="s">
        <v>122</v>
      </c>
      <c r="C92" s="8" t="s">
        <v>146</v>
      </c>
      <c r="D92" s="110" t="s">
        <v>19</v>
      </c>
      <c r="E92" s="207">
        <v>4644012</v>
      </c>
      <c r="F92" s="206">
        <f t="shared" si="15"/>
        <v>882362.28</v>
      </c>
      <c r="G92" s="208">
        <f t="shared" si="16"/>
        <v>5526374.2800000003</v>
      </c>
      <c r="H92" s="282">
        <v>3729335.8079999997</v>
      </c>
      <c r="I92" s="106">
        <f t="shared" si="17"/>
        <v>708573.80351999996</v>
      </c>
      <c r="J92" s="111">
        <f t="shared" si="18"/>
        <v>4437909.6115199998</v>
      </c>
      <c r="K92" s="693">
        <v>3702950</v>
      </c>
      <c r="L92" s="312">
        <f t="shared" si="19"/>
        <v>703560.5</v>
      </c>
      <c r="M92" s="334">
        <f t="shared" si="20"/>
        <v>4406510.5</v>
      </c>
      <c r="N92" s="704">
        <v>7369000</v>
      </c>
      <c r="O92" s="312">
        <f t="shared" si="21"/>
        <v>1400110</v>
      </c>
      <c r="P92" s="703">
        <f t="shared" si="22"/>
        <v>8769110</v>
      </c>
      <c r="Q92" s="193">
        <f t="shared" si="23"/>
        <v>4861324</v>
      </c>
      <c r="R92" s="21">
        <f t="shared" si="24"/>
        <v>1728091</v>
      </c>
      <c r="S92" s="690">
        <f t="shared" si="25"/>
        <v>3133233</v>
      </c>
      <c r="T92" s="16">
        <f t="shared" si="26"/>
        <v>6589415</v>
      </c>
      <c r="U92" s="95">
        <f t="shared" si="27"/>
        <v>4025433</v>
      </c>
      <c r="V92" s="95">
        <f t="shared" si="28"/>
        <v>764832</v>
      </c>
      <c r="W92" s="96">
        <f t="shared" si="29"/>
        <v>4790265</v>
      </c>
    </row>
    <row r="93" spans="1:23" ht="103.5" customHeight="1" thickBot="1" x14ac:dyDescent="0.3">
      <c r="A93" s="123">
        <v>47</v>
      </c>
      <c r="B93" s="124" t="s">
        <v>161</v>
      </c>
      <c r="C93" s="124" t="s">
        <v>147</v>
      </c>
      <c r="D93" s="125" t="s">
        <v>120</v>
      </c>
      <c r="E93" s="209">
        <v>355951</v>
      </c>
      <c r="F93" s="210">
        <f t="shared" si="15"/>
        <v>67630.69</v>
      </c>
      <c r="G93" s="211">
        <f t="shared" si="16"/>
        <v>423581.69</v>
      </c>
      <c r="H93" s="283">
        <v>285843.36</v>
      </c>
      <c r="I93" s="697">
        <f t="shared" si="17"/>
        <v>54310.238399999995</v>
      </c>
      <c r="J93" s="698">
        <f t="shared" si="18"/>
        <v>340153.59839999996</v>
      </c>
      <c r="K93" s="707">
        <v>1240454</v>
      </c>
      <c r="L93" s="312">
        <f t="shared" si="19"/>
        <v>235686.26</v>
      </c>
      <c r="M93" s="334">
        <f t="shared" si="20"/>
        <v>1476140.26</v>
      </c>
      <c r="N93" s="209">
        <v>565000</v>
      </c>
      <c r="O93" s="705">
        <f t="shared" si="21"/>
        <v>107350</v>
      </c>
      <c r="P93" s="706">
        <f t="shared" si="22"/>
        <v>672350</v>
      </c>
      <c r="Q93" s="193">
        <f t="shared" si="23"/>
        <v>611812</v>
      </c>
      <c r="R93" s="21">
        <f t="shared" si="24"/>
        <v>435547</v>
      </c>
      <c r="S93" s="690">
        <f t="shared" si="25"/>
        <v>176265</v>
      </c>
      <c r="T93" s="16">
        <f t="shared" si="26"/>
        <v>1047359</v>
      </c>
      <c r="U93" s="95">
        <f>ROUND((AVERAGE(E93,H93,N93)),0)</f>
        <v>402265</v>
      </c>
      <c r="V93" s="95">
        <f t="shared" si="28"/>
        <v>76430</v>
      </c>
      <c r="W93" s="96">
        <f t="shared" si="29"/>
        <v>478695</v>
      </c>
    </row>
    <row r="94" spans="1:23" s="29" customFormat="1" x14ac:dyDescent="0.25">
      <c r="A94" s="126"/>
      <c r="B94" s="127"/>
      <c r="C94" s="127"/>
      <c r="D94" s="126"/>
      <c r="E94" s="204">
        <f>SUM(E7:E93)</f>
        <v>203466129</v>
      </c>
      <c r="F94" s="204">
        <f t="shared" ref="F94:W94" si="30">SUM(F7:F93)</f>
        <v>38658564.50999999</v>
      </c>
      <c r="G94" s="204">
        <f t="shared" si="30"/>
        <v>242124693.50999999</v>
      </c>
      <c r="H94" s="284">
        <f>SUM(H7:H93)</f>
        <v>163273285.824</v>
      </c>
      <c r="I94" s="63">
        <f t="shared" si="30"/>
        <v>31021924.306559999</v>
      </c>
      <c r="J94" s="286">
        <f t="shared" si="30"/>
        <v>194295210.13055998</v>
      </c>
      <c r="K94" s="286">
        <f t="shared" ref="K94:V94" si="31">SUM(K7:K93)</f>
        <v>164529894</v>
      </c>
      <c r="L94" s="286">
        <f t="shared" si="31"/>
        <v>31260679.860000007</v>
      </c>
      <c r="M94" s="286">
        <f t="shared" si="31"/>
        <v>195790573.85999995</v>
      </c>
      <c r="N94" s="286">
        <f t="shared" si="31"/>
        <v>308962000</v>
      </c>
      <c r="O94" s="286">
        <f t="shared" si="31"/>
        <v>58702780</v>
      </c>
      <c r="P94" s="286">
        <f t="shared" si="31"/>
        <v>367664780</v>
      </c>
      <c r="Q94" s="689">
        <f t="shared" si="31"/>
        <v>210057826</v>
      </c>
      <c r="R94" s="689">
        <f t="shared" si="31"/>
        <v>76024416</v>
      </c>
      <c r="S94" s="691">
        <f t="shared" si="31"/>
        <v>134033410</v>
      </c>
      <c r="T94" s="691">
        <f t="shared" si="31"/>
        <v>286082242</v>
      </c>
      <c r="U94" s="691">
        <f t="shared" si="31"/>
        <v>176866214</v>
      </c>
      <c r="V94" s="691">
        <f t="shared" si="31"/>
        <v>33604582</v>
      </c>
      <c r="W94" s="691">
        <f t="shared" si="30"/>
        <v>210470796</v>
      </c>
    </row>
    <row r="95" spans="1:23" s="29" customFormat="1" x14ac:dyDescent="0.25">
      <c r="D95" s="119"/>
      <c r="E95" s="200"/>
      <c r="F95" s="201"/>
      <c r="G95" s="201"/>
      <c r="H95" s="37"/>
      <c r="Q95" s="119"/>
      <c r="R95" s="128"/>
      <c r="S95" s="37"/>
      <c r="T95" s="37"/>
      <c r="U95" s="53"/>
    </row>
    <row r="96" spans="1:23" x14ac:dyDescent="0.25">
      <c r="A96" s="1065" t="s">
        <v>164</v>
      </c>
      <c r="B96" s="1065"/>
      <c r="C96" s="1065"/>
      <c r="D96" s="1065"/>
      <c r="E96" s="1065"/>
      <c r="F96" s="1065"/>
      <c r="G96" s="1065"/>
      <c r="H96" s="1065"/>
      <c r="I96" s="1065"/>
      <c r="J96" s="1065"/>
      <c r="K96" s="1065"/>
      <c r="L96" s="1065"/>
      <c r="M96" s="1065"/>
      <c r="N96" s="1065"/>
      <c r="O96" s="1065"/>
      <c r="P96" s="1065"/>
      <c r="Q96" s="1065"/>
      <c r="R96" s="1065"/>
      <c r="S96" s="1065"/>
      <c r="T96" s="1065"/>
      <c r="U96" s="1065"/>
      <c r="V96" s="1067">
        <f>SUM(U7:U93)</f>
        <v>176866214</v>
      </c>
      <c r="W96" s="1065"/>
    </row>
    <row r="97" spans="1:24" x14ac:dyDescent="0.25">
      <c r="A97" s="1066" t="s">
        <v>4</v>
      </c>
      <c r="B97" s="1066"/>
      <c r="C97" s="1066"/>
      <c r="D97" s="1066"/>
      <c r="E97" s="1066"/>
      <c r="F97" s="1066"/>
      <c r="G97" s="1066"/>
      <c r="H97" s="1066"/>
      <c r="I97" s="1066"/>
      <c r="J97" s="1066"/>
      <c r="K97" s="1066"/>
      <c r="L97" s="1066"/>
      <c r="M97" s="1066"/>
      <c r="N97" s="1066"/>
      <c r="O97" s="1066"/>
      <c r="P97" s="1066"/>
      <c r="Q97" s="1066"/>
      <c r="R97" s="1066"/>
      <c r="S97" s="1066"/>
      <c r="T97" s="1066"/>
      <c r="U97" s="1066"/>
      <c r="V97" s="1068">
        <f>SUM(V7:V93)</f>
        <v>33604582</v>
      </c>
      <c r="W97" s="1066"/>
      <c r="X97" s="104"/>
    </row>
    <row r="98" spans="1:24" x14ac:dyDescent="0.25">
      <c r="A98" s="1065" t="s">
        <v>163</v>
      </c>
      <c r="B98" s="1065"/>
      <c r="C98" s="1065"/>
      <c r="D98" s="1065"/>
      <c r="E98" s="1065"/>
      <c r="F98" s="1065"/>
      <c r="G98" s="1065"/>
      <c r="H98" s="1065"/>
      <c r="I98" s="1065"/>
      <c r="J98" s="1065"/>
      <c r="K98" s="1065"/>
      <c r="L98" s="1065"/>
      <c r="M98" s="1065"/>
      <c r="N98" s="1065"/>
      <c r="O98" s="1065"/>
      <c r="P98" s="1065"/>
      <c r="Q98" s="1065"/>
      <c r="R98" s="1065"/>
      <c r="S98" s="1065"/>
      <c r="T98" s="1065"/>
      <c r="U98" s="1065"/>
      <c r="V98" s="1067">
        <f>SUM(W7:W93)</f>
        <v>210470796</v>
      </c>
      <c r="W98" s="1065"/>
    </row>
    <row r="99" spans="1:24" s="29" customFormat="1" x14ac:dyDescent="0.25">
      <c r="D99" s="119"/>
      <c r="E99" s="200"/>
      <c r="F99" s="201"/>
      <c r="G99" s="201"/>
      <c r="H99" s="37"/>
      <c r="Q99" s="119"/>
      <c r="R99" s="119"/>
      <c r="S99" s="37"/>
      <c r="T99" s="37"/>
    </row>
    <row r="100" spans="1:24" s="29" customFormat="1" x14ac:dyDescent="0.25">
      <c r="D100" s="119"/>
      <c r="E100" s="200"/>
      <c r="F100" s="201"/>
      <c r="G100" s="201"/>
      <c r="H100" s="37"/>
      <c r="Q100" s="119"/>
      <c r="R100" s="119"/>
      <c r="S100" s="37"/>
      <c r="T100" s="37"/>
    </row>
    <row r="101" spans="1:24" s="29" customFormat="1" x14ac:dyDescent="0.25">
      <c r="D101" s="119"/>
      <c r="E101" s="200"/>
      <c r="F101" s="201"/>
      <c r="G101" s="201"/>
      <c r="H101" s="37"/>
      <c r="Q101" s="119"/>
      <c r="R101" s="119"/>
      <c r="S101" s="37"/>
      <c r="T101" s="37"/>
    </row>
    <row r="102" spans="1:24" s="29" customFormat="1" x14ac:dyDescent="0.25">
      <c r="D102" s="119"/>
      <c r="E102" s="200"/>
      <c r="F102" s="201"/>
      <c r="G102" s="201"/>
      <c r="H102" s="37"/>
      <c r="Q102" s="119"/>
      <c r="R102" s="119"/>
      <c r="S102" s="37"/>
      <c r="T102" s="37"/>
    </row>
    <row r="103" spans="1:24" s="29" customFormat="1" x14ac:dyDescent="0.25">
      <c r="D103" s="119"/>
      <c r="E103" s="200"/>
      <c r="F103" s="201"/>
      <c r="G103" s="201"/>
      <c r="H103" s="37"/>
      <c r="Q103" s="119"/>
      <c r="R103" s="119"/>
      <c r="S103" s="37"/>
      <c r="T103" s="37"/>
    </row>
    <row r="104" spans="1:24" s="29" customFormat="1" x14ac:dyDescent="0.25">
      <c r="D104" s="119"/>
      <c r="E104" s="200"/>
      <c r="F104" s="201"/>
      <c r="G104" s="201"/>
      <c r="H104" s="37"/>
      <c r="Q104" s="119"/>
      <c r="R104" s="119"/>
      <c r="S104" s="37"/>
      <c r="T104" s="37"/>
    </row>
    <row r="105" spans="1:24" s="29" customFormat="1" x14ac:dyDescent="0.25">
      <c r="D105" s="119"/>
      <c r="E105" s="200"/>
      <c r="F105" s="201"/>
      <c r="G105" s="201"/>
      <c r="H105" s="37"/>
      <c r="Q105" s="119"/>
      <c r="R105" s="119"/>
      <c r="S105" s="37"/>
      <c r="T105" s="37"/>
    </row>
    <row r="106" spans="1:24" s="29" customFormat="1" x14ac:dyDescent="0.25">
      <c r="D106" s="119"/>
      <c r="E106" s="200"/>
      <c r="F106" s="201"/>
      <c r="G106" s="201"/>
      <c r="H106" s="37"/>
      <c r="Q106" s="119"/>
      <c r="R106" s="119"/>
      <c r="S106" s="37"/>
      <c r="T106" s="37"/>
    </row>
    <row r="107" spans="1:24" s="29" customFormat="1" x14ac:dyDescent="0.25">
      <c r="D107" s="119"/>
      <c r="E107" s="200"/>
      <c r="F107" s="201"/>
      <c r="G107" s="201"/>
      <c r="H107" s="37"/>
      <c r="Q107" s="119"/>
      <c r="R107" s="119"/>
      <c r="S107" s="37"/>
      <c r="T107" s="37"/>
    </row>
    <row r="108" spans="1:24" s="29" customFormat="1" x14ac:dyDescent="0.25">
      <c r="D108" s="119"/>
      <c r="E108" s="200"/>
      <c r="F108" s="201"/>
      <c r="G108" s="201"/>
      <c r="H108" s="37"/>
      <c r="Q108" s="119"/>
      <c r="R108" s="119"/>
      <c r="S108" s="37"/>
      <c r="T108" s="37"/>
    </row>
    <row r="109" spans="1:24" s="29" customFormat="1" x14ac:dyDescent="0.25">
      <c r="D109" s="119"/>
      <c r="E109" s="200"/>
      <c r="F109" s="201"/>
      <c r="G109" s="201"/>
      <c r="H109" s="37"/>
      <c r="Q109" s="119"/>
      <c r="R109" s="119"/>
      <c r="S109" s="37"/>
      <c r="T109" s="37"/>
    </row>
    <row r="110" spans="1:24" s="29" customFormat="1" x14ac:dyDescent="0.25">
      <c r="D110" s="119"/>
      <c r="E110" s="200"/>
      <c r="F110" s="201"/>
      <c r="G110" s="201"/>
      <c r="H110" s="37"/>
      <c r="Q110" s="119"/>
      <c r="R110" s="119"/>
      <c r="S110" s="37"/>
      <c r="T110" s="37"/>
    </row>
    <row r="111" spans="1:24" s="29" customFormat="1" x14ac:dyDescent="0.25">
      <c r="D111" s="119"/>
      <c r="E111" s="200"/>
      <c r="F111" s="201"/>
      <c r="G111" s="201"/>
      <c r="H111" s="37"/>
      <c r="Q111" s="119"/>
      <c r="R111" s="119"/>
      <c r="S111" s="37"/>
      <c r="T111" s="37"/>
    </row>
    <row r="112" spans="1:24" s="29" customFormat="1" x14ac:dyDescent="0.25">
      <c r="D112" s="119"/>
      <c r="E112" s="200"/>
      <c r="F112" s="201"/>
      <c r="G112" s="201"/>
      <c r="H112" s="37"/>
      <c r="Q112" s="119"/>
      <c r="R112" s="119"/>
      <c r="S112" s="37"/>
      <c r="T112" s="37"/>
    </row>
    <row r="113" spans="4:20" s="29" customFormat="1" x14ac:dyDescent="0.25">
      <c r="D113" s="119"/>
      <c r="E113" s="200"/>
      <c r="F113" s="201"/>
      <c r="G113" s="201"/>
      <c r="H113" s="37"/>
      <c r="Q113" s="119"/>
      <c r="R113" s="119"/>
      <c r="S113" s="37"/>
      <c r="T113" s="37"/>
    </row>
    <row r="114" spans="4:20" s="29" customFormat="1" x14ac:dyDescent="0.25">
      <c r="D114" s="119"/>
      <c r="E114" s="200"/>
      <c r="F114" s="201"/>
      <c r="G114" s="201"/>
      <c r="H114" s="37"/>
      <c r="Q114" s="119"/>
      <c r="R114" s="119"/>
      <c r="S114" s="37"/>
      <c r="T114" s="37"/>
    </row>
    <row r="115" spans="4:20" s="29" customFormat="1" x14ac:dyDescent="0.25">
      <c r="D115" s="119"/>
      <c r="E115" s="200"/>
      <c r="F115" s="201"/>
      <c r="G115" s="201"/>
      <c r="H115" s="37"/>
      <c r="Q115" s="119"/>
      <c r="R115" s="119"/>
      <c r="S115" s="37"/>
      <c r="T115" s="37"/>
    </row>
    <row r="116" spans="4:20" s="29" customFormat="1" x14ac:dyDescent="0.25">
      <c r="D116" s="119"/>
      <c r="E116" s="200"/>
      <c r="F116" s="201"/>
      <c r="G116" s="201"/>
      <c r="H116" s="37"/>
      <c r="Q116" s="119"/>
      <c r="R116" s="119"/>
      <c r="S116" s="37"/>
      <c r="T116" s="37"/>
    </row>
    <row r="117" spans="4:20" s="29" customFormat="1" x14ac:dyDescent="0.25">
      <c r="D117" s="119"/>
      <c r="E117" s="200"/>
      <c r="F117" s="201"/>
      <c r="G117" s="201"/>
      <c r="H117" s="37"/>
      <c r="Q117" s="119"/>
      <c r="R117" s="119"/>
      <c r="S117" s="37"/>
      <c r="T117" s="37"/>
    </row>
    <row r="118" spans="4:20" s="29" customFormat="1" x14ac:dyDescent="0.25">
      <c r="D118" s="119"/>
      <c r="E118" s="200"/>
      <c r="F118" s="201"/>
      <c r="G118" s="201"/>
      <c r="H118" s="37"/>
      <c r="Q118" s="119"/>
      <c r="R118" s="119"/>
      <c r="S118" s="37"/>
      <c r="T118" s="37"/>
    </row>
    <row r="119" spans="4:20" s="29" customFormat="1" x14ac:dyDescent="0.25">
      <c r="D119" s="119"/>
      <c r="E119" s="200"/>
      <c r="F119" s="201"/>
      <c r="G119" s="201"/>
      <c r="H119" s="37"/>
      <c r="Q119" s="119"/>
      <c r="R119" s="119"/>
      <c r="S119" s="37"/>
      <c r="T119" s="37"/>
    </row>
    <row r="120" spans="4:20" s="29" customFormat="1" x14ac:dyDescent="0.25">
      <c r="D120" s="119"/>
      <c r="E120" s="200"/>
      <c r="F120" s="201"/>
      <c r="G120" s="201"/>
      <c r="H120" s="37"/>
      <c r="Q120" s="119"/>
      <c r="R120" s="119"/>
      <c r="S120" s="37"/>
      <c r="T120" s="37"/>
    </row>
    <row r="121" spans="4:20" s="29" customFormat="1" x14ac:dyDescent="0.25">
      <c r="D121" s="119"/>
      <c r="E121" s="200"/>
      <c r="F121" s="201"/>
      <c r="G121" s="201"/>
      <c r="H121" s="37"/>
      <c r="Q121" s="119"/>
      <c r="R121" s="119"/>
      <c r="S121" s="37"/>
      <c r="T121" s="37"/>
    </row>
    <row r="122" spans="4:20" s="29" customFormat="1" x14ac:dyDescent="0.25">
      <c r="D122" s="119"/>
      <c r="E122" s="200"/>
      <c r="F122" s="201"/>
      <c r="G122" s="201"/>
      <c r="H122" s="37"/>
      <c r="Q122" s="119"/>
      <c r="R122" s="119"/>
      <c r="S122" s="37"/>
      <c r="T122" s="37"/>
    </row>
    <row r="123" spans="4:20" s="29" customFormat="1" x14ac:dyDescent="0.25">
      <c r="D123" s="119"/>
      <c r="E123" s="200"/>
      <c r="F123" s="201"/>
      <c r="G123" s="201"/>
      <c r="H123" s="37"/>
      <c r="Q123" s="119"/>
      <c r="R123" s="119"/>
      <c r="S123" s="37"/>
      <c r="T123" s="37"/>
    </row>
    <row r="124" spans="4:20" s="29" customFormat="1" x14ac:dyDescent="0.25">
      <c r="D124" s="119"/>
      <c r="E124" s="200"/>
      <c r="F124" s="201"/>
      <c r="G124" s="201"/>
      <c r="H124" s="37"/>
      <c r="Q124" s="119"/>
      <c r="R124" s="119"/>
      <c r="S124" s="37"/>
      <c r="T124" s="37"/>
    </row>
    <row r="125" spans="4:20" s="29" customFormat="1" x14ac:dyDescent="0.25">
      <c r="D125" s="119"/>
      <c r="E125" s="200"/>
      <c r="F125" s="201"/>
      <c r="G125" s="201"/>
      <c r="H125" s="37"/>
      <c r="Q125" s="119"/>
      <c r="R125" s="119"/>
      <c r="S125" s="37"/>
      <c r="T125" s="37"/>
    </row>
    <row r="126" spans="4:20" s="29" customFormat="1" x14ac:dyDescent="0.25">
      <c r="D126" s="119"/>
      <c r="E126" s="200"/>
      <c r="F126" s="201"/>
      <c r="G126" s="201"/>
      <c r="H126" s="37"/>
      <c r="Q126" s="119"/>
      <c r="R126" s="119"/>
      <c r="S126" s="37"/>
      <c r="T126" s="37"/>
    </row>
    <row r="127" spans="4:20" s="29" customFormat="1" x14ac:dyDescent="0.25">
      <c r="D127" s="119"/>
      <c r="E127" s="200"/>
      <c r="F127" s="201"/>
      <c r="G127" s="201"/>
      <c r="H127" s="37"/>
      <c r="Q127" s="119"/>
      <c r="R127" s="119"/>
      <c r="S127" s="37"/>
      <c r="T127" s="37"/>
    </row>
    <row r="128" spans="4:20" s="29" customFormat="1" x14ac:dyDescent="0.25">
      <c r="D128" s="119"/>
      <c r="E128" s="200"/>
      <c r="F128" s="201"/>
      <c r="G128" s="201"/>
      <c r="H128" s="37"/>
      <c r="Q128" s="119"/>
      <c r="R128" s="119"/>
      <c r="S128" s="37"/>
      <c r="T128" s="37"/>
    </row>
    <row r="129" spans="4:20" s="29" customFormat="1" x14ac:dyDescent="0.25">
      <c r="D129" s="119"/>
      <c r="E129" s="200"/>
      <c r="F129" s="201"/>
      <c r="G129" s="201"/>
      <c r="H129" s="37"/>
      <c r="Q129" s="119"/>
      <c r="R129" s="119"/>
      <c r="S129" s="37"/>
      <c r="T129" s="37"/>
    </row>
    <row r="130" spans="4:20" s="29" customFormat="1" x14ac:dyDescent="0.25">
      <c r="D130" s="119"/>
      <c r="E130" s="200"/>
      <c r="F130" s="201"/>
      <c r="G130" s="201"/>
      <c r="H130" s="37"/>
      <c r="Q130" s="119"/>
      <c r="R130" s="119"/>
      <c r="S130" s="37"/>
      <c r="T130" s="37"/>
    </row>
    <row r="131" spans="4:20" s="29" customFormat="1" x14ac:dyDescent="0.25">
      <c r="D131" s="119"/>
      <c r="E131" s="200"/>
      <c r="F131" s="201"/>
      <c r="G131" s="201"/>
      <c r="H131" s="37"/>
      <c r="Q131" s="119"/>
      <c r="R131" s="119"/>
      <c r="S131" s="37"/>
      <c r="T131" s="37"/>
    </row>
    <row r="132" spans="4:20" s="29" customFormat="1" x14ac:dyDescent="0.25">
      <c r="D132" s="119"/>
      <c r="E132" s="200"/>
      <c r="F132" s="201"/>
      <c r="G132" s="201"/>
      <c r="H132" s="37"/>
      <c r="Q132" s="119"/>
      <c r="R132" s="119"/>
      <c r="S132" s="37"/>
      <c r="T132" s="37"/>
    </row>
    <row r="133" spans="4:20" s="29" customFormat="1" x14ac:dyDescent="0.25">
      <c r="D133" s="119"/>
      <c r="E133" s="200"/>
      <c r="F133" s="201"/>
      <c r="G133" s="201"/>
      <c r="H133" s="37"/>
      <c r="Q133" s="119"/>
      <c r="R133" s="119"/>
      <c r="S133" s="37"/>
      <c r="T133" s="37"/>
    </row>
    <row r="134" spans="4:20" s="29" customFormat="1" x14ac:dyDescent="0.25">
      <c r="D134" s="119"/>
      <c r="E134" s="200"/>
      <c r="F134" s="201"/>
      <c r="G134" s="201"/>
      <c r="H134" s="37"/>
      <c r="Q134" s="119"/>
      <c r="R134" s="119"/>
      <c r="S134" s="37"/>
      <c r="T134" s="37"/>
    </row>
    <row r="135" spans="4:20" s="29" customFormat="1" x14ac:dyDescent="0.25">
      <c r="D135" s="119"/>
      <c r="E135" s="200"/>
      <c r="F135" s="201"/>
      <c r="G135" s="201"/>
      <c r="H135" s="37"/>
      <c r="Q135" s="119"/>
      <c r="R135" s="119"/>
      <c r="S135" s="37"/>
      <c r="T135" s="37"/>
    </row>
    <row r="136" spans="4:20" s="29" customFormat="1" x14ac:dyDescent="0.25">
      <c r="D136" s="119"/>
      <c r="E136" s="200"/>
      <c r="F136" s="201"/>
      <c r="G136" s="201"/>
      <c r="H136" s="37"/>
      <c r="Q136" s="119"/>
      <c r="R136" s="119"/>
      <c r="S136" s="37"/>
      <c r="T136" s="37"/>
    </row>
    <row r="137" spans="4:20" s="29" customFormat="1" x14ac:dyDescent="0.25">
      <c r="D137" s="119"/>
      <c r="E137" s="200"/>
      <c r="F137" s="201"/>
      <c r="G137" s="201"/>
      <c r="H137" s="37"/>
      <c r="Q137" s="119"/>
      <c r="R137" s="119"/>
      <c r="S137" s="37"/>
      <c r="T137" s="37"/>
    </row>
    <row r="138" spans="4:20" s="29" customFormat="1" x14ac:dyDescent="0.25">
      <c r="D138" s="119"/>
      <c r="E138" s="200"/>
      <c r="F138" s="201"/>
      <c r="G138" s="201"/>
      <c r="H138" s="37"/>
      <c r="Q138" s="119"/>
      <c r="R138" s="119"/>
      <c r="S138" s="37"/>
      <c r="T138" s="37"/>
    </row>
    <row r="139" spans="4:20" s="29" customFormat="1" x14ac:dyDescent="0.25">
      <c r="D139" s="119"/>
      <c r="E139" s="200"/>
      <c r="F139" s="201"/>
      <c r="G139" s="201"/>
      <c r="H139" s="37"/>
      <c r="Q139" s="119"/>
      <c r="R139" s="119"/>
      <c r="S139" s="37"/>
      <c r="T139" s="37"/>
    </row>
    <row r="140" spans="4:20" s="29" customFormat="1" x14ac:dyDescent="0.25">
      <c r="D140" s="119"/>
      <c r="E140" s="200"/>
      <c r="F140" s="201"/>
      <c r="G140" s="201"/>
      <c r="H140" s="37"/>
      <c r="Q140" s="119"/>
      <c r="R140" s="119"/>
      <c r="S140" s="37"/>
      <c r="T140" s="37"/>
    </row>
    <row r="141" spans="4:20" s="29" customFormat="1" x14ac:dyDescent="0.25">
      <c r="D141" s="119"/>
      <c r="E141" s="200"/>
      <c r="F141" s="201"/>
      <c r="G141" s="201"/>
      <c r="H141" s="37"/>
      <c r="Q141" s="119"/>
      <c r="R141" s="119"/>
      <c r="S141" s="37"/>
      <c r="T141" s="37"/>
    </row>
    <row r="142" spans="4:20" s="29" customFormat="1" x14ac:dyDescent="0.25">
      <c r="D142" s="119"/>
      <c r="E142" s="200"/>
      <c r="F142" s="201"/>
      <c r="G142" s="201"/>
      <c r="H142" s="37"/>
      <c r="Q142" s="119"/>
      <c r="R142" s="119"/>
      <c r="S142" s="37"/>
      <c r="T142" s="37"/>
    </row>
    <row r="143" spans="4:20" s="29" customFormat="1" x14ac:dyDescent="0.25">
      <c r="D143" s="119"/>
      <c r="E143" s="200"/>
      <c r="F143" s="201"/>
      <c r="G143" s="201"/>
      <c r="H143" s="37"/>
      <c r="Q143" s="119"/>
      <c r="R143" s="119"/>
      <c r="S143" s="37"/>
      <c r="T143" s="37"/>
    </row>
    <row r="144" spans="4:20" s="29" customFormat="1" x14ac:dyDescent="0.25">
      <c r="D144" s="119"/>
      <c r="E144" s="200"/>
      <c r="F144" s="201"/>
      <c r="G144" s="201"/>
      <c r="H144" s="37"/>
      <c r="Q144" s="119"/>
      <c r="R144" s="119"/>
      <c r="S144" s="37"/>
      <c r="T144" s="37"/>
    </row>
    <row r="145" spans="4:20" s="29" customFormat="1" x14ac:dyDescent="0.25">
      <c r="D145" s="119"/>
      <c r="E145" s="200"/>
      <c r="F145" s="201"/>
      <c r="G145" s="201"/>
      <c r="H145" s="37"/>
      <c r="Q145" s="119"/>
      <c r="R145" s="119"/>
      <c r="S145" s="37"/>
      <c r="T145" s="37"/>
    </row>
    <row r="146" spans="4:20" s="29" customFormat="1" x14ac:dyDescent="0.25">
      <c r="D146" s="119"/>
      <c r="E146" s="200"/>
      <c r="F146" s="201"/>
      <c r="G146" s="201"/>
      <c r="H146" s="37"/>
      <c r="Q146" s="119"/>
      <c r="R146" s="119"/>
      <c r="S146" s="37"/>
      <c r="T146" s="37"/>
    </row>
    <row r="147" spans="4:20" s="29" customFormat="1" x14ac:dyDescent="0.25">
      <c r="D147" s="119"/>
      <c r="E147" s="200"/>
      <c r="F147" s="201"/>
      <c r="G147" s="201"/>
      <c r="H147" s="37"/>
      <c r="Q147" s="119"/>
      <c r="R147" s="119"/>
      <c r="S147" s="37"/>
      <c r="T147" s="37"/>
    </row>
    <row r="148" spans="4:20" s="29" customFormat="1" x14ac:dyDescent="0.25">
      <c r="D148" s="119"/>
      <c r="E148" s="200"/>
      <c r="F148" s="201"/>
      <c r="G148" s="201"/>
      <c r="H148" s="37"/>
      <c r="Q148" s="119"/>
      <c r="R148" s="119"/>
      <c r="S148" s="37"/>
      <c r="T148" s="37"/>
    </row>
    <row r="149" spans="4:20" s="29" customFormat="1" x14ac:dyDescent="0.25">
      <c r="D149" s="119"/>
      <c r="E149" s="200"/>
      <c r="F149" s="201"/>
      <c r="G149" s="201"/>
      <c r="H149" s="37"/>
      <c r="Q149" s="119"/>
      <c r="R149" s="119"/>
      <c r="S149" s="37"/>
      <c r="T149" s="37"/>
    </row>
    <row r="150" spans="4:20" s="29" customFormat="1" x14ac:dyDescent="0.25">
      <c r="D150" s="119"/>
      <c r="E150" s="200"/>
      <c r="F150" s="201"/>
      <c r="G150" s="201"/>
      <c r="H150" s="37"/>
      <c r="Q150" s="119"/>
      <c r="R150" s="119"/>
      <c r="S150" s="37"/>
      <c r="T150" s="37"/>
    </row>
    <row r="151" spans="4:20" s="29" customFormat="1" x14ac:dyDescent="0.25">
      <c r="D151" s="119"/>
      <c r="E151" s="200"/>
      <c r="F151" s="201"/>
      <c r="G151" s="201"/>
      <c r="H151" s="37"/>
      <c r="Q151" s="119"/>
      <c r="R151" s="119"/>
      <c r="S151" s="37"/>
      <c r="T151" s="37"/>
    </row>
    <row r="152" spans="4:20" s="29" customFormat="1" x14ac:dyDescent="0.25">
      <c r="D152" s="119"/>
      <c r="E152" s="200"/>
      <c r="F152" s="201"/>
      <c r="G152" s="201"/>
      <c r="H152" s="37"/>
      <c r="Q152" s="119"/>
      <c r="R152" s="119"/>
      <c r="S152" s="37"/>
      <c r="T152" s="37"/>
    </row>
    <row r="153" spans="4:20" s="29" customFormat="1" x14ac:dyDescent="0.25">
      <c r="D153" s="119"/>
      <c r="E153" s="200"/>
      <c r="F153" s="201"/>
      <c r="G153" s="201"/>
      <c r="H153" s="37"/>
      <c r="Q153" s="119"/>
      <c r="R153" s="119"/>
      <c r="S153" s="37"/>
      <c r="T153" s="37"/>
    </row>
    <row r="154" spans="4:20" s="29" customFormat="1" x14ac:dyDescent="0.25">
      <c r="D154" s="119"/>
      <c r="E154" s="200"/>
      <c r="F154" s="201"/>
      <c r="G154" s="201"/>
      <c r="H154" s="37"/>
      <c r="Q154" s="119"/>
      <c r="R154" s="119"/>
      <c r="S154" s="37"/>
      <c r="T154" s="37"/>
    </row>
    <row r="155" spans="4:20" s="29" customFormat="1" x14ac:dyDescent="0.25">
      <c r="D155" s="119"/>
      <c r="E155" s="200"/>
      <c r="F155" s="201"/>
      <c r="G155" s="201"/>
      <c r="H155" s="37"/>
      <c r="Q155" s="119"/>
      <c r="R155" s="119"/>
      <c r="S155" s="37"/>
      <c r="T155" s="37"/>
    </row>
    <row r="156" spans="4:20" s="29" customFormat="1" x14ac:dyDescent="0.25">
      <c r="D156" s="119"/>
      <c r="E156" s="200"/>
      <c r="F156" s="201"/>
      <c r="G156" s="201"/>
      <c r="H156" s="37"/>
      <c r="Q156" s="119"/>
      <c r="R156" s="119"/>
      <c r="S156" s="37"/>
      <c r="T156" s="37"/>
    </row>
    <row r="157" spans="4:20" s="29" customFormat="1" x14ac:dyDescent="0.25">
      <c r="D157" s="119"/>
      <c r="E157" s="200"/>
      <c r="F157" s="201"/>
      <c r="G157" s="201"/>
      <c r="H157" s="37"/>
      <c r="Q157" s="119"/>
      <c r="R157" s="119"/>
      <c r="S157" s="37"/>
      <c r="T157" s="37"/>
    </row>
    <row r="158" spans="4:20" s="29" customFormat="1" x14ac:dyDescent="0.25">
      <c r="D158" s="119"/>
      <c r="E158" s="200"/>
      <c r="F158" s="201"/>
      <c r="G158" s="201"/>
      <c r="H158" s="37"/>
      <c r="Q158" s="119"/>
      <c r="R158" s="119"/>
      <c r="S158" s="37"/>
      <c r="T158" s="37"/>
    </row>
    <row r="159" spans="4:20" s="29" customFormat="1" x14ac:dyDescent="0.25">
      <c r="D159" s="119"/>
      <c r="E159" s="200"/>
      <c r="F159" s="201"/>
      <c r="G159" s="201"/>
      <c r="H159" s="37"/>
      <c r="Q159" s="119"/>
      <c r="R159" s="119"/>
      <c r="S159" s="37"/>
      <c r="T159" s="37"/>
    </row>
    <row r="160" spans="4:20" s="29" customFormat="1" x14ac:dyDescent="0.25">
      <c r="D160" s="119"/>
      <c r="E160" s="200"/>
      <c r="F160" s="201"/>
      <c r="G160" s="201"/>
      <c r="H160" s="37"/>
      <c r="Q160" s="119"/>
      <c r="R160" s="119"/>
      <c r="S160" s="37"/>
      <c r="T160" s="37"/>
    </row>
    <row r="161" spans="4:20" s="29" customFormat="1" x14ac:dyDescent="0.25">
      <c r="D161" s="119"/>
      <c r="E161" s="200"/>
      <c r="F161" s="201"/>
      <c r="G161" s="201"/>
      <c r="H161" s="37"/>
      <c r="Q161" s="119"/>
      <c r="R161" s="119"/>
      <c r="S161" s="37"/>
      <c r="T161" s="37"/>
    </row>
    <row r="162" spans="4:20" s="29" customFormat="1" x14ac:dyDescent="0.25">
      <c r="D162" s="119"/>
      <c r="E162" s="200"/>
      <c r="F162" s="201"/>
      <c r="G162" s="201"/>
      <c r="H162" s="37"/>
      <c r="Q162" s="119"/>
      <c r="R162" s="119"/>
      <c r="S162" s="37"/>
      <c r="T162" s="37"/>
    </row>
    <row r="163" spans="4:20" s="29" customFormat="1" x14ac:dyDescent="0.25">
      <c r="D163" s="119"/>
      <c r="E163" s="200"/>
      <c r="F163" s="201"/>
      <c r="G163" s="201"/>
      <c r="H163" s="37"/>
      <c r="Q163" s="119"/>
      <c r="R163" s="119"/>
      <c r="S163" s="37"/>
      <c r="T163" s="37"/>
    </row>
    <row r="164" spans="4:20" s="29" customFormat="1" x14ac:dyDescent="0.25">
      <c r="D164" s="119"/>
      <c r="E164" s="200"/>
      <c r="F164" s="201"/>
      <c r="G164" s="201"/>
      <c r="H164" s="37"/>
      <c r="Q164" s="119"/>
      <c r="R164" s="119"/>
      <c r="S164" s="37"/>
      <c r="T164" s="37"/>
    </row>
    <row r="165" spans="4:20" s="29" customFormat="1" x14ac:dyDescent="0.25">
      <c r="D165" s="119"/>
      <c r="E165" s="200"/>
      <c r="F165" s="201"/>
      <c r="G165" s="201"/>
      <c r="H165" s="37"/>
      <c r="Q165" s="119"/>
      <c r="R165" s="119"/>
      <c r="S165" s="37"/>
      <c r="T165" s="37"/>
    </row>
    <row r="166" spans="4:20" s="29" customFormat="1" x14ac:dyDescent="0.25">
      <c r="D166" s="119"/>
      <c r="E166" s="200"/>
      <c r="F166" s="201"/>
      <c r="G166" s="201"/>
      <c r="H166" s="37"/>
      <c r="Q166" s="119"/>
      <c r="R166" s="119"/>
      <c r="S166" s="37"/>
      <c r="T166" s="37"/>
    </row>
    <row r="167" spans="4:20" s="29" customFormat="1" x14ac:dyDescent="0.25">
      <c r="D167" s="119"/>
      <c r="E167" s="200"/>
      <c r="F167" s="201"/>
      <c r="G167" s="201"/>
      <c r="H167" s="37"/>
      <c r="Q167" s="119"/>
      <c r="R167" s="119"/>
      <c r="S167" s="37"/>
      <c r="T167" s="37"/>
    </row>
    <row r="168" spans="4:20" s="29" customFormat="1" x14ac:dyDescent="0.25">
      <c r="D168" s="119"/>
      <c r="E168" s="200"/>
      <c r="F168" s="201"/>
      <c r="G168" s="201"/>
      <c r="H168" s="37"/>
      <c r="Q168" s="119"/>
      <c r="R168" s="119"/>
      <c r="S168" s="37"/>
      <c r="T168" s="37"/>
    </row>
    <row r="169" spans="4:20" s="29" customFormat="1" x14ac:dyDescent="0.25">
      <c r="D169" s="119"/>
      <c r="E169" s="200"/>
      <c r="F169" s="201"/>
      <c r="G169" s="201"/>
      <c r="H169" s="37"/>
      <c r="Q169" s="119"/>
      <c r="R169" s="119"/>
      <c r="S169" s="37"/>
      <c r="T169" s="37"/>
    </row>
    <row r="170" spans="4:20" s="29" customFormat="1" x14ac:dyDescent="0.25">
      <c r="D170" s="119"/>
      <c r="E170" s="200"/>
      <c r="F170" s="201"/>
      <c r="G170" s="201"/>
      <c r="H170" s="37"/>
      <c r="Q170" s="119"/>
      <c r="R170" s="119"/>
      <c r="S170" s="37"/>
      <c r="T170" s="37"/>
    </row>
    <row r="171" spans="4:20" s="29" customFormat="1" x14ac:dyDescent="0.25">
      <c r="D171" s="119"/>
      <c r="E171" s="200"/>
      <c r="F171" s="201"/>
      <c r="G171" s="201"/>
      <c r="H171" s="37"/>
      <c r="Q171" s="119"/>
      <c r="R171" s="119"/>
      <c r="S171" s="37"/>
      <c r="T171" s="37"/>
    </row>
    <row r="172" spans="4:20" s="29" customFormat="1" x14ac:dyDescent="0.25">
      <c r="D172" s="119"/>
      <c r="E172" s="200"/>
      <c r="F172" s="201"/>
      <c r="G172" s="201"/>
      <c r="H172" s="37"/>
      <c r="Q172" s="119"/>
      <c r="R172" s="119"/>
      <c r="S172" s="37"/>
      <c r="T172" s="37"/>
    </row>
    <row r="173" spans="4:20" s="29" customFormat="1" x14ac:dyDescent="0.25">
      <c r="D173" s="119"/>
      <c r="E173" s="200"/>
      <c r="F173" s="201"/>
      <c r="G173" s="201"/>
      <c r="H173" s="37"/>
      <c r="Q173" s="119"/>
      <c r="R173" s="119"/>
      <c r="S173" s="37"/>
      <c r="T173" s="37"/>
    </row>
    <row r="174" spans="4:20" s="29" customFormat="1" x14ac:dyDescent="0.25">
      <c r="D174" s="119"/>
      <c r="E174" s="200"/>
      <c r="F174" s="201"/>
      <c r="G174" s="201"/>
      <c r="H174" s="37"/>
      <c r="Q174" s="119"/>
      <c r="R174" s="119"/>
      <c r="S174" s="37"/>
      <c r="T174" s="37"/>
    </row>
    <row r="175" spans="4:20" s="29" customFormat="1" x14ac:dyDescent="0.25">
      <c r="D175" s="119"/>
      <c r="E175" s="200"/>
      <c r="F175" s="201"/>
      <c r="G175" s="201"/>
      <c r="H175" s="37"/>
      <c r="Q175" s="119"/>
      <c r="R175" s="119"/>
      <c r="S175" s="37"/>
      <c r="T175" s="37"/>
    </row>
    <row r="176" spans="4:20" s="29" customFormat="1" x14ac:dyDescent="0.25">
      <c r="D176" s="119"/>
      <c r="E176" s="200"/>
      <c r="F176" s="201"/>
      <c r="G176" s="201"/>
      <c r="H176" s="37"/>
      <c r="Q176" s="119"/>
      <c r="R176" s="119"/>
      <c r="S176" s="37"/>
      <c r="T176" s="37"/>
    </row>
    <row r="177" spans="4:20" s="29" customFormat="1" x14ac:dyDescent="0.25">
      <c r="D177" s="119"/>
      <c r="E177" s="200"/>
      <c r="F177" s="201"/>
      <c r="G177" s="201"/>
      <c r="H177" s="37"/>
      <c r="Q177" s="119"/>
      <c r="R177" s="119"/>
      <c r="S177" s="37"/>
      <c r="T177" s="37"/>
    </row>
    <row r="178" spans="4:20" s="29" customFormat="1" x14ac:dyDescent="0.25">
      <c r="D178" s="119"/>
      <c r="E178" s="200"/>
      <c r="F178" s="201"/>
      <c r="G178" s="201"/>
      <c r="H178" s="37"/>
      <c r="Q178" s="119"/>
      <c r="R178" s="119"/>
      <c r="S178" s="37"/>
      <c r="T178" s="37"/>
    </row>
    <row r="179" spans="4:20" s="29" customFormat="1" x14ac:dyDescent="0.25">
      <c r="D179" s="119"/>
      <c r="E179" s="200"/>
      <c r="F179" s="201"/>
      <c r="G179" s="201"/>
      <c r="H179" s="37"/>
      <c r="Q179" s="119"/>
      <c r="R179" s="119"/>
      <c r="S179" s="37"/>
      <c r="T179" s="37"/>
    </row>
    <row r="180" spans="4:20" s="29" customFormat="1" x14ac:dyDescent="0.25">
      <c r="D180" s="119"/>
      <c r="E180" s="200"/>
      <c r="F180" s="201"/>
      <c r="G180" s="201"/>
      <c r="H180" s="37"/>
      <c r="Q180" s="119"/>
      <c r="R180" s="119"/>
      <c r="S180" s="37"/>
      <c r="T180" s="37"/>
    </row>
    <row r="181" spans="4:20" s="29" customFormat="1" x14ac:dyDescent="0.25">
      <c r="D181" s="119"/>
      <c r="E181" s="200"/>
      <c r="F181" s="201"/>
      <c r="G181" s="201"/>
      <c r="H181" s="37"/>
      <c r="Q181" s="119"/>
      <c r="R181" s="119"/>
      <c r="S181" s="37"/>
      <c r="T181" s="37"/>
    </row>
    <row r="182" spans="4:20" s="29" customFormat="1" x14ac:dyDescent="0.25">
      <c r="D182" s="119"/>
      <c r="E182" s="200"/>
      <c r="F182" s="201"/>
      <c r="G182" s="201"/>
      <c r="H182" s="37"/>
      <c r="Q182" s="119"/>
      <c r="R182" s="119"/>
      <c r="S182" s="37"/>
      <c r="T182" s="37"/>
    </row>
    <row r="183" spans="4:20" s="29" customFormat="1" x14ac:dyDescent="0.25">
      <c r="D183" s="119"/>
      <c r="E183" s="200"/>
      <c r="F183" s="201"/>
      <c r="G183" s="201"/>
      <c r="H183" s="37"/>
      <c r="Q183" s="119"/>
      <c r="R183" s="119"/>
      <c r="S183" s="37"/>
      <c r="T183" s="37"/>
    </row>
    <row r="184" spans="4:20" s="29" customFormat="1" x14ac:dyDescent="0.25">
      <c r="D184" s="119"/>
      <c r="E184" s="200"/>
      <c r="F184" s="201"/>
      <c r="G184" s="201"/>
      <c r="H184" s="37"/>
      <c r="Q184" s="119"/>
      <c r="R184" s="119"/>
      <c r="S184" s="37"/>
      <c r="T184" s="37"/>
    </row>
    <row r="185" spans="4:20" s="29" customFormat="1" x14ac:dyDescent="0.25">
      <c r="D185" s="119"/>
      <c r="E185" s="200"/>
      <c r="F185" s="201"/>
      <c r="G185" s="201"/>
      <c r="H185" s="37"/>
      <c r="Q185" s="119"/>
      <c r="R185" s="119"/>
      <c r="S185" s="37"/>
      <c r="T185" s="37"/>
    </row>
    <row r="186" spans="4:20" s="29" customFormat="1" x14ac:dyDescent="0.25">
      <c r="D186" s="119"/>
      <c r="E186" s="200"/>
      <c r="F186" s="201"/>
      <c r="G186" s="201"/>
      <c r="H186" s="37"/>
      <c r="Q186" s="119"/>
      <c r="R186" s="119"/>
      <c r="S186" s="37"/>
      <c r="T186" s="37"/>
    </row>
    <row r="187" spans="4:20" s="29" customFormat="1" x14ac:dyDescent="0.25">
      <c r="D187" s="119"/>
      <c r="E187" s="200"/>
      <c r="F187" s="201"/>
      <c r="G187" s="201"/>
      <c r="H187" s="37"/>
      <c r="Q187" s="119"/>
      <c r="R187" s="119"/>
      <c r="S187" s="37"/>
      <c r="T187" s="37"/>
    </row>
    <row r="188" spans="4:20" s="29" customFormat="1" x14ac:dyDescent="0.25">
      <c r="D188" s="119"/>
      <c r="E188" s="200"/>
      <c r="F188" s="201"/>
      <c r="G188" s="201"/>
      <c r="H188" s="37"/>
      <c r="Q188" s="119"/>
      <c r="R188" s="119"/>
      <c r="S188" s="37"/>
      <c r="T188" s="37"/>
    </row>
    <row r="189" spans="4:20" s="29" customFormat="1" x14ac:dyDescent="0.25">
      <c r="D189" s="119"/>
      <c r="E189" s="200"/>
      <c r="F189" s="201"/>
      <c r="G189" s="201"/>
      <c r="H189" s="37"/>
      <c r="Q189" s="119"/>
      <c r="R189" s="119"/>
      <c r="S189" s="37"/>
      <c r="T189" s="37"/>
    </row>
    <row r="190" spans="4:20" s="29" customFormat="1" x14ac:dyDescent="0.25">
      <c r="D190" s="119"/>
      <c r="E190" s="200"/>
      <c r="F190" s="201"/>
      <c r="G190" s="201"/>
      <c r="H190" s="37"/>
      <c r="Q190" s="119"/>
      <c r="R190" s="119"/>
      <c r="S190" s="37"/>
      <c r="T190" s="37"/>
    </row>
    <row r="191" spans="4:20" s="29" customFormat="1" x14ac:dyDescent="0.25">
      <c r="D191" s="119"/>
      <c r="E191" s="200"/>
      <c r="F191" s="201"/>
      <c r="G191" s="201"/>
      <c r="H191" s="37"/>
      <c r="Q191" s="119"/>
      <c r="R191" s="119"/>
      <c r="S191" s="37"/>
      <c r="T191" s="37"/>
    </row>
    <row r="192" spans="4:20" s="29" customFormat="1" x14ac:dyDescent="0.25">
      <c r="D192" s="119"/>
      <c r="E192" s="200"/>
      <c r="F192" s="201"/>
      <c r="G192" s="201"/>
      <c r="H192" s="37"/>
      <c r="Q192" s="119"/>
      <c r="R192" s="119"/>
      <c r="S192" s="37"/>
      <c r="T192" s="37"/>
    </row>
    <row r="193" spans="4:20" s="29" customFormat="1" x14ac:dyDescent="0.25">
      <c r="D193" s="119"/>
      <c r="E193" s="200"/>
      <c r="F193" s="201"/>
      <c r="G193" s="201"/>
      <c r="H193" s="37"/>
      <c r="Q193" s="119"/>
      <c r="R193" s="119"/>
      <c r="S193" s="37"/>
      <c r="T193" s="37"/>
    </row>
    <row r="194" spans="4:20" s="29" customFormat="1" x14ac:dyDescent="0.25">
      <c r="D194" s="119"/>
      <c r="E194" s="200"/>
      <c r="F194" s="201"/>
      <c r="G194" s="201"/>
      <c r="H194" s="37"/>
      <c r="Q194" s="119"/>
      <c r="R194" s="119"/>
      <c r="S194" s="37"/>
      <c r="T194" s="37"/>
    </row>
    <row r="195" spans="4:20" s="29" customFormat="1" x14ac:dyDescent="0.25">
      <c r="D195" s="119"/>
      <c r="E195" s="200"/>
      <c r="F195" s="201"/>
      <c r="G195" s="201"/>
      <c r="H195" s="37"/>
      <c r="Q195" s="119"/>
      <c r="R195" s="119"/>
      <c r="S195" s="37"/>
      <c r="T195" s="37"/>
    </row>
    <row r="196" spans="4:20" s="29" customFormat="1" x14ac:dyDescent="0.25">
      <c r="D196" s="119"/>
      <c r="E196" s="200"/>
      <c r="F196" s="201"/>
      <c r="G196" s="201"/>
      <c r="H196" s="37"/>
      <c r="Q196" s="119"/>
      <c r="R196" s="119"/>
      <c r="S196" s="37"/>
      <c r="T196" s="37"/>
    </row>
    <row r="197" spans="4:20" s="29" customFormat="1" x14ac:dyDescent="0.25">
      <c r="D197" s="119"/>
      <c r="E197" s="200"/>
      <c r="F197" s="201"/>
      <c r="G197" s="201"/>
      <c r="H197" s="37"/>
      <c r="Q197" s="119"/>
      <c r="R197" s="119"/>
      <c r="S197" s="37"/>
      <c r="T197" s="37"/>
    </row>
    <row r="198" spans="4:20" s="29" customFormat="1" x14ac:dyDescent="0.25">
      <c r="D198" s="119"/>
      <c r="E198" s="200"/>
      <c r="F198" s="201"/>
      <c r="G198" s="201"/>
      <c r="H198" s="37"/>
      <c r="Q198" s="119"/>
      <c r="R198" s="119"/>
      <c r="S198" s="37"/>
      <c r="T198" s="37"/>
    </row>
    <row r="199" spans="4:20" s="29" customFormat="1" x14ac:dyDescent="0.25">
      <c r="D199" s="119"/>
      <c r="E199" s="200"/>
      <c r="F199" s="201"/>
      <c r="G199" s="201"/>
      <c r="H199" s="37"/>
      <c r="Q199" s="119"/>
      <c r="R199" s="119"/>
      <c r="S199" s="37"/>
      <c r="T199" s="37"/>
    </row>
    <row r="200" spans="4:20" s="29" customFormat="1" x14ac:dyDescent="0.25">
      <c r="D200" s="119"/>
      <c r="E200" s="200"/>
      <c r="F200" s="201"/>
      <c r="G200" s="201"/>
      <c r="H200" s="37"/>
      <c r="Q200" s="119"/>
      <c r="R200" s="119"/>
      <c r="S200" s="37"/>
      <c r="T200" s="37"/>
    </row>
    <row r="201" spans="4:20" s="29" customFormat="1" x14ac:dyDescent="0.25">
      <c r="D201" s="119"/>
      <c r="E201" s="200"/>
      <c r="F201" s="201"/>
      <c r="G201" s="201"/>
      <c r="H201" s="37"/>
      <c r="Q201" s="119"/>
      <c r="R201" s="119"/>
      <c r="S201" s="37"/>
      <c r="T201" s="37"/>
    </row>
    <row r="202" spans="4:20" s="29" customFormat="1" x14ac:dyDescent="0.25">
      <c r="D202" s="119"/>
      <c r="E202" s="200"/>
      <c r="F202" s="201"/>
      <c r="G202" s="201"/>
      <c r="H202" s="37"/>
      <c r="Q202" s="119"/>
      <c r="R202" s="119"/>
      <c r="S202" s="37"/>
      <c r="T202" s="37"/>
    </row>
    <row r="203" spans="4:20" s="29" customFormat="1" x14ac:dyDescent="0.25">
      <c r="D203" s="119"/>
      <c r="E203" s="200"/>
      <c r="F203" s="201"/>
      <c r="G203" s="201"/>
      <c r="H203" s="37"/>
      <c r="Q203" s="119"/>
      <c r="R203" s="119"/>
      <c r="S203" s="37"/>
      <c r="T203" s="37"/>
    </row>
    <row r="204" spans="4:20" s="29" customFormat="1" x14ac:dyDescent="0.25">
      <c r="D204" s="119"/>
      <c r="E204" s="200"/>
      <c r="F204" s="201"/>
      <c r="G204" s="201"/>
      <c r="H204" s="37"/>
      <c r="Q204" s="119"/>
      <c r="R204" s="119"/>
      <c r="S204" s="37"/>
      <c r="T204" s="37"/>
    </row>
    <row r="205" spans="4:20" s="29" customFormat="1" x14ac:dyDescent="0.25">
      <c r="D205" s="119"/>
      <c r="E205" s="200"/>
      <c r="F205" s="201"/>
      <c r="G205" s="201"/>
      <c r="H205" s="37"/>
      <c r="Q205" s="119"/>
      <c r="R205" s="119"/>
      <c r="S205" s="37"/>
      <c r="T205" s="37"/>
    </row>
    <row r="206" spans="4:20" s="29" customFormat="1" x14ac:dyDescent="0.25">
      <c r="D206" s="119"/>
      <c r="E206" s="200"/>
      <c r="F206" s="201"/>
      <c r="G206" s="201"/>
      <c r="H206" s="37"/>
      <c r="Q206" s="119"/>
      <c r="R206" s="119"/>
      <c r="S206" s="37"/>
      <c r="T206" s="37"/>
    </row>
    <row r="207" spans="4:20" s="29" customFormat="1" x14ac:dyDescent="0.25">
      <c r="D207" s="119"/>
      <c r="E207" s="200"/>
      <c r="F207" s="201"/>
      <c r="G207" s="201"/>
      <c r="H207" s="37"/>
      <c r="Q207" s="119"/>
      <c r="R207" s="119"/>
      <c r="S207" s="37"/>
      <c r="T207" s="37"/>
    </row>
    <row r="208" spans="4:20" s="29" customFormat="1" x14ac:dyDescent="0.25">
      <c r="D208" s="119"/>
      <c r="E208" s="200"/>
      <c r="F208" s="201"/>
      <c r="G208" s="201"/>
      <c r="H208" s="37"/>
      <c r="Q208" s="119"/>
      <c r="R208" s="119"/>
      <c r="S208" s="37"/>
      <c r="T208" s="37"/>
    </row>
    <row r="209" spans="4:20" s="29" customFormat="1" x14ac:dyDescent="0.25">
      <c r="D209" s="119"/>
      <c r="E209" s="200"/>
      <c r="F209" s="201"/>
      <c r="G209" s="201"/>
      <c r="H209" s="37"/>
      <c r="Q209" s="119"/>
      <c r="R209" s="119"/>
      <c r="S209" s="37"/>
      <c r="T209" s="37"/>
    </row>
    <row r="210" spans="4:20" s="29" customFormat="1" x14ac:dyDescent="0.25">
      <c r="D210" s="119"/>
      <c r="E210" s="200"/>
      <c r="F210" s="201"/>
      <c r="G210" s="201"/>
      <c r="H210" s="37"/>
      <c r="Q210" s="119"/>
      <c r="R210" s="119"/>
      <c r="S210" s="37"/>
      <c r="T210" s="37"/>
    </row>
    <row r="211" spans="4:20" s="29" customFormat="1" x14ac:dyDescent="0.25">
      <c r="D211" s="119"/>
      <c r="E211" s="200"/>
      <c r="F211" s="201"/>
      <c r="G211" s="201"/>
      <c r="H211" s="37"/>
      <c r="Q211" s="119"/>
      <c r="R211" s="119"/>
      <c r="S211" s="37"/>
      <c r="T211" s="37"/>
    </row>
    <row r="212" spans="4:20" s="29" customFormat="1" x14ac:dyDescent="0.25">
      <c r="D212" s="119"/>
      <c r="E212" s="200"/>
      <c r="F212" s="201"/>
      <c r="G212" s="201"/>
      <c r="H212" s="37"/>
      <c r="Q212" s="119"/>
      <c r="R212" s="119"/>
      <c r="S212" s="37"/>
      <c r="T212" s="37"/>
    </row>
    <row r="213" spans="4:20" s="29" customFormat="1" x14ac:dyDescent="0.25">
      <c r="D213" s="119"/>
      <c r="E213" s="200"/>
      <c r="F213" s="201"/>
      <c r="G213" s="201"/>
      <c r="H213" s="37"/>
      <c r="Q213" s="119"/>
      <c r="R213" s="119"/>
      <c r="S213" s="37"/>
      <c r="T213" s="37"/>
    </row>
    <row r="214" spans="4:20" s="29" customFormat="1" x14ac:dyDescent="0.25">
      <c r="D214" s="119"/>
      <c r="E214" s="200"/>
      <c r="F214" s="201"/>
      <c r="G214" s="201"/>
      <c r="H214" s="37"/>
      <c r="Q214" s="119"/>
      <c r="R214" s="119"/>
      <c r="S214" s="37"/>
      <c r="T214" s="37"/>
    </row>
    <row r="215" spans="4:20" s="29" customFormat="1" x14ac:dyDescent="0.25">
      <c r="D215" s="119"/>
      <c r="E215" s="200"/>
      <c r="F215" s="201"/>
      <c r="G215" s="201"/>
      <c r="H215" s="37"/>
      <c r="Q215" s="119"/>
      <c r="R215" s="119"/>
      <c r="S215" s="37"/>
      <c r="T215" s="37"/>
    </row>
    <row r="216" spans="4:20" s="29" customFormat="1" x14ac:dyDescent="0.25">
      <c r="D216" s="119"/>
      <c r="E216" s="200"/>
      <c r="F216" s="201"/>
      <c r="G216" s="201"/>
      <c r="H216" s="37"/>
      <c r="Q216" s="119"/>
      <c r="R216" s="119"/>
      <c r="S216" s="37"/>
      <c r="T216" s="37"/>
    </row>
    <row r="217" spans="4:20" s="29" customFormat="1" x14ac:dyDescent="0.25">
      <c r="D217" s="119"/>
      <c r="E217" s="200"/>
      <c r="F217" s="201"/>
      <c r="G217" s="201"/>
      <c r="H217" s="37"/>
      <c r="Q217" s="119"/>
      <c r="R217" s="119"/>
      <c r="S217" s="37"/>
      <c r="T217" s="37"/>
    </row>
    <row r="218" spans="4:20" s="29" customFormat="1" x14ac:dyDescent="0.25">
      <c r="D218" s="119"/>
      <c r="E218" s="200"/>
      <c r="F218" s="201"/>
      <c r="G218" s="201"/>
      <c r="H218" s="37"/>
      <c r="Q218" s="119"/>
      <c r="R218" s="119"/>
      <c r="S218" s="37"/>
      <c r="T218" s="37"/>
    </row>
    <row r="219" spans="4:20" s="29" customFormat="1" x14ac:dyDescent="0.25">
      <c r="D219" s="119"/>
      <c r="E219" s="200"/>
      <c r="F219" s="201"/>
      <c r="G219" s="201"/>
      <c r="H219" s="37"/>
      <c r="Q219" s="119"/>
      <c r="R219" s="119"/>
      <c r="S219" s="37"/>
      <c r="T219" s="37"/>
    </row>
    <row r="220" spans="4:20" s="29" customFormat="1" x14ac:dyDescent="0.25">
      <c r="D220" s="119"/>
      <c r="E220" s="200"/>
      <c r="F220" s="201"/>
      <c r="G220" s="201"/>
      <c r="H220" s="37"/>
      <c r="Q220" s="119"/>
      <c r="R220" s="119"/>
      <c r="S220" s="37"/>
      <c r="T220" s="37"/>
    </row>
    <row r="221" spans="4:20" s="29" customFormat="1" x14ac:dyDescent="0.25">
      <c r="D221" s="119"/>
      <c r="E221" s="200"/>
      <c r="F221" s="201"/>
      <c r="G221" s="201"/>
      <c r="H221" s="37"/>
      <c r="Q221" s="119"/>
      <c r="R221" s="119"/>
      <c r="S221" s="37"/>
      <c r="T221" s="37"/>
    </row>
    <row r="222" spans="4:20" s="29" customFormat="1" x14ac:dyDescent="0.25">
      <c r="D222" s="119"/>
      <c r="E222" s="200"/>
      <c r="F222" s="201"/>
      <c r="G222" s="201"/>
      <c r="H222" s="37"/>
      <c r="Q222" s="119"/>
      <c r="R222" s="119"/>
      <c r="S222" s="37"/>
      <c r="T222" s="37"/>
    </row>
    <row r="223" spans="4:20" s="29" customFormat="1" x14ac:dyDescent="0.25">
      <c r="D223" s="119"/>
      <c r="E223" s="200"/>
      <c r="F223" s="201"/>
      <c r="G223" s="201"/>
      <c r="H223" s="37"/>
      <c r="Q223" s="119"/>
      <c r="R223" s="119"/>
      <c r="S223" s="37"/>
      <c r="T223" s="37"/>
    </row>
    <row r="224" spans="4:20" s="29" customFormat="1" x14ac:dyDescent="0.25">
      <c r="D224" s="119"/>
      <c r="E224" s="200"/>
      <c r="F224" s="201"/>
      <c r="G224" s="201"/>
      <c r="H224" s="37"/>
      <c r="Q224" s="119"/>
      <c r="R224" s="119"/>
      <c r="S224" s="37"/>
      <c r="T224" s="37"/>
    </row>
    <row r="225" spans="4:20" s="29" customFormat="1" x14ac:dyDescent="0.25">
      <c r="D225" s="119"/>
      <c r="E225" s="200"/>
      <c r="F225" s="201"/>
      <c r="G225" s="201"/>
      <c r="H225" s="37"/>
      <c r="Q225" s="119"/>
      <c r="R225" s="119"/>
      <c r="S225" s="37"/>
      <c r="T225" s="37"/>
    </row>
    <row r="226" spans="4:20" s="29" customFormat="1" x14ac:dyDescent="0.25">
      <c r="D226" s="119"/>
      <c r="E226" s="200"/>
      <c r="F226" s="201"/>
      <c r="G226" s="201"/>
      <c r="H226" s="37"/>
      <c r="Q226" s="119"/>
      <c r="R226" s="119"/>
      <c r="S226" s="37"/>
      <c r="T226" s="37"/>
    </row>
    <row r="227" spans="4:20" s="29" customFormat="1" x14ac:dyDescent="0.25">
      <c r="D227" s="119"/>
      <c r="E227" s="200"/>
      <c r="F227" s="201"/>
      <c r="G227" s="201"/>
      <c r="H227" s="37"/>
      <c r="Q227" s="119"/>
      <c r="R227" s="119"/>
      <c r="S227" s="37"/>
      <c r="T227" s="37"/>
    </row>
    <row r="228" spans="4:20" s="29" customFormat="1" x14ac:dyDescent="0.25">
      <c r="D228" s="119"/>
      <c r="E228" s="200"/>
      <c r="F228" s="201"/>
      <c r="G228" s="201"/>
      <c r="H228" s="37"/>
      <c r="Q228" s="119"/>
      <c r="R228" s="119"/>
      <c r="S228" s="37"/>
      <c r="T228" s="37"/>
    </row>
    <row r="229" spans="4:20" s="29" customFormat="1" x14ac:dyDescent="0.25">
      <c r="D229" s="119"/>
      <c r="E229" s="200"/>
      <c r="F229" s="201"/>
      <c r="G229" s="201"/>
      <c r="H229" s="37"/>
      <c r="Q229" s="119"/>
      <c r="R229" s="119"/>
      <c r="S229" s="37"/>
      <c r="T229" s="37"/>
    </row>
    <row r="230" spans="4:20" s="29" customFormat="1" x14ac:dyDescent="0.25">
      <c r="D230" s="119"/>
      <c r="E230" s="200"/>
      <c r="F230" s="201"/>
      <c r="G230" s="201"/>
      <c r="H230" s="37"/>
      <c r="Q230" s="119"/>
      <c r="R230" s="119"/>
      <c r="S230" s="37"/>
      <c r="T230" s="37"/>
    </row>
    <row r="231" spans="4:20" s="29" customFormat="1" x14ac:dyDescent="0.25">
      <c r="D231" s="119"/>
      <c r="E231" s="200"/>
      <c r="F231" s="201"/>
      <c r="G231" s="201"/>
      <c r="H231" s="37"/>
      <c r="Q231" s="119"/>
      <c r="R231" s="119"/>
      <c r="S231" s="37"/>
      <c r="T231" s="37"/>
    </row>
    <row r="232" spans="4:20" s="29" customFormat="1" x14ac:dyDescent="0.25">
      <c r="D232" s="119"/>
      <c r="E232" s="200"/>
      <c r="F232" s="201"/>
      <c r="G232" s="201"/>
      <c r="H232" s="37"/>
      <c r="Q232" s="119"/>
      <c r="R232" s="119"/>
      <c r="S232" s="37"/>
      <c r="T232" s="37"/>
    </row>
    <row r="233" spans="4:20" s="29" customFormat="1" x14ac:dyDescent="0.25">
      <c r="D233" s="119"/>
      <c r="E233" s="200"/>
      <c r="F233" s="201"/>
      <c r="G233" s="201"/>
      <c r="H233" s="37"/>
      <c r="Q233" s="119"/>
      <c r="R233" s="119"/>
      <c r="S233" s="37"/>
      <c r="T233" s="37"/>
    </row>
    <row r="234" spans="4:20" s="29" customFormat="1" x14ac:dyDescent="0.25">
      <c r="D234" s="119"/>
      <c r="E234" s="200"/>
      <c r="F234" s="201"/>
      <c r="G234" s="201"/>
      <c r="H234" s="37"/>
      <c r="Q234" s="119"/>
      <c r="R234" s="119"/>
      <c r="S234" s="37"/>
      <c r="T234" s="37"/>
    </row>
    <row r="235" spans="4:20" s="29" customFormat="1" x14ac:dyDescent="0.25">
      <c r="D235" s="119"/>
      <c r="E235" s="200"/>
      <c r="F235" s="201"/>
      <c r="G235" s="201"/>
      <c r="H235" s="37"/>
      <c r="Q235" s="119"/>
      <c r="R235" s="119"/>
      <c r="S235" s="37"/>
      <c r="T235" s="37"/>
    </row>
    <row r="236" spans="4:20" s="29" customFormat="1" x14ac:dyDescent="0.25">
      <c r="D236" s="119"/>
      <c r="E236" s="200"/>
      <c r="F236" s="201"/>
      <c r="G236" s="201"/>
      <c r="H236" s="37"/>
      <c r="Q236" s="119"/>
      <c r="R236" s="119"/>
      <c r="S236" s="37"/>
      <c r="T236" s="37"/>
    </row>
    <row r="237" spans="4:20" s="29" customFormat="1" x14ac:dyDescent="0.25">
      <c r="D237" s="119"/>
      <c r="E237" s="200"/>
      <c r="F237" s="201"/>
      <c r="G237" s="201"/>
      <c r="H237" s="37"/>
      <c r="Q237" s="119"/>
      <c r="R237" s="119"/>
      <c r="S237" s="37"/>
      <c r="T237" s="37"/>
    </row>
    <row r="238" spans="4:20" s="29" customFormat="1" x14ac:dyDescent="0.25">
      <c r="D238" s="119"/>
      <c r="E238" s="200"/>
      <c r="F238" s="201"/>
      <c r="G238" s="201"/>
      <c r="H238" s="37"/>
      <c r="Q238" s="119"/>
      <c r="R238" s="119"/>
      <c r="S238" s="37"/>
      <c r="T238" s="37"/>
    </row>
    <row r="239" spans="4:20" s="29" customFormat="1" x14ac:dyDescent="0.25">
      <c r="D239" s="119"/>
      <c r="E239" s="200"/>
      <c r="F239" s="201"/>
      <c r="G239" s="201"/>
      <c r="H239" s="37"/>
      <c r="Q239" s="119"/>
      <c r="R239" s="119"/>
      <c r="S239" s="37"/>
      <c r="T239" s="37"/>
    </row>
    <row r="240" spans="4:20" s="29" customFormat="1" x14ac:dyDescent="0.25">
      <c r="D240" s="119"/>
      <c r="E240" s="200"/>
      <c r="F240" s="201"/>
      <c r="G240" s="201"/>
      <c r="H240" s="37"/>
      <c r="Q240" s="119"/>
      <c r="R240" s="119"/>
      <c r="S240" s="37"/>
      <c r="T240" s="37"/>
    </row>
    <row r="241" spans="4:20" s="29" customFormat="1" x14ac:dyDescent="0.25">
      <c r="D241" s="119"/>
      <c r="E241" s="200"/>
      <c r="F241" s="201"/>
      <c r="G241" s="201"/>
      <c r="H241" s="37"/>
      <c r="Q241" s="119"/>
      <c r="R241" s="119"/>
      <c r="S241" s="37"/>
      <c r="T241" s="37"/>
    </row>
    <row r="242" spans="4:20" s="29" customFormat="1" x14ac:dyDescent="0.25">
      <c r="D242" s="119"/>
      <c r="E242" s="200"/>
      <c r="F242" s="201"/>
      <c r="G242" s="201"/>
      <c r="H242" s="37"/>
      <c r="Q242" s="119"/>
      <c r="R242" s="119"/>
      <c r="S242" s="37"/>
      <c r="T242" s="37"/>
    </row>
    <row r="243" spans="4:20" s="29" customFormat="1" x14ac:dyDescent="0.25">
      <c r="D243" s="119"/>
      <c r="E243" s="200"/>
      <c r="F243" s="201"/>
      <c r="G243" s="201"/>
      <c r="H243" s="37"/>
      <c r="Q243" s="119"/>
      <c r="R243" s="119"/>
      <c r="S243" s="37"/>
      <c r="T243" s="37"/>
    </row>
    <row r="244" spans="4:20" s="29" customFormat="1" x14ac:dyDescent="0.25">
      <c r="D244" s="119"/>
      <c r="E244" s="200"/>
      <c r="F244" s="201"/>
      <c r="G244" s="201"/>
      <c r="H244" s="37"/>
      <c r="Q244" s="119"/>
      <c r="R244" s="119"/>
      <c r="S244" s="37"/>
      <c r="T244" s="37"/>
    </row>
    <row r="245" spans="4:20" s="29" customFormat="1" x14ac:dyDescent="0.25">
      <c r="D245" s="119"/>
      <c r="E245" s="200"/>
      <c r="F245" s="201"/>
      <c r="G245" s="201"/>
      <c r="H245" s="37"/>
      <c r="Q245" s="119"/>
      <c r="R245" s="119"/>
      <c r="S245" s="37"/>
      <c r="T245" s="37"/>
    </row>
    <row r="246" spans="4:20" s="29" customFormat="1" x14ac:dyDescent="0.25">
      <c r="D246" s="119"/>
      <c r="E246" s="200"/>
      <c r="F246" s="201"/>
      <c r="G246" s="201"/>
      <c r="H246" s="37"/>
      <c r="Q246" s="119"/>
      <c r="R246" s="119"/>
      <c r="S246" s="37"/>
      <c r="T246" s="37"/>
    </row>
    <row r="247" spans="4:20" s="29" customFormat="1" x14ac:dyDescent="0.25">
      <c r="D247" s="119"/>
      <c r="E247" s="200"/>
      <c r="F247" s="201"/>
      <c r="G247" s="201"/>
      <c r="H247" s="37"/>
      <c r="Q247" s="119"/>
      <c r="R247" s="119"/>
      <c r="S247" s="37"/>
      <c r="T247" s="37"/>
    </row>
    <row r="248" spans="4:20" s="29" customFormat="1" x14ac:dyDescent="0.25">
      <c r="D248" s="119"/>
      <c r="E248" s="200"/>
      <c r="F248" s="201"/>
      <c r="G248" s="201"/>
      <c r="H248" s="37"/>
      <c r="Q248" s="119"/>
      <c r="R248" s="119"/>
      <c r="S248" s="37"/>
      <c r="T248" s="37"/>
    </row>
    <row r="249" spans="4:20" s="29" customFormat="1" x14ac:dyDescent="0.25">
      <c r="D249" s="119"/>
      <c r="E249" s="200"/>
      <c r="F249" s="201"/>
      <c r="G249" s="201"/>
      <c r="H249" s="37"/>
      <c r="Q249" s="119"/>
      <c r="R249" s="119"/>
      <c r="S249" s="37"/>
      <c r="T249" s="37"/>
    </row>
    <row r="250" spans="4:20" s="29" customFormat="1" x14ac:dyDescent="0.25">
      <c r="D250" s="119"/>
      <c r="E250" s="200"/>
      <c r="F250" s="201"/>
      <c r="G250" s="201"/>
      <c r="H250" s="37"/>
      <c r="Q250" s="119"/>
      <c r="R250" s="119"/>
      <c r="S250" s="37"/>
      <c r="T250" s="37"/>
    </row>
    <row r="251" spans="4:20" s="29" customFormat="1" x14ac:dyDescent="0.25">
      <c r="D251" s="119"/>
      <c r="E251" s="200"/>
      <c r="F251" s="201"/>
      <c r="G251" s="201"/>
      <c r="H251" s="37"/>
      <c r="Q251" s="119"/>
      <c r="R251" s="119"/>
      <c r="S251" s="37"/>
      <c r="T251" s="37"/>
    </row>
    <row r="252" spans="4:20" s="29" customFormat="1" x14ac:dyDescent="0.25">
      <c r="D252" s="119"/>
      <c r="E252" s="200"/>
      <c r="F252" s="201"/>
      <c r="G252" s="201"/>
      <c r="H252" s="37"/>
      <c r="Q252" s="119"/>
      <c r="R252" s="119"/>
      <c r="S252" s="37"/>
      <c r="T252" s="37"/>
    </row>
    <row r="253" spans="4:20" s="29" customFormat="1" x14ac:dyDescent="0.25">
      <c r="D253" s="119"/>
      <c r="E253" s="200"/>
      <c r="F253" s="201"/>
      <c r="G253" s="201"/>
      <c r="H253" s="37"/>
      <c r="Q253" s="119"/>
      <c r="R253" s="119"/>
      <c r="S253" s="37"/>
      <c r="T253" s="37"/>
    </row>
    <row r="254" spans="4:20" s="29" customFormat="1" x14ac:dyDescent="0.25">
      <c r="D254" s="119"/>
      <c r="E254" s="200"/>
      <c r="F254" s="201"/>
      <c r="G254" s="201"/>
      <c r="H254" s="37"/>
      <c r="Q254" s="119"/>
      <c r="R254" s="119"/>
      <c r="S254" s="37"/>
      <c r="T254" s="37"/>
    </row>
    <row r="255" spans="4:20" s="29" customFormat="1" x14ac:dyDescent="0.25">
      <c r="D255" s="119"/>
      <c r="E255" s="200"/>
      <c r="F255" s="201"/>
      <c r="G255" s="201"/>
      <c r="H255" s="37"/>
      <c r="Q255" s="119"/>
      <c r="R255" s="119"/>
      <c r="S255" s="37"/>
      <c r="T255" s="37"/>
    </row>
    <row r="256" spans="4:20" s="29" customFormat="1" x14ac:dyDescent="0.25">
      <c r="D256" s="119"/>
      <c r="E256" s="200"/>
      <c r="F256" s="201"/>
      <c r="G256" s="201"/>
      <c r="H256" s="37"/>
      <c r="Q256" s="119"/>
      <c r="R256" s="119"/>
      <c r="S256" s="37"/>
      <c r="T256" s="37"/>
    </row>
    <row r="257" spans="4:20" s="29" customFormat="1" x14ac:dyDescent="0.25">
      <c r="D257" s="119"/>
      <c r="E257" s="200"/>
      <c r="F257" s="201"/>
      <c r="G257" s="201"/>
      <c r="H257" s="37"/>
      <c r="Q257" s="119"/>
      <c r="R257" s="119"/>
      <c r="S257" s="37"/>
      <c r="T257" s="37"/>
    </row>
    <row r="258" spans="4:20" s="29" customFormat="1" x14ac:dyDescent="0.25">
      <c r="D258" s="119"/>
      <c r="E258" s="200"/>
      <c r="F258" s="201"/>
      <c r="G258" s="201"/>
      <c r="H258" s="37"/>
      <c r="Q258" s="119"/>
      <c r="R258" s="119"/>
      <c r="S258" s="37"/>
      <c r="T258" s="37"/>
    </row>
    <row r="259" spans="4:20" s="29" customFormat="1" x14ac:dyDescent="0.25">
      <c r="D259" s="119"/>
      <c r="E259" s="200"/>
      <c r="F259" s="201"/>
      <c r="G259" s="201"/>
      <c r="H259" s="37"/>
      <c r="Q259" s="119"/>
      <c r="R259" s="119"/>
      <c r="S259" s="37"/>
      <c r="T259" s="37"/>
    </row>
    <row r="260" spans="4:20" s="29" customFormat="1" x14ac:dyDescent="0.25">
      <c r="D260" s="119"/>
      <c r="E260" s="200"/>
      <c r="F260" s="201"/>
      <c r="G260" s="201"/>
      <c r="H260" s="37"/>
      <c r="Q260" s="119"/>
      <c r="R260" s="119"/>
      <c r="S260" s="37"/>
      <c r="T260" s="37"/>
    </row>
    <row r="261" spans="4:20" s="29" customFormat="1" x14ac:dyDescent="0.25">
      <c r="D261" s="119"/>
      <c r="E261" s="200"/>
      <c r="F261" s="201"/>
      <c r="G261" s="201"/>
      <c r="H261" s="37"/>
      <c r="Q261" s="119"/>
      <c r="R261" s="119"/>
      <c r="S261" s="37"/>
      <c r="T261" s="37"/>
    </row>
    <row r="262" spans="4:20" s="29" customFormat="1" x14ac:dyDescent="0.25">
      <c r="D262" s="119"/>
      <c r="E262" s="200"/>
      <c r="F262" s="201"/>
      <c r="G262" s="201"/>
      <c r="H262" s="37"/>
      <c r="Q262" s="119"/>
      <c r="R262" s="119"/>
      <c r="S262" s="37"/>
      <c r="T262" s="37"/>
    </row>
    <row r="263" spans="4:20" s="29" customFormat="1" x14ac:dyDescent="0.25">
      <c r="D263" s="119"/>
      <c r="E263" s="200"/>
      <c r="F263" s="201"/>
      <c r="G263" s="201"/>
      <c r="H263" s="37"/>
      <c r="Q263" s="119"/>
      <c r="R263" s="119"/>
      <c r="S263" s="37"/>
      <c r="T263" s="37"/>
    </row>
    <row r="264" spans="4:20" s="29" customFormat="1" x14ac:dyDescent="0.25">
      <c r="D264" s="119"/>
      <c r="E264" s="200"/>
      <c r="F264" s="201"/>
      <c r="G264" s="201"/>
      <c r="H264" s="37"/>
      <c r="Q264" s="119"/>
      <c r="R264" s="119"/>
      <c r="S264" s="37"/>
      <c r="T264" s="37"/>
    </row>
    <row r="265" spans="4:20" s="29" customFormat="1" x14ac:dyDescent="0.25">
      <c r="D265" s="119"/>
      <c r="E265" s="200"/>
      <c r="F265" s="201"/>
      <c r="G265" s="201"/>
      <c r="H265" s="37"/>
      <c r="Q265" s="119"/>
      <c r="R265" s="119"/>
      <c r="S265" s="37"/>
      <c r="T265" s="37"/>
    </row>
    <row r="266" spans="4:20" s="29" customFormat="1" x14ac:dyDescent="0.25">
      <c r="D266" s="119"/>
      <c r="E266" s="200"/>
      <c r="F266" s="201"/>
      <c r="G266" s="201"/>
      <c r="H266" s="37"/>
      <c r="Q266" s="119"/>
      <c r="R266" s="119"/>
      <c r="S266" s="37"/>
      <c r="T266" s="37"/>
    </row>
    <row r="267" spans="4:20" s="29" customFormat="1" x14ac:dyDescent="0.25">
      <c r="D267" s="119"/>
      <c r="E267" s="200"/>
      <c r="F267" s="201"/>
      <c r="G267" s="201"/>
      <c r="H267" s="37"/>
      <c r="Q267" s="119"/>
      <c r="R267" s="119"/>
      <c r="S267" s="37"/>
      <c r="T267" s="37"/>
    </row>
    <row r="268" spans="4:20" s="29" customFormat="1" x14ac:dyDescent="0.25">
      <c r="D268" s="119"/>
      <c r="E268" s="200"/>
      <c r="F268" s="201"/>
      <c r="G268" s="201"/>
      <c r="H268" s="37"/>
      <c r="Q268" s="119"/>
      <c r="R268" s="119"/>
      <c r="S268" s="37"/>
      <c r="T268" s="37"/>
    </row>
    <row r="269" spans="4:20" s="29" customFormat="1" x14ac:dyDescent="0.25">
      <c r="D269" s="119"/>
      <c r="E269" s="200"/>
      <c r="F269" s="201"/>
      <c r="G269" s="201"/>
      <c r="H269" s="37"/>
      <c r="Q269" s="119"/>
      <c r="R269" s="119"/>
      <c r="S269" s="37"/>
      <c r="T269" s="37"/>
    </row>
    <row r="270" spans="4:20" s="29" customFormat="1" x14ac:dyDescent="0.25">
      <c r="D270" s="119"/>
      <c r="E270" s="200"/>
      <c r="F270" s="201"/>
      <c r="G270" s="201"/>
      <c r="H270" s="37"/>
      <c r="Q270" s="119"/>
      <c r="R270" s="119"/>
      <c r="S270" s="37"/>
      <c r="T270" s="37"/>
    </row>
    <row r="271" spans="4:20" s="29" customFormat="1" x14ac:dyDescent="0.25">
      <c r="D271" s="119"/>
      <c r="E271" s="200"/>
      <c r="F271" s="201"/>
      <c r="G271" s="201"/>
      <c r="H271" s="37"/>
      <c r="Q271" s="119"/>
      <c r="R271" s="119"/>
      <c r="S271" s="37"/>
      <c r="T271" s="37"/>
    </row>
    <row r="272" spans="4:20" s="29" customFormat="1" x14ac:dyDescent="0.25">
      <c r="D272" s="119"/>
      <c r="E272" s="200"/>
      <c r="F272" s="201"/>
      <c r="G272" s="201"/>
      <c r="H272" s="37"/>
      <c r="Q272" s="119"/>
      <c r="R272" s="119"/>
      <c r="S272" s="37"/>
      <c r="T272" s="37"/>
    </row>
    <row r="273" spans="4:20" s="29" customFormat="1" x14ac:dyDescent="0.25">
      <c r="D273" s="119"/>
      <c r="E273" s="200"/>
      <c r="F273" s="201"/>
      <c r="G273" s="201"/>
      <c r="H273" s="37"/>
      <c r="Q273" s="119"/>
      <c r="R273" s="119"/>
      <c r="S273" s="37"/>
      <c r="T273" s="37"/>
    </row>
    <row r="274" spans="4:20" s="29" customFormat="1" x14ac:dyDescent="0.25">
      <c r="D274" s="119"/>
      <c r="E274" s="200"/>
      <c r="F274" s="201"/>
      <c r="G274" s="201"/>
      <c r="H274" s="37"/>
      <c r="Q274" s="119"/>
      <c r="R274" s="119"/>
      <c r="S274" s="37"/>
      <c r="T274" s="37"/>
    </row>
    <row r="275" spans="4:20" s="29" customFormat="1" x14ac:dyDescent="0.25">
      <c r="D275" s="119"/>
      <c r="E275" s="200"/>
      <c r="F275" s="201"/>
      <c r="G275" s="201"/>
      <c r="H275" s="37"/>
      <c r="Q275" s="119"/>
      <c r="R275" s="119"/>
      <c r="S275" s="37"/>
      <c r="T275" s="37"/>
    </row>
    <row r="276" spans="4:20" s="29" customFormat="1" x14ac:dyDescent="0.25">
      <c r="D276" s="119"/>
      <c r="E276" s="200"/>
      <c r="F276" s="201"/>
      <c r="G276" s="201"/>
      <c r="H276" s="37"/>
      <c r="Q276" s="119"/>
      <c r="R276" s="119"/>
      <c r="S276" s="37"/>
      <c r="T276" s="37"/>
    </row>
    <row r="277" spans="4:20" s="29" customFormat="1" x14ac:dyDescent="0.25">
      <c r="D277" s="119"/>
      <c r="E277" s="200"/>
      <c r="F277" s="201"/>
      <c r="G277" s="201"/>
      <c r="H277" s="37"/>
      <c r="Q277" s="119"/>
      <c r="R277" s="119"/>
      <c r="S277" s="37"/>
      <c r="T277" s="37"/>
    </row>
    <row r="278" spans="4:20" s="29" customFormat="1" x14ac:dyDescent="0.25">
      <c r="D278" s="119"/>
      <c r="E278" s="200"/>
      <c r="F278" s="201"/>
      <c r="G278" s="201"/>
      <c r="H278" s="37"/>
      <c r="Q278" s="119"/>
      <c r="R278" s="119"/>
      <c r="S278" s="37"/>
      <c r="T278" s="37"/>
    </row>
    <row r="279" spans="4:20" s="29" customFormat="1" x14ac:dyDescent="0.25">
      <c r="D279" s="119"/>
      <c r="E279" s="200"/>
      <c r="F279" s="201"/>
      <c r="G279" s="201"/>
      <c r="H279" s="37"/>
      <c r="Q279" s="119"/>
      <c r="R279" s="119"/>
      <c r="S279" s="37"/>
      <c r="T279" s="37"/>
    </row>
    <row r="280" spans="4:20" s="29" customFormat="1" x14ac:dyDescent="0.25">
      <c r="D280" s="119"/>
      <c r="E280" s="200"/>
      <c r="F280" s="201"/>
      <c r="G280" s="201"/>
      <c r="H280" s="37"/>
      <c r="Q280" s="119"/>
      <c r="R280" s="119"/>
      <c r="S280" s="37"/>
      <c r="T280" s="37"/>
    </row>
    <row r="281" spans="4:20" s="29" customFormat="1" x14ac:dyDescent="0.25">
      <c r="D281" s="119"/>
      <c r="E281" s="200"/>
      <c r="F281" s="201"/>
      <c r="G281" s="201"/>
      <c r="H281" s="37"/>
      <c r="Q281" s="119"/>
      <c r="R281" s="119"/>
      <c r="S281" s="37"/>
      <c r="T281" s="37"/>
    </row>
    <row r="282" spans="4:20" s="29" customFormat="1" x14ac:dyDescent="0.25">
      <c r="D282" s="119"/>
      <c r="E282" s="200"/>
      <c r="F282" s="201"/>
      <c r="G282" s="201"/>
      <c r="H282" s="37"/>
      <c r="Q282" s="119"/>
      <c r="R282" s="119"/>
      <c r="S282" s="37"/>
      <c r="T282" s="37"/>
    </row>
    <row r="283" spans="4:20" s="29" customFormat="1" x14ac:dyDescent="0.25">
      <c r="D283" s="119"/>
      <c r="E283" s="200"/>
      <c r="F283" s="201"/>
      <c r="G283" s="201"/>
      <c r="H283" s="37"/>
      <c r="Q283" s="119"/>
      <c r="R283" s="119"/>
      <c r="S283" s="37"/>
      <c r="T283" s="37"/>
    </row>
    <row r="284" spans="4:20" s="29" customFormat="1" x14ac:dyDescent="0.25">
      <c r="D284" s="119"/>
      <c r="E284" s="200"/>
      <c r="F284" s="201"/>
      <c r="G284" s="201"/>
      <c r="H284" s="37"/>
      <c r="Q284" s="119"/>
      <c r="R284" s="119"/>
      <c r="S284" s="37"/>
      <c r="T284" s="37"/>
    </row>
    <row r="285" spans="4:20" s="29" customFormat="1" x14ac:dyDescent="0.25">
      <c r="D285" s="119"/>
      <c r="E285" s="200"/>
      <c r="F285" s="201"/>
      <c r="G285" s="201"/>
      <c r="H285" s="37"/>
      <c r="Q285" s="119"/>
      <c r="R285" s="119"/>
      <c r="S285" s="37"/>
      <c r="T285" s="37"/>
    </row>
    <row r="286" spans="4:20" s="29" customFormat="1" x14ac:dyDescent="0.25">
      <c r="D286" s="119"/>
      <c r="E286" s="200"/>
      <c r="F286" s="201"/>
      <c r="G286" s="201"/>
      <c r="H286" s="37"/>
      <c r="Q286" s="119"/>
      <c r="R286" s="119"/>
      <c r="S286" s="37"/>
      <c r="T286" s="37"/>
    </row>
    <row r="287" spans="4:20" s="29" customFormat="1" x14ac:dyDescent="0.25">
      <c r="D287" s="119"/>
      <c r="E287" s="200"/>
      <c r="F287" s="201"/>
      <c r="G287" s="201"/>
      <c r="H287" s="37"/>
      <c r="Q287" s="119"/>
      <c r="R287" s="119"/>
      <c r="S287" s="37"/>
      <c r="T287" s="37"/>
    </row>
    <row r="288" spans="4:20" s="29" customFormat="1" x14ac:dyDescent="0.25">
      <c r="D288" s="119"/>
      <c r="E288" s="200"/>
      <c r="F288" s="201"/>
      <c r="G288" s="201"/>
      <c r="H288" s="37"/>
      <c r="Q288" s="119"/>
      <c r="R288" s="119"/>
      <c r="S288" s="37"/>
      <c r="T288" s="37"/>
    </row>
    <row r="289" spans="4:20" s="29" customFormat="1" x14ac:dyDescent="0.25">
      <c r="D289" s="119"/>
      <c r="E289" s="200"/>
      <c r="F289" s="201"/>
      <c r="G289" s="201"/>
      <c r="H289" s="37"/>
      <c r="Q289" s="119"/>
      <c r="R289" s="119"/>
      <c r="S289" s="37"/>
      <c r="T289" s="37"/>
    </row>
    <row r="290" spans="4:20" s="29" customFormat="1" x14ac:dyDescent="0.25">
      <c r="D290" s="119"/>
      <c r="E290" s="200"/>
      <c r="F290" s="201"/>
      <c r="G290" s="201"/>
      <c r="H290" s="37"/>
      <c r="Q290" s="119"/>
      <c r="R290" s="119"/>
      <c r="S290" s="37"/>
      <c r="T290" s="37"/>
    </row>
    <row r="291" spans="4:20" s="29" customFormat="1" x14ac:dyDescent="0.25">
      <c r="D291" s="119"/>
      <c r="E291" s="200"/>
      <c r="F291" s="201"/>
      <c r="G291" s="201"/>
      <c r="H291" s="37"/>
      <c r="Q291" s="119"/>
      <c r="R291" s="119"/>
      <c r="S291" s="37"/>
      <c r="T291" s="37"/>
    </row>
    <row r="292" spans="4:20" s="29" customFormat="1" x14ac:dyDescent="0.25">
      <c r="D292" s="119"/>
      <c r="E292" s="200"/>
      <c r="F292" s="201"/>
      <c r="G292" s="201"/>
      <c r="H292" s="37"/>
      <c r="Q292" s="119"/>
      <c r="R292" s="119"/>
      <c r="S292" s="37"/>
      <c r="T292" s="37"/>
    </row>
    <row r="293" spans="4:20" s="29" customFormat="1" x14ac:dyDescent="0.25">
      <c r="D293" s="119"/>
      <c r="E293" s="200"/>
      <c r="F293" s="201"/>
      <c r="G293" s="201"/>
      <c r="H293" s="37"/>
      <c r="Q293" s="119"/>
      <c r="R293" s="119"/>
      <c r="S293" s="37"/>
      <c r="T293" s="37"/>
    </row>
    <row r="294" spans="4:20" s="29" customFormat="1" x14ac:dyDescent="0.25">
      <c r="D294" s="119"/>
      <c r="E294" s="200"/>
      <c r="F294" s="201"/>
      <c r="G294" s="201"/>
      <c r="H294" s="37"/>
      <c r="Q294" s="119"/>
      <c r="R294" s="119"/>
      <c r="S294" s="37"/>
      <c r="T294" s="37"/>
    </row>
    <row r="295" spans="4:20" s="29" customFormat="1" x14ac:dyDescent="0.25">
      <c r="D295" s="119"/>
      <c r="E295" s="200"/>
      <c r="F295" s="201"/>
      <c r="G295" s="201"/>
      <c r="H295" s="37"/>
      <c r="Q295" s="119"/>
      <c r="R295" s="119"/>
      <c r="S295" s="37"/>
      <c r="T295" s="37"/>
    </row>
    <row r="296" spans="4:20" s="29" customFormat="1" x14ac:dyDescent="0.25">
      <c r="D296" s="119"/>
      <c r="E296" s="200"/>
      <c r="F296" s="201"/>
      <c r="G296" s="201"/>
      <c r="H296" s="37"/>
      <c r="Q296" s="119"/>
      <c r="R296" s="119"/>
      <c r="S296" s="37"/>
      <c r="T296" s="37"/>
    </row>
    <row r="297" spans="4:20" s="29" customFormat="1" x14ac:dyDescent="0.25">
      <c r="D297" s="119"/>
      <c r="E297" s="200"/>
      <c r="F297" s="201"/>
      <c r="G297" s="201"/>
      <c r="H297" s="37"/>
      <c r="Q297" s="119"/>
      <c r="R297" s="119"/>
      <c r="S297" s="37"/>
      <c r="T297" s="37"/>
    </row>
    <row r="298" spans="4:20" s="29" customFormat="1" x14ac:dyDescent="0.25">
      <c r="D298" s="119"/>
      <c r="E298" s="200"/>
      <c r="F298" s="201"/>
      <c r="G298" s="201"/>
      <c r="H298" s="37"/>
      <c r="Q298" s="119"/>
      <c r="R298" s="119"/>
      <c r="S298" s="37"/>
      <c r="T298" s="37"/>
    </row>
    <row r="299" spans="4:20" s="29" customFormat="1" x14ac:dyDescent="0.25">
      <c r="D299" s="119"/>
      <c r="E299" s="200"/>
      <c r="F299" s="201"/>
      <c r="G299" s="201"/>
      <c r="H299" s="37"/>
      <c r="Q299" s="119"/>
      <c r="R299" s="119"/>
      <c r="S299" s="37"/>
      <c r="T299" s="37"/>
    </row>
    <row r="300" spans="4:20" s="29" customFormat="1" x14ac:dyDescent="0.25">
      <c r="D300" s="119"/>
      <c r="E300" s="200"/>
      <c r="F300" s="201"/>
      <c r="G300" s="201"/>
      <c r="H300" s="37"/>
      <c r="Q300" s="119"/>
      <c r="R300" s="119"/>
      <c r="S300" s="37"/>
      <c r="T300" s="37"/>
    </row>
    <row r="301" spans="4:20" s="29" customFormat="1" x14ac:dyDescent="0.25">
      <c r="D301" s="119"/>
      <c r="E301" s="200"/>
      <c r="F301" s="201"/>
      <c r="G301" s="201"/>
      <c r="H301" s="37"/>
      <c r="Q301" s="119"/>
      <c r="R301" s="119"/>
      <c r="S301" s="37"/>
      <c r="T301" s="37"/>
    </row>
    <row r="302" spans="4:20" s="29" customFormat="1" x14ac:dyDescent="0.25">
      <c r="D302" s="119"/>
      <c r="E302" s="200"/>
      <c r="F302" s="201"/>
      <c r="G302" s="201"/>
      <c r="H302" s="37"/>
      <c r="Q302" s="119"/>
      <c r="R302" s="119"/>
      <c r="S302" s="37"/>
      <c r="T302" s="37"/>
    </row>
    <row r="303" spans="4:20" s="29" customFormat="1" x14ac:dyDescent="0.25">
      <c r="D303" s="119"/>
      <c r="E303" s="200"/>
      <c r="F303" s="201"/>
      <c r="G303" s="201"/>
      <c r="H303" s="37"/>
      <c r="Q303" s="119"/>
      <c r="R303" s="119"/>
      <c r="S303" s="37"/>
      <c r="T303" s="37"/>
    </row>
    <row r="304" spans="4:20" s="29" customFormat="1" x14ac:dyDescent="0.25">
      <c r="D304" s="119"/>
      <c r="E304" s="200"/>
      <c r="F304" s="201"/>
      <c r="G304" s="201"/>
      <c r="H304" s="37"/>
      <c r="Q304" s="119"/>
      <c r="R304" s="119"/>
      <c r="S304" s="37"/>
      <c r="T304" s="37"/>
    </row>
    <row r="305" spans="4:20" s="29" customFormat="1" x14ac:dyDescent="0.25">
      <c r="D305" s="119"/>
      <c r="E305" s="200"/>
      <c r="F305" s="201"/>
      <c r="G305" s="201"/>
      <c r="H305" s="37"/>
      <c r="Q305" s="119"/>
      <c r="R305" s="119"/>
      <c r="S305" s="37"/>
      <c r="T305" s="37"/>
    </row>
    <row r="306" spans="4:20" s="29" customFormat="1" x14ac:dyDescent="0.25">
      <c r="D306" s="119"/>
      <c r="E306" s="200"/>
      <c r="F306" s="201"/>
      <c r="G306" s="201"/>
      <c r="H306" s="37"/>
      <c r="Q306" s="119"/>
      <c r="R306" s="119"/>
      <c r="S306" s="37"/>
      <c r="T306" s="37"/>
    </row>
    <row r="307" spans="4:20" s="29" customFormat="1" x14ac:dyDescent="0.25">
      <c r="D307" s="119"/>
      <c r="E307" s="200"/>
      <c r="F307" s="201"/>
      <c r="G307" s="201"/>
      <c r="H307" s="37"/>
      <c r="Q307" s="119"/>
      <c r="R307" s="119"/>
      <c r="S307" s="37"/>
      <c r="T307" s="37"/>
    </row>
    <row r="308" spans="4:20" s="29" customFormat="1" x14ac:dyDescent="0.25">
      <c r="D308" s="119"/>
      <c r="E308" s="200"/>
      <c r="F308" s="201"/>
      <c r="G308" s="201"/>
      <c r="H308" s="37"/>
      <c r="Q308" s="119"/>
      <c r="R308" s="119"/>
      <c r="S308" s="37"/>
      <c r="T308" s="37"/>
    </row>
    <row r="309" spans="4:20" s="29" customFormat="1" x14ac:dyDescent="0.25">
      <c r="D309" s="119"/>
      <c r="E309" s="200"/>
      <c r="F309" s="201"/>
      <c r="G309" s="201"/>
      <c r="H309" s="37"/>
      <c r="Q309" s="119"/>
      <c r="R309" s="119"/>
      <c r="S309" s="37"/>
      <c r="T309" s="37"/>
    </row>
    <row r="310" spans="4:20" s="29" customFormat="1" x14ac:dyDescent="0.25">
      <c r="D310" s="119"/>
      <c r="E310" s="200"/>
      <c r="F310" s="201"/>
      <c r="G310" s="201"/>
      <c r="H310" s="37"/>
      <c r="Q310" s="119"/>
      <c r="R310" s="119"/>
      <c r="S310" s="37"/>
      <c r="T310" s="37"/>
    </row>
    <row r="311" spans="4:20" s="29" customFormat="1" x14ac:dyDescent="0.25">
      <c r="D311" s="119"/>
      <c r="E311" s="200"/>
      <c r="F311" s="201"/>
      <c r="G311" s="201"/>
      <c r="H311" s="37"/>
      <c r="Q311" s="119"/>
      <c r="R311" s="119"/>
      <c r="S311" s="37"/>
      <c r="T311" s="37"/>
    </row>
    <row r="312" spans="4:20" s="29" customFormat="1" x14ac:dyDescent="0.25">
      <c r="D312" s="119"/>
      <c r="E312" s="200"/>
      <c r="F312" s="201"/>
      <c r="G312" s="201"/>
      <c r="H312" s="37"/>
      <c r="Q312" s="119"/>
      <c r="R312" s="119"/>
      <c r="S312" s="37"/>
      <c r="T312" s="37"/>
    </row>
    <row r="313" spans="4:20" s="29" customFormat="1" x14ac:dyDescent="0.25">
      <c r="D313" s="119"/>
      <c r="E313" s="200"/>
      <c r="F313" s="201"/>
      <c r="G313" s="201"/>
      <c r="H313" s="37"/>
      <c r="Q313" s="119"/>
      <c r="R313" s="119"/>
      <c r="S313" s="37"/>
      <c r="T313" s="37"/>
    </row>
    <row r="314" spans="4:20" s="29" customFormat="1" x14ac:dyDescent="0.25">
      <c r="D314" s="119"/>
      <c r="E314" s="200"/>
      <c r="F314" s="201"/>
      <c r="G314" s="201"/>
      <c r="H314" s="37"/>
      <c r="Q314" s="119"/>
      <c r="R314" s="119"/>
      <c r="S314" s="37"/>
      <c r="T314" s="37"/>
    </row>
    <row r="315" spans="4:20" s="29" customFormat="1" x14ac:dyDescent="0.25">
      <c r="D315" s="119"/>
      <c r="E315" s="200"/>
      <c r="F315" s="201"/>
      <c r="G315" s="201"/>
      <c r="H315" s="37"/>
      <c r="Q315" s="119"/>
      <c r="R315" s="119"/>
      <c r="S315" s="37"/>
      <c r="T315" s="37"/>
    </row>
    <row r="316" spans="4:20" s="29" customFormat="1" x14ac:dyDescent="0.25">
      <c r="D316" s="119"/>
      <c r="E316" s="200"/>
      <c r="F316" s="201"/>
      <c r="G316" s="201"/>
      <c r="H316" s="37"/>
      <c r="Q316" s="119"/>
      <c r="R316" s="119"/>
      <c r="S316" s="37"/>
      <c r="T316" s="37"/>
    </row>
    <row r="317" spans="4:20" s="29" customFormat="1" x14ac:dyDescent="0.25">
      <c r="D317" s="119"/>
      <c r="E317" s="200"/>
      <c r="F317" s="201"/>
      <c r="G317" s="201"/>
      <c r="H317" s="37"/>
      <c r="Q317" s="119"/>
      <c r="R317" s="119"/>
      <c r="S317" s="37"/>
      <c r="T317" s="37"/>
    </row>
    <row r="318" spans="4:20" s="29" customFormat="1" x14ac:dyDescent="0.25">
      <c r="D318" s="119"/>
      <c r="E318" s="200"/>
      <c r="F318" s="201"/>
      <c r="G318" s="201"/>
      <c r="H318" s="37"/>
      <c r="Q318" s="119"/>
      <c r="R318" s="119"/>
      <c r="S318" s="37"/>
      <c r="T318" s="37"/>
    </row>
    <row r="319" spans="4:20" s="29" customFormat="1" x14ac:dyDescent="0.25">
      <c r="D319" s="119"/>
      <c r="E319" s="200"/>
      <c r="F319" s="201"/>
      <c r="G319" s="201"/>
      <c r="H319" s="37"/>
      <c r="Q319" s="119"/>
      <c r="R319" s="119"/>
      <c r="S319" s="37"/>
      <c r="T319" s="37"/>
    </row>
    <row r="320" spans="4:20" s="29" customFormat="1" x14ac:dyDescent="0.25">
      <c r="D320" s="119"/>
      <c r="E320" s="200"/>
      <c r="F320" s="201"/>
      <c r="G320" s="201"/>
      <c r="H320" s="37"/>
      <c r="Q320" s="119"/>
      <c r="R320" s="119"/>
      <c r="S320" s="37"/>
      <c r="T320" s="37"/>
    </row>
    <row r="321" spans="4:20" s="29" customFormat="1" x14ac:dyDescent="0.25">
      <c r="D321" s="119"/>
      <c r="E321" s="200"/>
      <c r="F321" s="201"/>
      <c r="G321" s="201"/>
      <c r="H321" s="37"/>
      <c r="Q321" s="119"/>
      <c r="R321" s="119"/>
      <c r="S321" s="37"/>
      <c r="T321" s="37"/>
    </row>
    <row r="322" spans="4:20" s="29" customFormat="1" x14ac:dyDescent="0.25">
      <c r="D322" s="119"/>
      <c r="E322" s="200"/>
      <c r="F322" s="201"/>
      <c r="G322" s="201"/>
      <c r="H322" s="37"/>
      <c r="Q322" s="119"/>
      <c r="R322" s="119"/>
      <c r="S322" s="37"/>
      <c r="T322" s="37"/>
    </row>
    <row r="323" spans="4:20" s="29" customFormat="1" x14ac:dyDescent="0.25">
      <c r="D323" s="119"/>
      <c r="E323" s="200"/>
      <c r="F323" s="201"/>
      <c r="G323" s="201"/>
      <c r="H323" s="37"/>
      <c r="Q323" s="119"/>
      <c r="R323" s="119"/>
      <c r="S323" s="37"/>
      <c r="T323" s="37"/>
    </row>
    <row r="324" spans="4:20" s="29" customFormat="1" x14ac:dyDescent="0.25">
      <c r="D324" s="119"/>
      <c r="E324" s="200"/>
      <c r="F324" s="201"/>
      <c r="G324" s="201"/>
      <c r="H324" s="37"/>
      <c r="Q324" s="119"/>
      <c r="R324" s="119"/>
      <c r="S324" s="37"/>
      <c r="T324" s="37"/>
    </row>
    <row r="325" spans="4:20" s="29" customFormat="1" x14ac:dyDescent="0.25">
      <c r="D325" s="119"/>
      <c r="E325" s="200"/>
      <c r="F325" s="201"/>
      <c r="G325" s="201"/>
      <c r="H325" s="37"/>
      <c r="Q325" s="119"/>
      <c r="R325" s="119"/>
      <c r="S325" s="37"/>
      <c r="T325" s="37"/>
    </row>
    <row r="326" spans="4:20" s="29" customFormat="1" x14ac:dyDescent="0.25">
      <c r="D326" s="119"/>
      <c r="E326" s="200"/>
      <c r="F326" s="201"/>
      <c r="G326" s="201"/>
      <c r="H326" s="37"/>
      <c r="Q326" s="119"/>
      <c r="R326" s="119"/>
      <c r="S326" s="37"/>
      <c r="T326" s="37"/>
    </row>
    <row r="327" spans="4:20" s="29" customFormat="1" x14ac:dyDescent="0.25">
      <c r="D327" s="119"/>
      <c r="E327" s="200"/>
      <c r="F327" s="201"/>
      <c r="G327" s="201"/>
      <c r="H327" s="37"/>
      <c r="Q327" s="119"/>
      <c r="R327" s="119"/>
      <c r="S327" s="37"/>
      <c r="T327" s="37"/>
    </row>
    <row r="328" spans="4:20" s="29" customFormat="1" x14ac:dyDescent="0.25">
      <c r="D328" s="119"/>
      <c r="E328" s="200"/>
      <c r="F328" s="201"/>
      <c r="G328" s="201"/>
      <c r="H328" s="37"/>
      <c r="Q328" s="119"/>
      <c r="R328" s="119"/>
      <c r="S328" s="37"/>
      <c r="T328" s="37"/>
    </row>
    <row r="329" spans="4:20" s="29" customFormat="1" x14ac:dyDescent="0.25">
      <c r="D329" s="119"/>
      <c r="E329" s="200"/>
      <c r="F329" s="201"/>
      <c r="G329" s="201"/>
      <c r="H329" s="37"/>
      <c r="Q329" s="119"/>
      <c r="R329" s="119"/>
      <c r="S329" s="37"/>
      <c r="T329" s="37"/>
    </row>
    <row r="330" spans="4:20" s="29" customFormat="1" x14ac:dyDescent="0.25">
      <c r="D330" s="119"/>
      <c r="E330" s="200"/>
      <c r="F330" s="201"/>
      <c r="G330" s="201"/>
      <c r="H330" s="37"/>
      <c r="Q330" s="119"/>
      <c r="R330" s="119"/>
      <c r="S330" s="37"/>
      <c r="T330" s="37"/>
    </row>
    <row r="331" spans="4:20" s="29" customFormat="1" x14ac:dyDescent="0.25">
      <c r="D331" s="119"/>
      <c r="E331" s="200"/>
      <c r="F331" s="201"/>
      <c r="G331" s="201"/>
      <c r="H331" s="37"/>
      <c r="Q331" s="119"/>
      <c r="R331" s="119"/>
      <c r="S331" s="37"/>
      <c r="T331" s="37"/>
    </row>
    <row r="332" spans="4:20" s="29" customFormat="1" x14ac:dyDescent="0.25">
      <c r="D332" s="119"/>
      <c r="E332" s="200"/>
      <c r="F332" s="201"/>
      <c r="G332" s="201"/>
      <c r="H332" s="37"/>
      <c r="Q332" s="119"/>
      <c r="R332" s="119"/>
      <c r="S332" s="37"/>
      <c r="T332" s="37"/>
    </row>
    <row r="333" spans="4:20" s="29" customFormat="1" x14ac:dyDescent="0.25">
      <c r="D333" s="119"/>
      <c r="E333" s="200"/>
      <c r="F333" s="201"/>
      <c r="G333" s="201"/>
      <c r="H333" s="37"/>
      <c r="Q333" s="119"/>
      <c r="R333" s="119"/>
      <c r="S333" s="37"/>
      <c r="T333" s="37"/>
    </row>
    <row r="334" spans="4:20" s="29" customFormat="1" x14ac:dyDescent="0.25">
      <c r="D334" s="119"/>
      <c r="E334" s="200"/>
      <c r="F334" s="201"/>
      <c r="G334" s="201"/>
      <c r="H334" s="37"/>
      <c r="Q334" s="119"/>
      <c r="R334" s="119"/>
      <c r="S334" s="37"/>
      <c r="T334" s="37"/>
    </row>
    <row r="335" spans="4:20" s="29" customFormat="1" x14ac:dyDescent="0.25">
      <c r="D335" s="119"/>
      <c r="E335" s="200"/>
      <c r="F335" s="201"/>
      <c r="G335" s="201"/>
      <c r="H335" s="37"/>
      <c r="Q335" s="119"/>
      <c r="R335" s="119"/>
      <c r="S335" s="37"/>
      <c r="T335" s="37"/>
    </row>
    <row r="336" spans="4:20" s="29" customFormat="1" x14ac:dyDescent="0.25">
      <c r="D336" s="119"/>
      <c r="E336" s="200"/>
      <c r="F336" s="201"/>
      <c r="G336" s="201"/>
      <c r="H336" s="37"/>
      <c r="Q336" s="119"/>
      <c r="R336" s="119"/>
      <c r="S336" s="37"/>
      <c r="T336" s="37"/>
    </row>
    <row r="337" spans="4:20" s="29" customFormat="1" x14ac:dyDescent="0.25">
      <c r="D337" s="119"/>
      <c r="E337" s="200"/>
      <c r="F337" s="201"/>
      <c r="G337" s="201"/>
      <c r="H337" s="37"/>
      <c r="Q337" s="119"/>
      <c r="R337" s="119"/>
      <c r="S337" s="37"/>
      <c r="T337" s="37"/>
    </row>
    <row r="338" spans="4:20" s="29" customFormat="1" x14ac:dyDescent="0.25">
      <c r="D338" s="119"/>
      <c r="E338" s="200"/>
      <c r="F338" s="201"/>
      <c r="G338" s="201"/>
      <c r="H338" s="37"/>
      <c r="Q338" s="119"/>
      <c r="R338" s="119"/>
      <c r="S338" s="37"/>
      <c r="T338" s="37"/>
    </row>
    <row r="339" spans="4:20" s="29" customFormat="1" x14ac:dyDescent="0.25">
      <c r="D339" s="119"/>
      <c r="E339" s="200"/>
      <c r="F339" s="201"/>
      <c r="G339" s="201"/>
      <c r="H339" s="37"/>
      <c r="Q339" s="119"/>
      <c r="R339" s="119"/>
      <c r="S339" s="37"/>
      <c r="T339" s="37"/>
    </row>
    <row r="340" spans="4:20" s="29" customFormat="1" x14ac:dyDescent="0.25">
      <c r="D340" s="119"/>
      <c r="E340" s="200"/>
      <c r="F340" s="201"/>
      <c r="G340" s="201"/>
      <c r="H340" s="37"/>
      <c r="Q340" s="119"/>
      <c r="R340" s="119"/>
      <c r="S340" s="37"/>
      <c r="T340" s="37"/>
    </row>
    <row r="341" spans="4:20" s="29" customFormat="1" x14ac:dyDescent="0.25">
      <c r="D341" s="119"/>
      <c r="E341" s="200"/>
      <c r="F341" s="201"/>
      <c r="G341" s="201"/>
      <c r="H341" s="37"/>
      <c r="Q341" s="119"/>
      <c r="R341" s="119"/>
      <c r="S341" s="37"/>
      <c r="T341" s="37"/>
    </row>
    <row r="342" spans="4:20" s="29" customFormat="1" x14ac:dyDescent="0.25">
      <c r="D342" s="119"/>
      <c r="E342" s="200"/>
      <c r="F342" s="201"/>
      <c r="G342" s="201"/>
      <c r="H342" s="37"/>
      <c r="Q342" s="119"/>
      <c r="R342" s="119"/>
      <c r="S342" s="37"/>
      <c r="T342" s="37"/>
    </row>
    <row r="343" spans="4:20" s="29" customFormat="1" x14ac:dyDescent="0.25">
      <c r="D343" s="119"/>
      <c r="E343" s="200"/>
      <c r="F343" s="201"/>
      <c r="G343" s="201"/>
      <c r="H343" s="37"/>
      <c r="Q343" s="119"/>
      <c r="R343" s="119"/>
      <c r="S343" s="37"/>
      <c r="T343" s="37"/>
    </row>
    <row r="344" spans="4:20" s="29" customFormat="1" x14ac:dyDescent="0.25">
      <c r="D344" s="119"/>
      <c r="E344" s="200"/>
      <c r="F344" s="201"/>
      <c r="G344" s="201"/>
      <c r="H344" s="37"/>
      <c r="Q344" s="119"/>
      <c r="R344" s="119"/>
      <c r="S344" s="37"/>
      <c r="T344" s="37"/>
    </row>
    <row r="345" spans="4:20" s="29" customFormat="1" x14ac:dyDescent="0.25">
      <c r="D345" s="119"/>
      <c r="E345" s="200"/>
      <c r="F345" s="201"/>
      <c r="G345" s="201"/>
      <c r="H345" s="37"/>
      <c r="Q345" s="119"/>
      <c r="R345" s="119"/>
      <c r="S345" s="37"/>
      <c r="T345" s="37"/>
    </row>
    <row r="346" spans="4:20" s="29" customFormat="1" x14ac:dyDescent="0.25">
      <c r="D346" s="119"/>
      <c r="E346" s="200"/>
      <c r="F346" s="201"/>
      <c r="G346" s="201"/>
      <c r="H346" s="37"/>
      <c r="Q346" s="119"/>
      <c r="R346" s="119"/>
      <c r="S346" s="37"/>
      <c r="T346" s="37"/>
    </row>
    <row r="347" spans="4:20" s="29" customFormat="1" x14ac:dyDescent="0.25">
      <c r="D347" s="119"/>
      <c r="E347" s="200"/>
      <c r="F347" s="201"/>
      <c r="G347" s="201"/>
      <c r="H347" s="37"/>
      <c r="Q347" s="119"/>
      <c r="R347" s="119"/>
      <c r="S347" s="37"/>
      <c r="T347" s="37"/>
    </row>
    <row r="348" spans="4:20" s="29" customFormat="1" x14ac:dyDescent="0.25">
      <c r="D348" s="119"/>
      <c r="E348" s="200"/>
      <c r="F348" s="201"/>
      <c r="G348" s="201"/>
      <c r="H348" s="37"/>
      <c r="Q348" s="119"/>
      <c r="R348" s="119"/>
      <c r="S348" s="37"/>
      <c r="T348" s="37"/>
    </row>
    <row r="349" spans="4:20" s="29" customFormat="1" x14ac:dyDescent="0.25">
      <c r="D349" s="119"/>
      <c r="E349" s="200"/>
      <c r="F349" s="201"/>
      <c r="G349" s="201"/>
      <c r="H349" s="37"/>
      <c r="Q349" s="119"/>
      <c r="R349" s="119"/>
      <c r="S349" s="37"/>
      <c r="T349" s="37"/>
    </row>
    <row r="350" spans="4:20" s="29" customFormat="1" x14ac:dyDescent="0.25">
      <c r="D350" s="119"/>
      <c r="E350" s="200"/>
      <c r="F350" s="201"/>
      <c r="G350" s="201"/>
      <c r="H350" s="37"/>
      <c r="Q350" s="119"/>
      <c r="R350" s="119"/>
      <c r="S350" s="37"/>
      <c r="T350" s="37"/>
    </row>
    <row r="351" spans="4:20" s="29" customFormat="1" x14ac:dyDescent="0.25">
      <c r="D351" s="119"/>
      <c r="E351" s="200"/>
      <c r="F351" s="201"/>
      <c r="G351" s="201"/>
      <c r="H351" s="37"/>
      <c r="Q351" s="119"/>
      <c r="R351" s="119"/>
      <c r="S351" s="37"/>
      <c r="T351" s="37"/>
    </row>
    <row r="352" spans="4:20" s="29" customFormat="1" x14ac:dyDescent="0.25">
      <c r="D352" s="119"/>
      <c r="E352" s="200"/>
      <c r="F352" s="201"/>
      <c r="G352" s="201"/>
      <c r="H352" s="37"/>
      <c r="Q352" s="119"/>
      <c r="R352" s="119"/>
      <c r="S352" s="37"/>
      <c r="T352" s="37"/>
    </row>
    <row r="353" spans="4:20" s="29" customFormat="1" x14ac:dyDescent="0.25">
      <c r="D353" s="119"/>
      <c r="E353" s="200"/>
      <c r="F353" s="201"/>
      <c r="G353" s="201"/>
      <c r="H353" s="37"/>
      <c r="Q353" s="119"/>
      <c r="R353" s="119"/>
      <c r="S353" s="37"/>
      <c r="T353" s="37"/>
    </row>
    <row r="354" spans="4:20" s="29" customFormat="1" x14ac:dyDescent="0.25">
      <c r="D354" s="119"/>
      <c r="E354" s="200"/>
      <c r="F354" s="201"/>
      <c r="G354" s="201"/>
      <c r="H354" s="37"/>
      <c r="Q354" s="119"/>
      <c r="R354" s="119"/>
      <c r="S354" s="37"/>
      <c r="T354" s="37"/>
    </row>
    <row r="355" spans="4:20" s="29" customFormat="1" x14ac:dyDescent="0.25">
      <c r="D355" s="119"/>
      <c r="E355" s="200"/>
      <c r="F355" s="201"/>
      <c r="G355" s="201"/>
      <c r="H355" s="37"/>
      <c r="Q355" s="119"/>
      <c r="R355" s="119"/>
      <c r="S355" s="37"/>
      <c r="T355" s="37"/>
    </row>
    <row r="356" spans="4:20" s="29" customFormat="1" x14ac:dyDescent="0.25">
      <c r="D356" s="119"/>
      <c r="E356" s="200"/>
      <c r="F356" s="201"/>
      <c r="G356" s="201"/>
      <c r="H356" s="37"/>
      <c r="Q356" s="119"/>
      <c r="R356" s="119"/>
      <c r="S356" s="37"/>
      <c r="T356" s="37"/>
    </row>
    <row r="357" spans="4:20" s="29" customFormat="1" x14ac:dyDescent="0.25">
      <c r="D357" s="119"/>
      <c r="E357" s="200"/>
      <c r="F357" s="201"/>
      <c r="G357" s="201"/>
      <c r="H357" s="37"/>
      <c r="Q357" s="119"/>
      <c r="R357" s="119"/>
      <c r="S357" s="37"/>
      <c r="T357" s="37"/>
    </row>
    <row r="358" spans="4:20" s="29" customFormat="1" x14ac:dyDescent="0.25">
      <c r="D358" s="119"/>
      <c r="E358" s="200"/>
      <c r="F358" s="201"/>
      <c r="G358" s="201"/>
      <c r="H358" s="37"/>
      <c r="Q358" s="119"/>
      <c r="R358" s="119"/>
      <c r="S358" s="37"/>
      <c r="T358" s="37"/>
    </row>
    <row r="359" spans="4:20" s="29" customFormat="1" x14ac:dyDescent="0.25">
      <c r="D359" s="119"/>
      <c r="E359" s="200"/>
      <c r="F359" s="201"/>
      <c r="G359" s="201"/>
      <c r="H359" s="37"/>
      <c r="Q359" s="119"/>
      <c r="R359" s="119"/>
      <c r="S359" s="37"/>
      <c r="T359" s="37"/>
    </row>
    <row r="360" spans="4:20" s="29" customFormat="1" x14ac:dyDescent="0.25">
      <c r="D360" s="119"/>
      <c r="E360" s="200"/>
      <c r="F360" s="201"/>
      <c r="G360" s="201"/>
      <c r="H360" s="37"/>
      <c r="Q360" s="119"/>
      <c r="R360" s="119"/>
      <c r="S360" s="37"/>
      <c r="T360" s="37"/>
    </row>
    <row r="361" spans="4:20" s="29" customFormat="1" x14ac:dyDescent="0.25">
      <c r="D361" s="119"/>
      <c r="E361" s="200"/>
      <c r="F361" s="201"/>
      <c r="G361" s="201"/>
      <c r="H361" s="37"/>
      <c r="Q361" s="119"/>
      <c r="R361" s="119"/>
      <c r="S361" s="37"/>
      <c r="T361" s="37"/>
    </row>
    <row r="362" spans="4:20" s="29" customFormat="1" x14ac:dyDescent="0.25">
      <c r="D362" s="119"/>
      <c r="E362" s="200"/>
      <c r="F362" s="201"/>
      <c r="G362" s="201"/>
      <c r="H362" s="37"/>
      <c r="Q362" s="119"/>
      <c r="R362" s="119"/>
      <c r="S362" s="37"/>
      <c r="T362" s="37"/>
    </row>
    <row r="363" spans="4:20" s="29" customFormat="1" x14ac:dyDescent="0.25">
      <c r="D363" s="119"/>
      <c r="E363" s="200"/>
      <c r="F363" s="201"/>
      <c r="G363" s="201"/>
      <c r="H363" s="37"/>
      <c r="Q363" s="119"/>
      <c r="R363" s="119"/>
      <c r="S363" s="37"/>
      <c r="T363" s="37"/>
    </row>
    <row r="364" spans="4:20" s="29" customFormat="1" x14ac:dyDescent="0.25">
      <c r="D364" s="119"/>
      <c r="E364" s="200"/>
      <c r="F364" s="201"/>
      <c r="G364" s="201"/>
      <c r="H364" s="37"/>
      <c r="Q364" s="119"/>
      <c r="R364" s="119"/>
      <c r="S364" s="37"/>
      <c r="T364" s="37"/>
    </row>
    <row r="365" spans="4:20" s="29" customFormat="1" x14ac:dyDescent="0.25">
      <c r="D365" s="119"/>
      <c r="E365" s="200"/>
      <c r="F365" s="201"/>
      <c r="G365" s="201"/>
      <c r="H365" s="37"/>
      <c r="Q365" s="119"/>
      <c r="R365" s="119"/>
      <c r="S365" s="37"/>
      <c r="T365" s="37"/>
    </row>
    <row r="366" spans="4:20" s="29" customFormat="1" x14ac:dyDescent="0.25">
      <c r="D366" s="119"/>
      <c r="E366" s="200"/>
      <c r="F366" s="201"/>
      <c r="G366" s="201"/>
      <c r="H366" s="37"/>
      <c r="Q366" s="119"/>
      <c r="R366" s="119"/>
      <c r="S366" s="37"/>
      <c r="T366" s="37"/>
    </row>
    <row r="367" spans="4:20" s="29" customFormat="1" x14ac:dyDescent="0.25">
      <c r="D367" s="119"/>
      <c r="E367" s="200"/>
      <c r="F367" s="201"/>
      <c r="G367" s="201"/>
      <c r="H367" s="37"/>
      <c r="Q367" s="119"/>
      <c r="R367" s="119"/>
      <c r="S367" s="37"/>
      <c r="T367" s="37"/>
    </row>
    <row r="368" spans="4:20" s="29" customFormat="1" x14ac:dyDescent="0.25">
      <c r="D368" s="119"/>
      <c r="E368" s="200"/>
      <c r="F368" s="201"/>
      <c r="G368" s="201"/>
      <c r="H368" s="37"/>
      <c r="Q368" s="119"/>
      <c r="R368" s="119"/>
      <c r="S368" s="37"/>
      <c r="T368" s="37"/>
    </row>
    <row r="369" spans="4:20" s="29" customFormat="1" x14ac:dyDescent="0.25">
      <c r="D369" s="119"/>
      <c r="E369" s="200"/>
      <c r="F369" s="201"/>
      <c r="G369" s="201"/>
      <c r="H369" s="37"/>
      <c r="Q369" s="119"/>
      <c r="R369" s="119"/>
      <c r="S369" s="37"/>
      <c r="T369" s="37"/>
    </row>
    <row r="370" spans="4:20" s="29" customFormat="1" x14ac:dyDescent="0.25">
      <c r="D370" s="119"/>
      <c r="E370" s="200"/>
      <c r="F370" s="201"/>
      <c r="G370" s="201"/>
      <c r="H370" s="37"/>
      <c r="Q370" s="119"/>
      <c r="R370" s="119"/>
      <c r="S370" s="37"/>
      <c r="T370" s="37"/>
    </row>
    <row r="371" spans="4:20" s="29" customFormat="1" x14ac:dyDescent="0.25">
      <c r="D371" s="119"/>
      <c r="E371" s="200"/>
      <c r="F371" s="201"/>
      <c r="G371" s="201"/>
      <c r="H371" s="37"/>
      <c r="Q371" s="119"/>
      <c r="R371" s="119"/>
      <c r="S371" s="37"/>
      <c r="T371" s="37"/>
    </row>
    <row r="372" spans="4:20" s="29" customFormat="1" x14ac:dyDescent="0.25">
      <c r="D372" s="119"/>
      <c r="E372" s="200"/>
      <c r="F372" s="201"/>
      <c r="G372" s="201"/>
      <c r="H372" s="37"/>
      <c r="Q372" s="119"/>
      <c r="R372" s="119"/>
      <c r="S372" s="37"/>
      <c r="T372" s="37"/>
    </row>
    <row r="373" spans="4:20" s="29" customFormat="1" x14ac:dyDescent="0.25">
      <c r="D373" s="119"/>
      <c r="E373" s="200"/>
      <c r="F373" s="201"/>
      <c r="G373" s="201"/>
      <c r="H373" s="37"/>
      <c r="Q373" s="119"/>
      <c r="R373" s="119"/>
      <c r="S373" s="37"/>
      <c r="T373" s="37"/>
    </row>
    <row r="374" spans="4:20" s="29" customFormat="1" x14ac:dyDescent="0.25">
      <c r="D374" s="119"/>
      <c r="E374" s="200"/>
      <c r="F374" s="201"/>
      <c r="G374" s="201"/>
      <c r="H374" s="37"/>
      <c r="Q374" s="119"/>
      <c r="R374" s="119"/>
      <c r="S374" s="37"/>
      <c r="T374" s="37"/>
    </row>
    <row r="375" spans="4:20" s="29" customFormat="1" x14ac:dyDescent="0.25">
      <c r="D375" s="119"/>
      <c r="E375" s="200"/>
      <c r="F375" s="201"/>
      <c r="G375" s="201"/>
      <c r="H375" s="37"/>
      <c r="Q375" s="119"/>
      <c r="R375" s="119"/>
      <c r="S375" s="37"/>
      <c r="T375" s="37"/>
    </row>
    <row r="376" spans="4:20" s="29" customFormat="1" x14ac:dyDescent="0.25">
      <c r="D376" s="119"/>
      <c r="E376" s="200"/>
      <c r="F376" s="201"/>
      <c r="G376" s="201"/>
      <c r="H376" s="37"/>
      <c r="Q376" s="119"/>
      <c r="R376" s="119"/>
      <c r="S376" s="37"/>
      <c r="T376" s="37"/>
    </row>
    <row r="377" spans="4:20" s="29" customFormat="1" x14ac:dyDescent="0.25">
      <c r="D377" s="119"/>
      <c r="E377" s="200"/>
      <c r="F377" s="201"/>
      <c r="G377" s="201"/>
      <c r="H377" s="37"/>
      <c r="Q377" s="119"/>
      <c r="R377" s="119"/>
      <c r="S377" s="37"/>
      <c r="T377" s="37"/>
    </row>
    <row r="378" spans="4:20" s="29" customFormat="1" x14ac:dyDescent="0.25">
      <c r="D378" s="119"/>
      <c r="E378" s="200"/>
      <c r="F378" s="201"/>
      <c r="G378" s="201"/>
      <c r="H378" s="37"/>
      <c r="Q378" s="119"/>
      <c r="R378" s="119"/>
      <c r="S378" s="37"/>
      <c r="T378" s="37"/>
    </row>
    <row r="379" spans="4:20" s="29" customFormat="1" x14ac:dyDescent="0.25">
      <c r="D379" s="119"/>
      <c r="E379" s="200"/>
      <c r="F379" s="201"/>
      <c r="G379" s="201"/>
      <c r="H379" s="37"/>
      <c r="Q379" s="119"/>
      <c r="R379" s="119"/>
      <c r="S379" s="37"/>
      <c r="T379" s="37"/>
    </row>
    <row r="380" spans="4:20" s="29" customFormat="1" x14ac:dyDescent="0.25">
      <c r="D380" s="119"/>
      <c r="E380" s="200"/>
      <c r="F380" s="201"/>
      <c r="G380" s="201"/>
      <c r="H380" s="37"/>
      <c r="Q380" s="119"/>
      <c r="R380" s="119"/>
      <c r="S380" s="37"/>
      <c r="T380" s="37"/>
    </row>
    <row r="381" spans="4:20" s="29" customFormat="1" x14ac:dyDescent="0.25">
      <c r="D381" s="119"/>
      <c r="E381" s="200"/>
      <c r="F381" s="201"/>
      <c r="G381" s="201"/>
      <c r="H381" s="37"/>
      <c r="Q381" s="119"/>
      <c r="R381" s="119"/>
      <c r="S381" s="37"/>
      <c r="T381" s="37"/>
    </row>
    <row r="382" spans="4:20" s="29" customFormat="1" x14ac:dyDescent="0.25">
      <c r="D382" s="119"/>
      <c r="E382" s="200"/>
      <c r="F382" s="201"/>
      <c r="G382" s="201"/>
      <c r="H382" s="37"/>
      <c r="Q382" s="119"/>
      <c r="R382" s="119"/>
      <c r="S382" s="37"/>
      <c r="T382" s="37"/>
    </row>
    <row r="383" spans="4:20" s="29" customFormat="1" x14ac:dyDescent="0.25">
      <c r="D383" s="119"/>
      <c r="E383" s="200"/>
      <c r="F383" s="201"/>
      <c r="G383" s="201"/>
      <c r="H383" s="37"/>
      <c r="Q383" s="119"/>
      <c r="R383" s="119"/>
      <c r="S383" s="37"/>
      <c r="T383" s="37"/>
    </row>
    <row r="384" spans="4:20" s="29" customFormat="1" x14ac:dyDescent="0.25">
      <c r="D384" s="119"/>
      <c r="E384" s="200"/>
      <c r="F384" s="201"/>
      <c r="G384" s="201"/>
      <c r="H384" s="37"/>
      <c r="Q384" s="119"/>
      <c r="R384" s="119"/>
      <c r="S384" s="37"/>
      <c r="T384" s="37"/>
    </row>
    <row r="385" spans="4:20" s="29" customFormat="1" x14ac:dyDescent="0.25">
      <c r="D385" s="119"/>
      <c r="E385" s="200"/>
      <c r="F385" s="201"/>
      <c r="G385" s="201"/>
      <c r="H385" s="37"/>
      <c r="Q385" s="119"/>
      <c r="R385" s="119"/>
      <c r="S385" s="37"/>
      <c r="T385" s="37"/>
    </row>
    <row r="386" spans="4:20" s="29" customFormat="1" x14ac:dyDescent="0.25">
      <c r="D386" s="119"/>
      <c r="E386" s="200"/>
      <c r="F386" s="201"/>
      <c r="G386" s="201"/>
      <c r="H386" s="37"/>
      <c r="Q386" s="119"/>
      <c r="R386" s="119"/>
      <c r="S386" s="37"/>
      <c r="T386" s="37"/>
    </row>
    <row r="387" spans="4:20" s="29" customFormat="1" x14ac:dyDescent="0.25">
      <c r="D387" s="119"/>
      <c r="E387" s="200"/>
      <c r="F387" s="201"/>
      <c r="G387" s="201"/>
      <c r="H387" s="37"/>
      <c r="Q387" s="119"/>
      <c r="R387" s="119"/>
      <c r="S387" s="37"/>
      <c r="T387" s="37"/>
    </row>
    <row r="388" spans="4:20" s="29" customFormat="1" x14ac:dyDescent="0.25">
      <c r="D388" s="119"/>
      <c r="E388" s="200"/>
      <c r="F388" s="201"/>
      <c r="G388" s="201"/>
      <c r="H388" s="37"/>
      <c r="Q388" s="119"/>
      <c r="R388" s="119"/>
      <c r="S388" s="37"/>
      <c r="T388" s="37"/>
    </row>
    <row r="389" spans="4:20" s="29" customFormat="1" x14ac:dyDescent="0.25">
      <c r="D389" s="119"/>
      <c r="E389" s="200"/>
      <c r="F389" s="201"/>
      <c r="G389" s="201"/>
      <c r="H389" s="37"/>
      <c r="Q389" s="119"/>
      <c r="R389" s="119"/>
      <c r="S389" s="37"/>
      <c r="T389" s="37"/>
    </row>
    <row r="390" spans="4:20" s="29" customFormat="1" x14ac:dyDescent="0.25">
      <c r="D390" s="119"/>
      <c r="E390" s="200"/>
      <c r="F390" s="201"/>
      <c r="G390" s="201"/>
      <c r="H390" s="37"/>
      <c r="Q390" s="119"/>
      <c r="R390" s="119"/>
      <c r="S390" s="37"/>
      <c r="T390" s="37"/>
    </row>
    <row r="391" spans="4:20" s="29" customFormat="1" x14ac:dyDescent="0.25">
      <c r="D391" s="119"/>
      <c r="E391" s="200"/>
      <c r="F391" s="201"/>
      <c r="G391" s="201"/>
      <c r="H391" s="37"/>
      <c r="Q391" s="119"/>
      <c r="R391" s="119"/>
      <c r="S391" s="37"/>
      <c r="T391" s="37"/>
    </row>
    <row r="392" spans="4:20" s="29" customFormat="1" x14ac:dyDescent="0.25">
      <c r="D392" s="119"/>
      <c r="E392" s="200"/>
      <c r="F392" s="201"/>
      <c r="G392" s="201"/>
      <c r="H392" s="37"/>
      <c r="Q392" s="119"/>
      <c r="R392" s="119"/>
      <c r="S392" s="37"/>
      <c r="T392" s="37"/>
    </row>
    <row r="393" spans="4:20" s="29" customFormat="1" x14ac:dyDescent="0.25">
      <c r="D393" s="119"/>
      <c r="E393" s="200"/>
      <c r="F393" s="201"/>
      <c r="G393" s="201"/>
      <c r="H393" s="37"/>
      <c r="Q393" s="119"/>
      <c r="R393" s="119"/>
      <c r="S393" s="37"/>
      <c r="T393" s="37"/>
    </row>
    <row r="394" spans="4:20" s="29" customFormat="1" x14ac:dyDescent="0.25">
      <c r="D394" s="119"/>
      <c r="E394" s="200"/>
      <c r="F394" s="201"/>
      <c r="G394" s="201"/>
      <c r="H394" s="37"/>
      <c r="Q394" s="119"/>
      <c r="R394" s="119"/>
      <c r="S394" s="37"/>
      <c r="T394" s="37"/>
    </row>
    <row r="395" spans="4:20" s="29" customFormat="1" x14ac:dyDescent="0.25">
      <c r="D395" s="119"/>
      <c r="E395" s="200"/>
      <c r="F395" s="201"/>
      <c r="G395" s="201"/>
      <c r="H395" s="37"/>
      <c r="Q395" s="119"/>
      <c r="R395" s="119"/>
      <c r="S395" s="37"/>
      <c r="T395" s="37"/>
    </row>
    <row r="396" spans="4:20" s="29" customFormat="1" x14ac:dyDescent="0.25">
      <c r="D396" s="119"/>
      <c r="E396" s="200"/>
      <c r="F396" s="201"/>
      <c r="G396" s="201"/>
      <c r="H396" s="37"/>
      <c r="Q396" s="119"/>
      <c r="R396" s="119"/>
      <c r="S396" s="37"/>
      <c r="T396" s="37"/>
    </row>
    <row r="397" spans="4:20" s="29" customFormat="1" x14ac:dyDescent="0.25">
      <c r="D397" s="119"/>
      <c r="E397" s="200"/>
      <c r="F397" s="201"/>
      <c r="G397" s="201"/>
      <c r="H397" s="37"/>
      <c r="Q397" s="119"/>
      <c r="R397" s="119"/>
      <c r="S397" s="37"/>
      <c r="T397" s="37"/>
    </row>
    <row r="398" spans="4:20" s="29" customFormat="1" x14ac:dyDescent="0.25">
      <c r="D398" s="119"/>
      <c r="E398" s="200"/>
      <c r="F398" s="201"/>
      <c r="G398" s="201"/>
      <c r="H398" s="37"/>
      <c r="Q398" s="119"/>
      <c r="R398" s="119"/>
      <c r="S398" s="37"/>
      <c r="T398" s="37"/>
    </row>
    <row r="399" spans="4:20" s="29" customFormat="1" x14ac:dyDescent="0.25">
      <c r="D399" s="119"/>
      <c r="E399" s="200"/>
      <c r="F399" s="201"/>
      <c r="G399" s="201"/>
      <c r="H399" s="37"/>
      <c r="Q399" s="119"/>
      <c r="R399" s="119"/>
      <c r="S399" s="37"/>
      <c r="T399" s="37"/>
    </row>
    <row r="400" spans="4:20" s="29" customFormat="1" x14ac:dyDescent="0.25">
      <c r="D400" s="119"/>
      <c r="E400" s="200"/>
      <c r="F400" s="201"/>
      <c r="G400" s="201"/>
      <c r="H400" s="37"/>
      <c r="Q400" s="119"/>
      <c r="R400" s="119"/>
      <c r="S400" s="37"/>
      <c r="T400" s="37"/>
    </row>
    <row r="401" spans="4:20" s="29" customFormat="1" x14ac:dyDescent="0.25">
      <c r="D401" s="119"/>
      <c r="E401" s="200"/>
      <c r="F401" s="201"/>
      <c r="G401" s="201"/>
      <c r="H401" s="37"/>
      <c r="Q401" s="119"/>
      <c r="R401" s="119"/>
      <c r="S401" s="37"/>
      <c r="T401" s="37"/>
    </row>
    <row r="402" spans="4:20" s="29" customFormat="1" x14ac:dyDescent="0.25">
      <c r="D402" s="119"/>
      <c r="E402" s="200"/>
      <c r="F402" s="201"/>
      <c r="G402" s="201"/>
      <c r="H402" s="37"/>
      <c r="Q402" s="119"/>
      <c r="R402" s="119"/>
      <c r="S402" s="37"/>
      <c r="T402" s="37"/>
    </row>
    <row r="403" spans="4:20" s="29" customFormat="1" x14ac:dyDescent="0.25">
      <c r="D403" s="119"/>
      <c r="E403" s="200"/>
      <c r="F403" s="201"/>
      <c r="G403" s="201"/>
      <c r="H403" s="37"/>
      <c r="Q403" s="119"/>
      <c r="R403" s="119"/>
      <c r="S403" s="37"/>
      <c r="T403" s="37"/>
    </row>
    <row r="404" spans="4:20" s="29" customFormat="1" x14ac:dyDescent="0.25">
      <c r="D404" s="119"/>
      <c r="E404" s="200"/>
      <c r="F404" s="201"/>
      <c r="G404" s="201"/>
      <c r="H404" s="37"/>
      <c r="Q404" s="119"/>
      <c r="R404" s="119"/>
      <c r="S404" s="37"/>
      <c r="T404" s="37"/>
    </row>
    <row r="405" spans="4:20" s="29" customFormat="1" x14ac:dyDescent="0.25">
      <c r="D405" s="119"/>
      <c r="E405" s="200"/>
      <c r="F405" s="201"/>
      <c r="G405" s="201"/>
      <c r="H405" s="37"/>
      <c r="Q405" s="119"/>
      <c r="R405" s="119"/>
      <c r="S405" s="37"/>
      <c r="T405" s="37"/>
    </row>
    <row r="406" spans="4:20" s="29" customFormat="1" x14ac:dyDescent="0.25">
      <c r="D406" s="119"/>
      <c r="E406" s="200"/>
      <c r="F406" s="201"/>
      <c r="G406" s="201"/>
      <c r="H406" s="37"/>
      <c r="Q406" s="119"/>
      <c r="R406" s="119"/>
      <c r="S406" s="37"/>
      <c r="T406" s="37"/>
    </row>
    <row r="407" spans="4:20" s="29" customFormat="1" x14ac:dyDescent="0.25">
      <c r="D407" s="119"/>
      <c r="E407" s="200"/>
      <c r="F407" s="201"/>
      <c r="G407" s="201"/>
      <c r="H407" s="37"/>
      <c r="Q407" s="119"/>
      <c r="R407" s="119"/>
      <c r="S407" s="37"/>
      <c r="T407" s="37"/>
    </row>
    <row r="408" spans="4:20" s="29" customFormat="1" x14ac:dyDescent="0.25">
      <c r="D408" s="119"/>
      <c r="E408" s="200"/>
      <c r="F408" s="201"/>
      <c r="G408" s="201"/>
      <c r="H408" s="37"/>
      <c r="Q408" s="119"/>
      <c r="R408" s="119"/>
      <c r="S408" s="37"/>
      <c r="T408" s="37"/>
    </row>
    <row r="409" spans="4:20" s="29" customFormat="1" x14ac:dyDescent="0.25">
      <c r="D409" s="119"/>
      <c r="E409" s="200"/>
      <c r="F409" s="201"/>
      <c r="G409" s="201"/>
      <c r="H409" s="37"/>
      <c r="Q409" s="119"/>
      <c r="R409" s="119"/>
      <c r="S409" s="37"/>
      <c r="T409" s="37"/>
    </row>
    <row r="410" spans="4:20" s="29" customFormat="1" x14ac:dyDescent="0.25">
      <c r="D410" s="119"/>
      <c r="E410" s="200"/>
      <c r="F410" s="201"/>
      <c r="G410" s="201"/>
      <c r="H410" s="37"/>
      <c r="Q410" s="119"/>
      <c r="R410" s="119"/>
      <c r="S410" s="37"/>
      <c r="T410" s="37"/>
    </row>
    <row r="411" spans="4:20" s="29" customFormat="1" x14ac:dyDescent="0.25">
      <c r="D411" s="119"/>
      <c r="E411" s="200"/>
      <c r="F411" s="201"/>
      <c r="G411" s="201"/>
      <c r="H411" s="37"/>
      <c r="Q411" s="119"/>
      <c r="R411" s="119"/>
      <c r="S411" s="37"/>
      <c r="T411" s="37"/>
    </row>
    <row r="412" spans="4:20" s="29" customFormat="1" x14ac:dyDescent="0.25">
      <c r="D412" s="119"/>
      <c r="E412" s="200"/>
      <c r="F412" s="201"/>
      <c r="G412" s="201"/>
      <c r="H412" s="37"/>
      <c r="Q412" s="119"/>
      <c r="R412" s="119"/>
      <c r="S412" s="37"/>
      <c r="T412" s="37"/>
    </row>
    <row r="413" spans="4:20" s="29" customFormat="1" x14ac:dyDescent="0.25">
      <c r="D413" s="119"/>
      <c r="E413" s="200"/>
      <c r="F413" s="201"/>
      <c r="G413" s="201"/>
      <c r="H413" s="37"/>
      <c r="Q413" s="119"/>
      <c r="R413" s="119"/>
      <c r="S413" s="37"/>
      <c r="T413" s="37"/>
    </row>
    <row r="414" spans="4:20" s="29" customFormat="1" x14ac:dyDescent="0.25">
      <c r="D414" s="119"/>
      <c r="E414" s="200"/>
      <c r="F414" s="201"/>
      <c r="G414" s="201"/>
      <c r="H414" s="37"/>
      <c r="Q414" s="119"/>
      <c r="R414" s="119"/>
      <c r="S414" s="37"/>
      <c r="T414" s="37"/>
    </row>
    <row r="415" spans="4:20" s="29" customFormat="1" x14ac:dyDescent="0.25">
      <c r="D415" s="119"/>
      <c r="E415" s="200"/>
      <c r="F415" s="201"/>
      <c r="G415" s="201"/>
      <c r="H415" s="37"/>
      <c r="Q415" s="119"/>
      <c r="R415" s="119"/>
      <c r="S415" s="37"/>
      <c r="T415" s="37"/>
    </row>
    <row r="416" spans="4:20" s="29" customFormat="1" x14ac:dyDescent="0.25">
      <c r="D416" s="119"/>
      <c r="E416" s="200"/>
      <c r="F416" s="201"/>
      <c r="G416" s="201"/>
      <c r="H416" s="37"/>
      <c r="Q416" s="119"/>
      <c r="R416" s="119"/>
      <c r="S416" s="37"/>
      <c r="T416" s="37"/>
    </row>
    <row r="417" spans="4:20" s="29" customFormat="1" x14ac:dyDescent="0.25">
      <c r="D417" s="119"/>
      <c r="E417" s="200"/>
      <c r="F417" s="201"/>
      <c r="G417" s="201"/>
      <c r="H417" s="37"/>
      <c r="Q417" s="119"/>
      <c r="R417" s="119"/>
      <c r="S417" s="37"/>
      <c r="T417" s="37"/>
    </row>
    <row r="418" spans="4:20" s="29" customFormat="1" x14ac:dyDescent="0.25">
      <c r="D418" s="119"/>
      <c r="E418" s="200"/>
      <c r="F418" s="201"/>
      <c r="G418" s="201"/>
      <c r="H418" s="37"/>
      <c r="Q418" s="119"/>
      <c r="R418" s="119"/>
      <c r="S418" s="37"/>
      <c r="T418" s="37"/>
    </row>
    <row r="419" spans="4:20" s="29" customFormat="1" x14ac:dyDescent="0.25">
      <c r="D419" s="119"/>
      <c r="E419" s="200"/>
      <c r="F419" s="201"/>
      <c r="G419" s="201"/>
      <c r="H419" s="37"/>
      <c r="Q419" s="119"/>
      <c r="R419" s="119"/>
      <c r="S419" s="37"/>
      <c r="T419" s="37"/>
    </row>
    <row r="420" spans="4:20" s="29" customFormat="1" x14ac:dyDescent="0.25">
      <c r="D420" s="119"/>
      <c r="E420" s="200"/>
      <c r="F420" s="201"/>
      <c r="G420" s="201"/>
      <c r="H420" s="37"/>
      <c r="Q420" s="119"/>
      <c r="R420" s="119"/>
      <c r="S420" s="37"/>
      <c r="T420" s="37"/>
    </row>
    <row r="421" spans="4:20" s="29" customFormat="1" x14ac:dyDescent="0.25">
      <c r="D421" s="119"/>
      <c r="E421" s="200"/>
      <c r="F421" s="201"/>
      <c r="G421" s="201"/>
      <c r="H421" s="37"/>
      <c r="Q421" s="119"/>
      <c r="R421" s="119"/>
      <c r="S421" s="37"/>
      <c r="T421" s="37"/>
    </row>
    <row r="422" spans="4:20" s="29" customFormat="1" x14ac:dyDescent="0.25">
      <c r="D422" s="119"/>
      <c r="E422" s="200"/>
      <c r="F422" s="201"/>
      <c r="G422" s="201"/>
      <c r="H422" s="37"/>
      <c r="Q422" s="119"/>
      <c r="R422" s="119"/>
      <c r="S422" s="37"/>
      <c r="T422" s="37"/>
    </row>
    <row r="423" spans="4:20" s="29" customFormat="1" x14ac:dyDescent="0.25">
      <c r="D423" s="119"/>
      <c r="E423" s="200"/>
      <c r="F423" s="201"/>
      <c r="G423" s="201"/>
      <c r="H423" s="37"/>
      <c r="Q423" s="119"/>
      <c r="R423" s="119"/>
      <c r="S423" s="37"/>
      <c r="T423" s="37"/>
    </row>
    <row r="424" spans="4:20" s="29" customFormat="1" x14ac:dyDescent="0.25">
      <c r="D424" s="119"/>
      <c r="E424" s="200"/>
      <c r="F424" s="201"/>
      <c r="G424" s="201"/>
      <c r="H424" s="37"/>
      <c r="Q424" s="119"/>
      <c r="R424" s="119"/>
      <c r="S424" s="37"/>
      <c r="T424" s="37"/>
    </row>
    <row r="425" spans="4:20" s="29" customFormat="1" x14ac:dyDescent="0.25">
      <c r="D425" s="119"/>
      <c r="E425" s="200"/>
      <c r="F425" s="201"/>
      <c r="G425" s="201"/>
      <c r="H425" s="37"/>
      <c r="Q425" s="119"/>
      <c r="R425" s="119"/>
      <c r="S425" s="37"/>
      <c r="T425" s="37"/>
    </row>
    <row r="426" spans="4:20" s="29" customFormat="1" x14ac:dyDescent="0.25">
      <c r="D426" s="119"/>
      <c r="E426" s="200"/>
      <c r="F426" s="201"/>
      <c r="G426" s="201"/>
      <c r="H426" s="37"/>
      <c r="Q426" s="119"/>
      <c r="R426" s="119"/>
      <c r="S426" s="37"/>
      <c r="T426" s="37"/>
    </row>
    <row r="427" spans="4:20" s="29" customFormat="1" x14ac:dyDescent="0.25">
      <c r="D427" s="119"/>
      <c r="E427" s="200"/>
      <c r="F427" s="201"/>
      <c r="G427" s="201"/>
      <c r="H427" s="37"/>
      <c r="Q427" s="119"/>
      <c r="R427" s="119"/>
      <c r="S427" s="37"/>
      <c r="T427" s="37"/>
    </row>
    <row r="428" spans="4:20" s="29" customFormat="1" x14ac:dyDescent="0.25">
      <c r="D428" s="119"/>
      <c r="E428" s="200"/>
      <c r="F428" s="201"/>
      <c r="G428" s="201"/>
      <c r="H428" s="37"/>
      <c r="Q428" s="119"/>
      <c r="R428" s="119"/>
      <c r="S428" s="37"/>
      <c r="T428" s="37"/>
    </row>
    <row r="429" spans="4:20" s="29" customFormat="1" x14ac:dyDescent="0.25">
      <c r="D429" s="119"/>
      <c r="E429" s="200"/>
      <c r="F429" s="201"/>
      <c r="G429" s="201"/>
      <c r="H429" s="37"/>
      <c r="Q429" s="119"/>
      <c r="R429" s="119"/>
      <c r="S429" s="37"/>
      <c r="T429" s="37"/>
    </row>
    <row r="430" spans="4:20" s="29" customFormat="1" x14ac:dyDescent="0.25">
      <c r="D430" s="119"/>
      <c r="E430" s="200"/>
      <c r="F430" s="201"/>
      <c r="G430" s="201"/>
      <c r="H430" s="37"/>
      <c r="Q430" s="119"/>
      <c r="R430" s="119"/>
      <c r="S430" s="37"/>
      <c r="T430" s="37"/>
    </row>
    <row r="431" spans="4:20" s="29" customFormat="1" x14ac:dyDescent="0.25">
      <c r="D431" s="119"/>
      <c r="E431" s="200"/>
      <c r="F431" s="201"/>
      <c r="G431" s="201"/>
      <c r="H431" s="37"/>
      <c r="Q431" s="119"/>
      <c r="R431" s="119"/>
      <c r="S431" s="37"/>
      <c r="T431" s="37"/>
    </row>
    <row r="432" spans="4:20" s="29" customFormat="1" x14ac:dyDescent="0.25">
      <c r="D432" s="119"/>
      <c r="E432" s="200"/>
      <c r="F432" s="201"/>
      <c r="G432" s="201"/>
      <c r="H432" s="37"/>
      <c r="Q432" s="119"/>
      <c r="R432" s="119"/>
      <c r="S432" s="37"/>
      <c r="T432" s="37"/>
    </row>
    <row r="433" spans="4:20" s="29" customFormat="1" x14ac:dyDescent="0.25">
      <c r="D433" s="119"/>
      <c r="E433" s="200"/>
      <c r="F433" s="201"/>
      <c r="G433" s="201"/>
      <c r="H433" s="37"/>
      <c r="Q433" s="119"/>
      <c r="R433" s="119"/>
      <c r="S433" s="37"/>
      <c r="T433" s="37"/>
    </row>
    <row r="434" spans="4:20" s="29" customFormat="1" x14ac:dyDescent="0.25">
      <c r="D434" s="119"/>
      <c r="E434" s="200"/>
      <c r="F434" s="201"/>
      <c r="G434" s="201"/>
      <c r="H434" s="37"/>
      <c r="Q434" s="119"/>
      <c r="R434" s="119"/>
      <c r="S434" s="37"/>
      <c r="T434" s="37"/>
    </row>
    <row r="435" spans="4:20" s="29" customFormat="1" x14ac:dyDescent="0.25">
      <c r="D435" s="119"/>
      <c r="E435" s="200"/>
      <c r="F435" s="201"/>
      <c r="G435" s="201"/>
      <c r="H435" s="37"/>
      <c r="Q435" s="119"/>
      <c r="R435" s="119"/>
      <c r="S435" s="37"/>
      <c r="T435" s="37"/>
    </row>
    <row r="436" spans="4:20" s="29" customFormat="1" x14ac:dyDescent="0.25">
      <c r="D436" s="119"/>
      <c r="E436" s="200"/>
      <c r="F436" s="201"/>
      <c r="G436" s="201"/>
      <c r="H436" s="37"/>
      <c r="Q436" s="119"/>
      <c r="R436" s="119"/>
      <c r="S436" s="37"/>
      <c r="T436" s="37"/>
    </row>
    <row r="437" spans="4:20" s="29" customFormat="1" x14ac:dyDescent="0.25">
      <c r="D437" s="119"/>
      <c r="E437" s="200"/>
      <c r="F437" s="201"/>
      <c r="G437" s="201"/>
      <c r="H437" s="37"/>
      <c r="Q437" s="119"/>
      <c r="R437" s="119"/>
      <c r="S437" s="37"/>
      <c r="T437" s="37"/>
    </row>
    <row r="438" spans="4:20" s="29" customFormat="1" x14ac:dyDescent="0.25">
      <c r="D438" s="119"/>
      <c r="E438" s="200"/>
      <c r="F438" s="201"/>
      <c r="G438" s="201"/>
      <c r="H438" s="37"/>
      <c r="Q438" s="119"/>
      <c r="R438" s="119"/>
      <c r="S438" s="37"/>
      <c r="T438" s="37"/>
    </row>
    <row r="439" spans="4:20" s="29" customFormat="1" x14ac:dyDescent="0.25">
      <c r="D439" s="119"/>
      <c r="E439" s="200"/>
      <c r="F439" s="201"/>
      <c r="G439" s="201"/>
      <c r="H439" s="37"/>
      <c r="Q439" s="119"/>
      <c r="R439" s="119"/>
      <c r="S439" s="37"/>
      <c r="T439" s="37"/>
    </row>
    <row r="440" spans="4:20" s="29" customFormat="1" x14ac:dyDescent="0.25">
      <c r="D440" s="119"/>
      <c r="E440" s="200"/>
      <c r="F440" s="201"/>
      <c r="G440" s="201"/>
      <c r="H440" s="37"/>
      <c r="Q440" s="119"/>
      <c r="R440" s="119"/>
      <c r="S440" s="37"/>
      <c r="T440" s="37"/>
    </row>
    <row r="441" spans="4:20" s="29" customFormat="1" x14ac:dyDescent="0.25">
      <c r="D441" s="119"/>
      <c r="E441" s="200"/>
      <c r="F441" s="201"/>
      <c r="G441" s="201"/>
      <c r="H441" s="37"/>
      <c r="Q441" s="119"/>
      <c r="R441" s="119"/>
      <c r="S441" s="37"/>
      <c r="T441" s="37"/>
    </row>
    <row r="442" spans="4:20" s="29" customFormat="1" x14ac:dyDescent="0.25">
      <c r="D442" s="119"/>
      <c r="E442" s="200"/>
      <c r="F442" s="201"/>
      <c r="G442" s="201"/>
      <c r="H442" s="37"/>
      <c r="Q442" s="119"/>
      <c r="R442" s="119"/>
      <c r="S442" s="37"/>
      <c r="T442" s="37"/>
    </row>
    <row r="443" spans="4:20" s="29" customFormat="1" x14ac:dyDescent="0.25">
      <c r="D443" s="119"/>
      <c r="E443" s="200"/>
      <c r="F443" s="201"/>
      <c r="G443" s="201"/>
      <c r="H443" s="37"/>
      <c r="Q443" s="119"/>
      <c r="R443" s="119"/>
      <c r="S443" s="37"/>
      <c r="T443" s="37"/>
    </row>
    <row r="444" spans="4:20" s="29" customFormat="1" x14ac:dyDescent="0.25">
      <c r="D444" s="119"/>
      <c r="E444" s="200"/>
      <c r="F444" s="201"/>
      <c r="G444" s="201"/>
      <c r="H444" s="37"/>
      <c r="Q444" s="119"/>
      <c r="R444" s="119"/>
      <c r="S444" s="37"/>
      <c r="T444" s="37"/>
    </row>
    <row r="445" spans="4:20" s="29" customFormat="1" x14ac:dyDescent="0.25">
      <c r="D445" s="119"/>
      <c r="E445" s="200"/>
      <c r="F445" s="201"/>
      <c r="G445" s="201"/>
      <c r="H445" s="37"/>
      <c r="Q445" s="119"/>
      <c r="R445" s="119"/>
      <c r="S445" s="37"/>
      <c r="T445" s="37"/>
    </row>
    <row r="446" spans="4:20" s="29" customFormat="1" x14ac:dyDescent="0.25">
      <c r="D446" s="119"/>
      <c r="E446" s="200"/>
      <c r="F446" s="201"/>
      <c r="G446" s="201"/>
      <c r="H446" s="37"/>
      <c r="Q446" s="119"/>
      <c r="R446" s="119"/>
      <c r="S446" s="37"/>
      <c r="T446" s="37"/>
    </row>
    <row r="447" spans="4:20" s="29" customFormat="1" x14ac:dyDescent="0.25">
      <c r="D447" s="119"/>
      <c r="E447" s="200"/>
      <c r="F447" s="201"/>
      <c r="G447" s="201"/>
      <c r="H447" s="37"/>
      <c r="Q447" s="119"/>
      <c r="R447" s="119"/>
      <c r="S447" s="37"/>
      <c r="T447" s="37"/>
    </row>
    <row r="448" spans="4:20" s="29" customFormat="1" x14ac:dyDescent="0.25">
      <c r="D448" s="119"/>
      <c r="E448" s="200"/>
      <c r="F448" s="201"/>
      <c r="G448" s="201"/>
      <c r="H448" s="37"/>
      <c r="Q448" s="119"/>
      <c r="R448" s="119"/>
      <c r="S448" s="37"/>
      <c r="T448" s="37"/>
    </row>
    <row r="449" spans="4:20" s="29" customFormat="1" x14ac:dyDescent="0.25">
      <c r="D449" s="119"/>
      <c r="E449" s="200"/>
      <c r="F449" s="201"/>
      <c r="G449" s="201"/>
      <c r="H449" s="37"/>
      <c r="Q449" s="119"/>
      <c r="R449" s="119"/>
      <c r="S449" s="37"/>
      <c r="T449" s="37"/>
    </row>
    <row r="450" spans="4:20" s="29" customFormat="1" x14ac:dyDescent="0.25">
      <c r="D450" s="119"/>
      <c r="E450" s="200"/>
      <c r="F450" s="201"/>
      <c r="G450" s="201"/>
      <c r="H450" s="37"/>
      <c r="Q450" s="119"/>
      <c r="R450" s="119"/>
      <c r="S450" s="37"/>
      <c r="T450" s="37"/>
    </row>
    <row r="451" spans="4:20" s="29" customFormat="1" x14ac:dyDescent="0.25">
      <c r="D451" s="119"/>
      <c r="E451" s="200"/>
      <c r="F451" s="201"/>
      <c r="G451" s="201"/>
      <c r="H451" s="37"/>
      <c r="Q451" s="119"/>
      <c r="R451" s="119"/>
      <c r="S451" s="37"/>
      <c r="T451" s="37"/>
    </row>
    <row r="452" spans="4:20" s="29" customFormat="1" x14ac:dyDescent="0.25">
      <c r="D452" s="119"/>
      <c r="E452" s="200"/>
      <c r="F452" s="201"/>
      <c r="G452" s="201"/>
      <c r="H452" s="37"/>
      <c r="Q452" s="119"/>
      <c r="R452" s="119"/>
      <c r="S452" s="37"/>
      <c r="T452" s="37"/>
    </row>
    <row r="453" spans="4:20" s="29" customFormat="1" x14ac:dyDescent="0.25">
      <c r="D453" s="119"/>
      <c r="E453" s="200"/>
      <c r="F453" s="201"/>
      <c r="G453" s="201"/>
      <c r="H453" s="37"/>
      <c r="Q453" s="119"/>
      <c r="R453" s="119"/>
      <c r="S453" s="37"/>
      <c r="T453" s="37"/>
    </row>
    <row r="454" spans="4:20" s="29" customFormat="1" x14ac:dyDescent="0.25">
      <c r="D454" s="119"/>
      <c r="E454" s="200"/>
      <c r="F454" s="201"/>
      <c r="G454" s="201"/>
      <c r="H454" s="37"/>
      <c r="Q454" s="119"/>
      <c r="R454" s="119"/>
      <c r="S454" s="37"/>
      <c r="T454" s="37"/>
    </row>
    <row r="455" spans="4:20" s="29" customFormat="1" x14ac:dyDescent="0.25">
      <c r="D455" s="119"/>
      <c r="E455" s="200"/>
      <c r="F455" s="201"/>
      <c r="G455" s="201"/>
      <c r="H455" s="37"/>
      <c r="Q455" s="119"/>
      <c r="R455" s="119"/>
      <c r="S455" s="37"/>
      <c r="T455" s="37"/>
    </row>
    <row r="456" spans="4:20" s="29" customFormat="1" x14ac:dyDescent="0.25">
      <c r="D456" s="119"/>
      <c r="E456" s="200"/>
      <c r="F456" s="201"/>
      <c r="G456" s="201"/>
      <c r="H456" s="37"/>
      <c r="Q456" s="119"/>
      <c r="R456" s="119"/>
      <c r="S456" s="37"/>
      <c r="T456" s="37"/>
    </row>
    <row r="457" spans="4:20" s="29" customFormat="1" x14ac:dyDescent="0.25">
      <c r="D457" s="119"/>
      <c r="E457" s="200"/>
      <c r="F457" s="201"/>
      <c r="G457" s="201"/>
      <c r="H457" s="37"/>
      <c r="Q457" s="119"/>
      <c r="R457" s="119"/>
      <c r="S457" s="37"/>
      <c r="T457" s="37"/>
    </row>
    <row r="458" spans="4:20" s="29" customFormat="1" x14ac:dyDescent="0.25">
      <c r="D458" s="119"/>
      <c r="E458" s="200"/>
      <c r="F458" s="201"/>
      <c r="G458" s="201"/>
      <c r="H458" s="37"/>
      <c r="Q458" s="119"/>
      <c r="R458" s="119"/>
      <c r="S458" s="37"/>
      <c r="T458" s="37"/>
    </row>
    <row r="459" spans="4:20" s="29" customFormat="1" x14ac:dyDescent="0.25">
      <c r="D459" s="119"/>
      <c r="E459" s="200"/>
      <c r="F459" s="201"/>
      <c r="G459" s="201"/>
      <c r="H459" s="37"/>
      <c r="Q459" s="119"/>
      <c r="R459" s="119"/>
      <c r="S459" s="37"/>
      <c r="T459" s="37"/>
    </row>
    <row r="460" spans="4:20" s="29" customFormat="1" x14ac:dyDescent="0.25">
      <c r="D460" s="119"/>
      <c r="E460" s="200"/>
      <c r="F460" s="201"/>
      <c r="G460" s="201"/>
      <c r="H460" s="37"/>
      <c r="Q460" s="119"/>
      <c r="R460" s="119"/>
      <c r="S460" s="37"/>
      <c r="T460" s="37"/>
    </row>
    <row r="461" spans="4:20" s="29" customFormat="1" x14ac:dyDescent="0.25">
      <c r="D461" s="119"/>
      <c r="E461" s="200"/>
      <c r="F461" s="201"/>
      <c r="G461" s="201"/>
      <c r="H461" s="37"/>
      <c r="Q461" s="119"/>
      <c r="R461" s="119"/>
      <c r="S461" s="37"/>
      <c r="T461" s="37"/>
    </row>
    <row r="462" spans="4:20" s="29" customFormat="1" x14ac:dyDescent="0.25">
      <c r="D462" s="119"/>
      <c r="E462" s="200"/>
      <c r="F462" s="201"/>
      <c r="G462" s="201"/>
      <c r="H462" s="37"/>
      <c r="Q462" s="119"/>
      <c r="R462" s="119"/>
      <c r="S462" s="37"/>
      <c r="T462" s="37"/>
    </row>
    <row r="463" spans="4:20" s="29" customFormat="1" x14ac:dyDescent="0.25">
      <c r="D463" s="119"/>
      <c r="E463" s="200"/>
      <c r="F463" s="201"/>
      <c r="G463" s="201"/>
      <c r="H463" s="37"/>
      <c r="Q463" s="119"/>
      <c r="R463" s="119"/>
      <c r="S463" s="37"/>
      <c r="T463" s="37"/>
    </row>
    <row r="464" spans="4:20" s="29" customFormat="1" x14ac:dyDescent="0.25">
      <c r="D464" s="119"/>
      <c r="E464" s="200"/>
      <c r="F464" s="201"/>
      <c r="G464" s="201"/>
      <c r="H464" s="37"/>
      <c r="Q464" s="119"/>
      <c r="R464" s="119"/>
      <c r="S464" s="37"/>
      <c r="T464" s="37"/>
    </row>
    <row r="465" spans="4:20" s="29" customFormat="1" x14ac:dyDescent="0.25">
      <c r="D465" s="119"/>
      <c r="E465" s="200"/>
      <c r="F465" s="201"/>
      <c r="G465" s="201"/>
      <c r="H465" s="37"/>
      <c r="Q465" s="119"/>
      <c r="R465" s="119"/>
      <c r="S465" s="37"/>
      <c r="T465" s="37"/>
    </row>
    <row r="466" spans="4:20" s="29" customFormat="1" x14ac:dyDescent="0.25">
      <c r="D466" s="119"/>
      <c r="E466" s="200"/>
      <c r="F466" s="201"/>
      <c r="G466" s="201"/>
      <c r="H466" s="37"/>
      <c r="Q466" s="119"/>
      <c r="R466" s="119"/>
      <c r="S466" s="37"/>
      <c r="T466" s="37"/>
    </row>
    <row r="467" spans="4:20" s="29" customFormat="1" x14ac:dyDescent="0.25">
      <c r="D467" s="119"/>
      <c r="E467" s="200"/>
      <c r="F467" s="201"/>
      <c r="G467" s="201"/>
      <c r="H467" s="37"/>
      <c r="Q467" s="119"/>
      <c r="R467" s="119"/>
      <c r="S467" s="37"/>
      <c r="T467" s="37"/>
    </row>
    <row r="468" spans="4:20" s="29" customFormat="1" x14ac:dyDescent="0.25">
      <c r="D468" s="119"/>
      <c r="E468" s="200"/>
      <c r="F468" s="201"/>
      <c r="G468" s="201"/>
      <c r="H468" s="37"/>
      <c r="Q468" s="119"/>
      <c r="R468" s="119"/>
      <c r="S468" s="37"/>
      <c r="T468" s="37"/>
    </row>
    <row r="469" spans="4:20" s="29" customFormat="1" x14ac:dyDescent="0.25">
      <c r="D469" s="119"/>
      <c r="E469" s="200"/>
      <c r="F469" s="201"/>
      <c r="G469" s="201"/>
      <c r="H469" s="37"/>
      <c r="Q469" s="119"/>
      <c r="R469" s="119"/>
      <c r="S469" s="37"/>
      <c r="T469" s="37"/>
    </row>
    <row r="470" spans="4:20" s="29" customFormat="1" x14ac:dyDescent="0.25">
      <c r="D470" s="119"/>
      <c r="E470" s="200"/>
      <c r="F470" s="201"/>
      <c r="G470" s="201"/>
      <c r="H470" s="37"/>
      <c r="Q470" s="119"/>
      <c r="R470" s="119"/>
      <c r="S470" s="37"/>
      <c r="T470" s="37"/>
    </row>
    <row r="471" spans="4:20" s="29" customFormat="1" x14ac:dyDescent="0.25">
      <c r="D471" s="119"/>
      <c r="E471" s="200"/>
      <c r="F471" s="201"/>
      <c r="G471" s="201"/>
      <c r="H471" s="37"/>
      <c r="Q471" s="119"/>
      <c r="R471" s="119"/>
      <c r="S471" s="37"/>
      <c r="T471" s="37"/>
    </row>
    <row r="472" spans="4:20" s="29" customFormat="1" x14ac:dyDescent="0.25">
      <c r="D472" s="119"/>
      <c r="E472" s="200"/>
      <c r="F472" s="201"/>
      <c r="G472" s="201"/>
      <c r="H472" s="37"/>
      <c r="Q472" s="119"/>
      <c r="R472" s="119"/>
      <c r="S472" s="37"/>
      <c r="T472" s="37"/>
    </row>
    <row r="473" spans="4:20" s="29" customFormat="1" x14ac:dyDescent="0.25">
      <c r="D473" s="119"/>
      <c r="E473" s="200"/>
      <c r="F473" s="201"/>
      <c r="G473" s="201"/>
      <c r="H473" s="37"/>
      <c r="Q473" s="119"/>
      <c r="R473" s="119"/>
      <c r="S473" s="37"/>
      <c r="T473" s="37"/>
    </row>
    <row r="474" spans="4:20" s="29" customFormat="1" x14ac:dyDescent="0.25">
      <c r="D474" s="119"/>
      <c r="E474" s="200"/>
      <c r="F474" s="201"/>
      <c r="G474" s="201"/>
      <c r="H474" s="37"/>
      <c r="Q474" s="119"/>
      <c r="R474" s="119"/>
      <c r="S474" s="37"/>
      <c r="T474" s="37"/>
    </row>
    <row r="475" spans="4:20" s="29" customFormat="1" x14ac:dyDescent="0.25">
      <c r="D475" s="119"/>
      <c r="E475" s="200"/>
      <c r="F475" s="201"/>
      <c r="G475" s="201"/>
      <c r="H475" s="37"/>
      <c r="Q475" s="119"/>
      <c r="R475" s="119"/>
      <c r="S475" s="37"/>
      <c r="T475" s="37"/>
    </row>
    <row r="476" spans="4:20" s="29" customFormat="1" x14ac:dyDescent="0.25">
      <c r="D476" s="119"/>
      <c r="E476" s="200"/>
      <c r="F476" s="201"/>
      <c r="G476" s="201"/>
      <c r="H476" s="37"/>
      <c r="Q476" s="119"/>
      <c r="R476" s="119"/>
      <c r="S476" s="37"/>
      <c r="T476" s="37"/>
    </row>
    <row r="477" spans="4:20" s="29" customFormat="1" x14ac:dyDescent="0.25">
      <c r="D477" s="119"/>
      <c r="E477" s="200"/>
      <c r="F477" s="201"/>
      <c r="G477" s="201"/>
      <c r="H477" s="37"/>
      <c r="Q477" s="119"/>
      <c r="R477" s="119"/>
      <c r="S477" s="37"/>
      <c r="T477" s="37"/>
    </row>
    <row r="478" spans="4:20" s="29" customFormat="1" x14ac:dyDescent="0.25">
      <c r="D478" s="119"/>
      <c r="E478" s="200"/>
      <c r="F478" s="201"/>
      <c r="G478" s="201"/>
      <c r="H478" s="37"/>
      <c r="Q478" s="119"/>
      <c r="R478" s="119"/>
      <c r="S478" s="37"/>
      <c r="T478" s="37"/>
    </row>
    <row r="479" spans="4:20" s="29" customFormat="1" x14ac:dyDescent="0.25">
      <c r="D479" s="119"/>
      <c r="E479" s="200"/>
      <c r="F479" s="201"/>
      <c r="G479" s="201"/>
      <c r="H479" s="37"/>
      <c r="Q479" s="119"/>
      <c r="R479" s="119"/>
      <c r="S479" s="37"/>
      <c r="T479" s="37"/>
    </row>
    <row r="480" spans="4:20" s="29" customFormat="1" x14ac:dyDescent="0.25">
      <c r="D480" s="119"/>
      <c r="E480" s="200"/>
      <c r="F480" s="201"/>
      <c r="G480" s="201"/>
      <c r="H480" s="37"/>
      <c r="Q480" s="119"/>
      <c r="R480" s="119"/>
      <c r="S480" s="37"/>
      <c r="T480" s="37"/>
    </row>
    <row r="481" spans="4:20" s="29" customFormat="1" x14ac:dyDescent="0.25">
      <c r="D481" s="119"/>
      <c r="E481" s="200"/>
      <c r="F481" s="201"/>
      <c r="G481" s="201"/>
      <c r="H481" s="37"/>
      <c r="Q481" s="119"/>
      <c r="R481" s="119"/>
      <c r="S481" s="37"/>
      <c r="T481" s="37"/>
    </row>
    <row r="482" spans="4:20" s="29" customFormat="1" x14ac:dyDescent="0.25">
      <c r="D482" s="119"/>
      <c r="E482" s="200"/>
      <c r="F482" s="201"/>
      <c r="G482" s="201"/>
      <c r="H482" s="37"/>
      <c r="Q482" s="119"/>
      <c r="R482" s="119"/>
      <c r="S482" s="37"/>
      <c r="T482" s="37"/>
    </row>
    <row r="483" spans="4:20" s="29" customFormat="1" x14ac:dyDescent="0.25">
      <c r="D483" s="119"/>
      <c r="E483" s="200"/>
      <c r="F483" s="201"/>
      <c r="G483" s="201"/>
      <c r="H483" s="37"/>
      <c r="Q483" s="119"/>
      <c r="R483" s="119"/>
      <c r="S483" s="37"/>
      <c r="T483" s="37"/>
    </row>
    <row r="484" spans="4:20" s="29" customFormat="1" x14ac:dyDescent="0.25">
      <c r="D484" s="119"/>
      <c r="E484" s="200"/>
      <c r="F484" s="201"/>
      <c r="G484" s="201"/>
      <c r="H484" s="37"/>
      <c r="Q484" s="119"/>
      <c r="R484" s="119"/>
      <c r="S484" s="37"/>
      <c r="T484" s="37"/>
    </row>
    <row r="485" spans="4:20" s="29" customFormat="1" x14ac:dyDescent="0.25">
      <c r="D485" s="119"/>
      <c r="E485" s="200"/>
      <c r="F485" s="201"/>
      <c r="G485" s="201"/>
      <c r="H485" s="37"/>
      <c r="Q485" s="119"/>
      <c r="R485" s="119"/>
      <c r="S485" s="37"/>
      <c r="T485" s="37"/>
    </row>
    <row r="486" spans="4:20" s="29" customFormat="1" x14ac:dyDescent="0.25">
      <c r="D486" s="119"/>
      <c r="E486" s="200"/>
      <c r="F486" s="201"/>
      <c r="G486" s="201"/>
      <c r="H486" s="37"/>
      <c r="Q486" s="119"/>
      <c r="R486" s="119"/>
      <c r="S486" s="37"/>
      <c r="T486" s="37"/>
    </row>
    <row r="487" spans="4:20" s="29" customFormat="1" x14ac:dyDescent="0.25">
      <c r="D487" s="119"/>
      <c r="E487" s="200"/>
      <c r="F487" s="201"/>
      <c r="G487" s="201"/>
      <c r="H487" s="37"/>
      <c r="Q487" s="119"/>
      <c r="R487" s="119"/>
      <c r="S487" s="37"/>
      <c r="T487" s="37"/>
    </row>
    <row r="488" spans="4:20" s="29" customFormat="1" x14ac:dyDescent="0.25">
      <c r="D488" s="119"/>
      <c r="E488" s="200"/>
      <c r="F488" s="201"/>
      <c r="G488" s="201"/>
      <c r="H488" s="37"/>
      <c r="Q488" s="119"/>
      <c r="R488" s="119"/>
      <c r="S488" s="37"/>
      <c r="T488" s="37"/>
    </row>
    <row r="489" spans="4:20" s="29" customFormat="1" x14ac:dyDescent="0.25">
      <c r="D489" s="119"/>
      <c r="E489" s="200"/>
      <c r="F489" s="201"/>
      <c r="G489" s="201"/>
      <c r="H489" s="37"/>
      <c r="Q489" s="119"/>
      <c r="R489" s="119"/>
      <c r="S489" s="37"/>
      <c r="T489" s="37"/>
    </row>
    <row r="490" spans="4:20" s="29" customFormat="1" x14ac:dyDescent="0.25">
      <c r="D490" s="119"/>
      <c r="E490" s="200"/>
      <c r="F490" s="201"/>
      <c r="G490" s="201"/>
      <c r="H490" s="37"/>
      <c r="Q490" s="119"/>
      <c r="R490" s="119"/>
      <c r="S490" s="37"/>
      <c r="T490" s="37"/>
    </row>
    <row r="491" spans="4:20" s="29" customFormat="1" x14ac:dyDescent="0.25">
      <c r="D491" s="119"/>
      <c r="E491" s="200"/>
      <c r="F491" s="201"/>
      <c r="G491" s="201"/>
      <c r="H491" s="37"/>
      <c r="Q491" s="119"/>
      <c r="R491" s="119"/>
      <c r="S491" s="37"/>
      <c r="T491" s="37"/>
    </row>
    <row r="492" spans="4:20" s="29" customFormat="1" x14ac:dyDescent="0.25">
      <c r="D492" s="119"/>
      <c r="E492" s="200"/>
      <c r="F492" s="201"/>
      <c r="G492" s="201"/>
      <c r="H492" s="37"/>
      <c r="Q492" s="119"/>
      <c r="R492" s="119"/>
      <c r="S492" s="37"/>
      <c r="T492" s="37"/>
    </row>
    <row r="493" spans="4:20" s="29" customFormat="1" x14ac:dyDescent="0.25">
      <c r="D493" s="119"/>
      <c r="E493" s="200"/>
      <c r="F493" s="201"/>
      <c r="G493" s="201"/>
      <c r="H493" s="37"/>
      <c r="Q493" s="119"/>
      <c r="R493" s="119"/>
      <c r="S493" s="37"/>
      <c r="T493" s="37"/>
    </row>
    <row r="494" spans="4:20" s="29" customFormat="1" x14ac:dyDescent="0.25">
      <c r="D494" s="119"/>
      <c r="E494" s="200"/>
      <c r="F494" s="201"/>
      <c r="G494" s="201"/>
      <c r="H494" s="37"/>
      <c r="Q494" s="119"/>
      <c r="R494" s="119"/>
      <c r="S494" s="37"/>
      <c r="T494" s="37"/>
    </row>
    <row r="495" spans="4:20" s="29" customFormat="1" x14ac:dyDescent="0.25">
      <c r="D495" s="119"/>
      <c r="E495" s="200"/>
      <c r="F495" s="201"/>
      <c r="G495" s="201"/>
      <c r="H495" s="37"/>
      <c r="Q495" s="119"/>
      <c r="R495" s="119"/>
      <c r="S495" s="37"/>
      <c r="T495" s="37"/>
    </row>
    <row r="496" spans="4:20" s="29" customFormat="1" x14ac:dyDescent="0.25">
      <c r="D496" s="119"/>
      <c r="E496" s="200"/>
      <c r="F496" s="201"/>
      <c r="G496" s="201"/>
      <c r="H496" s="37"/>
      <c r="Q496" s="119"/>
      <c r="R496" s="119"/>
      <c r="S496" s="37"/>
      <c r="T496" s="37"/>
    </row>
    <row r="497" spans="4:20" s="29" customFormat="1" x14ac:dyDescent="0.25">
      <c r="D497" s="119"/>
      <c r="E497" s="200"/>
      <c r="F497" s="201"/>
      <c r="G497" s="201"/>
      <c r="H497" s="37"/>
      <c r="Q497" s="119"/>
      <c r="R497" s="119"/>
      <c r="S497" s="37"/>
      <c r="T497" s="37"/>
    </row>
    <row r="498" spans="4:20" s="29" customFormat="1" x14ac:dyDescent="0.25">
      <c r="D498" s="119"/>
      <c r="E498" s="200"/>
      <c r="F498" s="201"/>
      <c r="G498" s="201"/>
      <c r="H498" s="37"/>
      <c r="Q498" s="119"/>
      <c r="R498" s="119"/>
      <c r="S498" s="37"/>
      <c r="T498" s="37"/>
    </row>
    <row r="499" spans="4:20" s="29" customFormat="1" x14ac:dyDescent="0.25">
      <c r="D499" s="119"/>
      <c r="E499" s="200"/>
      <c r="F499" s="201"/>
      <c r="G499" s="201"/>
      <c r="H499" s="37"/>
      <c r="Q499" s="119"/>
      <c r="R499" s="119"/>
      <c r="S499" s="37"/>
      <c r="T499" s="37"/>
    </row>
    <row r="500" spans="4:20" s="29" customFormat="1" x14ac:dyDescent="0.25">
      <c r="D500" s="119"/>
      <c r="E500" s="200"/>
      <c r="F500" s="201"/>
      <c r="G500" s="201"/>
      <c r="H500" s="37"/>
      <c r="Q500" s="119"/>
      <c r="R500" s="119"/>
      <c r="S500" s="37"/>
      <c r="T500" s="37"/>
    </row>
    <row r="501" spans="4:20" s="29" customFormat="1" x14ac:dyDescent="0.25">
      <c r="D501" s="119"/>
      <c r="E501" s="200"/>
      <c r="F501" s="201"/>
      <c r="G501" s="201"/>
      <c r="H501" s="37"/>
      <c r="Q501" s="119"/>
      <c r="R501" s="119"/>
      <c r="S501" s="37"/>
      <c r="T501" s="37"/>
    </row>
    <row r="502" spans="4:20" s="29" customFormat="1" x14ac:dyDescent="0.25">
      <c r="D502" s="119"/>
      <c r="E502" s="200"/>
      <c r="F502" s="201"/>
      <c r="G502" s="201"/>
      <c r="H502" s="37"/>
      <c r="Q502" s="119"/>
      <c r="R502" s="119"/>
      <c r="S502" s="37"/>
      <c r="T502" s="37"/>
    </row>
    <row r="503" spans="4:20" s="29" customFormat="1" x14ac:dyDescent="0.25">
      <c r="D503" s="119"/>
      <c r="E503" s="200"/>
      <c r="F503" s="201"/>
      <c r="G503" s="201"/>
      <c r="H503" s="37"/>
      <c r="Q503" s="119"/>
      <c r="R503" s="119"/>
      <c r="S503" s="37"/>
      <c r="T503" s="37"/>
    </row>
    <row r="504" spans="4:20" s="29" customFormat="1" x14ac:dyDescent="0.25">
      <c r="D504" s="119"/>
      <c r="E504" s="200"/>
      <c r="F504" s="201"/>
      <c r="G504" s="201"/>
      <c r="H504" s="37"/>
      <c r="Q504" s="119"/>
      <c r="R504" s="119"/>
      <c r="S504" s="37"/>
      <c r="T504" s="37"/>
    </row>
    <row r="505" spans="4:20" s="29" customFormat="1" x14ac:dyDescent="0.25">
      <c r="D505" s="119"/>
      <c r="E505" s="200"/>
      <c r="F505" s="201"/>
      <c r="G505" s="201"/>
      <c r="H505" s="37"/>
      <c r="Q505" s="119"/>
      <c r="R505" s="119"/>
      <c r="S505" s="37"/>
      <c r="T505" s="37"/>
    </row>
    <row r="506" spans="4:20" s="29" customFormat="1" x14ac:dyDescent="0.25">
      <c r="D506" s="119"/>
      <c r="E506" s="200"/>
      <c r="F506" s="201"/>
      <c r="G506" s="201"/>
      <c r="H506" s="37"/>
      <c r="Q506" s="119"/>
      <c r="R506" s="119"/>
      <c r="S506" s="37"/>
      <c r="T506" s="37"/>
    </row>
    <row r="507" spans="4:20" s="29" customFormat="1" x14ac:dyDescent="0.25">
      <c r="D507" s="119"/>
      <c r="E507" s="200"/>
      <c r="F507" s="201"/>
      <c r="G507" s="201"/>
      <c r="H507" s="37"/>
      <c r="Q507" s="119"/>
      <c r="R507" s="119"/>
      <c r="S507" s="37"/>
      <c r="T507" s="37"/>
    </row>
    <row r="508" spans="4:20" s="29" customFormat="1" x14ac:dyDescent="0.25">
      <c r="D508" s="119"/>
      <c r="E508" s="200"/>
      <c r="F508" s="201"/>
      <c r="G508" s="201"/>
      <c r="H508" s="37"/>
      <c r="Q508" s="119"/>
      <c r="R508" s="119"/>
      <c r="S508" s="37"/>
      <c r="T508" s="37"/>
    </row>
    <row r="509" spans="4:20" s="29" customFormat="1" x14ac:dyDescent="0.25">
      <c r="D509" s="119"/>
      <c r="E509" s="200"/>
      <c r="F509" s="201"/>
      <c r="G509" s="201"/>
      <c r="H509" s="37"/>
      <c r="Q509" s="119"/>
      <c r="R509" s="119"/>
      <c r="S509" s="37"/>
      <c r="T509" s="37"/>
    </row>
    <row r="510" spans="4:20" s="29" customFormat="1" x14ac:dyDescent="0.25">
      <c r="D510" s="119"/>
      <c r="E510" s="200"/>
      <c r="F510" s="201"/>
      <c r="G510" s="201"/>
      <c r="H510" s="37"/>
      <c r="Q510" s="119"/>
      <c r="R510" s="119"/>
      <c r="S510" s="37"/>
      <c r="T510" s="37"/>
    </row>
    <row r="511" spans="4:20" s="29" customFormat="1" x14ac:dyDescent="0.25">
      <c r="D511" s="119"/>
      <c r="E511" s="200"/>
      <c r="F511" s="201"/>
      <c r="G511" s="201"/>
      <c r="H511" s="37"/>
      <c r="Q511" s="119"/>
      <c r="R511" s="119"/>
      <c r="S511" s="37"/>
      <c r="T511" s="37"/>
    </row>
    <row r="512" spans="4:20" s="29" customFormat="1" x14ac:dyDescent="0.25">
      <c r="D512" s="119"/>
      <c r="E512" s="200"/>
      <c r="F512" s="201"/>
      <c r="G512" s="201"/>
      <c r="H512" s="37"/>
      <c r="Q512" s="119"/>
      <c r="R512" s="119"/>
      <c r="S512" s="37"/>
      <c r="T512" s="37"/>
    </row>
    <row r="513" spans="4:20" s="29" customFormat="1" x14ac:dyDescent="0.25">
      <c r="D513" s="119"/>
      <c r="E513" s="200"/>
      <c r="F513" s="201"/>
      <c r="G513" s="201"/>
      <c r="H513" s="37"/>
      <c r="Q513" s="119"/>
      <c r="R513" s="119"/>
      <c r="S513" s="37"/>
      <c r="T513" s="37"/>
    </row>
    <row r="514" spans="4:20" s="29" customFormat="1" x14ac:dyDescent="0.25">
      <c r="D514" s="119"/>
      <c r="E514" s="200"/>
      <c r="F514" s="201"/>
      <c r="G514" s="201"/>
      <c r="H514" s="37"/>
      <c r="Q514" s="119"/>
      <c r="R514" s="119"/>
      <c r="S514" s="37"/>
      <c r="T514" s="37"/>
    </row>
    <row r="515" spans="4:20" s="29" customFormat="1" x14ac:dyDescent="0.25">
      <c r="D515" s="119"/>
      <c r="E515" s="200"/>
      <c r="F515" s="201"/>
      <c r="G515" s="201"/>
      <c r="H515" s="37"/>
      <c r="Q515" s="119"/>
      <c r="R515" s="119"/>
      <c r="S515" s="37"/>
      <c r="T515" s="37"/>
    </row>
    <row r="516" spans="4:20" s="29" customFormat="1" x14ac:dyDescent="0.25">
      <c r="D516" s="119"/>
      <c r="E516" s="200"/>
      <c r="F516" s="201"/>
      <c r="G516" s="201"/>
      <c r="H516" s="37"/>
      <c r="Q516" s="119"/>
      <c r="R516" s="119"/>
      <c r="S516" s="37"/>
      <c r="T516" s="37"/>
    </row>
    <row r="517" spans="4:20" s="29" customFormat="1" x14ac:dyDescent="0.25">
      <c r="D517" s="119"/>
      <c r="E517" s="200"/>
      <c r="F517" s="201"/>
      <c r="G517" s="201"/>
      <c r="H517" s="37"/>
      <c r="Q517" s="119"/>
      <c r="R517" s="119"/>
      <c r="S517" s="37"/>
      <c r="T517" s="37"/>
    </row>
    <row r="518" spans="4:20" s="29" customFormat="1" x14ac:dyDescent="0.25">
      <c r="D518" s="119"/>
      <c r="E518" s="200"/>
      <c r="F518" s="201"/>
      <c r="G518" s="201"/>
      <c r="H518" s="37"/>
      <c r="Q518" s="119"/>
      <c r="R518" s="119"/>
      <c r="S518" s="37"/>
      <c r="T518" s="37"/>
    </row>
    <row r="519" spans="4:20" s="29" customFormat="1" x14ac:dyDescent="0.25">
      <c r="D519" s="119"/>
      <c r="E519" s="200"/>
      <c r="F519" s="201"/>
      <c r="G519" s="201"/>
      <c r="H519" s="37"/>
      <c r="Q519" s="119"/>
      <c r="R519" s="119"/>
      <c r="S519" s="37"/>
      <c r="T519" s="37"/>
    </row>
    <row r="520" spans="4:20" s="29" customFormat="1" x14ac:dyDescent="0.25">
      <c r="D520" s="119"/>
      <c r="E520" s="200"/>
      <c r="F520" s="201"/>
      <c r="G520" s="201"/>
      <c r="H520" s="37"/>
      <c r="Q520" s="119"/>
      <c r="R520" s="119"/>
      <c r="S520" s="37"/>
      <c r="T520" s="37"/>
    </row>
    <row r="521" spans="4:20" s="29" customFormat="1" x14ac:dyDescent="0.25">
      <c r="D521" s="119"/>
      <c r="E521" s="200"/>
      <c r="F521" s="201"/>
      <c r="G521" s="201"/>
      <c r="H521" s="37"/>
      <c r="Q521" s="119"/>
      <c r="R521" s="119"/>
      <c r="S521" s="37"/>
      <c r="T521" s="37"/>
    </row>
    <row r="522" spans="4:20" s="29" customFormat="1" x14ac:dyDescent="0.25">
      <c r="D522" s="119"/>
      <c r="E522" s="200"/>
      <c r="F522" s="201"/>
      <c r="G522" s="201"/>
      <c r="H522" s="37"/>
      <c r="Q522" s="119"/>
      <c r="R522" s="119"/>
      <c r="S522" s="37"/>
      <c r="T522" s="37"/>
    </row>
    <row r="523" spans="4:20" s="29" customFormat="1" x14ac:dyDescent="0.25">
      <c r="D523" s="119"/>
      <c r="E523" s="200"/>
      <c r="F523" s="201"/>
      <c r="G523" s="201"/>
      <c r="H523" s="37"/>
      <c r="Q523" s="119"/>
      <c r="R523" s="119"/>
      <c r="S523" s="37"/>
      <c r="T523" s="37"/>
    </row>
    <row r="524" spans="4:20" s="29" customFormat="1" x14ac:dyDescent="0.25">
      <c r="D524" s="119"/>
      <c r="E524" s="200"/>
      <c r="F524" s="201"/>
      <c r="G524" s="201"/>
      <c r="H524" s="37"/>
      <c r="Q524" s="119"/>
      <c r="R524" s="119"/>
      <c r="S524" s="37"/>
      <c r="T524" s="37"/>
    </row>
    <row r="525" spans="4:20" s="29" customFormat="1" x14ac:dyDescent="0.25">
      <c r="D525" s="119"/>
      <c r="E525" s="200"/>
      <c r="F525" s="201"/>
      <c r="G525" s="201"/>
      <c r="H525" s="37"/>
      <c r="Q525" s="119"/>
      <c r="R525" s="119"/>
      <c r="S525" s="37"/>
      <c r="T525" s="37"/>
    </row>
    <row r="526" spans="4:20" s="29" customFormat="1" x14ac:dyDescent="0.25">
      <c r="D526" s="119"/>
      <c r="E526" s="200"/>
      <c r="F526" s="201"/>
      <c r="G526" s="201"/>
      <c r="H526" s="37"/>
      <c r="Q526" s="119"/>
      <c r="R526" s="119"/>
      <c r="S526" s="37"/>
      <c r="T526" s="37"/>
    </row>
    <row r="527" spans="4:20" s="29" customFormat="1" x14ac:dyDescent="0.25">
      <c r="D527" s="119"/>
      <c r="E527" s="200"/>
      <c r="F527" s="201"/>
      <c r="G527" s="201"/>
      <c r="H527" s="37"/>
      <c r="Q527" s="119"/>
      <c r="R527" s="119"/>
      <c r="S527" s="37"/>
      <c r="T527" s="37"/>
    </row>
    <row r="528" spans="4:20" s="29" customFormat="1" x14ac:dyDescent="0.25">
      <c r="D528" s="119"/>
      <c r="E528" s="200"/>
      <c r="F528" s="201"/>
      <c r="G528" s="201"/>
      <c r="H528" s="37"/>
      <c r="Q528" s="119"/>
      <c r="R528" s="119"/>
      <c r="S528" s="37"/>
      <c r="T528" s="37"/>
    </row>
    <row r="529" spans="4:20" s="29" customFormat="1" x14ac:dyDescent="0.25">
      <c r="D529" s="119"/>
      <c r="E529" s="200"/>
      <c r="F529" s="201"/>
      <c r="G529" s="201"/>
      <c r="H529" s="37"/>
      <c r="Q529" s="119"/>
      <c r="R529" s="119"/>
      <c r="S529" s="37"/>
      <c r="T529" s="37"/>
    </row>
    <row r="530" spans="4:20" s="29" customFormat="1" x14ac:dyDescent="0.25">
      <c r="D530" s="119"/>
      <c r="E530" s="200"/>
      <c r="F530" s="201"/>
      <c r="G530" s="201"/>
      <c r="H530" s="37"/>
      <c r="Q530" s="119"/>
      <c r="R530" s="119"/>
      <c r="S530" s="37"/>
      <c r="T530" s="37"/>
    </row>
    <row r="531" spans="4:20" s="29" customFormat="1" x14ac:dyDescent="0.25">
      <c r="D531" s="119"/>
      <c r="E531" s="200"/>
      <c r="F531" s="201"/>
      <c r="G531" s="201"/>
      <c r="H531" s="37"/>
      <c r="Q531" s="119"/>
      <c r="R531" s="119"/>
      <c r="S531" s="37"/>
      <c r="T531" s="37"/>
    </row>
    <row r="532" spans="4:20" s="29" customFormat="1" x14ac:dyDescent="0.25">
      <c r="D532" s="119"/>
      <c r="E532" s="200"/>
      <c r="F532" s="201"/>
      <c r="G532" s="201"/>
      <c r="H532" s="37"/>
      <c r="Q532" s="119"/>
      <c r="R532" s="119"/>
      <c r="S532" s="37"/>
      <c r="T532" s="37"/>
    </row>
    <row r="533" spans="4:20" s="29" customFormat="1" x14ac:dyDescent="0.25">
      <c r="D533" s="119"/>
      <c r="E533" s="200"/>
      <c r="F533" s="201"/>
      <c r="G533" s="201"/>
      <c r="H533" s="37"/>
      <c r="Q533" s="119"/>
      <c r="R533" s="119"/>
      <c r="S533" s="37"/>
      <c r="T533" s="37"/>
    </row>
    <row r="534" spans="4:20" s="29" customFormat="1" x14ac:dyDescent="0.25">
      <c r="D534" s="119"/>
      <c r="E534" s="200"/>
      <c r="F534" s="201"/>
      <c r="G534" s="201"/>
      <c r="H534" s="37"/>
      <c r="Q534" s="119"/>
      <c r="R534" s="119"/>
      <c r="S534" s="37"/>
      <c r="T534" s="37"/>
    </row>
    <row r="535" spans="4:20" s="29" customFormat="1" x14ac:dyDescent="0.25">
      <c r="D535" s="119"/>
      <c r="E535" s="200"/>
      <c r="F535" s="201"/>
      <c r="G535" s="201"/>
      <c r="H535" s="37"/>
      <c r="Q535" s="119"/>
      <c r="R535" s="119"/>
      <c r="S535" s="37"/>
      <c r="T535" s="37"/>
    </row>
    <row r="536" spans="4:20" s="29" customFormat="1" x14ac:dyDescent="0.25">
      <c r="D536" s="119"/>
      <c r="E536" s="200"/>
      <c r="F536" s="201"/>
      <c r="G536" s="201"/>
      <c r="H536" s="37"/>
      <c r="Q536" s="119"/>
      <c r="R536" s="119"/>
      <c r="S536" s="37"/>
      <c r="T536" s="37"/>
    </row>
    <row r="537" spans="4:20" s="29" customFormat="1" x14ac:dyDescent="0.25">
      <c r="D537" s="119"/>
      <c r="E537" s="200"/>
      <c r="F537" s="201"/>
      <c r="G537" s="201"/>
      <c r="H537" s="37"/>
      <c r="Q537" s="119"/>
      <c r="R537" s="119"/>
      <c r="S537" s="37"/>
      <c r="T537" s="37"/>
    </row>
    <row r="538" spans="4:20" s="29" customFormat="1" x14ac:dyDescent="0.25">
      <c r="D538" s="119"/>
      <c r="E538" s="200"/>
      <c r="F538" s="201"/>
      <c r="G538" s="201"/>
      <c r="H538" s="37"/>
      <c r="Q538" s="119"/>
      <c r="R538" s="119"/>
      <c r="S538" s="37"/>
      <c r="T538" s="37"/>
    </row>
    <row r="539" spans="4:20" s="29" customFormat="1" x14ac:dyDescent="0.25">
      <c r="D539" s="119"/>
      <c r="E539" s="200"/>
      <c r="F539" s="201"/>
      <c r="G539" s="201"/>
      <c r="H539" s="37"/>
      <c r="Q539" s="119"/>
      <c r="R539" s="119"/>
      <c r="S539" s="37"/>
      <c r="T539" s="37"/>
    </row>
    <row r="540" spans="4:20" s="29" customFormat="1" x14ac:dyDescent="0.25">
      <c r="D540" s="119"/>
      <c r="E540" s="200"/>
      <c r="F540" s="201"/>
      <c r="G540" s="201"/>
      <c r="H540" s="37"/>
      <c r="Q540" s="119"/>
      <c r="R540" s="119"/>
      <c r="S540" s="37"/>
      <c r="T540" s="37"/>
    </row>
    <row r="541" spans="4:20" s="29" customFormat="1" x14ac:dyDescent="0.25">
      <c r="D541" s="119"/>
      <c r="E541" s="200"/>
      <c r="F541" s="201"/>
      <c r="G541" s="201"/>
      <c r="H541" s="37"/>
      <c r="Q541" s="119"/>
      <c r="R541" s="119"/>
      <c r="S541" s="37"/>
      <c r="T541" s="37"/>
    </row>
    <row r="542" spans="4:20" s="29" customFormat="1" x14ac:dyDescent="0.25">
      <c r="D542" s="119"/>
      <c r="E542" s="200"/>
      <c r="F542" s="201"/>
      <c r="G542" s="201"/>
      <c r="H542" s="37"/>
      <c r="Q542" s="119"/>
      <c r="R542" s="119"/>
      <c r="S542" s="37"/>
      <c r="T542" s="37"/>
    </row>
    <row r="543" spans="4:20" s="29" customFormat="1" x14ac:dyDescent="0.25">
      <c r="D543" s="119"/>
      <c r="E543" s="200"/>
      <c r="F543" s="201"/>
      <c r="G543" s="201"/>
      <c r="H543" s="37"/>
      <c r="Q543" s="119"/>
      <c r="R543" s="119"/>
      <c r="S543" s="37"/>
      <c r="T543" s="37"/>
    </row>
    <row r="544" spans="4:20" s="29" customFormat="1" x14ac:dyDescent="0.25">
      <c r="D544" s="119"/>
      <c r="E544" s="200"/>
      <c r="F544" s="201"/>
      <c r="G544" s="201"/>
      <c r="H544" s="37"/>
      <c r="Q544" s="119"/>
      <c r="R544" s="119"/>
      <c r="S544" s="37"/>
      <c r="T544" s="37"/>
    </row>
    <row r="545" spans="4:20" s="29" customFormat="1" x14ac:dyDescent="0.25">
      <c r="D545" s="119"/>
      <c r="E545" s="200"/>
      <c r="F545" s="201"/>
      <c r="G545" s="201"/>
      <c r="H545" s="37"/>
      <c r="Q545" s="119"/>
      <c r="R545" s="119"/>
      <c r="S545" s="37"/>
      <c r="T545" s="37"/>
    </row>
    <row r="546" spans="4:20" s="29" customFormat="1" x14ac:dyDescent="0.25">
      <c r="D546" s="119"/>
      <c r="E546" s="200"/>
      <c r="F546" s="201"/>
      <c r="G546" s="201"/>
      <c r="H546" s="37"/>
      <c r="Q546" s="119"/>
      <c r="R546" s="119"/>
      <c r="S546" s="37"/>
      <c r="T546" s="37"/>
    </row>
    <row r="547" spans="4:20" s="29" customFormat="1" x14ac:dyDescent="0.25">
      <c r="D547" s="119"/>
      <c r="E547" s="200"/>
      <c r="F547" s="201"/>
      <c r="G547" s="201"/>
      <c r="H547" s="37"/>
      <c r="Q547" s="119"/>
      <c r="R547" s="119"/>
      <c r="S547" s="37"/>
      <c r="T547" s="37"/>
    </row>
    <row r="548" spans="4:20" s="29" customFormat="1" x14ac:dyDescent="0.25">
      <c r="D548" s="119"/>
      <c r="E548" s="200"/>
      <c r="F548" s="201"/>
      <c r="G548" s="201"/>
      <c r="H548" s="37"/>
      <c r="Q548" s="119"/>
      <c r="R548" s="119"/>
      <c r="S548" s="37"/>
      <c r="T548" s="37"/>
    </row>
    <row r="549" spans="4:20" s="29" customFormat="1" x14ac:dyDescent="0.25">
      <c r="D549" s="119"/>
      <c r="E549" s="200"/>
      <c r="F549" s="201"/>
      <c r="G549" s="201"/>
      <c r="H549" s="37"/>
      <c r="Q549" s="119"/>
      <c r="R549" s="119"/>
      <c r="S549" s="37"/>
      <c r="T549" s="37"/>
    </row>
    <row r="550" spans="4:20" s="29" customFormat="1" x14ac:dyDescent="0.25">
      <c r="D550" s="119"/>
      <c r="E550" s="200"/>
      <c r="F550" s="201"/>
      <c r="G550" s="201"/>
      <c r="H550" s="37"/>
      <c r="Q550" s="119"/>
      <c r="R550" s="119"/>
      <c r="S550" s="37"/>
      <c r="T550" s="37"/>
    </row>
    <row r="551" spans="4:20" s="29" customFormat="1" x14ac:dyDescent="0.25">
      <c r="D551" s="119"/>
      <c r="E551" s="200"/>
      <c r="F551" s="201"/>
      <c r="G551" s="201"/>
      <c r="H551" s="37"/>
      <c r="Q551" s="119"/>
      <c r="R551" s="119"/>
      <c r="S551" s="37"/>
      <c r="T551" s="37"/>
    </row>
    <row r="552" spans="4:20" s="29" customFormat="1" x14ac:dyDescent="0.25">
      <c r="D552" s="119"/>
      <c r="E552" s="200"/>
      <c r="F552" s="201"/>
      <c r="G552" s="201"/>
      <c r="H552" s="37"/>
      <c r="Q552" s="119"/>
      <c r="R552" s="119"/>
      <c r="S552" s="37"/>
      <c r="T552" s="37"/>
    </row>
    <row r="553" spans="4:20" s="29" customFormat="1" x14ac:dyDescent="0.25">
      <c r="D553" s="119"/>
      <c r="E553" s="200"/>
      <c r="F553" s="201"/>
      <c r="G553" s="201"/>
      <c r="H553" s="37"/>
      <c r="Q553" s="119"/>
      <c r="R553" s="119"/>
      <c r="S553" s="37"/>
      <c r="T553" s="37"/>
    </row>
    <row r="554" spans="4:20" s="29" customFormat="1" x14ac:dyDescent="0.25">
      <c r="D554" s="119"/>
      <c r="E554" s="200"/>
      <c r="F554" s="201"/>
      <c r="G554" s="201"/>
      <c r="H554" s="37"/>
      <c r="Q554" s="119"/>
      <c r="R554" s="119"/>
      <c r="S554" s="37"/>
      <c r="T554" s="37"/>
    </row>
    <row r="555" spans="4:20" s="29" customFormat="1" x14ac:dyDescent="0.25">
      <c r="D555" s="119"/>
      <c r="E555" s="200"/>
      <c r="F555" s="201"/>
      <c r="G555" s="201"/>
      <c r="H555" s="37"/>
      <c r="Q555" s="119"/>
      <c r="R555" s="119"/>
      <c r="S555" s="37"/>
      <c r="T555" s="37"/>
    </row>
    <row r="556" spans="4:20" s="29" customFormat="1" x14ac:dyDescent="0.25">
      <c r="D556" s="119"/>
      <c r="E556" s="200"/>
      <c r="F556" s="201"/>
      <c r="G556" s="201"/>
      <c r="H556" s="37"/>
      <c r="Q556" s="119"/>
      <c r="R556" s="119"/>
      <c r="S556" s="37"/>
      <c r="T556" s="37"/>
    </row>
    <row r="557" spans="4:20" s="29" customFormat="1" x14ac:dyDescent="0.25">
      <c r="D557" s="119"/>
      <c r="E557" s="200"/>
      <c r="F557" s="201"/>
      <c r="G557" s="201"/>
      <c r="H557" s="37"/>
      <c r="Q557" s="119"/>
      <c r="R557" s="119"/>
      <c r="S557" s="37"/>
      <c r="T557" s="37"/>
    </row>
    <row r="558" spans="4:20" s="29" customFormat="1" x14ac:dyDescent="0.25">
      <c r="D558" s="119"/>
      <c r="E558" s="200"/>
      <c r="F558" s="201"/>
      <c r="G558" s="201"/>
      <c r="H558" s="37"/>
      <c r="Q558" s="119"/>
      <c r="R558" s="119"/>
      <c r="S558" s="37"/>
      <c r="T558" s="37"/>
    </row>
    <row r="559" spans="4:20" s="29" customFormat="1" x14ac:dyDescent="0.25">
      <c r="D559" s="119"/>
      <c r="E559" s="200"/>
      <c r="F559" s="201"/>
      <c r="G559" s="201"/>
      <c r="H559" s="37"/>
      <c r="Q559" s="119"/>
      <c r="R559" s="119"/>
      <c r="S559" s="37"/>
      <c r="T559" s="37"/>
    </row>
    <row r="560" spans="4:20" s="29" customFormat="1" x14ac:dyDescent="0.25">
      <c r="D560" s="119"/>
      <c r="E560" s="200"/>
      <c r="F560" s="201"/>
      <c r="G560" s="201"/>
      <c r="H560" s="37"/>
      <c r="Q560" s="119"/>
      <c r="R560" s="119"/>
      <c r="S560" s="37"/>
      <c r="T560" s="37"/>
    </row>
    <row r="561" spans="4:20" s="29" customFormat="1" x14ac:dyDescent="0.25">
      <c r="D561" s="119"/>
      <c r="E561" s="200"/>
      <c r="F561" s="201"/>
      <c r="G561" s="201"/>
      <c r="H561" s="37"/>
      <c r="Q561" s="119"/>
      <c r="R561" s="119"/>
      <c r="S561" s="37"/>
      <c r="T561" s="37"/>
    </row>
    <row r="562" spans="4:20" s="29" customFormat="1" x14ac:dyDescent="0.25">
      <c r="D562" s="119"/>
      <c r="E562" s="200"/>
      <c r="F562" s="201"/>
      <c r="G562" s="201"/>
      <c r="H562" s="37"/>
      <c r="Q562" s="119"/>
      <c r="R562" s="119"/>
      <c r="S562" s="37"/>
      <c r="T562" s="37"/>
    </row>
    <row r="563" spans="4:20" s="29" customFormat="1" x14ac:dyDescent="0.25">
      <c r="D563" s="119"/>
      <c r="E563" s="200"/>
      <c r="F563" s="201"/>
      <c r="G563" s="201"/>
      <c r="H563" s="37"/>
      <c r="Q563" s="119"/>
      <c r="R563" s="119"/>
      <c r="S563" s="37"/>
      <c r="T563" s="37"/>
    </row>
    <row r="564" spans="4:20" s="29" customFormat="1" x14ac:dyDescent="0.25">
      <c r="D564" s="119"/>
      <c r="E564" s="200"/>
      <c r="F564" s="201"/>
      <c r="G564" s="201"/>
      <c r="H564" s="37"/>
      <c r="Q564" s="119"/>
      <c r="R564" s="119"/>
      <c r="S564" s="37"/>
      <c r="T564" s="37"/>
    </row>
    <row r="565" spans="4:20" s="29" customFormat="1" x14ac:dyDescent="0.25">
      <c r="D565" s="119"/>
      <c r="E565" s="200"/>
      <c r="F565" s="201"/>
      <c r="G565" s="201"/>
      <c r="H565" s="37"/>
      <c r="Q565" s="119"/>
      <c r="R565" s="119"/>
      <c r="S565" s="37"/>
      <c r="T565" s="37"/>
    </row>
    <row r="566" spans="4:20" s="29" customFormat="1" x14ac:dyDescent="0.25">
      <c r="D566" s="119"/>
      <c r="E566" s="200"/>
      <c r="F566" s="201"/>
      <c r="G566" s="201"/>
      <c r="H566" s="37"/>
      <c r="Q566" s="119"/>
      <c r="R566" s="119"/>
      <c r="S566" s="37"/>
      <c r="T566" s="37"/>
    </row>
    <row r="567" spans="4:20" s="29" customFormat="1" x14ac:dyDescent="0.25">
      <c r="D567" s="119"/>
      <c r="E567" s="200"/>
      <c r="F567" s="201"/>
      <c r="G567" s="201"/>
      <c r="H567" s="37"/>
      <c r="Q567" s="119"/>
      <c r="R567" s="119"/>
      <c r="S567" s="37"/>
      <c r="T567" s="37"/>
    </row>
    <row r="568" spans="4:20" s="29" customFormat="1" x14ac:dyDescent="0.25">
      <c r="D568" s="119"/>
      <c r="E568" s="200"/>
      <c r="F568" s="201"/>
      <c r="G568" s="201"/>
      <c r="H568" s="37"/>
      <c r="Q568" s="119"/>
      <c r="R568" s="119"/>
      <c r="S568" s="37"/>
      <c r="T568" s="37"/>
    </row>
    <row r="569" spans="4:20" s="29" customFormat="1" x14ac:dyDescent="0.25">
      <c r="D569" s="119"/>
      <c r="E569" s="200"/>
      <c r="F569" s="201"/>
      <c r="G569" s="201"/>
      <c r="H569" s="37"/>
      <c r="Q569" s="119"/>
      <c r="R569" s="119"/>
      <c r="S569" s="37"/>
      <c r="T569" s="37"/>
    </row>
    <row r="570" spans="4:20" s="29" customFormat="1" x14ac:dyDescent="0.25">
      <c r="D570" s="119"/>
      <c r="E570" s="200"/>
      <c r="F570" s="201"/>
      <c r="G570" s="201"/>
      <c r="H570" s="37"/>
      <c r="Q570" s="119"/>
      <c r="R570" s="119"/>
      <c r="S570" s="37"/>
      <c r="T570" s="37"/>
    </row>
    <row r="571" spans="4:20" s="29" customFormat="1" x14ac:dyDescent="0.25">
      <c r="D571" s="119"/>
      <c r="E571" s="200"/>
      <c r="F571" s="201"/>
      <c r="G571" s="201"/>
      <c r="H571" s="37"/>
      <c r="Q571" s="119"/>
      <c r="R571" s="119"/>
      <c r="S571" s="37"/>
      <c r="T571" s="37"/>
    </row>
    <row r="572" spans="4:20" s="29" customFormat="1" x14ac:dyDescent="0.25">
      <c r="D572" s="119"/>
      <c r="E572" s="200"/>
      <c r="F572" s="201"/>
      <c r="G572" s="201"/>
      <c r="H572" s="37"/>
      <c r="Q572" s="119"/>
      <c r="R572" s="119"/>
      <c r="S572" s="37"/>
      <c r="T572" s="37"/>
    </row>
    <row r="573" spans="4:20" s="29" customFormat="1" x14ac:dyDescent="0.25">
      <c r="D573" s="119"/>
      <c r="E573" s="200"/>
      <c r="F573" s="201"/>
      <c r="G573" s="201"/>
      <c r="H573" s="37"/>
      <c r="Q573" s="119"/>
      <c r="R573" s="119"/>
      <c r="S573" s="37"/>
      <c r="T573" s="37"/>
    </row>
    <row r="574" spans="4:20" s="29" customFormat="1" x14ac:dyDescent="0.25">
      <c r="D574" s="119"/>
      <c r="E574" s="200"/>
      <c r="F574" s="201"/>
      <c r="G574" s="201"/>
      <c r="H574" s="37"/>
      <c r="Q574" s="119"/>
      <c r="R574" s="119"/>
      <c r="S574" s="37"/>
      <c r="T574" s="37"/>
    </row>
    <row r="575" spans="4:20" s="29" customFormat="1" x14ac:dyDescent="0.25">
      <c r="D575" s="119"/>
      <c r="E575" s="200"/>
      <c r="F575" s="201"/>
      <c r="G575" s="201"/>
      <c r="H575" s="37"/>
      <c r="Q575" s="119"/>
      <c r="R575" s="119"/>
      <c r="S575" s="37"/>
      <c r="T575" s="37"/>
    </row>
    <row r="576" spans="4:20" s="29" customFormat="1" x14ac:dyDescent="0.25">
      <c r="D576" s="119"/>
      <c r="E576" s="200"/>
      <c r="F576" s="201"/>
      <c r="G576" s="201"/>
      <c r="H576" s="37"/>
      <c r="Q576" s="119"/>
      <c r="R576" s="119"/>
      <c r="S576" s="37"/>
      <c r="T576" s="37"/>
    </row>
    <row r="577" spans="4:20" s="29" customFormat="1" x14ac:dyDescent="0.25">
      <c r="D577" s="119"/>
      <c r="E577" s="200"/>
      <c r="F577" s="201"/>
      <c r="G577" s="201"/>
      <c r="H577" s="37"/>
      <c r="Q577" s="119"/>
      <c r="R577" s="119"/>
      <c r="S577" s="37"/>
      <c r="T577" s="37"/>
    </row>
    <row r="578" spans="4:20" s="29" customFormat="1" x14ac:dyDescent="0.25">
      <c r="D578" s="119"/>
      <c r="E578" s="200"/>
      <c r="F578" s="201"/>
      <c r="G578" s="201"/>
      <c r="H578" s="37"/>
      <c r="Q578" s="119"/>
      <c r="R578" s="119"/>
      <c r="S578" s="37"/>
      <c r="T578" s="37"/>
    </row>
    <row r="579" spans="4:20" s="29" customFormat="1" x14ac:dyDescent="0.25">
      <c r="D579" s="119"/>
      <c r="E579" s="200"/>
      <c r="F579" s="201"/>
      <c r="G579" s="201"/>
      <c r="H579" s="37"/>
      <c r="Q579" s="119"/>
      <c r="R579" s="119"/>
      <c r="S579" s="37"/>
      <c r="T579" s="37"/>
    </row>
    <row r="580" spans="4:20" s="29" customFormat="1" x14ac:dyDescent="0.25">
      <c r="D580" s="119"/>
      <c r="E580" s="200"/>
      <c r="F580" s="201"/>
      <c r="G580" s="201"/>
      <c r="H580" s="37"/>
      <c r="Q580" s="119"/>
      <c r="R580" s="119"/>
      <c r="S580" s="37"/>
      <c r="T580" s="37"/>
    </row>
    <row r="581" spans="4:20" s="29" customFormat="1" x14ac:dyDescent="0.25">
      <c r="D581" s="119"/>
      <c r="E581" s="200"/>
      <c r="F581" s="201"/>
      <c r="G581" s="201"/>
      <c r="H581" s="37"/>
      <c r="Q581" s="119"/>
      <c r="R581" s="119"/>
      <c r="S581" s="37"/>
      <c r="T581" s="37"/>
    </row>
    <row r="582" spans="4:20" s="29" customFormat="1" x14ac:dyDescent="0.25">
      <c r="D582" s="119"/>
      <c r="E582" s="200"/>
      <c r="F582" s="201"/>
      <c r="G582" s="201"/>
      <c r="H582" s="37"/>
      <c r="Q582" s="119"/>
      <c r="R582" s="119"/>
      <c r="S582" s="37"/>
      <c r="T582" s="37"/>
    </row>
    <row r="583" spans="4:20" s="29" customFormat="1" x14ac:dyDescent="0.25">
      <c r="D583" s="119"/>
      <c r="E583" s="200"/>
      <c r="F583" s="201"/>
      <c r="G583" s="201"/>
      <c r="H583" s="37"/>
      <c r="Q583" s="119"/>
      <c r="R583" s="119"/>
      <c r="S583" s="37"/>
      <c r="T583" s="37"/>
    </row>
    <row r="584" spans="4:20" s="29" customFormat="1" x14ac:dyDescent="0.25">
      <c r="D584" s="119"/>
      <c r="E584" s="200"/>
      <c r="F584" s="201"/>
      <c r="G584" s="201"/>
      <c r="H584" s="37"/>
      <c r="Q584" s="119"/>
      <c r="R584" s="119"/>
      <c r="S584" s="37"/>
      <c r="T584" s="37"/>
    </row>
    <row r="585" spans="4:20" s="29" customFormat="1" x14ac:dyDescent="0.25">
      <c r="D585" s="119"/>
      <c r="E585" s="200"/>
      <c r="F585" s="201"/>
      <c r="G585" s="201"/>
      <c r="H585" s="37"/>
      <c r="Q585" s="119"/>
      <c r="R585" s="119"/>
      <c r="S585" s="37"/>
      <c r="T585" s="37"/>
    </row>
    <row r="586" spans="4:20" s="29" customFormat="1" x14ac:dyDescent="0.25">
      <c r="D586" s="119"/>
      <c r="E586" s="200"/>
      <c r="F586" s="201"/>
      <c r="G586" s="201"/>
      <c r="H586" s="37"/>
      <c r="Q586" s="119"/>
      <c r="R586" s="119"/>
      <c r="S586" s="37"/>
      <c r="T586" s="37"/>
    </row>
    <row r="587" spans="4:20" s="29" customFormat="1" x14ac:dyDescent="0.25">
      <c r="D587" s="119"/>
      <c r="E587" s="200"/>
      <c r="F587" s="201"/>
      <c r="G587" s="201"/>
      <c r="H587" s="37"/>
      <c r="Q587" s="119"/>
      <c r="R587" s="119"/>
      <c r="S587" s="37"/>
      <c r="T587" s="37"/>
    </row>
    <row r="588" spans="4:20" s="29" customFormat="1" x14ac:dyDescent="0.25">
      <c r="D588" s="119"/>
      <c r="E588" s="200"/>
      <c r="F588" s="201"/>
      <c r="G588" s="201"/>
      <c r="H588" s="37"/>
      <c r="Q588" s="119"/>
      <c r="R588" s="119"/>
      <c r="S588" s="37"/>
      <c r="T588" s="37"/>
    </row>
    <row r="589" spans="4:20" s="29" customFormat="1" x14ac:dyDescent="0.25">
      <c r="D589" s="119"/>
      <c r="E589" s="200"/>
      <c r="F589" s="201"/>
      <c r="G589" s="201"/>
      <c r="H589" s="37"/>
      <c r="Q589" s="119"/>
      <c r="R589" s="119"/>
      <c r="S589" s="37"/>
      <c r="T589" s="37"/>
    </row>
    <row r="590" spans="4:20" s="29" customFormat="1" x14ac:dyDescent="0.25">
      <c r="D590" s="119"/>
      <c r="E590" s="200"/>
      <c r="F590" s="201"/>
      <c r="G590" s="201"/>
      <c r="H590" s="37"/>
      <c r="Q590" s="119"/>
      <c r="R590" s="119"/>
      <c r="S590" s="37"/>
      <c r="T590" s="37"/>
    </row>
    <row r="591" spans="4:20" s="29" customFormat="1" x14ac:dyDescent="0.25">
      <c r="D591" s="119"/>
      <c r="E591" s="200"/>
      <c r="F591" s="201"/>
      <c r="G591" s="201"/>
      <c r="H591" s="37"/>
      <c r="Q591" s="119"/>
      <c r="R591" s="119"/>
      <c r="S591" s="37"/>
      <c r="T591" s="37"/>
    </row>
    <row r="592" spans="4:20" s="29" customFormat="1" x14ac:dyDescent="0.25">
      <c r="D592" s="119"/>
      <c r="E592" s="200"/>
      <c r="F592" s="201"/>
      <c r="G592" s="201"/>
      <c r="H592" s="37"/>
      <c r="Q592" s="119"/>
      <c r="R592" s="119"/>
      <c r="S592" s="37"/>
      <c r="T592" s="37"/>
    </row>
    <row r="593" spans="4:20" s="29" customFormat="1" x14ac:dyDescent="0.25">
      <c r="D593" s="119"/>
      <c r="E593" s="200"/>
      <c r="F593" s="201"/>
      <c r="G593" s="201"/>
      <c r="H593" s="37"/>
      <c r="Q593" s="119"/>
      <c r="R593" s="119"/>
      <c r="S593" s="37"/>
      <c r="T593" s="37"/>
    </row>
    <row r="594" spans="4:20" s="29" customFormat="1" x14ac:dyDescent="0.25">
      <c r="D594" s="119"/>
      <c r="E594" s="200"/>
      <c r="F594" s="201"/>
      <c r="G594" s="201"/>
      <c r="H594" s="37"/>
      <c r="Q594" s="119"/>
      <c r="R594" s="119"/>
      <c r="S594" s="37"/>
      <c r="T594" s="37"/>
    </row>
    <row r="595" spans="4:20" s="29" customFormat="1" x14ac:dyDescent="0.25">
      <c r="D595" s="119"/>
      <c r="E595" s="200"/>
      <c r="F595" s="201"/>
      <c r="G595" s="201"/>
      <c r="H595" s="37"/>
      <c r="Q595" s="119"/>
      <c r="R595" s="119"/>
      <c r="S595" s="37"/>
      <c r="T595" s="37"/>
    </row>
    <row r="596" spans="4:20" s="29" customFormat="1" x14ac:dyDescent="0.25">
      <c r="D596" s="119"/>
      <c r="E596" s="200"/>
      <c r="F596" s="201"/>
      <c r="G596" s="201"/>
      <c r="H596" s="37"/>
      <c r="Q596" s="119"/>
      <c r="R596" s="119"/>
      <c r="S596" s="37"/>
      <c r="T596" s="37"/>
    </row>
    <row r="597" spans="4:20" s="29" customFormat="1" x14ac:dyDescent="0.25">
      <c r="D597" s="119"/>
      <c r="E597" s="200"/>
      <c r="F597" s="201"/>
      <c r="G597" s="201"/>
      <c r="H597" s="37"/>
      <c r="Q597" s="119"/>
      <c r="R597" s="119"/>
      <c r="S597" s="37"/>
      <c r="T597" s="37"/>
    </row>
    <row r="598" spans="4:20" s="29" customFormat="1" x14ac:dyDescent="0.25">
      <c r="D598" s="119"/>
      <c r="E598" s="200"/>
      <c r="F598" s="201"/>
      <c r="G598" s="201"/>
      <c r="H598" s="37"/>
      <c r="Q598" s="119"/>
      <c r="R598" s="119"/>
      <c r="S598" s="37"/>
      <c r="T598" s="37"/>
    </row>
    <row r="599" spans="4:20" s="29" customFormat="1" x14ac:dyDescent="0.25">
      <c r="D599" s="119"/>
      <c r="E599" s="200"/>
      <c r="F599" s="201"/>
      <c r="G599" s="201"/>
      <c r="H599" s="37"/>
      <c r="Q599" s="119"/>
      <c r="R599" s="119"/>
      <c r="S599" s="37"/>
      <c r="T599" s="37"/>
    </row>
    <row r="600" spans="4:20" s="29" customFormat="1" x14ac:dyDescent="0.25">
      <c r="D600" s="119"/>
      <c r="E600" s="200"/>
      <c r="F600" s="201"/>
      <c r="G600" s="201"/>
      <c r="H600" s="37"/>
      <c r="Q600" s="119"/>
      <c r="R600" s="119"/>
      <c r="S600" s="37"/>
      <c r="T600" s="37"/>
    </row>
    <row r="601" spans="4:20" s="29" customFormat="1" x14ac:dyDescent="0.25">
      <c r="D601" s="119"/>
      <c r="E601" s="200"/>
      <c r="F601" s="201"/>
      <c r="G601" s="201"/>
      <c r="H601" s="37"/>
      <c r="Q601" s="119"/>
      <c r="R601" s="119"/>
      <c r="S601" s="37"/>
      <c r="T601" s="37"/>
    </row>
    <row r="602" spans="4:20" s="29" customFormat="1" x14ac:dyDescent="0.25">
      <c r="D602" s="119"/>
      <c r="E602" s="200"/>
      <c r="F602" s="201"/>
      <c r="G602" s="201"/>
      <c r="H602" s="37"/>
      <c r="Q602" s="119"/>
      <c r="R602" s="119"/>
      <c r="S602" s="37"/>
      <c r="T602" s="37"/>
    </row>
    <row r="603" spans="4:20" s="29" customFormat="1" x14ac:dyDescent="0.25">
      <c r="D603" s="119"/>
      <c r="E603" s="200"/>
      <c r="F603" s="201"/>
      <c r="G603" s="201"/>
      <c r="H603" s="37"/>
      <c r="Q603" s="119"/>
      <c r="R603" s="119"/>
      <c r="S603" s="37"/>
      <c r="T603" s="37"/>
    </row>
    <row r="604" spans="4:20" s="29" customFormat="1" x14ac:dyDescent="0.25">
      <c r="D604" s="119"/>
      <c r="E604" s="200"/>
      <c r="F604" s="201"/>
      <c r="G604" s="201"/>
      <c r="H604" s="37"/>
      <c r="Q604" s="119"/>
      <c r="R604" s="119"/>
      <c r="S604" s="37"/>
      <c r="T604" s="37"/>
    </row>
    <row r="605" spans="4:20" s="29" customFormat="1" x14ac:dyDescent="0.25">
      <c r="D605" s="119"/>
      <c r="E605" s="200"/>
      <c r="F605" s="201"/>
      <c r="G605" s="201"/>
      <c r="H605" s="37"/>
      <c r="Q605" s="119"/>
      <c r="R605" s="119"/>
      <c r="S605" s="37"/>
      <c r="T605" s="37"/>
    </row>
    <row r="606" spans="4:20" s="29" customFormat="1" x14ac:dyDescent="0.25">
      <c r="D606" s="119"/>
      <c r="E606" s="200"/>
      <c r="F606" s="201"/>
      <c r="G606" s="201"/>
      <c r="H606" s="37"/>
      <c r="Q606" s="119"/>
      <c r="R606" s="119"/>
      <c r="S606" s="37"/>
      <c r="T606" s="37"/>
    </row>
    <row r="607" spans="4:20" s="29" customFormat="1" x14ac:dyDescent="0.25">
      <c r="D607" s="119"/>
      <c r="E607" s="200"/>
      <c r="F607" s="201"/>
      <c r="G607" s="201"/>
      <c r="H607" s="37"/>
      <c r="Q607" s="119"/>
      <c r="R607" s="119"/>
      <c r="S607" s="37"/>
      <c r="T607" s="37"/>
    </row>
    <row r="608" spans="4:20" s="29" customFormat="1" x14ac:dyDescent="0.25">
      <c r="D608" s="119"/>
      <c r="E608" s="200"/>
      <c r="F608" s="201"/>
      <c r="G608" s="201"/>
      <c r="H608" s="37"/>
      <c r="Q608" s="119"/>
      <c r="R608" s="119"/>
      <c r="S608" s="37"/>
      <c r="T608" s="37"/>
    </row>
    <row r="609" spans="4:20" s="29" customFormat="1" x14ac:dyDescent="0.25">
      <c r="D609" s="119"/>
      <c r="E609" s="200"/>
      <c r="F609" s="201"/>
      <c r="G609" s="201"/>
      <c r="H609" s="37"/>
      <c r="Q609" s="119"/>
      <c r="R609" s="119"/>
      <c r="S609" s="37"/>
      <c r="T609" s="37"/>
    </row>
    <row r="610" spans="4:20" s="29" customFormat="1" x14ac:dyDescent="0.25">
      <c r="D610" s="119"/>
      <c r="E610" s="200"/>
      <c r="F610" s="201"/>
      <c r="G610" s="201"/>
      <c r="H610" s="37"/>
      <c r="Q610" s="119"/>
      <c r="R610" s="119"/>
      <c r="S610" s="37"/>
      <c r="T610" s="37"/>
    </row>
    <row r="611" spans="4:20" s="29" customFormat="1" x14ac:dyDescent="0.25">
      <c r="D611" s="119"/>
      <c r="E611" s="200"/>
      <c r="F611" s="201"/>
      <c r="G611" s="201"/>
      <c r="H611" s="37"/>
      <c r="Q611" s="119"/>
      <c r="R611" s="119"/>
      <c r="S611" s="37"/>
      <c r="T611" s="37"/>
    </row>
    <row r="612" spans="4:20" s="29" customFormat="1" x14ac:dyDescent="0.25">
      <c r="D612" s="119"/>
      <c r="E612" s="200"/>
      <c r="F612" s="201"/>
      <c r="G612" s="201"/>
      <c r="H612" s="37"/>
      <c r="Q612" s="119"/>
      <c r="R612" s="119"/>
      <c r="S612" s="37"/>
      <c r="T612" s="37"/>
    </row>
    <row r="613" spans="4:20" s="29" customFormat="1" x14ac:dyDescent="0.25">
      <c r="D613" s="119"/>
      <c r="E613" s="200"/>
      <c r="F613" s="201"/>
      <c r="G613" s="201"/>
      <c r="H613" s="37"/>
      <c r="Q613" s="119"/>
      <c r="R613" s="119"/>
      <c r="S613" s="37"/>
      <c r="T613" s="37"/>
    </row>
    <row r="614" spans="4:20" s="29" customFormat="1" x14ac:dyDescent="0.25">
      <c r="D614" s="119"/>
      <c r="E614" s="200"/>
      <c r="F614" s="201"/>
      <c r="G614" s="201"/>
      <c r="H614" s="37"/>
      <c r="Q614" s="119"/>
      <c r="R614" s="119"/>
      <c r="S614" s="37"/>
      <c r="T614" s="37"/>
    </row>
    <row r="615" spans="4:20" s="29" customFormat="1" x14ac:dyDescent="0.25">
      <c r="D615" s="119"/>
      <c r="E615" s="200"/>
      <c r="F615" s="201"/>
      <c r="G615" s="201"/>
      <c r="H615" s="37"/>
      <c r="Q615" s="119"/>
      <c r="R615" s="119"/>
      <c r="S615" s="37"/>
      <c r="T615" s="37"/>
    </row>
    <row r="616" spans="4:20" s="29" customFormat="1" x14ac:dyDescent="0.25">
      <c r="D616" s="119"/>
      <c r="E616" s="200"/>
      <c r="F616" s="201"/>
      <c r="G616" s="201"/>
      <c r="H616" s="37"/>
      <c r="Q616" s="119"/>
      <c r="R616" s="119"/>
      <c r="S616" s="37"/>
      <c r="T616" s="37"/>
    </row>
    <row r="617" spans="4:20" s="29" customFormat="1" x14ac:dyDescent="0.25">
      <c r="D617" s="119"/>
      <c r="E617" s="200"/>
      <c r="F617" s="201"/>
      <c r="G617" s="201"/>
      <c r="H617" s="37"/>
      <c r="Q617" s="119"/>
      <c r="R617" s="119"/>
      <c r="S617" s="37"/>
      <c r="T617" s="37"/>
    </row>
    <row r="618" spans="4:20" s="29" customFormat="1" x14ac:dyDescent="0.25">
      <c r="D618" s="119"/>
      <c r="E618" s="200"/>
      <c r="F618" s="201"/>
      <c r="G618" s="201"/>
      <c r="H618" s="37"/>
      <c r="Q618" s="119"/>
      <c r="R618" s="119"/>
      <c r="S618" s="37"/>
      <c r="T618" s="37"/>
    </row>
    <row r="619" spans="4:20" s="29" customFormat="1" x14ac:dyDescent="0.25">
      <c r="D619" s="119"/>
      <c r="E619" s="200"/>
      <c r="F619" s="201"/>
      <c r="G619" s="201"/>
      <c r="H619" s="37"/>
      <c r="Q619" s="119"/>
      <c r="R619" s="119"/>
      <c r="S619" s="37"/>
      <c r="T619" s="37"/>
    </row>
    <row r="620" spans="4:20" s="29" customFormat="1" x14ac:dyDescent="0.25">
      <c r="D620" s="119"/>
      <c r="E620" s="200"/>
      <c r="F620" s="201"/>
      <c r="G620" s="201"/>
      <c r="H620" s="37"/>
      <c r="Q620" s="119"/>
      <c r="R620" s="119"/>
      <c r="S620" s="37"/>
      <c r="T620" s="37"/>
    </row>
    <row r="621" spans="4:20" s="29" customFormat="1" x14ac:dyDescent="0.25">
      <c r="D621" s="119"/>
      <c r="E621" s="200"/>
      <c r="F621" s="201"/>
      <c r="G621" s="201"/>
      <c r="H621" s="37"/>
      <c r="Q621" s="119"/>
      <c r="R621" s="119"/>
      <c r="S621" s="37"/>
      <c r="T621" s="37"/>
    </row>
    <row r="622" spans="4:20" s="29" customFormat="1" x14ac:dyDescent="0.25">
      <c r="D622" s="119"/>
      <c r="E622" s="200"/>
      <c r="F622" s="201"/>
      <c r="G622" s="201"/>
      <c r="H622" s="37"/>
      <c r="Q622" s="119"/>
      <c r="R622" s="119"/>
      <c r="S622" s="37"/>
      <c r="T622" s="37"/>
    </row>
    <row r="623" spans="4:20" s="29" customFormat="1" x14ac:dyDescent="0.25">
      <c r="D623" s="119"/>
      <c r="E623" s="200"/>
      <c r="F623" s="201"/>
      <c r="G623" s="201"/>
      <c r="H623" s="37"/>
      <c r="Q623" s="119"/>
      <c r="R623" s="119"/>
      <c r="S623" s="37"/>
      <c r="T623" s="37"/>
    </row>
    <row r="624" spans="4:20" s="29" customFormat="1" x14ac:dyDescent="0.25">
      <c r="D624" s="119"/>
      <c r="E624" s="200"/>
      <c r="F624" s="201"/>
      <c r="G624" s="201"/>
      <c r="H624" s="37"/>
      <c r="Q624" s="119"/>
      <c r="R624" s="119"/>
      <c r="S624" s="37"/>
      <c r="T624" s="37"/>
    </row>
    <row r="625" spans="4:20" s="29" customFormat="1" x14ac:dyDescent="0.25">
      <c r="D625" s="119"/>
      <c r="E625" s="200"/>
      <c r="F625" s="201"/>
      <c r="G625" s="201"/>
      <c r="H625" s="37"/>
      <c r="Q625" s="119"/>
      <c r="R625" s="119"/>
      <c r="S625" s="37"/>
      <c r="T625" s="37"/>
    </row>
    <row r="626" spans="4:20" s="29" customFormat="1" x14ac:dyDescent="0.25">
      <c r="D626" s="119"/>
      <c r="E626" s="200"/>
      <c r="F626" s="201"/>
      <c r="G626" s="201"/>
      <c r="H626" s="37"/>
      <c r="Q626" s="119"/>
      <c r="R626" s="119"/>
      <c r="S626" s="37"/>
      <c r="T626" s="37"/>
    </row>
    <row r="627" spans="4:20" s="29" customFormat="1" x14ac:dyDescent="0.25">
      <c r="D627" s="119"/>
      <c r="E627" s="200"/>
      <c r="F627" s="201"/>
      <c r="G627" s="201"/>
      <c r="H627" s="37"/>
      <c r="Q627" s="119"/>
      <c r="R627" s="119"/>
      <c r="S627" s="37"/>
      <c r="T627" s="37"/>
    </row>
    <row r="628" spans="4:20" s="29" customFormat="1" x14ac:dyDescent="0.25">
      <c r="D628" s="119"/>
      <c r="E628" s="200"/>
      <c r="F628" s="201"/>
      <c r="G628" s="201"/>
      <c r="H628" s="37"/>
      <c r="Q628" s="119"/>
      <c r="R628" s="119"/>
      <c r="S628" s="37"/>
      <c r="T628" s="37"/>
    </row>
    <row r="629" spans="4:20" s="29" customFormat="1" x14ac:dyDescent="0.25">
      <c r="D629" s="119"/>
      <c r="E629" s="200"/>
      <c r="F629" s="201"/>
      <c r="G629" s="201"/>
      <c r="H629" s="37"/>
      <c r="Q629" s="119"/>
      <c r="R629" s="119"/>
      <c r="S629" s="37"/>
      <c r="T629" s="37"/>
    </row>
    <row r="630" spans="4:20" s="29" customFormat="1" x14ac:dyDescent="0.25">
      <c r="D630" s="119"/>
      <c r="E630" s="200"/>
      <c r="F630" s="201"/>
      <c r="G630" s="201"/>
      <c r="H630" s="37"/>
      <c r="Q630" s="119"/>
      <c r="R630" s="119"/>
      <c r="S630" s="37"/>
      <c r="T630" s="37"/>
    </row>
    <row r="631" spans="4:20" s="29" customFormat="1" x14ac:dyDescent="0.25">
      <c r="D631" s="119"/>
      <c r="E631" s="200"/>
      <c r="F631" s="201"/>
      <c r="G631" s="201"/>
      <c r="H631" s="37"/>
      <c r="Q631" s="119"/>
      <c r="R631" s="119"/>
      <c r="S631" s="37"/>
      <c r="T631" s="37"/>
    </row>
    <row r="632" spans="4:20" s="29" customFormat="1" x14ac:dyDescent="0.25">
      <c r="D632" s="119"/>
      <c r="E632" s="200"/>
      <c r="F632" s="201"/>
      <c r="G632" s="201"/>
      <c r="H632" s="37"/>
      <c r="Q632" s="119"/>
      <c r="R632" s="119"/>
      <c r="S632" s="37"/>
      <c r="T632" s="37"/>
    </row>
    <row r="633" spans="4:20" s="29" customFormat="1" x14ac:dyDescent="0.25">
      <c r="D633" s="119"/>
      <c r="E633" s="200"/>
      <c r="F633" s="201"/>
      <c r="G633" s="201"/>
      <c r="H633" s="37"/>
      <c r="Q633" s="119"/>
      <c r="R633" s="119"/>
      <c r="S633" s="37"/>
      <c r="T633" s="37"/>
    </row>
    <row r="634" spans="4:20" s="29" customFormat="1" x14ac:dyDescent="0.25">
      <c r="D634" s="119"/>
      <c r="E634" s="200"/>
      <c r="F634" s="201"/>
      <c r="G634" s="201"/>
      <c r="H634" s="37"/>
      <c r="Q634" s="119"/>
      <c r="R634" s="119"/>
      <c r="S634" s="37"/>
      <c r="T634" s="37"/>
    </row>
    <row r="635" spans="4:20" s="29" customFormat="1" x14ac:dyDescent="0.25">
      <c r="D635" s="119"/>
      <c r="E635" s="200"/>
      <c r="F635" s="201"/>
      <c r="G635" s="201"/>
      <c r="H635" s="37"/>
      <c r="Q635" s="119"/>
      <c r="R635" s="119"/>
      <c r="S635" s="37"/>
      <c r="T635" s="37"/>
    </row>
    <row r="636" spans="4:20" s="29" customFormat="1" x14ac:dyDescent="0.25">
      <c r="D636" s="119"/>
      <c r="E636" s="200"/>
      <c r="F636" s="201"/>
      <c r="G636" s="201"/>
      <c r="H636" s="37"/>
      <c r="Q636" s="119"/>
      <c r="R636" s="119"/>
      <c r="S636" s="37"/>
      <c r="T636" s="37"/>
    </row>
    <row r="637" spans="4:20" s="29" customFormat="1" x14ac:dyDescent="0.25">
      <c r="D637" s="119"/>
      <c r="E637" s="200"/>
      <c r="F637" s="201"/>
      <c r="G637" s="201"/>
      <c r="H637" s="37"/>
      <c r="Q637" s="119"/>
      <c r="R637" s="119"/>
      <c r="S637" s="37"/>
      <c r="T637" s="37"/>
    </row>
    <row r="638" spans="4:20" s="29" customFormat="1" x14ac:dyDescent="0.25">
      <c r="D638" s="119"/>
      <c r="E638" s="200"/>
      <c r="F638" s="201"/>
      <c r="G638" s="201"/>
      <c r="H638" s="37"/>
      <c r="Q638" s="119"/>
      <c r="R638" s="119"/>
      <c r="S638" s="37"/>
      <c r="T638" s="37"/>
    </row>
    <row r="639" spans="4:20" s="29" customFormat="1" x14ac:dyDescent="0.25">
      <c r="D639" s="119"/>
      <c r="E639" s="200"/>
      <c r="F639" s="201"/>
      <c r="G639" s="201"/>
      <c r="H639" s="37"/>
      <c r="Q639" s="119"/>
      <c r="R639" s="119"/>
      <c r="S639" s="37"/>
      <c r="T639" s="37"/>
    </row>
    <row r="640" spans="4:20" s="29" customFormat="1" x14ac:dyDescent="0.25">
      <c r="D640" s="119"/>
      <c r="E640" s="200"/>
      <c r="F640" s="201"/>
      <c r="G640" s="201"/>
      <c r="H640" s="37"/>
      <c r="Q640" s="119"/>
      <c r="R640" s="119"/>
      <c r="S640" s="37"/>
      <c r="T640" s="37"/>
    </row>
    <row r="641" spans="4:20" s="29" customFormat="1" x14ac:dyDescent="0.25">
      <c r="D641" s="119"/>
      <c r="E641" s="200"/>
      <c r="F641" s="201"/>
      <c r="G641" s="201"/>
      <c r="H641" s="37"/>
      <c r="Q641" s="119"/>
      <c r="R641" s="119"/>
      <c r="S641" s="37"/>
      <c r="T641" s="37"/>
    </row>
    <row r="642" spans="4:20" s="29" customFormat="1" x14ac:dyDescent="0.25">
      <c r="D642" s="119"/>
      <c r="E642" s="200"/>
      <c r="F642" s="201"/>
      <c r="G642" s="201"/>
      <c r="H642" s="37"/>
      <c r="Q642" s="119"/>
      <c r="R642" s="119"/>
      <c r="S642" s="37"/>
      <c r="T642" s="37"/>
    </row>
    <row r="643" spans="4:20" s="29" customFormat="1" x14ac:dyDescent="0.25">
      <c r="D643" s="119"/>
      <c r="E643" s="200"/>
      <c r="F643" s="201"/>
      <c r="G643" s="201"/>
      <c r="H643" s="37"/>
      <c r="Q643" s="119"/>
      <c r="R643" s="119"/>
      <c r="S643" s="37"/>
      <c r="T643" s="37"/>
    </row>
    <row r="644" spans="4:20" s="29" customFormat="1" x14ac:dyDescent="0.25">
      <c r="D644" s="119"/>
      <c r="E644" s="200"/>
      <c r="F644" s="201"/>
      <c r="G644" s="201"/>
      <c r="H644" s="37"/>
      <c r="Q644" s="119"/>
      <c r="R644" s="119"/>
      <c r="S644" s="37"/>
      <c r="T644" s="37"/>
    </row>
    <row r="645" spans="4:20" s="29" customFormat="1" x14ac:dyDescent="0.25">
      <c r="D645" s="119"/>
      <c r="E645" s="200"/>
      <c r="F645" s="201"/>
      <c r="G645" s="201"/>
      <c r="H645" s="37"/>
      <c r="Q645" s="119"/>
      <c r="R645" s="119"/>
      <c r="S645" s="37"/>
      <c r="T645" s="37"/>
    </row>
    <row r="646" spans="4:20" s="29" customFormat="1" x14ac:dyDescent="0.25">
      <c r="D646" s="119"/>
      <c r="E646" s="200"/>
      <c r="F646" s="201"/>
      <c r="G646" s="201"/>
      <c r="H646" s="37"/>
      <c r="Q646" s="119"/>
      <c r="R646" s="119"/>
      <c r="S646" s="37"/>
      <c r="T646" s="37"/>
    </row>
    <row r="647" spans="4:20" s="29" customFormat="1" x14ac:dyDescent="0.25">
      <c r="D647" s="119"/>
      <c r="E647" s="200"/>
      <c r="F647" s="201"/>
      <c r="G647" s="201"/>
      <c r="H647" s="37"/>
      <c r="Q647" s="119"/>
      <c r="R647" s="119"/>
      <c r="S647" s="37"/>
      <c r="T647" s="37"/>
    </row>
    <row r="648" spans="4:20" s="29" customFormat="1" x14ac:dyDescent="0.25">
      <c r="D648" s="119"/>
      <c r="E648" s="200"/>
      <c r="F648" s="201"/>
      <c r="G648" s="201"/>
      <c r="H648" s="37"/>
      <c r="Q648" s="119"/>
      <c r="R648" s="119"/>
      <c r="S648" s="37"/>
      <c r="T648" s="37"/>
    </row>
    <row r="649" spans="4:20" s="29" customFormat="1" x14ac:dyDescent="0.25">
      <c r="D649" s="119"/>
      <c r="E649" s="200"/>
      <c r="F649" s="201"/>
      <c r="G649" s="201"/>
      <c r="H649" s="37"/>
      <c r="Q649" s="119"/>
      <c r="R649" s="119"/>
      <c r="S649" s="37"/>
      <c r="T649" s="37"/>
    </row>
    <row r="650" spans="4:20" s="29" customFormat="1" x14ac:dyDescent="0.25">
      <c r="D650" s="119"/>
      <c r="E650" s="200"/>
      <c r="F650" s="201"/>
      <c r="G650" s="201"/>
      <c r="H650" s="37"/>
      <c r="Q650" s="119"/>
      <c r="R650" s="119"/>
      <c r="S650" s="37"/>
      <c r="T650" s="37"/>
    </row>
    <row r="651" spans="4:20" s="29" customFormat="1" x14ac:dyDescent="0.25">
      <c r="D651" s="119"/>
      <c r="E651" s="200"/>
      <c r="F651" s="201"/>
      <c r="G651" s="201"/>
      <c r="H651" s="37"/>
      <c r="Q651" s="119"/>
      <c r="R651" s="119"/>
      <c r="S651" s="37"/>
      <c r="T651" s="37"/>
    </row>
    <row r="652" spans="4:20" s="29" customFormat="1" x14ac:dyDescent="0.25">
      <c r="D652" s="119"/>
      <c r="E652" s="200"/>
      <c r="F652" s="201"/>
      <c r="G652" s="201"/>
      <c r="H652" s="37"/>
      <c r="Q652" s="119"/>
      <c r="R652" s="119"/>
      <c r="S652" s="37"/>
      <c r="T652" s="37"/>
    </row>
    <row r="653" spans="4:20" s="29" customFormat="1" x14ac:dyDescent="0.25">
      <c r="D653" s="119"/>
      <c r="E653" s="200"/>
      <c r="F653" s="201"/>
      <c r="G653" s="201"/>
      <c r="H653" s="37"/>
      <c r="Q653" s="119"/>
      <c r="R653" s="119"/>
      <c r="S653" s="37"/>
      <c r="T653" s="37"/>
    </row>
    <row r="654" spans="4:20" s="29" customFormat="1" x14ac:dyDescent="0.25">
      <c r="D654" s="119"/>
      <c r="E654" s="200"/>
      <c r="F654" s="201"/>
      <c r="G654" s="201"/>
      <c r="H654" s="37"/>
      <c r="Q654" s="119"/>
      <c r="R654" s="119"/>
      <c r="S654" s="37"/>
      <c r="T654" s="37"/>
    </row>
    <row r="655" spans="4:20" s="29" customFormat="1" x14ac:dyDescent="0.25">
      <c r="D655" s="119"/>
      <c r="E655" s="200"/>
      <c r="F655" s="201"/>
      <c r="G655" s="201"/>
      <c r="H655" s="37"/>
      <c r="Q655" s="119"/>
      <c r="R655" s="119"/>
      <c r="S655" s="37"/>
      <c r="T655" s="37"/>
    </row>
    <row r="656" spans="4:20" s="29" customFormat="1" x14ac:dyDescent="0.25">
      <c r="D656" s="119"/>
      <c r="E656" s="200"/>
      <c r="F656" s="201"/>
      <c r="G656" s="201"/>
      <c r="H656" s="37"/>
      <c r="Q656" s="119"/>
      <c r="R656" s="119"/>
      <c r="S656" s="37"/>
      <c r="T656" s="37"/>
    </row>
    <row r="657" spans="4:20" s="29" customFormat="1" x14ac:dyDescent="0.25">
      <c r="D657" s="119"/>
      <c r="E657" s="200"/>
      <c r="F657" s="201"/>
      <c r="G657" s="201"/>
      <c r="H657" s="37"/>
      <c r="Q657" s="119"/>
      <c r="R657" s="119"/>
      <c r="S657" s="37"/>
      <c r="T657" s="37"/>
    </row>
    <row r="658" spans="4:20" s="29" customFormat="1" x14ac:dyDescent="0.25">
      <c r="D658" s="119"/>
      <c r="E658" s="200"/>
      <c r="F658" s="201"/>
      <c r="G658" s="201"/>
      <c r="H658" s="37"/>
      <c r="Q658" s="119"/>
      <c r="R658" s="119"/>
      <c r="S658" s="37"/>
      <c r="T658" s="37"/>
    </row>
    <row r="659" spans="4:20" s="29" customFormat="1" x14ac:dyDescent="0.25">
      <c r="D659" s="119"/>
      <c r="E659" s="200"/>
      <c r="F659" s="201"/>
      <c r="G659" s="201"/>
      <c r="H659" s="37"/>
      <c r="Q659" s="119"/>
      <c r="R659" s="119"/>
      <c r="S659" s="37"/>
      <c r="T659" s="37"/>
    </row>
    <row r="660" spans="4:20" s="29" customFormat="1" x14ac:dyDescent="0.25">
      <c r="D660" s="119"/>
      <c r="E660" s="200"/>
      <c r="F660" s="201"/>
      <c r="G660" s="201"/>
      <c r="H660" s="37"/>
      <c r="Q660" s="119"/>
      <c r="R660" s="119"/>
      <c r="S660" s="37"/>
      <c r="T660" s="37"/>
    </row>
    <row r="661" spans="4:20" s="29" customFormat="1" x14ac:dyDescent="0.25">
      <c r="D661" s="119"/>
      <c r="E661" s="200"/>
      <c r="F661" s="201"/>
      <c r="G661" s="201"/>
      <c r="H661" s="37"/>
      <c r="Q661" s="119"/>
      <c r="R661" s="119"/>
      <c r="S661" s="37"/>
      <c r="T661" s="37"/>
    </row>
    <row r="662" spans="4:20" s="29" customFormat="1" x14ac:dyDescent="0.25">
      <c r="D662" s="119"/>
      <c r="E662" s="200"/>
      <c r="F662" s="201"/>
      <c r="G662" s="201"/>
      <c r="H662" s="37"/>
      <c r="Q662" s="119"/>
      <c r="R662" s="119"/>
      <c r="S662" s="37"/>
      <c r="T662" s="37"/>
    </row>
    <row r="663" spans="4:20" s="29" customFormat="1" x14ac:dyDescent="0.25">
      <c r="D663" s="119"/>
      <c r="E663" s="200"/>
      <c r="F663" s="201"/>
      <c r="G663" s="201"/>
      <c r="H663" s="37"/>
      <c r="Q663" s="119"/>
      <c r="R663" s="119"/>
      <c r="S663" s="37"/>
      <c r="T663" s="37"/>
    </row>
    <row r="664" spans="4:20" s="29" customFormat="1" x14ac:dyDescent="0.25">
      <c r="D664" s="119"/>
      <c r="E664" s="200"/>
      <c r="F664" s="201"/>
      <c r="G664" s="201"/>
      <c r="H664" s="37"/>
      <c r="Q664" s="119"/>
      <c r="R664" s="119"/>
      <c r="S664" s="37"/>
      <c r="T664" s="37"/>
    </row>
    <row r="665" spans="4:20" s="29" customFormat="1" x14ac:dyDescent="0.25">
      <c r="D665" s="119"/>
      <c r="E665" s="200"/>
      <c r="F665" s="201"/>
      <c r="G665" s="201"/>
      <c r="H665" s="37"/>
      <c r="Q665" s="119"/>
      <c r="R665" s="119"/>
      <c r="S665" s="37"/>
      <c r="T665" s="37"/>
    </row>
    <row r="666" spans="4:20" s="29" customFormat="1" x14ac:dyDescent="0.25">
      <c r="D666" s="119"/>
      <c r="E666" s="200"/>
      <c r="F666" s="201"/>
      <c r="G666" s="201"/>
      <c r="H666" s="37"/>
      <c r="Q666" s="119"/>
      <c r="R666" s="119"/>
      <c r="S666" s="37"/>
      <c r="T666" s="37"/>
    </row>
    <row r="667" spans="4:20" s="29" customFormat="1" x14ac:dyDescent="0.25">
      <c r="D667" s="119"/>
      <c r="E667" s="200"/>
      <c r="F667" s="201"/>
      <c r="G667" s="201"/>
      <c r="H667" s="37"/>
      <c r="Q667" s="119"/>
      <c r="R667" s="119"/>
      <c r="S667" s="37"/>
      <c r="T667" s="37"/>
    </row>
    <row r="668" spans="4:20" s="29" customFormat="1" x14ac:dyDescent="0.25">
      <c r="D668" s="119"/>
      <c r="E668" s="200"/>
      <c r="F668" s="201"/>
      <c r="G668" s="201"/>
      <c r="H668" s="37"/>
      <c r="Q668" s="119"/>
      <c r="R668" s="119"/>
      <c r="S668" s="37"/>
      <c r="T668" s="37"/>
    </row>
    <row r="669" spans="4:20" s="29" customFormat="1" x14ac:dyDescent="0.25">
      <c r="D669" s="119"/>
      <c r="E669" s="200"/>
      <c r="F669" s="201"/>
      <c r="G669" s="201"/>
      <c r="H669" s="37"/>
      <c r="Q669" s="119"/>
      <c r="R669" s="119"/>
      <c r="S669" s="37"/>
      <c r="T669" s="37"/>
    </row>
    <row r="670" spans="4:20" s="29" customFormat="1" x14ac:dyDescent="0.25">
      <c r="D670" s="119"/>
      <c r="E670" s="200"/>
      <c r="F670" s="201"/>
      <c r="G670" s="201"/>
      <c r="H670" s="37"/>
      <c r="Q670" s="119"/>
      <c r="R670" s="119"/>
      <c r="S670" s="37"/>
      <c r="T670" s="37"/>
    </row>
    <row r="671" spans="4:20" s="29" customFormat="1" x14ac:dyDescent="0.25">
      <c r="D671" s="119"/>
      <c r="E671" s="200"/>
      <c r="F671" s="201"/>
      <c r="G671" s="201"/>
      <c r="H671" s="37"/>
      <c r="Q671" s="119"/>
      <c r="R671" s="119"/>
      <c r="S671" s="37"/>
      <c r="T671" s="37"/>
    </row>
    <row r="672" spans="4:20" s="29" customFormat="1" x14ac:dyDescent="0.25">
      <c r="D672" s="119"/>
      <c r="E672" s="200"/>
      <c r="F672" s="201"/>
      <c r="G672" s="201"/>
      <c r="H672" s="37"/>
      <c r="Q672" s="119"/>
      <c r="R672" s="119"/>
      <c r="S672" s="37"/>
      <c r="T672" s="37"/>
    </row>
    <row r="673" spans="4:20" s="29" customFormat="1" x14ac:dyDescent="0.25">
      <c r="D673" s="119"/>
      <c r="E673" s="200"/>
      <c r="F673" s="201"/>
      <c r="G673" s="201"/>
      <c r="H673" s="37"/>
      <c r="Q673" s="119"/>
      <c r="R673" s="119"/>
      <c r="S673" s="37"/>
      <c r="T673" s="37"/>
    </row>
    <row r="674" spans="4:20" s="29" customFormat="1" x14ac:dyDescent="0.25">
      <c r="D674" s="119"/>
      <c r="E674" s="200"/>
      <c r="F674" s="201"/>
      <c r="G674" s="201"/>
      <c r="H674" s="37"/>
      <c r="Q674" s="119"/>
      <c r="R674" s="119"/>
      <c r="S674" s="37"/>
      <c r="T674" s="37"/>
    </row>
    <row r="675" spans="4:20" s="29" customFormat="1" x14ac:dyDescent="0.25">
      <c r="D675" s="119"/>
      <c r="E675" s="200"/>
      <c r="F675" s="201"/>
      <c r="G675" s="201"/>
      <c r="H675" s="37"/>
      <c r="Q675" s="119"/>
      <c r="R675" s="119"/>
      <c r="S675" s="37"/>
      <c r="T675" s="37"/>
    </row>
    <row r="676" spans="4:20" s="29" customFormat="1" x14ac:dyDescent="0.25">
      <c r="D676" s="119"/>
      <c r="E676" s="200"/>
      <c r="F676" s="201"/>
      <c r="G676" s="201"/>
      <c r="H676" s="37"/>
      <c r="Q676" s="119"/>
      <c r="R676" s="119"/>
      <c r="S676" s="37"/>
      <c r="T676" s="37"/>
    </row>
    <row r="677" spans="4:20" s="29" customFormat="1" x14ac:dyDescent="0.25">
      <c r="D677" s="119"/>
      <c r="E677" s="200"/>
      <c r="F677" s="201"/>
      <c r="G677" s="201"/>
      <c r="H677" s="37"/>
      <c r="Q677" s="119"/>
      <c r="R677" s="119"/>
      <c r="S677" s="37"/>
      <c r="T677" s="37"/>
    </row>
    <row r="678" spans="4:20" s="29" customFormat="1" x14ac:dyDescent="0.25">
      <c r="D678" s="119"/>
      <c r="E678" s="200"/>
      <c r="F678" s="201"/>
      <c r="G678" s="201"/>
      <c r="H678" s="37"/>
      <c r="Q678" s="119"/>
      <c r="R678" s="119"/>
      <c r="S678" s="37"/>
      <c r="T678" s="37"/>
    </row>
    <row r="679" spans="4:20" s="29" customFormat="1" x14ac:dyDescent="0.25">
      <c r="D679" s="119"/>
      <c r="E679" s="200"/>
      <c r="F679" s="201"/>
      <c r="G679" s="201"/>
      <c r="H679" s="37"/>
      <c r="Q679" s="119"/>
      <c r="R679" s="119"/>
      <c r="S679" s="37"/>
      <c r="T679" s="37"/>
    </row>
    <row r="680" spans="4:20" s="29" customFormat="1" x14ac:dyDescent="0.25">
      <c r="D680" s="119"/>
      <c r="E680" s="200"/>
      <c r="F680" s="201"/>
      <c r="G680" s="201"/>
      <c r="H680" s="37"/>
      <c r="Q680" s="119"/>
      <c r="R680" s="119"/>
      <c r="S680" s="37"/>
      <c r="T680" s="37"/>
    </row>
    <row r="681" spans="4:20" s="29" customFormat="1" x14ac:dyDescent="0.25">
      <c r="D681" s="119"/>
      <c r="E681" s="200"/>
      <c r="F681" s="201"/>
      <c r="G681" s="201"/>
      <c r="H681" s="37"/>
      <c r="Q681" s="119"/>
      <c r="R681" s="119"/>
      <c r="S681" s="37"/>
      <c r="T681" s="37"/>
    </row>
    <row r="682" spans="4:20" s="29" customFormat="1" x14ac:dyDescent="0.25">
      <c r="D682" s="119"/>
      <c r="E682" s="200"/>
      <c r="F682" s="201"/>
      <c r="G682" s="201"/>
      <c r="H682" s="37"/>
      <c r="Q682" s="119"/>
      <c r="R682" s="119"/>
      <c r="S682" s="37"/>
      <c r="T682" s="37"/>
    </row>
    <row r="683" spans="4:20" s="29" customFormat="1" x14ac:dyDescent="0.25">
      <c r="D683" s="119"/>
      <c r="E683" s="200"/>
      <c r="F683" s="201"/>
      <c r="G683" s="201"/>
      <c r="H683" s="37"/>
      <c r="Q683" s="119"/>
      <c r="R683" s="119"/>
      <c r="S683" s="37"/>
      <c r="T683" s="37"/>
    </row>
    <row r="684" spans="4:20" s="29" customFormat="1" x14ac:dyDescent="0.25">
      <c r="D684" s="119"/>
      <c r="E684" s="200"/>
      <c r="F684" s="201"/>
      <c r="G684" s="201"/>
      <c r="H684" s="37"/>
      <c r="Q684" s="119"/>
      <c r="R684" s="119"/>
      <c r="S684" s="37"/>
      <c r="T684" s="37"/>
    </row>
    <row r="685" spans="4:20" s="29" customFormat="1" x14ac:dyDescent="0.25">
      <c r="D685" s="119"/>
      <c r="E685" s="200"/>
      <c r="F685" s="201"/>
      <c r="G685" s="201"/>
      <c r="H685" s="37"/>
      <c r="Q685" s="119"/>
      <c r="R685" s="119"/>
      <c r="S685" s="37"/>
      <c r="T685" s="37"/>
    </row>
    <row r="686" spans="4:20" s="29" customFormat="1" x14ac:dyDescent="0.25">
      <c r="D686" s="119"/>
      <c r="E686" s="200"/>
      <c r="F686" s="201"/>
      <c r="G686" s="201"/>
      <c r="H686" s="37"/>
      <c r="Q686" s="119"/>
      <c r="R686" s="119"/>
      <c r="S686" s="37"/>
      <c r="T686" s="37"/>
    </row>
    <row r="687" spans="4:20" s="29" customFormat="1" x14ac:dyDescent="0.25">
      <c r="D687" s="119"/>
      <c r="E687" s="200"/>
      <c r="F687" s="201"/>
      <c r="G687" s="201"/>
      <c r="H687" s="37"/>
      <c r="Q687" s="119"/>
      <c r="R687" s="119"/>
      <c r="S687" s="37"/>
      <c r="T687" s="37"/>
    </row>
    <row r="688" spans="4:20" s="29" customFormat="1" x14ac:dyDescent="0.25">
      <c r="D688" s="119"/>
      <c r="E688" s="200"/>
      <c r="F688" s="201"/>
      <c r="G688" s="201"/>
      <c r="H688" s="37"/>
      <c r="Q688" s="119"/>
      <c r="R688" s="119"/>
      <c r="S688" s="37"/>
      <c r="T688" s="37"/>
    </row>
    <row r="689" spans="4:20" s="29" customFormat="1" x14ac:dyDescent="0.25">
      <c r="D689" s="119"/>
      <c r="E689" s="200"/>
      <c r="F689" s="201"/>
      <c r="G689" s="201"/>
      <c r="H689" s="37"/>
      <c r="Q689" s="119"/>
      <c r="R689" s="119"/>
      <c r="S689" s="37"/>
      <c r="T689" s="37"/>
    </row>
    <row r="690" spans="4:20" s="29" customFormat="1" x14ac:dyDescent="0.25">
      <c r="D690" s="119"/>
      <c r="E690" s="200"/>
      <c r="F690" s="201"/>
      <c r="G690" s="201"/>
      <c r="H690" s="37"/>
      <c r="Q690" s="119"/>
      <c r="R690" s="119"/>
      <c r="S690" s="37"/>
      <c r="T690" s="37"/>
    </row>
    <row r="691" spans="4:20" s="29" customFormat="1" x14ac:dyDescent="0.25">
      <c r="D691" s="119"/>
      <c r="E691" s="200"/>
      <c r="F691" s="201"/>
      <c r="G691" s="201"/>
      <c r="H691" s="37"/>
      <c r="Q691" s="119"/>
      <c r="R691" s="119"/>
      <c r="S691" s="37"/>
      <c r="T691" s="37"/>
    </row>
    <row r="692" spans="4:20" s="29" customFormat="1" x14ac:dyDescent="0.25">
      <c r="D692" s="119"/>
      <c r="E692" s="200"/>
      <c r="F692" s="201"/>
      <c r="G692" s="201"/>
      <c r="H692" s="37"/>
      <c r="Q692" s="119"/>
      <c r="R692" s="119"/>
      <c r="S692" s="37"/>
      <c r="T692" s="37"/>
    </row>
    <row r="693" spans="4:20" s="29" customFormat="1" x14ac:dyDescent="0.25">
      <c r="D693" s="119"/>
      <c r="E693" s="200"/>
      <c r="F693" s="201"/>
      <c r="G693" s="201"/>
      <c r="H693" s="37"/>
      <c r="Q693" s="119"/>
      <c r="R693" s="119"/>
      <c r="S693" s="37"/>
      <c r="T693" s="37"/>
    </row>
    <row r="694" spans="4:20" s="29" customFormat="1" x14ac:dyDescent="0.25">
      <c r="D694" s="119"/>
      <c r="E694" s="200"/>
      <c r="F694" s="201"/>
      <c r="G694" s="201"/>
      <c r="H694" s="37"/>
      <c r="Q694" s="119"/>
      <c r="R694" s="119"/>
      <c r="S694" s="37"/>
      <c r="T694" s="37"/>
    </row>
    <row r="695" spans="4:20" s="29" customFormat="1" x14ac:dyDescent="0.25">
      <c r="D695" s="119"/>
      <c r="E695" s="200"/>
      <c r="F695" s="201"/>
      <c r="G695" s="201"/>
      <c r="H695" s="37"/>
      <c r="Q695" s="119"/>
      <c r="R695" s="119"/>
      <c r="S695" s="37"/>
      <c r="T695" s="37"/>
    </row>
    <row r="696" spans="4:20" s="29" customFormat="1" x14ac:dyDescent="0.25">
      <c r="D696" s="119"/>
      <c r="E696" s="200"/>
      <c r="F696" s="201"/>
      <c r="G696" s="201"/>
      <c r="H696" s="37"/>
      <c r="Q696" s="119"/>
      <c r="R696" s="119"/>
      <c r="S696" s="37"/>
      <c r="T696" s="37"/>
    </row>
    <row r="697" spans="4:20" s="29" customFormat="1" x14ac:dyDescent="0.25">
      <c r="D697" s="119"/>
      <c r="E697" s="200"/>
      <c r="F697" s="201"/>
      <c r="G697" s="201"/>
      <c r="H697" s="37"/>
      <c r="Q697" s="119"/>
      <c r="R697" s="119"/>
      <c r="S697" s="37"/>
      <c r="T697" s="37"/>
    </row>
    <row r="698" spans="4:20" s="29" customFormat="1" x14ac:dyDescent="0.25">
      <c r="D698" s="119"/>
      <c r="E698" s="200"/>
      <c r="F698" s="201"/>
      <c r="G698" s="201"/>
      <c r="H698" s="37"/>
      <c r="Q698" s="119"/>
      <c r="R698" s="119"/>
      <c r="S698" s="37"/>
      <c r="T698" s="37"/>
    </row>
    <row r="699" spans="4:20" s="29" customFormat="1" x14ac:dyDescent="0.25">
      <c r="D699" s="119"/>
      <c r="E699" s="200"/>
      <c r="F699" s="201"/>
      <c r="G699" s="201"/>
      <c r="H699" s="37"/>
      <c r="Q699" s="119"/>
      <c r="R699" s="119"/>
      <c r="S699" s="37"/>
      <c r="T699" s="37"/>
    </row>
    <row r="700" spans="4:20" s="29" customFormat="1" x14ac:dyDescent="0.25">
      <c r="D700" s="119"/>
      <c r="E700" s="200"/>
      <c r="F700" s="201"/>
      <c r="G700" s="201"/>
      <c r="H700" s="37"/>
      <c r="Q700" s="119"/>
      <c r="R700" s="119"/>
      <c r="S700" s="37"/>
      <c r="T700" s="37"/>
    </row>
    <row r="701" spans="4:20" s="29" customFormat="1" x14ac:dyDescent="0.25">
      <c r="D701" s="119"/>
      <c r="E701" s="200"/>
      <c r="F701" s="201"/>
      <c r="G701" s="201"/>
      <c r="H701" s="37"/>
      <c r="Q701" s="119"/>
      <c r="R701" s="119"/>
      <c r="S701" s="37"/>
      <c r="T701" s="37"/>
    </row>
    <row r="702" spans="4:20" s="29" customFormat="1" x14ac:dyDescent="0.25">
      <c r="D702" s="119"/>
      <c r="E702" s="200"/>
      <c r="F702" s="201"/>
      <c r="G702" s="201"/>
      <c r="H702" s="37"/>
      <c r="Q702" s="119"/>
      <c r="R702" s="119"/>
      <c r="S702" s="37"/>
      <c r="T702" s="37"/>
    </row>
    <row r="703" spans="4:20" s="29" customFormat="1" x14ac:dyDescent="0.25">
      <c r="D703" s="119"/>
      <c r="E703" s="200"/>
      <c r="F703" s="201"/>
      <c r="G703" s="201"/>
      <c r="H703" s="37"/>
      <c r="Q703" s="119"/>
      <c r="R703" s="119"/>
      <c r="S703" s="37"/>
      <c r="T703" s="37"/>
    </row>
    <row r="704" spans="4:20" s="29" customFormat="1" x14ac:dyDescent="0.25">
      <c r="D704" s="119"/>
      <c r="E704" s="200"/>
      <c r="F704" s="201"/>
      <c r="G704" s="201"/>
      <c r="H704" s="37"/>
      <c r="Q704" s="119"/>
      <c r="R704" s="119"/>
      <c r="S704" s="37"/>
      <c r="T704" s="37"/>
    </row>
    <row r="705" spans="4:20" s="29" customFormat="1" x14ac:dyDescent="0.25">
      <c r="D705" s="119"/>
      <c r="E705" s="200"/>
      <c r="F705" s="201"/>
      <c r="G705" s="201"/>
      <c r="H705" s="37"/>
      <c r="Q705" s="119"/>
      <c r="R705" s="119"/>
      <c r="S705" s="37"/>
      <c r="T705" s="37"/>
    </row>
    <row r="706" spans="4:20" s="29" customFormat="1" x14ac:dyDescent="0.25">
      <c r="D706" s="119"/>
      <c r="E706" s="200"/>
      <c r="F706" s="201"/>
      <c r="G706" s="201"/>
      <c r="H706" s="37"/>
      <c r="Q706" s="119"/>
      <c r="R706" s="119"/>
      <c r="S706" s="37"/>
      <c r="T706" s="37"/>
    </row>
    <row r="707" spans="4:20" s="29" customFormat="1" x14ac:dyDescent="0.25">
      <c r="D707" s="119"/>
      <c r="E707" s="200"/>
      <c r="F707" s="201"/>
      <c r="G707" s="201"/>
      <c r="H707" s="37"/>
      <c r="Q707" s="119"/>
      <c r="R707" s="119"/>
      <c r="S707" s="37"/>
      <c r="T707" s="37"/>
    </row>
    <row r="708" spans="4:20" s="29" customFormat="1" x14ac:dyDescent="0.25">
      <c r="D708" s="119"/>
      <c r="E708" s="200"/>
      <c r="F708" s="201"/>
      <c r="G708" s="201"/>
      <c r="H708" s="37"/>
      <c r="Q708" s="119"/>
      <c r="R708" s="119"/>
      <c r="S708" s="37"/>
      <c r="T708" s="37"/>
    </row>
    <row r="709" spans="4:20" s="29" customFormat="1" x14ac:dyDescent="0.25">
      <c r="D709" s="119"/>
      <c r="E709" s="200"/>
      <c r="F709" s="201"/>
      <c r="G709" s="201"/>
      <c r="H709" s="37"/>
      <c r="Q709" s="119"/>
      <c r="R709" s="119"/>
      <c r="S709" s="37"/>
      <c r="T709" s="37"/>
    </row>
    <row r="710" spans="4:20" s="29" customFormat="1" x14ac:dyDescent="0.25">
      <c r="D710" s="119"/>
      <c r="E710" s="200"/>
      <c r="F710" s="201"/>
      <c r="G710" s="201"/>
      <c r="H710" s="37"/>
      <c r="Q710" s="119"/>
      <c r="R710" s="119"/>
      <c r="S710" s="37"/>
      <c r="T710" s="37"/>
    </row>
    <row r="711" spans="4:20" s="29" customFormat="1" x14ac:dyDescent="0.25">
      <c r="D711" s="119"/>
      <c r="E711" s="200"/>
      <c r="F711" s="201"/>
      <c r="G711" s="201"/>
      <c r="H711" s="37"/>
      <c r="Q711" s="119"/>
      <c r="R711" s="119"/>
      <c r="S711" s="37"/>
      <c r="T711" s="37"/>
    </row>
    <row r="712" spans="4:20" s="29" customFormat="1" x14ac:dyDescent="0.25">
      <c r="D712" s="119"/>
      <c r="E712" s="200"/>
      <c r="F712" s="201"/>
      <c r="G712" s="201"/>
      <c r="H712" s="37"/>
      <c r="Q712" s="119"/>
      <c r="R712" s="119"/>
      <c r="S712" s="37"/>
      <c r="T712" s="37"/>
    </row>
    <row r="713" spans="4:20" s="29" customFormat="1" x14ac:dyDescent="0.25">
      <c r="D713" s="119"/>
      <c r="E713" s="200"/>
      <c r="F713" s="201"/>
      <c r="G713" s="201"/>
      <c r="H713" s="37"/>
      <c r="Q713" s="119"/>
      <c r="R713" s="119"/>
      <c r="S713" s="37"/>
      <c r="T713" s="37"/>
    </row>
    <row r="714" spans="4:20" s="29" customFormat="1" x14ac:dyDescent="0.25">
      <c r="D714" s="119"/>
      <c r="E714" s="200"/>
      <c r="F714" s="201"/>
      <c r="G714" s="201"/>
      <c r="H714" s="37"/>
      <c r="Q714" s="119"/>
      <c r="R714" s="119"/>
      <c r="S714" s="37"/>
      <c r="T714" s="37"/>
    </row>
    <row r="715" spans="4:20" s="29" customFormat="1" x14ac:dyDescent="0.25">
      <c r="D715" s="119"/>
      <c r="E715" s="200"/>
      <c r="F715" s="201"/>
      <c r="G715" s="201"/>
      <c r="H715" s="37"/>
      <c r="Q715" s="119"/>
      <c r="R715" s="119"/>
      <c r="S715" s="37"/>
      <c r="T715" s="37"/>
    </row>
    <row r="716" spans="4:20" s="29" customFormat="1" x14ac:dyDescent="0.25">
      <c r="D716" s="119"/>
      <c r="E716" s="200"/>
      <c r="F716" s="201"/>
      <c r="G716" s="201"/>
      <c r="H716" s="37"/>
      <c r="Q716" s="119"/>
      <c r="R716" s="119"/>
      <c r="S716" s="37"/>
      <c r="T716" s="37"/>
    </row>
    <row r="717" spans="4:20" s="29" customFormat="1" x14ac:dyDescent="0.25">
      <c r="D717" s="119"/>
      <c r="E717" s="200"/>
      <c r="F717" s="201"/>
      <c r="G717" s="201"/>
      <c r="H717" s="37"/>
      <c r="Q717" s="119"/>
      <c r="R717" s="119"/>
      <c r="S717" s="37"/>
      <c r="T717" s="37"/>
    </row>
    <row r="718" spans="4:20" s="29" customFormat="1" x14ac:dyDescent="0.25">
      <c r="D718" s="119"/>
      <c r="E718" s="200"/>
      <c r="F718" s="201"/>
      <c r="G718" s="201"/>
      <c r="H718" s="37"/>
      <c r="Q718" s="119"/>
      <c r="R718" s="119"/>
      <c r="S718" s="37"/>
      <c r="T718" s="37"/>
    </row>
    <row r="719" spans="4:20" s="29" customFormat="1" x14ac:dyDescent="0.25">
      <c r="D719" s="119"/>
      <c r="E719" s="200"/>
      <c r="F719" s="201"/>
      <c r="G719" s="201"/>
      <c r="H719" s="37"/>
      <c r="Q719" s="119"/>
      <c r="R719" s="119"/>
      <c r="S719" s="37"/>
      <c r="T719" s="37"/>
    </row>
    <row r="720" spans="4:20" s="29" customFormat="1" x14ac:dyDescent="0.25">
      <c r="D720" s="119"/>
      <c r="E720" s="200"/>
      <c r="F720" s="201"/>
      <c r="G720" s="201"/>
      <c r="H720" s="37"/>
      <c r="Q720" s="119"/>
      <c r="R720" s="119"/>
      <c r="S720" s="37"/>
      <c r="T720" s="37"/>
    </row>
    <row r="721" spans="4:20" s="29" customFormat="1" x14ac:dyDescent="0.25">
      <c r="D721" s="119"/>
      <c r="E721" s="200"/>
      <c r="F721" s="201"/>
      <c r="G721" s="201"/>
      <c r="H721" s="37"/>
      <c r="Q721" s="119"/>
      <c r="R721" s="119"/>
      <c r="S721" s="37"/>
      <c r="T721" s="37"/>
    </row>
    <row r="722" spans="4:20" s="29" customFormat="1" x14ac:dyDescent="0.25">
      <c r="D722" s="119"/>
      <c r="E722" s="200"/>
      <c r="F722" s="201"/>
      <c r="G722" s="201"/>
      <c r="H722" s="37"/>
      <c r="Q722" s="119"/>
      <c r="R722" s="119"/>
      <c r="S722" s="37"/>
      <c r="T722" s="37"/>
    </row>
    <row r="723" spans="4:20" s="29" customFormat="1" x14ac:dyDescent="0.25">
      <c r="D723" s="119"/>
      <c r="E723" s="200"/>
      <c r="F723" s="201"/>
      <c r="G723" s="201"/>
      <c r="H723" s="37"/>
      <c r="Q723" s="119"/>
      <c r="R723" s="119"/>
      <c r="S723" s="37"/>
      <c r="T723" s="37"/>
    </row>
    <row r="724" spans="4:20" s="29" customFormat="1" x14ac:dyDescent="0.25">
      <c r="D724" s="119"/>
      <c r="E724" s="200"/>
      <c r="F724" s="201"/>
      <c r="G724" s="201"/>
      <c r="H724" s="37"/>
      <c r="Q724" s="119"/>
      <c r="R724" s="119"/>
      <c r="S724" s="37"/>
      <c r="T724" s="37"/>
    </row>
    <row r="725" spans="4:20" s="29" customFormat="1" x14ac:dyDescent="0.25">
      <c r="D725" s="119"/>
      <c r="E725" s="200"/>
      <c r="F725" s="201"/>
      <c r="G725" s="201"/>
      <c r="H725" s="37"/>
      <c r="Q725" s="119"/>
      <c r="R725" s="119"/>
      <c r="S725" s="37"/>
      <c r="T725" s="37"/>
    </row>
    <row r="726" spans="4:20" s="29" customFormat="1" x14ac:dyDescent="0.25">
      <c r="D726" s="119"/>
      <c r="E726" s="200"/>
      <c r="F726" s="201"/>
      <c r="G726" s="201"/>
      <c r="H726" s="37"/>
      <c r="Q726" s="119"/>
      <c r="R726" s="119"/>
      <c r="S726" s="37"/>
      <c r="T726" s="37"/>
    </row>
    <row r="727" spans="4:20" s="29" customFormat="1" x14ac:dyDescent="0.25">
      <c r="D727" s="119"/>
      <c r="E727" s="200"/>
      <c r="F727" s="201"/>
      <c r="G727" s="201"/>
      <c r="H727" s="37"/>
      <c r="Q727" s="119"/>
      <c r="R727" s="119"/>
      <c r="S727" s="37"/>
      <c r="T727" s="37"/>
    </row>
    <row r="728" spans="4:20" s="29" customFormat="1" x14ac:dyDescent="0.25">
      <c r="D728" s="119"/>
      <c r="E728" s="200"/>
      <c r="F728" s="201"/>
      <c r="G728" s="201"/>
      <c r="H728" s="37"/>
      <c r="Q728" s="119"/>
      <c r="R728" s="119"/>
      <c r="S728" s="37"/>
      <c r="T728" s="37"/>
    </row>
    <row r="729" spans="4:20" s="29" customFormat="1" x14ac:dyDescent="0.25">
      <c r="D729" s="119"/>
      <c r="E729" s="200"/>
      <c r="F729" s="201"/>
      <c r="G729" s="201"/>
      <c r="H729" s="37"/>
      <c r="Q729" s="119"/>
      <c r="R729" s="119"/>
      <c r="S729" s="37"/>
      <c r="T729" s="37"/>
    </row>
    <row r="730" spans="4:20" s="29" customFormat="1" x14ac:dyDescent="0.25">
      <c r="D730" s="119"/>
      <c r="E730" s="200"/>
      <c r="F730" s="201"/>
      <c r="G730" s="201"/>
      <c r="H730" s="37"/>
      <c r="Q730" s="119"/>
      <c r="R730" s="119"/>
      <c r="S730" s="37"/>
      <c r="T730" s="37"/>
    </row>
    <row r="731" spans="4:20" s="29" customFormat="1" x14ac:dyDescent="0.25">
      <c r="D731" s="119"/>
      <c r="E731" s="200"/>
      <c r="F731" s="201"/>
      <c r="G731" s="201"/>
      <c r="H731" s="37"/>
      <c r="Q731" s="119"/>
      <c r="R731" s="119"/>
      <c r="S731" s="37"/>
      <c r="T731" s="37"/>
    </row>
    <row r="732" spans="4:20" s="29" customFormat="1" x14ac:dyDescent="0.25">
      <c r="D732" s="119"/>
      <c r="E732" s="200"/>
      <c r="F732" s="201"/>
      <c r="G732" s="201"/>
      <c r="H732" s="37"/>
      <c r="Q732" s="119"/>
      <c r="R732" s="119"/>
      <c r="S732" s="37"/>
      <c r="T732" s="37"/>
    </row>
    <row r="733" spans="4:20" s="29" customFormat="1" x14ac:dyDescent="0.25">
      <c r="D733" s="119"/>
      <c r="E733" s="200"/>
      <c r="F733" s="201"/>
      <c r="G733" s="201"/>
      <c r="H733" s="37"/>
      <c r="Q733" s="119"/>
      <c r="R733" s="119"/>
      <c r="S733" s="37"/>
      <c r="T733" s="37"/>
    </row>
    <row r="734" spans="4:20" s="29" customFormat="1" x14ac:dyDescent="0.25">
      <c r="D734" s="119"/>
      <c r="E734" s="200"/>
      <c r="F734" s="201"/>
      <c r="G734" s="201"/>
      <c r="H734" s="37"/>
      <c r="Q734" s="119"/>
      <c r="R734" s="119"/>
      <c r="S734" s="37"/>
      <c r="T734" s="37"/>
    </row>
    <row r="735" spans="4:20" s="29" customFormat="1" x14ac:dyDescent="0.25">
      <c r="D735" s="119"/>
      <c r="E735" s="200"/>
      <c r="F735" s="201"/>
      <c r="G735" s="201"/>
      <c r="H735" s="37"/>
      <c r="Q735" s="119"/>
      <c r="R735" s="119"/>
      <c r="S735" s="37"/>
      <c r="T735" s="37"/>
    </row>
    <row r="736" spans="4:20" s="29" customFormat="1" x14ac:dyDescent="0.25">
      <c r="D736" s="119"/>
      <c r="E736" s="200"/>
      <c r="F736" s="201"/>
      <c r="G736" s="201"/>
      <c r="H736" s="37"/>
      <c r="Q736" s="119"/>
      <c r="R736" s="119"/>
      <c r="S736" s="37"/>
      <c r="T736" s="37"/>
    </row>
    <row r="737" spans="4:20" s="29" customFormat="1" x14ac:dyDescent="0.25">
      <c r="D737" s="119"/>
      <c r="E737" s="200"/>
      <c r="F737" s="201"/>
      <c r="G737" s="201"/>
      <c r="H737" s="37"/>
      <c r="Q737" s="119"/>
      <c r="R737" s="119"/>
      <c r="S737" s="37"/>
      <c r="T737" s="37"/>
    </row>
    <row r="738" spans="4:20" s="29" customFormat="1" x14ac:dyDescent="0.25">
      <c r="D738" s="119"/>
      <c r="E738" s="200"/>
      <c r="F738" s="201"/>
      <c r="G738" s="201"/>
      <c r="H738" s="37"/>
      <c r="Q738" s="119"/>
      <c r="R738" s="119"/>
      <c r="S738" s="37"/>
      <c r="T738" s="37"/>
    </row>
    <row r="739" spans="4:20" s="29" customFormat="1" x14ac:dyDescent="0.25">
      <c r="D739" s="119"/>
      <c r="E739" s="200"/>
      <c r="F739" s="201"/>
      <c r="G739" s="201"/>
      <c r="H739" s="37"/>
      <c r="Q739" s="119"/>
      <c r="R739" s="119"/>
      <c r="S739" s="37"/>
      <c r="T739" s="37"/>
    </row>
    <row r="740" spans="4:20" s="29" customFormat="1" x14ac:dyDescent="0.25">
      <c r="D740" s="119"/>
      <c r="E740" s="200"/>
      <c r="F740" s="201"/>
      <c r="G740" s="201"/>
      <c r="H740" s="37"/>
      <c r="Q740" s="119"/>
      <c r="R740" s="119"/>
      <c r="S740" s="37"/>
      <c r="T740" s="37"/>
    </row>
    <row r="741" spans="4:20" s="29" customFormat="1" x14ac:dyDescent="0.25">
      <c r="D741" s="119"/>
      <c r="E741" s="200"/>
      <c r="F741" s="201"/>
      <c r="G741" s="201"/>
      <c r="H741" s="37"/>
      <c r="Q741" s="119"/>
      <c r="R741" s="119"/>
      <c r="S741" s="37"/>
      <c r="T741" s="37"/>
    </row>
    <row r="742" spans="4:20" s="29" customFormat="1" x14ac:dyDescent="0.25">
      <c r="D742" s="119"/>
      <c r="E742" s="200"/>
      <c r="F742" s="201"/>
      <c r="G742" s="201"/>
      <c r="H742" s="37"/>
      <c r="Q742" s="119"/>
      <c r="R742" s="119"/>
      <c r="S742" s="37"/>
      <c r="T742" s="37"/>
    </row>
    <row r="743" spans="4:20" s="29" customFormat="1" x14ac:dyDescent="0.25">
      <c r="D743" s="119"/>
      <c r="E743" s="200"/>
      <c r="F743" s="201"/>
      <c r="G743" s="201"/>
      <c r="H743" s="37"/>
      <c r="Q743" s="119"/>
      <c r="R743" s="119"/>
      <c r="S743" s="37"/>
      <c r="T743" s="37"/>
    </row>
    <row r="744" spans="4:20" s="29" customFormat="1" x14ac:dyDescent="0.25">
      <c r="D744" s="119"/>
      <c r="E744" s="200"/>
      <c r="F744" s="201"/>
      <c r="G744" s="201"/>
      <c r="H744" s="37"/>
      <c r="Q744" s="119"/>
      <c r="R744" s="119"/>
      <c r="S744" s="37"/>
      <c r="T744" s="37"/>
    </row>
    <row r="745" spans="4:20" s="29" customFormat="1" x14ac:dyDescent="0.25">
      <c r="D745" s="119"/>
      <c r="E745" s="200"/>
      <c r="F745" s="201"/>
      <c r="G745" s="201"/>
      <c r="H745" s="37"/>
      <c r="Q745" s="119"/>
      <c r="R745" s="119"/>
      <c r="S745" s="37"/>
      <c r="T745" s="37"/>
    </row>
    <row r="746" spans="4:20" s="29" customFormat="1" x14ac:dyDescent="0.25">
      <c r="D746" s="119"/>
      <c r="E746" s="200"/>
      <c r="F746" s="201"/>
      <c r="G746" s="201"/>
      <c r="H746" s="37"/>
      <c r="Q746" s="119"/>
      <c r="R746" s="119"/>
      <c r="S746" s="37"/>
      <c r="T746" s="37"/>
    </row>
    <row r="747" spans="4:20" s="29" customFormat="1" x14ac:dyDescent="0.25">
      <c r="D747" s="119"/>
      <c r="E747" s="200"/>
      <c r="F747" s="201"/>
      <c r="G747" s="201"/>
      <c r="H747" s="37"/>
      <c r="Q747" s="119"/>
      <c r="R747" s="119"/>
      <c r="S747" s="37"/>
      <c r="T747" s="37"/>
    </row>
    <row r="748" spans="4:20" s="29" customFormat="1" x14ac:dyDescent="0.25">
      <c r="D748" s="119"/>
      <c r="E748" s="200"/>
      <c r="F748" s="201"/>
      <c r="G748" s="201"/>
      <c r="H748" s="37"/>
      <c r="Q748" s="119"/>
      <c r="R748" s="119"/>
      <c r="S748" s="37"/>
      <c r="T748" s="37"/>
    </row>
    <row r="749" spans="4:20" s="29" customFormat="1" x14ac:dyDescent="0.25">
      <c r="D749" s="119"/>
      <c r="E749" s="200"/>
      <c r="F749" s="201"/>
      <c r="G749" s="201"/>
      <c r="H749" s="37"/>
      <c r="Q749" s="119"/>
      <c r="R749" s="119"/>
      <c r="S749" s="37"/>
      <c r="T749" s="37"/>
    </row>
    <row r="750" spans="4:20" s="29" customFormat="1" x14ac:dyDescent="0.25">
      <c r="D750" s="119"/>
      <c r="E750" s="200"/>
      <c r="F750" s="201"/>
      <c r="G750" s="201"/>
      <c r="H750" s="37"/>
      <c r="Q750" s="119"/>
      <c r="R750" s="119"/>
      <c r="S750" s="37"/>
      <c r="T750" s="37"/>
    </row>
    <row r="751" spans="4:20" s="29" customFormat="1" x14ac:dyDescent="0.25">
      <c r="D751" s="119"/>
      <c r="E751" s="200"/>
      <c r="F751" s="201"/>
      <c r="G751" s="201"/>
      <c r="H751" s="37"/>
      <c r="Q751" s="119"/>
      <c r="R751" s="119"/>
      <c r="S751" s="37"/>
      <c r="T751" s="37"/>
    </row>
    <row r="752" spans="4:20" s="29" customFormat="1" x14ac:dyDescent="0.25">
      <c r="D752" s="119"/>
      <c r="E752" s="200"/>
      <c r="F752" s="201"/>
      <c r="G752" s="201"/>
      <c r="H752" s="37"/>
      <c r="Q752" s="119"/>
      <c r="R752" s="119"/>
      <c r="S752" s="37"/>
      <c r="T752" s="37"/>
    </row>
    <row r="753" spans="4:20" s="29" customFormat="1" x14ac:dyDescent="0.25">
      <c r="D753" s="119"/>
      <c r="E753" s="200"/>
      <c r="F753" s="201"/>
      <c r="G753" s="201"/>
      <c r="H753" s="37"/>
      <c r="Q753" s="119"/>
      <c r="R753" s="119"/>
      <c r="S753" s="37"/>
      <c r="T753" s="37"/>
    </row>
    <row r="754" spans="4:20" s="29" customFormat="1" x14ac:dyDescent="0.25">
      <c r="D754" s="119"/>
      <c r="E754" s="200"/>
      <c r="F754" s="201"/>
      <c r="G754" s="201"/>
      <c r="H754" s="37"/>
      <c r="Q754" s="119"/>
      <c r="R754" s="119"/>
      <c r="S754" s="37"/>
      <c r="T754" s="37"/>
    </row>
    <row r="755" spans="4:20" s="29" customFormat="1" x14ac:dyDescent="0.25">
      <c r="D755" s="119"/>
      <c r="E755" s="200"/>
      <c r="F755" s="201"/>
      <c r="G755" s="201"/>
      <c r="H755" s="37"/>
      <c r="Q755" s="119"/>
      <c r="R755" s="119"/>
      <c r="S755" s="37"/>
      <c r="T755" s="37"/>
    </row>
    <row r="756" spans="4:20" s="29" customFormat="1" x14ac:dyDescent="0.25">
      <c r="D756" s="119"/>
      <c r="E756" s="200"/>
      <c r="F756" s="201"/>
      <c r="G756" s="201"/>
      <c r="H756" s="37"/>
      <c r="Q756" s="119"/>
      <c r="R756" s="119"/>
      <c r="S756" s="37"/>
      <c r="T756" s="37"/>
    </row>
    <row r="757" spans="4:20" s="29" customFormat="1" x14ac:dyDescent="0.25">
      <c r="D757" s="119"/>
      <c r="E757" s="200"/>
      <c r="F757" s="201"/>
      <c r="G757" s="201"/>
      <c r="H757" s="37"/>
      <c r="Q757" s="119"/>
      <c r="R757" s="119"/>
      <c r="S757" s="37"/>
      <c r="T757" s="37"/>
    </row>
    <row r="758" spans="4:20" s="29" customFormat="1" x14ac:dyDescent="0.25">
      <c r="D758" s="119"/>
      <c r="E758" s="200"/>
      <c r="F758" s="201"/>
      <c r="G758" s="201"/>
      <c r="H758" s="37"/>
      <c r="Q758" s="119"/>
      <c r="R758" s="119"/>
      <c r="S758" s="37"/>
      <c r="T758" s="37"/>
    </row>
    <row r="759" spans="4:20" s="29" customFormat="1" x14ac:dyDescent="0.25">
      <c r="D759" s="119"/>
      <c r="E759" s="200"/>
      <c r="F759" s="201"/>
      <c r="G759" s="201"/>
      <c r="H759" s="37"/>
      <c r="Q759" s="119"/>
      <c r="R759" s="119"/>
      <c r="S759" s="37"/>
      <c r="T759" s="37"/>
    </row>
    <row r="760" spans="4:20" s="29" customFormat="1" x14ac:dyDescent="0.25">
      <c r="D760" s="119"/>
      <c r="E760" s="200"/>
      <c r="F760" s="201"/>
      <c r="G760" s="201"/>
      <c r="H760" s="37"/>
      <c r="Q760" s="119"/>
      <c r="R760" s="119"/>
      <c r="S760" s="37"/>
      <c r="T760" s="37"/>
    </row>
    <row r="761" spans="4:20" s="29" customFormat="1" x14ac:dyDescent="0.25">
      <c r="D761" s="119"/>
      <c r="E761" s="200"/>
      <c r="F761" s="201"/>
      <c r="G761" s="201"/>
      <c r="H761" s="37"/>
      <c r="Q761" s="119"/>
      <c r="R761" s="119"/>
      <c r="S761" s="37"/>
      <c r="T761" s="37"/>
    </row>
    <row r="762" spans="4:20" s="29" customFormat="1" x14ac:dyDescent="0.25">
      <c r="D762" s="119"/>
      <c r="E762" s="200"/>
      <c r="F762" s="201"/>
      <c r="G762" s="201"/>
      <c r="H762" s="37"/>
      <c r="Q762" s="119"/>
      <c r="R762" s="119"/>
      <c r="S762" s="37"/>
      <c r="T762" s="37"/>
    </row>
    <row r="763" spans="4:20" s="29" customFormat="1" x14ac:dyDescent="0.25">
      <c r="D763" s="119"/>
      <c r="E763" s="200"/>
      <c r="F763" s="201"/>
      <c r="G763" s="201"/>
      <c r="H763" s="37"/>
      <c r="Q763" s="119"/>
      <c r="R763" s="119"/>
      <c r="S763" s="37"/>
      <c r="T763" s="37"/>
    </row>
    <row r="764" spans="4:20" s="29" customFormat="1" x14ac:dyDescent="0.25">
      <c r="D764" s="119"/>
      <c r="E764" s="200"/>
      <c r="F764" s="201"/>
      <c r="G764" s="201"/>
      <c r="H764" s="37"/>
      <c r="Q764" s="119"/>
      <c r="R764" s="119"/>
      <c r="S764" s="37"/>
      <c r="T764" s="37"/>
    </row>
    <row r="765" spans="4:20" s="29" customFormat="1" x14ac:dyDescent="0.25">
      <c r="D765" s="119"/>
      <c r="E765" s="200"/>
      <c r="F765" s="201"/>
      <c r="G765" s="201"/>
      <c r="H765" s="37"/>
      <c r="Q765" s="119"/>
      <c r="R765" s="119"/>
      <c r="S765" s="37"/>
      <c r="T765" s="37"/>
    </row>
    <row r="766" spans="4:20" s="29" customFormat="1" x14ac:dyDescent="0.25">
      <c r="D766" s="119"/>
      <c r="E766" s="200"/>
      <c r="F766" s="201"/>
      <c r="G766" s="201"/>
      <c r="H766" s="37"/>
      <c r="Q766" s="119"/>
      <c r="R766" s="119"/>
      <c r="S766" s="37"/>
      <c r="T766" s="37"/>
    </row>
    <row r="767" spans="4:20" s="29" customFormat="1" x14ac:dyDescent="0.25">
      <c r="D767" s="119"/>
      <c r="E767" s="200"/>
      <c r="F767" s="201"/>
      <c r="G767" s="201"/>
      <c r="H767" s="37"/>
      <c r="Q767" s="119"/>
      <c r="R767" s="119"/>
      <c r="S767" s="37"/>
      <c r="T767" s="37"/>
    </row>
    <row r="768" spans="4:20" s="29" customFormat="1" x14ac:dyDescent="0.25">
      <c r="D768" s="119"/>
      <c r="E768" s="200"/>
      <c r="F768" s="201"/>
      <c r="G768" s="201"/>
      <c r="H768" s="37"/>
      <c r="Q768" s="119"/>
      <c r="R768" s="119"/>
      <c r="S768" s="37"/>
      <c r="T768" s="37"/>
    </row>
    <row r="769" spans="4:20" s="29" customFormat="1" x14ac:dyDescent="0.25">
      <c r="D769" s="119"/>
      <c r="E769" s="200"/>
      <c r="F769" s="201"/>
      <c r="G769" s="201"/>
      <c r="H769" s="37"/>
      <c r="Q769" s="119"/>
      <c r="R769" s="119"/>
      <c r="S769" s="37"/>
      <c r="T769" s="37"/>
    </row>
    <row r="770" spans="4:20" s="29" customFormat="1" x14ac:dyDescent="0.25">
      <c r="D770" s="119"/>
      <c r="E770" s="200"/>
      <c r="F770" s="201"/>
      <c r="G770" s="201"/>
      <c r="H770" s="37"/>
      <c r="Q770" s="119"/>
      <c r="R770" s="119"/>
      <c r="S770" s="37"/>
      <c r="T770" s="37"/>
    </row>
    <row r="771" spans="4:20" s="29" customFormat="1" x14ac:dyDescent="0.25">
      <c r="D771" s="119"/>
      <c r="E771" s="200"/>
      <c r="F771" s="201"/>
      <c r="G771" s="201"/>
      <c r="H771" s="37"/>
      <c r="Q771" s="119"/>
      <c r="R771" s="119"/>
      <c r="S771" s="37"/>
      <c r="T771" s="37"/>
    </row>
    <row r="772" spans="4:20" s="29" customFormat="1" x14ac:dyDescent="0.25">
      <c r="D772" s="119"/>
      <c r="E772" s="200"/>
      <c r="F772" s="201"/>
      <c r="G772" s="201"/>
      <c r="H772" s="37"/>
      <c r="Q772" s="119"/>
      <c r="R772" s="119"/>
      <c r="S772" s="37"/>
      <c r="T772" s="37"/>
    </row>
    <row r="773" spans="4:20" s="29" customFormat="1" x14ac:dyDescent="0.25">
      <c r="D773" s="119"/>
      <c r="E773" s="200"/>
      <c r="F773" s="201"/>
      <c r="G773" s="201"/>
      <c r="H773" s="37"/>
      <c r="Q773" s="119"/>
      <c r="R773" s="119"/>
      <c r="S773" s="37"/>
      <c r="T773" s="37"/>
    </row>
    <row r="774" spans="4:20" s="29" customFormat="1" x14ac:dyDescent="0.25">
      <c r="D774" s="119"/>
      <c r="E774" s="200"/>
      <c r="F774" s="201"/>
      <c r="G774" s="201"/>
      <c r="H774" s="37"/>
      <c r="Q774" s="119"/>
      <c r="R774" s="119"/>
      <c r="S774" s="37"/>
      <c r="T774" s="37"/>
    </row>
    <row r="775" spans="4:20" s="29" customFormat="1" x14ac:dyDescent="0.25">
      <c r="D775" s="119"/>
      <c r="E775" s="200"/>
      <c r="F775" s="201"/>
      <c r="G775" s="201"/>
      <c r="H775" s="37"/>
      <c r="Q775" s="119"/>
      <c r="R775" s="119"/>
      <c r="S775" s="37"/>
      <c r="T775" s="37"/>
    </row>
    <row r="776" spans="4:20" s="29" customFormat="1" x14ac:dyDescent="0.25">
      <c r="D776" s="119"/>
      <c r="E776" s="200"/>
      <c r="F776" s="201"/>
      <c r="G776" s="201"/>
      <c r="H776" s="37"/>
      <c r="Q776" s="119"/>
      <c r="R776" s="119"/>
      <c r="S776" s="37"/>
      <c r="T776" s="37"/>
    </row>
    <row r="777" spans="4:20" s="29" customFormat="1" x14ac:dyDescent="0.25">
      <c r="D777" s="119"/>
      <c r="E777" s="200"/>
      <c r="F777" s="201"/>
      <c r="G777" s="201"/>
      <c r="H777" s="37"/>
      <c r="Q777" s="119"/>
      <c r="R777" s="119"/>
      <c r="S777" s="37"/>
      <c r="T777" s="37"/>
    </row>
    <row r="778" spans="4:20" s="29" customFormat="1" x14ac:dyDescent="0.25">
      <c r="D778" s="119"/>
      <c r="E778" s="200"/>
      <c r="F778" s="201"/>
      <c r="G778" s="201"/>
      <c r="H778" s="37"/>
      <c r="Q778" s="119"/>
      <c r="R778" s="119"/>
      <c r="S778" s="37"/>
      <c r="T778" s="37"/>
    </row>
    <row r="779" spans="4:20" s="29" customFormat="1" x14ac:dyDescent="0.25">
      <c r="D779" s="119"/>
      <c r="E779" s="200"/>
      <c r="F779" s="201"/>
      <c r="G779" s="201"/>
      <c r="H779" s="37"/>
      <c r="Q779" s="119"/>
      <c r="R779" s="119"/>
      <c r="S779" s="37"/>
      <c r="T779" s="37"/>
    </row>
    <row r="780" spans="4:20" s="29" customFormat="1" x14ac:dyDescent="0.25">
      <c r="D780" s="119"/>
      <c r="E780" s="200"/>
      <c r="F780" s="201"/>
      <c r="G780" s="201"/>
      <c r="H780" s="37"/>
      <c r="Q780" s="119"/>
      <c r="R780" s="119"/>
      <c r="S780" s="37"/>
      <c r="T780" s="37"/>
    </row>
    <row r="781" spans="4:20" s="29" customFormat="1" x14ac:dyDescent="0.25">
      <c r="D781" s="119"/>
      <c r="E781" s="200"/>
      <c r="F781" s="201"/>
      <c r="G781" s="201"/>
      <c r="H781" s="37"/>
      <c r="Q781" s="119"/>
      <c r="R781" s="119"/>
      <c r="S781" s="37"/>
      <c r="T781" s="37"/>
    </row>
    <row r="782" spans="4:20" s="29" customFormat="1" x14ac:dyDescent="0.25">
      <c r="D782" s="119"/>
      <c r="E782" s="200"/>
      <c r="F782" s="201"/>
      <c r="G782" s="201"/>
      <c r="H782" s="37"/>
      <c r="Q782" s="119"/>
      <c r="R782" s="119"/>
      <c r="S782" s="37"/>
      <c r="T782" s="37"/>
    </row>
    <row r="783" spans="4:20" s="29" customFormat="1" x14ac:dyDescent="0.25">
      <c r="D783" s="119"/>
      <c r="E783" s="200"/>
      <c r="F783" s="201"/>
      <c r="G783" s="201"/>
      <c r="H783" s="37"/>
      <c r="Q783" s="119"/>
      <c r="R783" s="119"/>
      <c r="S783" s="37"/>
      <c r="T783" s="37"/>
    </row>
    <row r="784" spans="4:20" s="29" customFormat="1" x14ac:dyDescent="0.25">
      <c r="D784" s="119"/>
      <c r="E784" s="200"/>
      <c r="F784" s="201"/>
      <c r="G784" s="201"/>
      <c r="H784" s="37"/>
      <c r="Q784" s="119"/>
      <c r="R784" s="119"/>
      <c r="S784" s="37"/>
      <c r="T784" s="37"/>
    </row>
    <row r="785" spans="4:20" s="29" customFormat="1" x14ac:dyDescent="0.25">
      <c r="D785" s="119"/>
      <c r="E785" s="200"/>
      <c r="F785" s="201"/>
      <c r="G785" s="201"/>
      <c r="H785" s="37"/>
      <c r="Q785" s="119"/>
      <c r="R785" s="119"/>
      <c r="S785" s="37"/>
      <c r="T785" s="37"/>
    </row>
    <row r="786" spans="4:20" s="29" customFormat="1" x14ac:dyDescent="0.25">
      <c r="D786" s="119"/>
      <c r="E786" s="200"/>
      <c r="F786" s="201"/>
      <c r="G786" s="201"/>
      <c r="H786" s="37"/>
      <c r="Q786" s="119"/>
      <c r="R786" s="119"/>
      <c r="S786" s="37"/>
      <c r="T786" s="37"/>
    </row>
    <row r="787" spans="4:20" s="29" customFormat="1" x14ac:dyDescent="0.25">
      <c r="D787" s="119"/>
      <c r="E787" s="200"/>
      <c r="F787" s="201"/>
      <c r="G787" s="201"/>
      <c r="H787" s="37"/>
      <c r="Q787" s="119"/>
      <c r="R787" s="119"/>
      <c r="S787" s="37"/>
      <c r="T787" s="37"/>
    </row>
    <row r="788" spans="4:20" s="29" customFormat="1" x14ac:dyDescent="0.25">
      <c r="D788" s="119"/>
      <c r="E788" s="200"/>
      <c r="F788" s="201"/>
      <c r="G788" s="201"/>
      <c r="H788" s="37"/>
      <c r="Q788" s="119"/>
      <c r="R788" s="119"/>
      <c r="S788" s="37"/>
      <c r="T788" s="37"/>
    </row>
    <row r="789" spans="4:20" s="29" customFormat="1" x14ac:dyDescent="0.25">
      <c r="D789" s="119"/>
      <c r="E789" s="200"/>
      <c r="F789" s="201"/>
      <c r="G789" s="201"/>
      <c r="H789" s="37"/>
      <c r="Q789" s="119"/>
      <c r="R789" s="119"/>
      <c r="S789" s="37"/>
      <c r="T789" s="37"/>
    </row>
    <row r="790" spans="4:20" s="29" customFormat="1" x14ac:dyDescent="0.25">
      <c r="D790" s="119"/>
      <c r="E790" s="200"/>
      <c r="F790" s="201"/>
      <c r="G790" s="201"/>
      <c r="H790" s="37"/>
      <c r="Q790" s="119"/>
      <c r="R790" s="119"/>
      <c r="S790" s="37"/>
      <c r="T790" s="37"/>
    </row>
    <row r="791" spans="4:20" s="29" customFormat="1" x14ac:dyDescent="0.25">
      <c r="D791" s="119"/>
      <c r="E791" s="200"/>
      <c r="F791" s="201"/>
      <c r="G791" s="201"/>
      <c r="H791" s="37"/>
      <c r="Q791" s="119"/>
      <c r="R791" s="119"/>
      <c r="S791" s="37"/>
      <c r="T791" s="37"/>
    </row>
    <row r="792" spans="4:20" s="29" customFormat="1" x14ac:dyDescent="0.25">
      <c r="D792" s="119"/>
      <c r="E792" s="200"/>
      <c r="F792" s="201"/>
      <c r="G792" s="201"/>
      <c r="H792" s="37"/>
      <c r="Q792" s="119"/>
      <c r="R792" s="119"/>
      <c r="S792" s="37"/>
      <c r="T792" s="37"/>
    </row>
    <row r="793" spans="4:20" s="29" customFormat="1" x14ac:dyDescent="0.25">
      <c r="D793" s="119"/>
      <c r="E793" s="200"/>
      <c r="F793" s="201"/>
      <c r="G793" s="201"/>
      <c r="H793" s="37"/>
      <c r="Q793" s="119"/>
      <c r="R793" s="119"/>
      <c r="S793" s="37"/>
      <c r="T793" s="37"/>
    </row>
    <row r="794" spans="4:20" s="29" customFormat="1" x14ac:dyDescent="0.25">
      <c r="D794" s="119"/>
      <c r="E794" s="200"/>
      <c r="F794" s="201"/>
      <c r="G794" s="201"/>
      <c r="H794" s="37"/>
      <c r="Q794" s="119"/>
      <c r="R794" s="119"/>
      <c r="S794" s="37"/>
      <c r="T794" s="37"/>
    </row>
    <row r="795" spans="4:20" s="29" customFormat="1" x14ac:dyDescent="0.25">
      <c r="D795" s="119"/>
      <c r="E795" s="200"/>
      <c r="F795" s="201"/>
      <c r="G795" s="201"/>
      <c r="H795" s="37"/>
      <c r="Q795" s="119"/>
      <c r="R795" s="119"/>
      <c r="S795" s="37"/>
      <c r="T795" s="37"/>
    </row>
    <row r="796" spans="4:20" s="29" customFormat="1" x14ac:dyDescent="0.25">
      <c r="D796" s="119"/>
      <c r="E796" s="200"/>
      <c r="F796" s="201"/>
      <c r="G796" s="201"/>
      <c r="H796" s="37"/>
      <c r="Q796" s="119"/>
      <c r="R796" s="119"/>
      <c r="S796" s="37"/>
      <c r="T796" s="37"/>
    </row>
    <row r="797" spans="4:20" s="29" customFormat="1" x14ac:dyDescent="0.25">
      <c r="D797" s="119"/>
      <c r="E797" s="200"/>
      <c r="F797" s="201"/>
      <c r="G797" s="201"/>
      <c r="H797" s="37"/>
      <c r="Q797" s="119"/>
      <c r="R797" s="119"/>
      <c r="S797" s="37"/>
      <c r="T797" s="37"/>
    </row>
    <row r="798" spans="4:20" s="29" customFormat="1" x14ac:dyDescent="0.25">
      <c r="D798" s="119"/>
      <c r="E798" s="200"/>
      <c r="F798" s="201"/>
      <c r="G798" s="201"/>
      <c r="H798" s="37"/>
      <c r="Q798" s="119"/>
      <c r="R798" s="119"/>
      <c r="S798" s="37"/>
      <c r="T798" s="37"/>
    </row>
    <row r="799" spans="4:20" s="29" customFormat="1" x14ac:dyDescent="0.25">
      <c r="D799" s="119"/>
      <c r="E799" s="200"/>
      <c r="F799" s="201"/>
      <c r="G799" s="201"/>
      <c r="H799" s="37"/>
      <c r="Q799" s="119"/>
      <c r="R799" s="119"/>
      <c r="S799" s="37"/>
      <c r="T799" s="37"/>
    </row>
    <row r="800" spans="4:20" s="29" customFormat="1" x14ac:dyDescent="0.25">
      <c r="D800" s="119"/>
      <c r="E800" s="200"/>
      <c r="F800" s="201"/>
      <c r="G800" s="201"/>
      <c r="H800" s="37"/>
      <c r="Q800" s="119"/>
      <c r="R800" s="119"/>
      <c r="S800" s="37"/>
      <c r="T800" s="37"/>
    </row>
    <row r="801" spans="4:20" s="29" customFormat="1" x14ac:dyDescent="0.25">
      <c r="D801" s="119"/>
      <c r="E801" s="200"/>
      <c r="F801" s="201"/>
      <c r="G801" s="201"/>
      <c r="H801" s="37"/>
      <c r="Q801" s="119"/>
      <c r="R801" s="119"/>
      <c r="S801" s="37"/>
      <c r="T801" s="37"/>
    </row>
    <row r="802" spans="4:20" s="29" customFormat="1" x14ac:dyDescent="0.25">
      <c r="D802" s="119"/>
      <c r="E802" s="200"/>
      <c r="F802" s="201"/>
      <c r="G802" s="201"/>
      <c r="H802" s="37"/>
      <c r="Q802" s="119"/>
      <c r="R802" s="119"/>
      <c r="S802" s="37"/>
      <c r="T802" s="37"/>
    </row>
    <row r="803" spans="4:20" s="29" customFormat="1" x14ac:dyDescent="0.25">
      <c r="D803" s="119"/>
      <c r="E803" s="200"/>
      <c r="F803" s="201"/>
      <c r="G803" s="201"/>
      <c r="H803" s="37"/>
      <c r="Q803" s="119"/>
      <c r="R803" s="119"/>
      <c r="S803" s="37"/>
      <c r="T803" s="37"/>
    </row>
    <row r="804" spans="4:20" s="29" customFormat="1" x14ac:dyDescent="0.25">
      <c r="D804" s="119"/>
      <c r="E804" s="200"/>
      <c r="F804" s="201"/>
      <c r="G804" s="201"/>
      <c r="H804" s="37"/>
      <c r="Q804" s="119"/>
      <c r="R804" s="119"/>
      <c r="S804" s="37"/>
      <c r="T804" s="37"/>
    </row>
    <row r="805" spans="4:20" s="29" customFormat="1" x14ac:dyDescent="0.25">
      <c r="D805" s="119"/>
      <c r="E805" s="200"/>
      <c r="F805" s="201"/>
      <c r="G805" s="201"/>
      <c r="H805" s="37"/>
      <c r="Q805" s="119"/>
      <c r="R805" s="119"/>
      <c r="S805" s="37"/>
      <c r="T805" s="37"/>
    </row>
    <row r="806" spans="4:20" s="29" customFormat="1" x14ac:dyDescent="0.25">
      <c r="D806" s="119"/>
      <c r="E806" s="200"/>
      <c r="F806" s="201"/>
      <c r="G806" s="201"/>
      <c r="H806" s="37"/>
      <c r="Q806" s="119"/>
      <c r="R806" s="119"/>
      <c r="S806" s="37"/>
      <c r="T806" s="37"/>
    </row>
    <row r="807" spans="4:20" s="29" customFormat="1" x14ac:dyDescent="0.25">
      <c r="D807" s="119"/>
      <c r="E807" s="200"/>
      <c r="F807" s="201"/>
      <c r="G807" s="201"/>
      <c r="H807" s="37"/>
      <c r="Q807" s="119"/>
      <c r="R807" s="119"/>
      <c r="S807" s="37"/>
      <c r="T807" s="37"/>
    </row>
    <row r="808" spans="4:20" s="29" customFormat="1" x14ac:dyDescent="0.25">
      <c r="D808" s="119"/>
      <c r="E808" s="200"/>
      <c r="F808" s="201"/>
      <c r="G808" s="201"/>
      <c r="H808" s="37"/>
      <c r="Q808" s="119"/>
      <c r="R808" s="119"/>
      <c r="S808" s="37"/>
      <c r="T808" s="37"/>
    </row>
    <row r="809" spans="4:20" s="29" customFormat="1" x14ac:dyDescent="0.25">
      <c r="D809" s="119"/>
      <c r="E809" s="200"/>
      <c r="F809" s="201"/>
      <c r="G809" s="201"/>
      <c r="H809" s="37"/>
      <c r="Q809" s="119"/>
      <c r="R809" s="119"/>
      <c r="S809" s="37"/>
      <c r="T809" s="37"/>
    </row>
    <row r="810" spans="4:20" s="29" customFormat="1" x14ac:dyDescent="0.25">
      <c r="D810" s="119"/>
      <c r="E810" s="200"/>
      <c r="F810" s="201"/>
      <c r="G810" s="201"/>
      <c r="H810" s="37"/>
      <c r="Q810" s="119"/>
      <c r="R810" s="119"/>
      <c r="S810" s="37"/>
      <c r="T810" s="37"/>
    </row>
    <row r="811" spans="4:20" s="29" customFormat="1" x14ac:dyDescent="0.25">
      <c r="D811" s="119"/>
      <c r="E811" s="200"/>
      <c r="F811" s="201"/>
      <c r="G811" s="201"/>
      <c r="H811" s="37"/>
      <c r="Q811" s="119"/>
      <c r="R811" s="119"/>
      <c r="S811" s="37"/>
      <c r="T811" s="37"/>
    </row>
    <row r="812" spans="4:20" s="29" customFormat="1" x14ac:dyDescent="0.25">
      <c r="D812" s="119"/>
      <c r="E812" s="200"/>
      <c r="F812" s="201"/>
      <c r="G812" s="201"/>
      <c r="H812" s="37"/>
      <c r="Q812" s="119"/>
      <c r="R812" s="119"/>
      <c r="S812" s="37"/>
      <c r="T812" s="37"/>
    </row>
    <row r="813" spans="4:20" s="29" customFormat="1" x14ac:dyDescent="0.25">
      <c r="D813" s="119"/>
      <c r="E813" s="200"/>
      <c r="F813" s="201"/>
      <c r="G813" s="201"/>
      <c r="H813" s="37"/>
      <c r="Q813" s="119"/>
      <c r="R813" s="119"/>
      <c r="S813" s="37"/>
      <c r="T813" s="37"/>
    </row>
    <row r="814" spans="4:20" s="29" customFormat="1" x14ac:dyDescent="0.25">
      <c r="D814" s="119"/>
      <c r="E814" s="200"/>
      <c r="F814" s="201"/>
      <c r="G814" s="201"/>
      <c r="H814" s="37"/>
      <c r="Q814" s="119"/>
      <c r="R814" s="119"/>
      <c r="S814" s="37"/>
      <c r="T814" s="37"/>
    </row>
    <row r="815" spans="4:20" s="29" customFormat="1" x14ac:dyDescent="0.25">
      <c r="D815" s="119"/>
      <c r="E815" s="200"/>
      <c r="F815" s="201"/>
      <c r="G815" s="201"/>
      <c r="H815" s="37"/>
      <c r="Q815" s="119"/>
      <c r="R815" s="119"/>
      <c r="S815" s="37"/>
      <c r="T815" s="37"/>
    </row>
    <row r="816" spans="4:20" s="29" customFormat="1" x14ac:dyDescent="0.25">
      <c r="D816" s="119"/>
      <c r="E816" s="200"/>
      <c r="F816" s="201"/>
      <c r="G816" s="201"/>
      <c r="H816" s="37"/>
      <c r="Q816" s="119"/>
      <c r="R816" s="119"/>
      <c r="S816" s="37"/>
      <c r="T816" s="37"/>
    </row>
    <row r="817" spans="4:20" s="29" customFormat="1" x14ac:dyDescent="0.25">
      <c r="D817" s="119"/>
      <c r="E817" s="200"/>
      <c r="F817" s="201"/>
      <c r="G817" s="201"/>
      <c r="H817" s="37"/>
      <c r="Q817" s="119"/>
      <c r="R817" s="119"/>
      <c r="S817" s="37"/>
      <c r="T817" s="37"/>
    </row>
    <row r="818" spans="4:20" s="29" customFormat="1" x14ac:dyDescent="0.25">
      <c r="D818" s="119"/>
      <c r="E818" s="200"/>
      <c r="F818" s="201"/>
      <c r="G818" s="201"/>
      <c r="H818" s="37"/>
      <c r="Q818" s="119"/>
      <c r="R818" s="119"/>
      <c r="S818" s="37"/>
      <c r="T818" s="37"/>
    </row>
    <row r="819" spans="4:20" s="29" customFormat="1" x14ac:dyDescent="0.25">
      <c r="D819" s="119"/>
      <c r="E819" s="200"/>
      <c r="F819" s="201"/>
      <c r="G819" s="201"/>
      <c r="H819" s="37"/>
      <c r="Q819" s="119"/>
      <c r="R819" s="119"/>
      <c r="S819" s="37"/>
      <c r="T819" s="37"/>
    </row>
    <row r="820" spans="4:20" s="29" customFormat="1" x14ac:dyDescent="0.25">
      <c r="D820" s="119"/>
      <c r="E820" s="200"/>
      <c r="F820" s="201"/>
      <c r="G820" s="201"/>
      <c r="H820" s="37"/>
      <c r="Q820" s="119"/>
      <c r="R820" s="119"/>
      <c r="S820" s="37"/>
      <c r="T820" s="37"/>
    </row>
    <row r="821" spans="4:20" s="29" customFormat="1" x14ac:dyDescent="0.25">
      <c r="D821" s="119"/>
      <c r="E821" s="200"/>
      <c r="F821" s="201"/>
      <c r="G821" s="201"/>
      <c r="H821" s="37"/>
      <c r="Q821" s="119"/>
      <c r="R821" s="119"/>
      <c r="S821" s="37"/>
      <c r="T821" s="37"/>
    </row>
    <row r="822" spans="4:20" s="29" customFormat="1" x14ac:dyDescent="0.25">
      <c r="D822" s="119"/>
      <c r="E822" s="200"/>
      <c r="F822" s="201"/>
      <c r="G822" s="201"/>
      <c r="H822" s="37"/>
      <c r="Q822" s="119"/>
      <c r="R822" s="119"/>
      <c r="S822" s="37"/>
      <c r="T822" s="37"/>
    </row>
    <row r="823" spans="4:20" s="29" customFormat="1" x14ac:dyDescent="0.25">
      <c r="D823" s="119"/>
      <c r="E823" s="200"/>
      <c r="F823" s="201"/>
      <c r="G823" s="201"/>
      <c r="H823" s="37"/>
      <c r="Q823" s="119"/>
      <c r="R823" s="119"/>
      <c r="S823" s="37"/>
      <c r="T823" s="37"/>
    </row>
    <row r="824" spans="4:20" s="29" customFormat="1" x14ac:dyDescent="0.25">
      <c r="D824" s="119"/>
      <c r="E824" s="200"/>
      <c r="F824" s="201"/>
      <c r="G824" s="201"/>
      <c r="H824" s="37"/>
      <c r="Q824" s="119"/>
      <c r="R824" s="119"/>
      <c r="S824" s="37"/>
      <c r="T824" s="37"/>
    </row>
    <row r="825" spans="4:20" s="29" customFormat="1" x14ac:dyDescent="0.25">
      <c r="D825" s="119"/>
      <c r="E825" s="200"/>
      <c r="F825" s="201"/>
      <c r="G825" s="201"/>
      <c r="H825" s="37"/>
      <c r="Q825" s="119"/>
      <c r="R825" s="119"/>
      <c r="S825" s="37"/>
      <c r="T825" s="37"/>
    </row>
    <row r="826" spans="4:20" s="29" customFormat="1" x14ac:dyDescent="0.25">
      <c r="D826" s="119"/>
      <c r="E826" s="200"/>
      <c r="F826" s="201"/>
      <c r="G826" s="201"/>
      <c r="H826" s="37"/>
      <c r="Q826" s="119"/>
      <c r="R826" s="119"/>
      <c r="S826" s="37"/>
      <c r="T826" s="37"/>
    </row>
    <row r="827" spans="4:20" s="29" customFormat="1" x14ac:dyDescent="0.25">
      <c r="D827" s="119"/>
      <c r="E827" s="200"/>
      <c r="F827" s="201"/>
      <c r="G827" s="201"/>
      <c r="H827" s="37"/>
      <c r="Q827" s="119"/>
      <c r="R827" s="119"/>
      <c r="S827" s="37"/>
      <c r="T827" s="37"/>
    </row>
    <row r="828" spans="4:20" s="29" customFormat="1" x14ac:dyDescent="0.25">
      <c r="D828" s="119"/>
      <c r="E828" s="200"/>
      <c r="F828" s="201"/>
      <c r="G828" s="201"/>
      <c r="H828" s="37"/>
      <c r="Q828" s="119"/>
      <c r="R828" s="119"/>
      <c r="S828" s="37"/>
      <c r="T828" s="37"/>
    </row>
    <row r="829" spans="4:20" s="29" customFormat="1" x14ac:dyDescent="0.25">
      <c r="D829" s="119"/>
      <c r="E829" s="200"/>
      <c r="F829" s="201"/>
      <c r="G829" s="201"/>
      <c r="H829" s="37"/>
      <c r="Q829" s="119"/>
      <c r="R829" s="119"/>
      <c r="S829" s="37"/>
      <c r="T829" s="37"/>
    </row>
    <row r="830" spans="4:20" s="29" customFormat="1" x14ac:dyDescent="0.25">
      <c r="D830" s="119"/>
      <c r="E830" s="200"/>
      <c r="F830" s="201"/>
      <c r="G830" s="201"/>
      <c r="H830" s="37"/>
      <c r="Q830" s="119"/>
      <c r="R830" s="119"/>
      <c r="S830" s="37"/>
      <c r="T830" s="37"/>
    </row>
    <row r="831" spans="4:20" s="29" customFormat="1" x14ac:dyDescent="0.25">
      <c r="D831" s="119"/>
      <c r="E831" s="200"/>
      <c r="F831" s="201"/>
      <c r="G831" s="201"/>
      <c r="H831" s="37"/>
      <c r="Q831" s="119"/>
      <c r="R831" s="119"/>
      <c r="S831" s="37"/>
      <c r="T831" s="37"/>
    </row>
    <row r="832" spans="4:20" s="29" customFormat="1" x14ac:dyDescent="0.25">
      <c r="D832" s="119"/>
      <c r="E832" s="200"/>
      <c r="F832" s="201"/>
      <c r="G832" s="201"/>
      <c r="H832" s="37"/>
      <c r="Q832" s="119"/>
      <c r="R832" s="119"/>
      <c r="S832" s="37"/>
      <c r="T832" s="37"/>
    </row>
    <row r="833" spans="4:20" s="29" customFormat="1" x14ac:dyDescent="0.25">
      <c r="D833" s="119"/>
      <c r="E833" s="200"/>
      <c r="F833" s="201"/>
      <c r="G833" s="201"/>
      <c r="H833" s="37"/>
      <c r="Q833" s="119"/>
      <c r="R833" s="119"/>
      <c r="S833" s="37"/>
      <c r="T833" s="37"/>
    </row>
    <row r="834" spans="4:20" s="29" customFormat="1" x14ac:dyDescent="0.25">
      <c r="D834" s="119"/>
      <c r="E834" s="200"/>
      <c r="F834" s="201"/>
      <c r="G834" s="201"/>
      <c r="H834" s="37"/>
      <c r="Q834" s="119"/>
      <c r="R834" s="119"/>
      <c r="S834" s="37"/>
      <c r="T834" s="37"/>
    </row>
    <row r="835" spans="4:20" s="29" customFormat="1" x14ac:dyDescent="0.25">
      <c r="D835" s="119"/>
      <c r="E835" s="200"/>
      <c r="F835" s="201"/>
      <c r="G835" s="201"/>
      <c r="H835" s="37"/>
      <c r="Q835" s="119"/>
      <c r="R835" s="119"/>
      <c r="S835" s="37"/>
      <c r="T835" s="37"/>
    </row>
    <row r="836" spans="4:20" s="29" customFormat="1" x14ac:dyDescent="0.25">
      <c r="D836" s="119"/>
      <c r="E836" s="200"/>
      <c r="F836" s="201"/>
      <c r="G836" s="201"/>
      <c r="H836" s="37"/>
      <c r="Q836" s="119"/>
      <c r="R836" s="119"/>
      <c r="S836" s="37"/>
      <c r="T836" s="37"/>
    </row>
    <row r="837" spans="4:20" s="29" customFormat="1" x14ac:dyDescent="0.25">
      <c r="D837" s="119"/>
      <c r="E837" s="200"/>
      <c r="F837" s="201"/>
      <c r="G837" s="201"/>
      <c r="H837" s="37"/>
      <c r="Q837" s="119"/>
      <c r="R837" s="119"/>
      <c r="S837" s="37"/>
      <c r="T837" s="37"/>
    </row>
    <row r="838" spans="4:20" s="29" customFormat="1" x14ac:dyDescent="0.25">
      <c r="D838" s="119"/>
      <c r="E838" s="200"/>
      <c r="F838" s="201"/>
      <c r="G838" s="201"/>
      <c r="H838" s="37"/>
      <c r="Q838" s="119"/>
      <c r="R838" s="119"/>
      <c r="S838" s="37"/>
      <c r="T838" s="37"/>
    </row>
    <row r="839" spans="4:20" s="29" customFormat="1" x14ac:dyDescent="0.25">
      <c r="D839" s="119"/>
      <c r="E839" s="200"/>
      <c r="F839" s="201"/>
      <c r="G839" s="201"/>
      <c r="H839" s="37"/>
      <c r="Q839" s="119"/>
      <c r="R839" s="119"/>
      <c r="S839" s="37"/>
      <c r="T839" s="37"/>
    </row>
    <row r="840" spans="4:20" s="29" customFormat="1" x14ac:dyDescent="0.25">
      <c r="D840" s="119"/>
      <c r="E840" s="200"/>
      <c r="F840" s="201"/>
      <c r="G840" s="201"/>
      <c r="H840" s="37"/>
      <c r="Q840" s="119"/>
      <c r="R840" s="119"/>
      <c r="S840" s="37"/>
      <c r="T840" s="37"/>
    </row>
    <row r="841" spans="4:20" s="29" customFormat="1" x14ac:dyDescent="0.25">
      <c r="D841" s="119"/>
      <c r="E841" s="200"/>
      <c r="F841" s="201"/>
      <c r="G841" s="201"/>
      <c r="H841" s="37"/>
      <c r="Q841" s="119"/>
      <c r="R841" s="119"/>
      <c r="S841" s="37"/>
      <c r="T841" s="37"/>
    </row>
    <row r="842" spans="4:20" s="29" customFormat="1" x14ac:dyDescent="0.25">
      <c r="D842" s="119"/>
      <c r="E842" s="200"/>
      <c r="F842" s="201"/>
      <c r="G842" s="201"/>
      <c r="H842" s="37"/>
      <c r="Q842" s="119"/>
      <c r="R842" s="119"/>
      <c r="S842" s="37"/>
      <c r="T842" s="37"/>
    </row>
    <row r="843" spans="4:20" s="29" customFormat="1" x14ac:dyDescent="0.25">
      <c r="D843" s="119"/>
      <c r="E843" s="200"/>
      <c r="F843" s="201"/>
      <c r="G843" s="201"/>
      <c r="H843" s="37"/>
      <c r="Q843" s="119"/>
      <c r="R843" s="119"/>
      <c r="S843" s="37"/>
      <c r="T843" s="37"/>
    </row>
    <row r="844" spans="4:20" s="29" customFormat="1" x14ac:dyDescent="0.25">
      <c r="D844" s="119"/>
      <c r="E844" s="200"/>
      <c r="F844" s="201"/>
      <c r="G844" s="201"/>
      <c r="H844" s="37"/>
      <c r="Q844" s="119"/>
      <c r="R844" s="119"/>
      <c r="S844" s="37"/>
      <c r="T844" s="37"/>
    </row>
    <row r="845" spans="4:20" s="29" customFormat="1" x14ac:dyDescent="0.25">
      <c r="D845" s="119"/>
      <c r="E845" s="200"/>
      <c r="F845" s="201"/>
      <c r="G845" s="201"/>
      <c r="H845" s="37"/>
      <c r="Q845" s="119"/>
      <c r="R845" s="119"/>
      <c r="S845" s="37"/>
      <c r="T845" s="37"/>
    </row>
    <row r="846" spans="4:20" s="29" customFormat="1" x14ac:dyDescent="0.25">
      <c r="D846" s="119"/>
      <c r="E846" s="200"/>
      <c r="F846" s="201"/>
      <c r="G846" s="201"/>
      <c r="H846" s="37"/>
      <c r="Q846" s="119"/>
      <c r="R846" s="119"/>
      <c r="S846" s="37"/>
      <c r="T846" s="37"/>
    </row>
    <row r="847" spans="4:20" s="29" customFormat="1" x14ac:dyDescent="0.25">
      <c r="D847" s="119"/>
      <c r="E847" s="200"/>
      <c r="F847" s="201"/>
      <c r="G847" s="201"/>
      <c r="H847" s="37"/>
      <c r="Q847" s="119"/>
      <c r="R847" s="119"/>
      <c r="S847" s="37"/>
      <c r="T847" s="37"/>
    </row>
    <row r="848" spans="4:20" s="29" customFormat="1" x14ac:dyDescent="0.25">
      <c r="D848" s="119"/>
      <c r="E848" s="200"/>
      <c r="F848" s="201"/>
      <c r="G848" s="201"/>
      <c r="H848" s="37"/>
      <c r="Q848" s="119"/>
      <c r="R848" s="119"/>
      <c r="S848" s="37"/>
      <c r="T848" s="37"/>
    </row>
    <row r="849" spans="4:20" s="29" customFormat="1" x14ac:dyDescent="0.25">
      <c r="D849" s="119"/>
      <c r="E849" s="200"/>
      <c r="F849" s="201"/>
      <c r="G849" s="201"/>
      <c r="H849" s="37"/>
      <c r="Q849" s="119"/>
      <c r="R849" s="119"/>
      <c r="S849" s="37"/>
      <c r="T849" s="37"/>
    </row>
    <row r="850" spans="4:20" s="29" customFormat="1" x14ac:dyDescent="0.25">
      <c r="D850" s="119"/>
      <c r="E850" s="200"/>
      <c r="F850" s="201"/>
      <c r="G850" s="201"/>
      <c r="H850" s="37"/>
      <c r="Q850" s="119"/>
      <c r="R850" s="119"/>
      <c r="S850" s="37"/>
      <c r="T850" s="37"/>
    </row>
    <row r="851" spans="4:20" s="29" customFormat="1" x14ac:dyDescent="0.25">
      <c r="D851" s="119"/>
      <c r="E851" s="200"/>
      <c r="F851" s="201"/>
      <c r="G851" s="201"/>
      <c r="H851" s="37"/>
      <c r="Q851" s="119"/>
      <c r="R851" s="119"/>
      <c r="S851" s="37"/>
      <c r="T851" s="37"/>
    </row>
    <row r="852" spans="4:20" s="29" customFormat="1" x14ac:dyDescent="0.25">
      <c r="D852" s="119"/>
      <c r="E852" s="200"/>
      <c r="F852" s="201"/>
      <c r="G852" s="201"/>
      <c r="H852" s="37"/>
      <c r="Q852" s="119"/>
      <c r="R852" s="119"/>
      <c r="S852" s="37"/>
      <c r="T852" s="37"/>
    </row>
    <row r="853" spans="4:20" s="29" customFormat="1" x14ac:dyDescent="0.25">
      <c r="D853" s="119"/>
      <c r="E853" s="200"/>
      <c r="F853" s="201"/>
      <c r="G853" s="201"/>
      <c r="H853" s="37"/>
      <c r="Q853" s="119"/>
      <c r="R853" s="119"/>
      <c r="S853" s="37"/>
      <c r="T853" s="37"/>
    </row>
    <row r="854" spans="4:20" s="29" customFormat="1" x14ac:dyDescent="0.25">
      <c r="D854" s="119"/>
      <c r="E854" s="200"/>
      <c r="F854" s="201"/>
      <c r="G854" s="201"/>
      <c r="H854" s="37"/>
      <c r="Q854" s="119"/>
      <c r="R854" s="119"/>
      <c r="S854" s="37"/>
      <c r="T854" s="37"/>
    </row>
    <row r="855" spans="4:20" s="29" customFormat="1" x14ac:dyDescent="0.25">
      <c r="D855" s="119"/>
      <c r="E855" s="200"/>
      <c r="F855" s="201"/>
      <c r="G855" s="201"/>
      <c r="H855" s="37"/>
      <c r="Q855" s="119"/>
      <c r="R855" s="119"/>
      <c r="S855" s="37"/>
      <c r="T855" s="37"/>
    </row>
    <row r="856" spans="4:20" s="29" customFormat="1" x14ac:dyDescent="0.25">
      <c r="D856" s="119"/>
      <c r="E856" s="200"/>
      <c r="F856" s="201"/>
      <c r="G856" s="201"/>
      <c r="H856" s="37"/>
      <c r="Q856" s="119"/>
      <c r="R856" s="119"/>
      <c r="S856" s="37"/>
      <c r="T856" s="37"/>
    </row>
    <row r="857" spans="4:20" s="29" customFormat="1" x14ac:dyDescent="0.25">
      <c r="D857" s="119"/>
      <c r="E857" s="200"/>
      <c r="F857" s="201"/>
      <c r="G857" s="201"/>
      <c r="H857" s="37"/>
      <c r="Q857" s="119"/>
      <c r="R857" s="119"/>
      <c r="S857" s="37"/>
      <c r="T857" s="37"/>
    </row>
    <row r="858" spans="4:20" s="29" customFormat="1" x14ac:dyDescent="0.25">
      <c r="D858" s="119"/>
      <c r="E858" s="200"/>
      <c r="F858" s="201"/>
      <c r="G858" s="201"/>
      <c r="H858" s="37"/>
      <c r="Q858" s="119"/>
      <c r="R858" s="119"/>
      <c r="S858" s="37"/>
      <c r="T858" s="37"/>
    </row>
    <row r="859" spans="4:20" s="29" customFormat="1" x14ac:dyDescent="0.25">
      <c r="D859" s="119"/>
      <c r="E859" s="200"/>
      <c r="F859" s="201"/>
      <c r="G859" s="201"/>
      <c r="H859" s="37"/>
      <c r="Q859" s="119"/>
      <c r="R859" s="119"/>
      <c r="S859" s="37"/>
      <c r="T859" s="37"/>
    </row>
    <row r="860" spans="4:20" s="29" customFormat="1" x14ac:dyDescent="0.25">
      <c r="D860" s="119"/>
      <c r="E860" s="200"/>
      <c r="F860" s="201"/>
      <c r="G860" s="201"/>
      <c r="H860" s="37"/>
      <c r="Q860" s="119"/>
      <c r="R860" s="119"/>
      <c r="S860" s="37"/>
      <c r="T860" s="37"/>
    </row>
    <row r="861" spans="4:20" s="29" customFormat="1" x14ac:dyDescent="0.25">
      <c r="D861" s="119"/>
      <c r="E861" s="200"/>
      <c r="F861" s="201"/>
      <c r="G861" s="201"/>
      <c r="H861" s="37"/>
      <c r="Q861" s="119"/>
      <c r="R861" s="119"/>
      <c r="S861" s="37"/>
      <c r="T861" s="37"/>
    </row>
    <row r="862" spans="4:20" s="29" customFormat="1" x14ac:dyDescent="0.25">
      <c r="D862" s="119"/>
      <c r="E862" s="200"/>
      <c r="F862" s="201"/>
      <c r="G862" s="201"/>
      <c r="H862" s="37"/>
      <c r="Q862" s="119"/>
      <c r="R862" s="119"/>
      <c r="S862" s="37"/>
      <c r="T862" s="37"/>
    </row>
    <row r="863" spans="4:20" s="29" customFormat="1" x14ac:dyDescent="0.25">
      <c r="D863" s="119"/>
      <c r="E863" s="200"/>
      <c r="F863" s="201"/>
      <c r="G863" s="201"/>
      <c r="H863" s="37"/>
      <c r="Q863" s="119"/>
      <c r="R863" s="119"/>
      <c r="S863" s="37"/>
      <c r="T863" s="37"/>
    </row>
    <row r="864" spans="4:20" s="29" customFormat="1" x14ac:dyDescent="0.25">
      <c r="D864" s="119"/>
      <c r="E864" s="200"/>
      <c r="F864" s="201"/>
      <c r="G864" s="201"/>
      <c r="H864" s="37"/>
      <c r="Q864" s="119"/>
      <c r="R864" s="119"/>
      <c r="S864" s="37"/>
      <c r="T864" s="37"/>
    </row>
    <row r="865" spans="4:20" s="29" customFormat="1" x14ac:dyDescent="0.25">
      <c r="D865" s="119"/>
      <c r="E865" s="200"/>
      <c r="F865" s="201"/>
      <c r="G865" s="201"/>
      <c r="H865" s="37"/>
      <c r="Q865" s="119"/>
      <c r="R865" s="119"/>
      <c r="S865" s="37"/>
      <c r="T865" s="37"/>
    </row>
    <row r="866" spans="4:20" s="29" customFormat="1" x14ac:dyDescent="0.25">
      <c r="D866" s="119"/>
      <c r="E866" s="200"/>
      <c r="F866" s="201"/>
      <c r="G866" s="201"/>
      <c r="H866" s="37"/>
      <c r="Q866" s="119"/>
      <c r="R866" s="119"/>
      <c r="S866" s="37"/>
      <c r="T866" s="37"/>
    </row>
    <row r="867" spans="4:20" s="29" customFormat="1" x14ac:dyDescent="0.25">
      <c r="D867" s="119"/>
      <c r="E867" s="200"/>
      <c r="F867" s="201"/>
      <c r="G867" s="201"/>
      <c r="H867" s="37"/>
      <c r="Q867" s="119"/>
      <c r="R867" s="119"/>
      <c r="S867" s="37"/>
      <c r="T867" s="37"/>
    </row>
    <row r="868" spans="4:20" s="29" customFormat="1" x14ac:dyDescent="0.25">
      <c r="D868" s="119"/>
      <c r="E868" s="200"/>
      <c r="F868" s="201"/>
      <c r="G868" s="201"/>
      <c r="H868" s="37"/>
      <c r="Q868" s="119"/>
      <c r="R868" s="119"/>
      <c r="S868" s="37"/>
      <c r="T868" s="37"/>
    </row>
    <row r="869" spans="4:20" s="29" customFormat="1" x14ac:dyDescent="0.25">
      <c r="D869" s="119"/>
      <c r="E869" s="200"/>
      <c r="F869" s="201"/>
      <c r="G869" s="201"/>
      <c r="H869" s="37"/>
      <c r="Q869" s="119"/>
      <c r="R869" s="119"/>
      <c r="S869" s="37"/>
      <c r="T869" s="37"/>
    </row>
    <row r="870" spans="4:20" s="29" customFormat="1" x14ac:dyDescent="0.25">
      <c r="D870" s="119"/>
      <c r="E870" s="200"/>
      <c r="F870" s="201"/>
      <c r="G870" s="201"/>
      <c r="H870" s="37"/>
      <c r="Q870" s="119"/>
      <c r="R870" s="119"/>
      <c r="S870" s="37"/>
      <c r="T870" s="37"/>
    </row>
    <row r="871" spans="4:20" s="29" customFormat="1" x14ac:dyDescent="0.25">
      <c r="D871" s="119"/>
      <c r="E871" s="200"/>
      <c r="F871" s="201"/>
      <c r="G871" s="201"/>
      <c r="H871" s="37"/>
      <c r="Q871" s="119"/>
      <c r="R871" s="119"/>
      <c r="S871" s="37"/>
      <c r="T871" s="37"/>
    </row>
    <row r="872" spans="4:20" s="29" customFormat="1" x14ac:dyDescent="0.25">
      <c r="D872" s="119"/>
      <c r="E872" s="200"/>
      <c r="F872" s="201"/>
      <c r="G872" s="201"/>
      <c r="H872" s="37"/>
      <c r="Q872" s="119"/>
      <c r="R872" s="119"/>
      <c r="S872" s="37"/>
      <c r="T872" s="37"/>
    </row>
    <row r="873" spans="4:20" s="29" customFormat="1" x14ac:dyDescent="0.25">
      <c r="D873" s="119"/>
      <c r="E873" s="200"/>
      <c r="F873" s="201"/>
      <c r="G873" s="201"/>
      <c r="H873" s="37"/>
      <c r="Q873" s="119"/>
      <c r="R873" s="119"/>
      <c r="S873" s="37"/>
      <c r="T873" s="37"/>
    </row>
    <row r="874" spans="4:20" s="29" customFormat="1" x14ac:dyDescent="0.25">
      <c r="D874" s="119"/>
      <c r="E874" s="200"/>
      <c r="F874" s="201"/>
      <c r="G874" s="201"/>
      <c r="H874" s="37"/>
      <c r="Q874" s="119"/>
      <c r="R874" s="119"/>
      <c r="S874" s="37"/>
      <c r="T874" s="37"/>
    </row>
    <row r="875" spans="4:20" s="29" customFormat="1" x14ac:dyDescent="0.25">
      <c r="D875" s="119"/>
      <c r="E875" s="200"/>
      <c r="F875" s="201"/>
      <c r="G875" s="201"/>
      <c r="H875" s="37"/>
      <c r="Q875" s="119"/>
      <c r="R875" s="119"/>
      <c r="S875" s="37"/>
      <c r="T875" s="37"/>
    </row>
    <row r="876" spans="4:20" s="29" customFormat="1" x14ac:dyDescent="0.25">
      <c r="D876" s="119"/>
      <c r="E876" s="200"/>
      <c r="F876" s="201"/>
      <c r="G876" s="201"/>
      <c r="H876" s="37"/>
      <c r="Q876" s="119"/>
      <c r="R876" s="119"/>
      <c r="S876" s="37"/>
      <c r="T876" s="37"/>
    </row>
    <row r="877" spans="4:20" s="29" customFormat="1" x14ac:dyDescent="0.25">
      <c r="D877" s="119"/>
      <c r="E877" s="200"/>
      <c r="F877" s="201"/>
      <c r="G877" s="201"/>
      <c r="H877" s="37"/>
      <c r="Q877" s="119"/>
      <c r="R877" s="119"/>
      <c r="S877" s="37"/>
      <c r="T877" s="37"/>
    </row>
    <row r="878" spans="4:20" s="29" customFormat="1" x14ac:dyDescent="0.25">
      <c r="D878" s="119"/>
      <c r="E878" s="200"/>
      <c r="F878" s="201"/>
      <c r="G878" s="201"/>
      <c r="H878" s="37"/>
      <c r="Q878" s="119"/>
      <c r="R878" s="119"/>
      <c r="S878" s="37"/>
      <c r="T878" s="37"/>
    </row>
    <row r="879" spans="4:20" s="29" customFormat="1" x14ac:dyDescent="0.25">
      <c r="D879" s="119"/>
      <c r="E879" s="200"/>
      <c r="F879" s="201"/>
      <c r="G879" s="201"/>
      <c r="H879" s="37"/>
      <c r="Q879" s="119"/>
      <c r="R879" s="119"/>
      <c r="S879" s="37"/>
      <c r="T879" s="37"/>
    </row>
    <row r="880" spans="4:20" s="29" customFormat="1" x14ac:dyDescent="0.25">
      <c r="D880" s="119"/>
      <c r="E880" s="200"/>
      <c r="F880" s="201"/>
      <c r="G880" s="201"/>
      <c r="H880" s="37"/>
      <c r="Q880" s="119"/>
      <c r="R880" s="119"/>
      <c r="S880" s="37"/>
      <c r="T880" s="37"/>
    </row>
    <row r="881" spans="4:20" s="29" customFormat="1" x14ac:dyDescent="0.25">
      <c r="D881" s="119"/>
      <c r="E881" s="200"/>
      <c r="F881" s="201"/>
      <c r="G881" s="201"/>
      <c r="H881" s="37"/>
      <c r="Q881" s="119"/>
      <c r="R881" s="119"/>
      <c r="S881" s="37"/>
      <c r="T881" s="37"/>
    </row>
    <row r="882" spans="4:20" s="29" customFormat="1" x14ac:dyDescent="0.25">
      <c r="D882" s="119"/>
      <c r="E882" s="200"/>
      <c r="F882" s="201"/>
      <c r="G882" s="201"/>
      <c r="H882" s="37"/>
      <c r="Q882" s="119"/>
      <c r="R882" s="119"/>
      <c r="S882" s="37"/>
      <c r="T882" s="37"/>
    </row>
    <row r="883" spans="4:20" s="29" customFormat="1" x14ac:dyDescent="0.25">
      <c r="D883" s="119"/>
      <c r="E883" s="200"/>
      <c r="F883" s="201"/>
      <c r="G883" s="201"/>
      <c r="H883" s="37"/>
      <c r="Q883" s="119"/>
      <c r="R883" s="119"/>
      <c r="S883" s="37"/>
      <c r="T883" s="37"/>
    </row>
    <row r="884" spans="4:20" s="29" customFormat="1" x14ac:dyDescent="0.25">
      <c r="D884" s="119"/>
      <c r="E884" s="200"/>
      <c r="F884" s="201"/>
      <c r="G884" s="201"/>
      <c r="H884" s="37"/>
      <c r="Q884" s="119"/>
      <c r="R884" s="119"/>
      <c r="S884" s="37"/>
      <c r="T884" s="37"/>
    </row>
    <row r="885" spans="4:20" s="29" customFormat="1" x14ac:dyDescent="0.25">
      <c r="D885" s="119"/>
      <c r="E885" s="200"/>
      <c r="F885" s="201"/>
      <c r="G885" s="201"/>
      <c r="H885" s="37"/>
      <c r="Q885" s="119"/>
      <c r="R885" s="119"/>
      <c r="S885" s="37"/>
      <c r="T885" s="37"/>
    </row>
    <row r="886" spans="4:20" s="29" customFormat="1" x14ac:dyDescent="0.25">
      <c r="D886" s="119"/>
      <c r="E886" s="200"/>
      <c r="F886" s="201"/>
      <c r="G886" s="201"/>
      <c r="H886" s="37"/>
      <c r="Q886" s="119"/>
      <c r="R886" s="119"/>
      <c r="S886" s="37"/>
      <c r="T886" s="37"/>
    </row>
    <row r="887" spans="4:20" s="29" customFormat="1" x14ac:dyDescent="0.25">
      <c r="D887" s="119"/>
      <c r="E887" s="200"/>
      <c r="F887" s="201"/>
      <c r="G887" s="201"/>
      <c r="H887" s="37"/>
      <c r="Q887" s="119"/>
      <c r="R887" s="119"/>
      <c r="S887" s="37"/>
      <c r="T887" s="37"/>
    </row>
    <row r="888" spans="4:20" s="29" customFormat="1" x14ac:dyDescent="0.25">
      <c r="D888" s="119"/>
      <c r="E888" s="200"/>
      <c r="F888" s="201"/>
      <c r="G888" s="201"/>
      <c r="H888" s="37"/>
      <c r="Q888" s="119"/>
      <c r="R888" s="119"/>
      <c r="S888" s="37"/>
      <c r="T888" s="37"/>
    </row>
    <row r="889" spans="4:20" s="29" customFormat="1" x14ac:dyDescent="0.25">
      <c r="D889" s="119"/>
      <c r="E889" s="200"/>
      <c r="F889" s="201"/>
      <c r="G889" s="201"/>
      <c r="H889" s="37"/>
      <c r="Q889" s="119"/>
      <c r="R889" s="119"/>
      <c r="S889" s="37"/>
      <c r="T889" s="37"/>
    </row>
    <row r="890" spans="4:20" s="29" customFormat="1" x14ac:dyDescent="0.25">
      <c r="D890" s="119"/>
      <c r="E890" s="200"/>
      <c r="F890" s="201"/>
      <c r="G890" s="201"/>
      <c r="H890" s="37"/>
      <c r="Q890" s="119"/>
      <c r="R890" s="119"/>
      <c r="S890" s="37"/>
      <c r="T890" s="37"/>
    </row>
    <row r="891" spans="4:20" s="29" customFormat="1" x14ac:dyDescent="0.25">
      <c r="D891" s="119"/>
      <c r="E891" s="200"/>
      <c r="F891" s="201"/>
      <c r="G891" s="201"/>
      <c r="H891" s="37"/>
      <c r="Q891" s="119"/>
      <c r="R891" s="119"/>
      <c r="S891" s="37"/>
      <c r="T891" s="37"/>
    </row>
    <row r="892" spans="4:20" s="29" customFormat="1" x14ac:dyDescent="0.25">
      <c r="D892" s="119"/>
      <c r="E892" s="200"/>
      <c r="F892" s="201"/>
      <c r="G892" s="201"/>
      <c r="H892" s="37"/>
      <c r="Q892" s="119"/>
      <c r="R892" s="119"/>
      <c r="S892" s="37"/>
      <c r="T892" s="37"/>
    </row>
    <row r="893" spans="4:20" s="29" customFormat="1" x14ac:dyDescent="0.25">
      <c r="D893" s="119"/>
      <c r="E893" s="200"/>
      <c r="F893" s="201"/>
      <c r="G893" s="201"/>
      <c r="H893" s="37"/>
      <c r="Q893" s="119"/>
      <c r="R893" s="119"/>
      <c r="S893" s="37"/>
      <c r="T893" s="37"/>
    </row>
    <row r="894" spans="4:20" s="29" customFormat="1" x14ac:dyDescent="0.25">
      <c r="D894" s="119"/>
      <c r="E894" s="200"/>
      <c r="F894" s="201"/>
      <c r="G894" s="201"/>
      <c r="H894" s="37"/>
      <c r="Q894" s="119"/>
      <c r="R894" s="119"/>
      <c r="S894" s="37"/>
      <c r="T894" s="37"/>
    </row>
    <row r="895" spans="4:20" s="29" customFormat="1" x14ac:dyDescent="0.25">
      <c r="D895" s="119"/>
      <c r="E895" s="200"/>
      <c r="F895" s="201"/>
      <c r="G895" s="201"/>
      <c r="H895" s="37"/>
      <c r="Q895" s="119"/>
      <c r="R895" s="119"/>
      <c r="S895" s="37"/>
      <c r="T895" s="37"/>
    </row>
    <row r="896" spans="4:20" s="29" customFormat="1" x14ac:dyDescent="0.25">
      <c r="D896" s="119"/>
      <c r="E896" s="200"/>
      <c r="F896" s="201"/>
      <c r="G896" s="201"/>
      <c r="H896" s="37"/>
      <c r="Q896" s="119"/>
      <c r="R896" s="119"/>
      <c r="S896" s="37"/>
      <c r="T896" s="37"/>
    </row>
    <row r="897" spans="4:20" s="29" customFormat="1" x14ac:dyDescent="0.25">
      <c r="D897" s="119"/>
      <c r="E897" s="200"/>
      <c r="F897" s="201"/>
      <c r="G897" s="201"/>
      <c r="H897" s="37"/>
      <c r="Q897" s="119"/>
      <c r="R897" s="119"/>
      <c r="S897" s="37"/>
      <c r="T897" s="37"/>
    </row>
    <row r="898" spans="4:20" s="29" customFormat="1" x14ac:dyDescent="0.25">
      <c r="D898" s="119"/>
      <c r="E898" s="200"/>
      <c r="F898" s="201"/>
      <c r="G898" s="201"/>
      <c r="H898" s="37"/>
      <c r="Q898" s="119"/>
      <c r="R898" s="119"/>
      <c r="S898" s="37"/>
      <c r="T898" s="37"/>
    </row>
    <row r="899" spans="4:20" s="29" customFormat="1" x14ac:dyDescent="0.25">
      <c r="D899" s="119"/>
      <c r="E899" s="200"/>
      <c r="F899" s="201"/>
      <c r="G899" s="201"/>
      <c r="H899" s="37"/>
      <c r="Q899" s="119"/>
      <c r="R899" s="119"/>
      <c r="S899" s="37"/>
      <c r="T899" s="37"/>
    </row>
    <row r="900" spans="4:20" s="29" customFormat="1" x14ac:dyDescent="0.25">
      <c r="D900" s="119"/>
      <c r="E900" s="200"/>
      <c r="F900" s="201"/>
      <c r="G900" s="201"/>
      <c r="H900" s="37"/>
      <c r="Q900" s="119"/>
      <c r="R900" s="119"/>
      <c r="S900" s="37"/>
      <c r="T900" s="37"/>
    </row>
    <row r="901" spans="4:20" s="29" customFormat="1" x14ac:dyDescent="0.25">
      <c r="D901" s="119"/>
      <c r="E901" s="200"/>
      <c r="F901" s="201"/>
      <c r="G901" s="201"/>
      <c r="H901" s="37"/>
      <c r="Q901" s="119"/>
      <c r="R901" s="119"/>
      <c r="S901" s="37"/>
      <c r="T901" s="37"/>
    </row>
    <row r="902" spans="4:20" s="29" customFormat="1" x14ac:dyDescent="0.25">
      <c r="D902" s="119"/>
      <c r="E902" s="200"/>
      <c r="F902" s="201"/>
      <c r="G902" s="201"/>
      <c r="H902" s="37"/>
      <c r="Q902" s="119"/>
      <c r="R902" s="119"/>
      <c r="S902" s="37"/>
      <c r="T902" s="37"/>
    </row>
    <row r="903" spans="4:20" s="29" customFormat="1" x14ac:dyDescent="0.25">
      <c r="D903" s="119"/>
      <c r="E903" s="200"/>
      <c r="F903" s="201"/>
      <c r="G903" s="201"/>
      <c r="H903" s="37"/>
      <c r="Q903" s="119"/>
      <c r="R903" s="119"/>
      <c r="S903" s="37"/>
      <c r="T903" s="37"/>
    </row>
    <row r="904" spans="4:20" s="29" customFormat="1" x14ac:dyDescent="0.25">
      <c r="D904" s="119"/>
      <c r="E904" s="200"/>
      <c r="F904" s="201"/>
      <c r="G904" s="201"/>
      <c r="H904" s="37"/>
      <c r="Q904" s="119"/>
      <c r="R904" s="119"/>
      <c r="S904" s="37"/>
      <c r="T904" s="37"/>
    </row>
    <row r="905" spans="4:20" s="29" customFormat="1" x14ac:dyDescent="0.25">
      <c r="D905" s="119"/>
      <c r="E905" s="200"/>
      <c r="F905" s="201"/>
      <c r="G905" s="201"/>
      <c r="H905" s="37"/>
      <c r="Q905" s="119"/>
      <c r="R905" s="119"/>
      <c r="S905" s="37"/>
      <c r="T905" s="37"/>
    </row>
    <row r="906" spans="4:20" s="29" customFormat="1" x14ac:dyDescent="0.25">
      <c r="D906" s="119"/>
      <c r="E906" s="200"/>
      <c r="F906" s="201"/>
      <c r="G906" s="201"/>
      <c r="H906" s="37"/>
      <c r="Q906" s="119"/>
      <c r="R906" s="119"/>
      <c r="S906" s="37"/>
      <c r="T906" s="37"/>
    </row>
    <row r="907" spans="4:20" s="29" customFormat="1" x14ac:dyDescent="0.25">
      <c r="D907" s="119"/>
      <c r="E907" s="200"/>
      <c r="F907" s="201"/>
      <c r="G907" s="201"/>
      <c r="H907" s="37"/>
      <c r="Q907" s="119"/>
      <c r="R907" s="119"/>
      <c r="S907" s="37"/>
      <c r="T907" s="37"/>
    </row>
    <row r="908" spans="4:20" s="29" customFormat="1" x14ac:dyDescent="0.25">
      <c r="D908" s="119"/>
      <c r="E908" s="200"/>
      <c r="F908" s="201"/>
      <c r="G908" s="201"/>
      <c r="H908" s="37"/>
      <c r="Q908" s="119"/>
      <c r="R908" s="119"/>
      <c r="S908" s="37"/>
      <c r="T908" s="37"/>
    </row>
    <row r="909" spans="4:20" s="29" customFormat="1" x14ac:dyDescent="0.25">
      <c r="D909" s="119"/>
      <c r="E909" s="200"/>
      <c r="F909" s="201"/>
      <c r="G909" s="201"/>
      <c r="H909" s="37"/>
      <c r="Q909" s="119"/>
      <c r="R909" s="119"/>
      <c r="S909" s="37"/>
      <c r="T909" s="37"/>
    </row>
    <row r="910" spans="4:20" s="29" customFormat="1" x14ac:dyDescent="0.25">
      <c r="D910" s="119"/>
      <c r="E910" s="200"/>
      <c r="F910" s="201"/>
      <c r="G910" s="201"/>
      <c r="H910" s="37"/>
      <c r="Q910" s="119"/>
      <c r="R910" s="119"/>
      <c r="S910" s="37"/>
      <c r="T910" s="37"/>
    </row>
    <row r="911" spans="4:20" s="29" customFormat="1" x14ac:dyDescent="0.25">
      <c r="D911" s="119"/>
      <c r="E911" s="200"/>
      <c r="F911" s="201"/>
      <c r="G911" s="201"/>
      <c r="H911" s="37"/>
      <c r="Q911" s="119"/>
      <c r="R911" s="119"/>
      <c r="S911" s="37"/>
      <c r="T911" s="37"/>
    </row>
    <row r="912" spans="4:20" s="29" customFormat="1" x14ac:dyDescent="0.25">
      <c r="D912" s="119"/>
      <c r="E912" s="200"/>
      <c r="F912" s="201"/>
      <c r="G912" s="201"/>
      <c r="H912" s="37"/>
      <c r="Q912" s="119"/>
      <c r="R912" s="119"/>
      <c r="S912" s="37"/>
      <c r="T912" s="37"/>
    </row>
    <row r="913" spans="4:20" s="29" customFormat="1" x14ac:dyDescent="0.25">
      <c r="D913" s="119"/>
      <c r="E913" s="200"/>
      <c r="F913" s="201"/>
      <c r="G913" s="201"/>
      <c r="H913" s="37"/>
      <c r="Q913" s="119"/>
      <c r="R913" s="119"/>
      <c r="S913" s="37"/>
      <c r="T913" s="37"/>
    </row>
    <row r="914" spans="4:20" s="29" customFormat="1" x14ac:dyDescent="0.25">
      <c r="D914" s="119"/>
      <c r="E914" s="200"/>
      <c r="F914" s="201"/>
      <c r="G914" s="201"/>
      <c r="H914" s="37"/>
      <c r="Q914" s="119"/>
      <c r="R914" s="119"/>
      <c r="S914" s="37"/>
      <c r="T914" s="37"/>
    </row>
    <row r="915" spans="4:20" s="29" customFormat="1" x14ac:dyDescent="0.25">
      <c r="D915" s="119"/>
      <c r="E915" s="200"/>
      <c r="F915" s="201"/>
      <c r="G915" s="201"/>
      <c r="H915" s="37"/>
      <c r="Q915" s="119"/>
      <c r="R915" s="119"/>
      <c r="S915" s="37"/>
      <c r="T915" s="37"/>
    </row>
    <row r="916" spans="4:20" s="29" customFormat="1" x14ac:dyDescent="0.25">
      <c r="D916" s="119"/>
      <c r="E916" s="200"/>
      <c r="F916" s="201"/>
      <c r="G916" s="201"/>
      <c r="H916" s="37"/>
      <c r="Q916" s="119"/>
      <c r="R916" s="119"/>
      <c r="S916" s="37"/>
      <c r="T916" s="37"/>
    </row>
    <row r="917" spans="4:20" s="29" customFormat="1" x14ac:dyDescent="0.25">
      <c r="D917" s="119"/>
      <c r="E917" s="200"/>
      <c r="F917" s="201"/>
      <c r="G917" s="201"/>
      <c r="H917" s="37"/>
      <c r="Q917" s="119"/>
      <c r="R917" s="119"/>
      <c r="S917" s="37"/>
      <c r="T917" s="37"/>
    </row>
    <row r="918" spans="4:20" s="29" customFormat="1" x14ac:dyDescent="0.25">
      <c r="D918" s="119"/>
      <c r="E918" s="200"/>
      <c r="F918" s="201"/>
      <c r="G918" s="201"/>
      <c r="H918" s="37"/>
      <c r="Q918" s="119"/>
      <c r="R918" s="119"/>
      <c r="S918" s="37"/>
      <c r="T918" s="37"/>
    </row>
    <row r="919" spans="4:20" s="29" customFormat="1" x14ac:dyDescent="0.25">
      <c r="D919" s="119"/>
      <c r="E919" s="200"/>
      <c r="F919" s="201"/>
      <c r="G919" s="201"/>
      <c r="H919" s="37"/>
      <c r="Q919" s="119"/>
      <c r="R919" s="119"/>
      <c r="S919" s="37"/>
      <c r="T919" s="37"/>
    </row>
    <row r="920" spans="4:20" s="29" customFormat="1" x14ac:dyDescent="0.25">
      <c r="D920" s="119"/>
      <c r="E920" s="200"/>
      <c r="F920" s="201"/>
      <c r="G920" s="201"/>
      <c r="H920" s="37"/>
      <c r="Q920" s="119"/>
      <c r="R920" s="119"/>
      <c r="S920" s="37"/>
      <c r="T920" s="37"/>
    </row>
    <row r="921" spans="4:20" s="29" customFormat="1" x14ac:dyDescent="0.25">
      <c r="D921" s="119"/>
      <c r="E921" s="200"/>
      <c r="F921" s="201"/>
      <c r="G921" s="201"/>
      <c r="H921" s="37"/>
      <c r="Q921" s="119"/>
      <c r="R921" s="119"/>
      <c r="S921" s="37"/>
      <c r="T921" s="37"/>
    </row>
    <row r="922" spans="4:20" s="29" customFormat="1" x14ac:dyDescent="0.25">
      <c r="D922" s="119"/>
      <c r="E922" s="200"/>
      <c r="F922" s="201"/>
      <c r="G922" s="201"/>
      <c r="H922" s="37"/>
      <c r="Q922" s="119"/>
      <c r="R922" s="119"/>
      <c r="S922" s="37"/>
      <c r="T922" s="37"/>
    </row>
    <row r="923" spans="4:20" s="29" customFormat="1" x14ac:dyDescent="0.25">
      <c r="D923" s="119"/>
      <c r="E923" s="200"/>
      <c r="F923" s="201"/>
      <c r="G923" s="201"/>
      <c r="H923" s="37"/>
      <c r="Q923" s="119"/>
      <c r="R923" s="119"/>
      <c r="S923" s="37"/>
      <c r="T923" s="37"/>
    </row>
    <row r="924" spans="4:20" s="29" customFormat="1" x14ac:dyDescent="0.25">
      <c r="D924" s="119"/>
      <c r="E924" s="200"/>
      <c r="F924" s="201"/>
      <c r="G924" s="201"/>
      <c r="H924" s="37"/>
      <c r="Q924" s="119"/>
      <c r="R924" s="119"/>
      <c r="S924" s="37"/>
      <c r="T924" s="37"/>
    </row>
    <row r="925" spans="4:20" s="29" customFormat="1" x14ac:dyDescent="0.25">
      <c r="D925" s="119"/>
      <c r="E925" s="200"/>
      <c r="F925" s="201"/>
      <c r="G925" s="201"/>
      <c r="H925" s="37"/>
      <c r="Q925" s="119"/>
      <c r="R925" s="119"/>
      <c r="S925" s="37"/>
      <c r="T925" s="37"/>
    </row>
    <row r="926" spans="4:20" s="29" customFormat="1" x14ac:dyDescent="0.25">
      <c r="D926" s="119"/>
      <c r="E926" s="200"/>
      <c r="F926" s="201"/>
      <c r="G926" s="201"/>
      <c r="H926" s="37"/>
      <c r="Q926" s="119"/>
      <c r="R926" s="119"/>
      <c r="S926" s="37"/>
      <c r="T926" s="37"/>
    </row>
    <row r="927" spans="4:20" s="29" customFormat="1" x14ac:dyDescent="0.25">
      <c r="D927" s="119"/>
      <c r="E927" s="200"/>
      <c r="F927" s="201"/>
      <c r="G927" s="201"/>
      <c r="H927" s="37"/>
      <c r="Q927" s="119"/>
      <c r="R927" s="119"/>
      <c r="S927" s="37"/>
      <c r="T927" s="37"/>
    </row>
    <row r="928" spans="4:20" s="29" customFormat="1" x14ac:dyDescent="0.25">
      <c r="D928" s="119"/>
      <c r="E928" s="200"/>
      <c r="F928" s="201"/>
      <c r="G928" s="201"/>
      <c r="H928" s="37"/>
      <c r="Q928" s="119"/>
      <c r="R928" s="119"/>
      <c r="S928" s="37"/>
      <c r="T928" s="37"/>
    </row>
    <row r="929" spans="4:20" s="29" customFormat="1" x14ac:dyDescent="0.25">
      <c r="D929" s="119"/>
      <c r="E929" s="200"/>
      <c r="F929" s="201"/>
      <c r="G929" s="201"/>
      <c r="H929" s="37"/>
      <c r="Q929" s="119"/>
      <c r="R929" s="119"/>
      <c r="S929" s="37"/>
      <c r="T929" s="37"/>
    </row>
    <row r="930" spans="4:20" s="29" customFormat="1" x14ac:dyDescent="0.25">
      <c r="D930" s="119"/>
      <c r="E930" s="200"/>
      <c r="F930" s="201"/>
      <c r="G930" s="201"/>
      <c r="H930" s="37"/>
      <c r="Q930" s="119"/>
      <c r="R930" s="119"/>
      <c r="S930" s="37"/>
      <c r="T930" s="37"/>
    </row>
    <row r="931" spans="4:20" s="29" customFormat="1" x14ac:dyDescent="0.25">
      <c r="D931" s="119"/>
      <c r="E931" s="200"/>
      <c r="F931" s="201"/>
      <c r="G931" s="201"/>
      <c r="H931" s="37"/>
      <c r="Q931" s="119"/>
      <c r="R931" s="119"/>
      <c r="S931" s="37"/>
      <c r="T931" s="37"/>
    </row>
    <row r="932" spans="4:20" s="29" customFormat="1" x14ac:dyDescent="0.25">
      <c r="D932" s="119"/>
      <c r="E932" s="200"/>
      <c r="F932" s="201"/>
      <c r="G932" s="201"/>
      <c r="H932" s="37"/>
      <c r="Q932" s="119"/>
      <c r="R932" s="119"/>
      <c r="S932" s="37"/>
      <c r="T932" s="37"/>
    </row>
    <row r="933" spans="4:20" s="29" customFormat="1" x14ac:dyDescent="0.25">
      <c r="D933" s="119"/>
      <c r="E933" s="200"/>
      <c r="F933" s="201"/>
      <c r="G933" s="201"/>
      <c r="H933" s="37"/>
      <c r="Q933" s="119"/>
      <c r="R933" s="119"/>
      <c r="S933" s="37"/>
      <c r="T933" s="37"/>
    </row>
    <row r="934" spans="4:20" s="29" customFormat="1" x14ac:dyDescent="0.25">
      <c r="D934" s="119"/>
      <c r="E934" s="200"/>
      <c r="F934" s="201"/>
      <c r="G934" s="201"/>
      <c r="H934" s="37"/>
      <c r="Q934" s="119"/>
      <c r="R934" s="119"/>
      <c r="S934" s="37"/>
      <c r="T934" s="37"/>
    </row>
    <row r="935" spans="4:20" s="29" customFormat="1" x14ac:dyDescent="0.25">
      <c r="D935" s="119"/>
      <c r="E935" s="200"/>
      <c r="F935" s="201"/>
      <c r="G935" s="201"/>
      <c r="H935" s="37"/>
      <c r="Q935" s="119"/>
      <c r="R935" s="119"/>
      <c r="S935" s="37"/>
      <c r="T935" s="37"/>
    </row>
    <row r="936" spans="4:20" s="29" customFormat="1" x14ac:dyDescent="0.25">
      <c r="D936" s="119"/>
      <c r="E936" s="200"/>
      <c r="F936" s="201"/>
      <c r="G936" s="201"/>
      <c r="H936" s="37"/>
      <c r="Q936" s="119"/>
      <c r="R936" s="119"/>
      <c r="S936" s="37"/>
      <c r="T936" s="37"/>
    </row>
    <row r="937" spans="4:20" s="29" customFormat="1" x14ac:dyDescent="0.25">
      <c r="D937" s="119"/>
      <c r="E937" s="200"/>
      <c r="F937" s="201"/>
      <c r="G937" s="201"/>
      <c r="H937" s="37"/>
      <c r="Q937" s="119"/>
      <c r="R937" s="119"/>
      <c r="S937" s="37"/>
      <c r="T937" s="37"/>
    </row>
    <row r="938" spans="4:20" s="29" customFormat="1" x14ac:dyDescent="0.25">
      <c r="D938" s="119"/>
      <c r="E938" s="200"/>
      <c r="F938" s="201"/>
      <c r="G938" s="201"/>
      <c r="H938" s="37"/>
      <c r="Q938" s="119"/>
      <c r="R938" s="119"/>
      <c r="S938" s="37"/>
      <c r="T938" s="37"/>
    </row>
    <row r="939" spans="4:20" s="29" customFormat="1" x14ac:dyDescent="0.25">
      <c r="D939" s="119"/>
      <c r="E939" s="200"/>
      <c r="F939" s="201"/>
      <c r="G939" s="201"/>
      <c r="H939" s="37"/>
      <c r="Q939" s="119"/>
      <c r="R939" s="119"/>
      <c r="S939" s="37"/>
      <c r="T939" s="37"/>
    </row>
    <row r="940" spans="4:20" s="29" customFormat="1" x14ac:dyDescent="0.25">
      <c r="D940" s="119"/>
      <c r="E940" s="200"/>
      <c r="F940" s="201"/>
      <c r="G940" s="201"/>
      <c r="H940" s="37"/>
      <c r="Q940" s="119"/>
      <c r="R940" s="119"/>
      <c r="S940" s="37"/>
      <c r="T940" s="37"/>
    </row>
    <row r="941" spans="4:20" s="29" customFormat="1" x14ac:dyDescent="0.25">
      <c r="D941" s="119"/>
      <c r="E941" s="200"/>
      <c r="F941" s="201"/>
      <c r="G941" s="201"/>
      <c r="H941" s="37"/>
      <c r="Q941" s="119"/>
      <c r="R941" s="119"/>
      <c r="S941" s="37"/>
      <c r="T941" s="37"/>
    </row>
    <row r="942" spans="4:20" s="29" customFormat="1" x14ac:dyDescent="0.25">
      <c r="D942" s="119"/>
      <c r="E942" s="200"/>
      <c r="F942" s="201"/>
      <c r="G942" s="201"/>
      <c r="H942" s="37"/>
      <c r="Q942" s="119"/>
      <c r="R942" s="119"/>
      <c r="S942" s="37"/>
      <c r="T942" s="37"/>
    </row>
    <row r="943" spans="4:20" s="29" customFormat="1" x14ac:dyDescent="0.25">
      <c r="D943" s="119"/>
      <c r="E943" s="200"/>
      <c r="F943" s="201"/>
      <c r="G943" s="201"/>
      <c r="H943" s="37"/>
      <c r="Q943" s="119"/>
      <c r="R943" s="119"/>
      <c r="S943" s="37"/>
      <c r="T943" s="37"/>
    </row>
    <row r="944" spans="4:20" s="29" customFormat="1" x14ac:dyDescent="0.25">
      <c r="D944" s="119"/>
      <c r="E944" s="200"/>
      <c r="F944" s="201"/>
      <c r="G944" s="201"/>
      <c r="H944" s="37"/>
      <c r="Q944" s="119"/>
      <c r="R944" s="119"/>
      <c r="S944" s="37"/>
      <c r="T944" s="37"/>
    </row>
    <row r="945" spans="4:20" s="29" customFormat="1" x14ac:dyDescent="0.25">
      <c r="D945" s="119"/>
      <c r="E945" s="200"/>
      <c r="F945" s="201"/>
      <c r="G945" s="201"/>
      <c r="H945" s="37"/>
      <c r="Q945" s="119"/>
      <c r="R945" s="119"/>
      <c r="S945" s="37"/>
      <c r="T945" s="37"/>
    </row>
    <row r="946" spans="4:20" s="29" customFormat="1" x14ac:dyDescent="0.25">
      <c r="D946" s="119"/>
      <c r="E946" s="200"/>
      <c r="F946" s="201"/>
      <c r="G946" s="201"/>
      <c r="H946" s="37"/>
      <c r="Q946" s="119"/>
      <c r="R946" s="119"/>
      <c r="S946" s="37"/>
      <c r="T946" s="37"/>
    </row>
    <row r="947" spans="4:20" s="29" customFormat="1" x14ac:dyDescent="0.25">
      <c r="D947" s="119"/>
      <c r="E947" s="200"/>
      <c r="F947" s="201"/>
      <c r="G947" s="201"/>
      <c r="H947" s="37"/>
      <c r="Q947" s="119"/>
      <c r="R947" s="119"/>
      <c r="S947" s="37"/>
      <c r="T947" s="37"/>
    </row>
    <row r="948" spans="4:20" s="29" customFormat="1" x14ac:dyDescent="0.25">
      <c r="D948" s="119"/>
      <c r="E948" s="200"/>
      <c r="F948" s="201"/>
      <c r="G948" s="201"/>
      <c r="H948" s="37"/>
      <c r="Q948" s="119"/>
      <c r="R948" s="119"/>
      <c r="S948" s="37"/>
      <c r="T948" s="37"/>
    </row>
    <row r="949" spans="4:20" s="29" customFormat="1" x14ac:dyDescent="0.25">
      <c r="D949" s="119"/>
      <c r="E949" s="200"/>
      <c r="F949" s="201"/>
      <c r="G949" s="201"/>
      <c r="H949" s="37"/>
      <c r="Q949" s="119"/>
      <c r="R949" s="119"/>
      <c r="S949" s="37"/>
      <c r="T949" s="37"/>
    </row>
    <row r="950" spans="4:20" s="29" customFormat="1" x14ac:dyDescent="0.25">
      <c r="D950" s="119"/>
      <c r="E950" s="200"/>
      <c r="F950" s="201"/>
      <c r="G950" s="201"/>
      <c r="H950" s="37"/>
      <c r="Q950" s="119"/>
      <c r="R950" s="119"/>
      <c r="S950" s="37"/>
      <c r="T950" s="37"/>
    </row>
    <row r="951" spans="4:20" s="29" customFormat="1" x14ac:dyDescent="0.25">
      <c r="D951" s="119"/>
      <c r="E951" s="200"/>
      <c r="F951" s="201"/>
      <c r="G951" s="201"/>
      <c r="H951" s="37"/>
      <c r="Q951" s="119"/>
      <c r="R951" s="119"/>
      <c r="S951" s="37"/>
      <c r="T951" s="37"/>
    </row>
    <row r="952" spans="4:20" s="29" customFormat="1" x14ac:dyDescent="0.25">
      <c r="D952" s="119"/>
      <c r="E952" s="200"/>
      <c r="F952" s="201"/>
      <c r="G952" s="201"/>
      <c r="H952" s="37"/>
      <c r="Q952" s="119"/>
      <c r="R952" s="119"/>
      <c r="S952" s="37"/>
      <c r="T952" s="37"/>
    </row>
    <row r="953" spans="4:20" s="29" customFormat="1" x14ac:dyDescent="0.25">
      <c r="D953" s="119"/>
      <c r="E953" s="200"/>
      <c r="F953" s="201"/>
      <c r="G953" s="201"/>
      <c r="H953" s="37"/>
      <c r="Q953" s="119"/>
      <c r="R953" s="119"/>
      <c r="S953" s="37"/>
      <c r="T953" s="37"/>
    </row>
    <row r="954" spans="4:20" s="29" customFormat="1" x14ac:dyDescent="0.25">
      <c r="D954" s="119"/>
      <c r="E954" s="200"/>
      <c r="F954" s="201"/>
      <c r="G954" s="201"/>
      <c r="H954" s="37"/>
      <c r="Q954" s="119"/>
      <c r="R954" s="119"/>
      <c r="S954" s="37"/>
      <c r="T954" s="37"/>
    </row>
    <row r="955" spans="4:20" s="29" customFormat="1" x14ac:dyDescent="0.25">
      <c r="D955" s="119"/>
      <c r="E955" s="200"/>
      <c r="F955" s="201"/>
      <c r="G955" s="201"/>
      <c r="H955" s="37"/>
      <c r="Q955" s="119"/>
      <c r="R955" s="119"/>
      <c r="S955" s="37"/>
      <c r="T955" s="37"/>
    </row>
    <row r="956" spans="4:20" s="29" customFormat="1" x14ac:dyDescent="0.25">
      <c r="D956" s="119"/>
      <c r="E956" s="200"/>
      <c r="F956" s="201"/>
      <c r="G956" s="201"/>
      <c r="H956" s="37"/>
      <c r="Q956" s="119"/>
      <c r="R956" s="119"/>
      <c r="S956" s="37"/>
      <c r="T956" s="37"/>
    </row>
    <row r="957" spans="4:20" s="29" customFormat="1" x14ac:dyDescent="0.25">
      <c r="D957" s="119"/>
      <c r="E957" s="200"/>
      <c r="F957" s="201"/>
      <c r="G957" s="201"/>
      <c r="H957" s="37"/>
      <c r="Q957" s="119"/>
      <c r="R957" s="119"/>
      <c r="S957" s="37"/>
      <c r="T957" s="37"/>
    </row>
    <row r="958" spans="4:20" s="29" customFormat="1" x14ac:dyDescent="0.25">
      <c r="D958" s="119"/>
      <c r="E958" s="200"/>
      <c r="F958" s="201"/>
      <c r="G958" s="201"/>
      <c r="H958" s="37"/>
      <c r="Q958" s="119"/>
      <c r="R958" s="119"/>
      <c r="S958" s="37"/>
      <c r="T958" s="37"/>
    </row>
    <row r="959" spans="4:20" s="29" customFormat="1" x14ac:dyDescent="0.25">
      <c r="D959" s="119"/>
      <c r="E959" s="200"/>
      <c r="F959" s="201"/>
      <c r="G959" s="201"/>
      <c r="H959" s="37"/>
      <c r="Q959" s="119"/>
      <c r="R959" s="119"/>
      <c r="S959" s="37"/>
      <c r="T959" s="37"/>
    </row>
    <row r="960" spans="4:20" s="29" customFormat="1" x14ac:dyDescent="0.25">
      <c r="D960" s="119"/>
      <c r="E960" s="200"/>
      <c r="F960" s="201"/>
      <c r="G960" s="201"/>
      <c r="H960" s="37"/>
      <c r="Q960" s="119"/>
      <c r="R960" s="119"/>
      <c r="S960" s="37"/>
      <c r="T960" s="37"/>
    </row>
    <row r="961" spans="4:20" s="29" customFormat="1" x14ac:dyDescent="0.25">
      <c r="D961" s="119"/>
      <c r="E961" s="200"/>
      <c r="F961" s="201"/>
      <c r="G961" s="201"/>
      <c r="H961" s="37"/>
      <c r="Q961" s="119"/>
      <c r="R961" s="119"/>
      <c r="S961" s="37"/>
      <c r="T961" s="37"/>
    </row>
    <row r="962" spans="4:20" s="29" customFormat="1" x14ac:dyDescent="0.25">
      <c r="D962" s="119"/>
      <c r="E962" s="200"/>
      <c r="F962" s="201"/>
      <c r="G962" s="201"/>
      <c r="H962" s="37"/>
      <c r="Q962" s="119"/>
      <c r="R962" s="119"/>
      <c r="S962" s="37"/>
      <c r="T962" s="37"/>
    </row>
    <row r="963" spans="4:20" s="29" customFormat="1" x14ac:dyDescent="0.25">
      <c r="D963" s="119"/>
      <c r="E963" s="200"/>
      <c r="F963" s="201"/>
      <c r="G963" s="201"/>
      <c r="H963" s="37"/>
      <c r="Q963" s="119"/>
      <c r="R963" s="119"/>
      <c r="S963" s="37"/>
      <c r="T963" s="37"/>
    </row>
    <row r="964" spans="4:20" s="29" customFormat="1" x14ac:dyDescent="0.25">
      <c r="D964" s="119"/>
      <c r="E964" s="200"/>
      <c r="F964" s="201"/>
      <c r="G964" s="201"/>
      <c r="H964" s="37"/>
      <c r="Q964" s="119"/>
      <c r="R964" s="119"/>
      <c r="S964" s="37"/>
      <c r="T964" s="37"/>
    </row>
    <row r="965" spans="4:20" s="29" customFormat="1" x14ac:dyDescent="0.25">
      <c r="D965" s="119"/>
      <c r="E965" s="200"/>
      <c r="F965" s="201"/>
      <c r="G965" s="201"/>
      <c r="H965" s="37"/>
      <c r="Q965" s="119"/>
      <c r="R965" s="119"/>
      <c r="S965" s="37"/>
      <c r="T965" s="37"/>
    </row>
    <row r="966" spans="4:20" s="29" customFormat="1" x14ac:dyDescent="0.25">
      <c r="D966" s="119"/>
      <c r="E966" s="200"/>
      <c r="F966" s="201"/>
      <c r="G966" s="201"/>
      <c r="H966" s="37"/>
      <c r="Q966" s="119"/>
      <c r="R966" s="119"/>
      <c r="S966" s="37"/>
      <c r="T966" s="37"/>
    </row>
    <row r="967" spans="4:20" s="29" customFormat="1" x14ac:dyDescent="0.25">
      <c r="D967" s="119"/>
      <c r="E967" s="200"/>
      <c r="F967" s="201"/>
      <c r="G967" s="201"/>
      <c r="H967" s="37"/>
      <c r="Q967" s="119"/>
      <c r="R967" s="119"/>
      <c r="S967" s="37"/>
      <c r="T967" s="37"/>
    </row>
    <row r="968" spans="4:20" s="29" customFormat="1" x14ac:dyDescent="0.25">
      <c r="D968" s="119"/>
      <c r="E968" s="200"/>
      <c r="F968" s="201"/>
      <c r="G968" s="201"/>
      <c r="H968" s="37"/>
      <c r="Q968" s="119"/>
      <c r="R968" s="119"/>
      <c r="S968" s="37"/>
      <c r="T968" s="37"/>
    </row>
    <row r="969" spans="4:20" s="29" customFormat="1" x14ac:dyDescent="0.25">
      <c r="D969" s="119"/>
      <c r="E969" s="200"/>
      <c r="F969" s="201"/>
      <c r="G969" s="201"/>
      <c r="H969" s="37"/>
      <c r="Q969" s="119"/>
      <c r="R969" s="119"/>
      <c r="S969" s="37"/>
      <c r="T969" s="37"/>
    </row>
    <row r="970" spans="4:20" s="29" customFormat="1" x14ac:dyDescent="0.25">
      <c r="D970" s="119"/>
      <c r="E970" s="200"/>
      <c r="F970" s="201"/>
      <c r="G970" s="201"/>
      <c r="H970" s="37"/>
      <c r="Q970" s="119"/>
      <c r="R970" s="119"/>
      <c r="S970" s="37"/>
      <c r="T970" s="37"/>
    </row>
    <row r="971" spans="4:20" s="29" customFormat="1" x14ac:dyDescent="0.25">
      <c r="D971" s="119"/>
      <c r="E971" s="200"/>
      <c r="F971" s="201"/>
      <c r="G971" s="201"/>
      <c r="H971" s="37"/>
      <c r="Q971" s="119"/>
      <c r="R971" s="119"/>
      <c r="S971" s="37"/>
      <c r="T971" s="37"/>
    </row>
    <row r="972" spans="4:20" s="29" customFormat="1" x14ac:dyDescent="0.25">
      <c r="D972" s="119"/>
      <c r="E972" s="200"/>
      <c r="F972" s="201"/>
      <c r="G972" s="201"/>
      <c r="H972" s="37"/>
      <c r="Q972" s="119"/>
      <c r="R972" s="119"/>
      <c r="S972" s="37"/>
      <c r="T972" s="37"/>
    </row>
    <row r="973" spans="4:20" s="29" customFormat="1" x14ac:dyDescent="0.25">
      <c r="D973" s="119"/>
      <c r="E973" s="200"/>
      <c r="F973" s="201"/>
      <c r="G973" s="201"/>
      <c r="H973" s="37"/>
      <c r="Q973" s="119"/>
      <c r="R973" s="119"/>
      <c r="S973" s="37"/>
      <c r="T973" s="37"/>
    </row>
    <row r="974" spans="4:20" s="29" customFormat="1" x14ac:dyDescent="0.25">
      <c r="D974" s="119"/>
      <c r="E974" s="200"/>
      <c r="F974" s="201"/>
      <c r="G974" s="201"/>
      <c r="H974" s="37"/>
      <c r="Q974" s="119"/>
      <c r="R974" s="119"/>
      <c r="S974" s="37"/>
      <c r="T974" s="37"/>
    </row>
    <row r="975" spans="4:20" s="29" customFormat="1" x14ac:dyDescent="0.25">
      <c r="D975" s="119"/>
      <c r="E975" s="200"/>
      <c r="F975" s="201"/>
      <c r="G975" s="201"/>
      <c r="H975" s="37"/>
      <c r="Q975" s="119"/>
      <c r="R975" s="119"/>
      <c r="S975" s="37"/>
      <c r="T975" s="37"/>
    </row>
    <row r="976" spans="4:20" s="29" customFormat="1" x14ac:dyDescent="0.25">
      <c r="D976" s="119"/>
      <c r="E976" s="200"/>
      <c r="F976" s="201"/>
      <c r="G976" s="201"/>
      <c r="H976" s="37"/>
      <c r="Q976" s="119"/>
      <c r="R976" s="119"/>
      <c r="S976" s="37"/>
      <c r="T976" s="37"/>
    </row>
    <row r="977" spans="4:20" s="29" customFormat="1" x14ac:dyDescent="0.25">
      <c r="D977" s="119"/>
      <c r="E977" s="200"/>
      <c r="F977" s="201"/>
      <c r="G977" s="201"/>
      <c r="H977" s="37"/>
      <c r="Q977" s="119"/>
      <c r="R977" s="119"/>
      <c r="S977" s="37"/>
      <c r="T977" s="37"/>
    </row>
    <row r="978" spans="4:20" s="29" customFormat="1" x14ac:dyDescent="0.25">
      <c r="D978" s="119"/>
      <c r="E978" s="200"/>
      <c r="F978" s="201"/>
      <c r="G978" s="201"/>
      <c r="H978" s="37"/>
      <c r="Q978" s="119"/>
      <c r="R978" s="119"/>
      <c r="S978" s="37"/>
      <c r="T978" s="37"/>
    </row>
    <row r="979" spans="4:20" s="29" customFormat="1" x14ac:dyDescent="0.25">
      <c r="D979" s="119"/>
      <c r="E979" s="200"/>
      <c r="F979" s="201"/>
      <c r="G979" s="201"/>
      <c r="H979" s="37"/>
      <c r="Q979" s="119"/>
      <c r="R979" s="119"/>
      <c r="S979" s="37"/>
      <c r="T979" s="37"/>
    </row>
    <row r="980" spans="4:20" s="29" customFormat="1" x14ac:dyDescent="0.25">
      <c r="D980" s="119"/>
      <c r="E980" s="200"/>
      <c r="F980" s="201"/>
      <c r="G980" s="201"/>
      <c r="H980" s="37"/>
      <c r="Q980" s="119"/>
      <c r="R980" s="119"/>
      <c r="S980" s="37"/>
      <c r="T980" s="37"/>
    </row>
    <row r="981" spans="4:20" s="29" customFormat="1" x14ac:dyDescent="0.25">
      <c r="D981" s="119"/>
      <c r="E981" s="200"/>
      <c r="F981" s="201"/>
      <c r="G981" s="201"/>
      <c r="H981" s="37"/>
      <c r="Q981" s="119"/>
      <c r="R981" s="119"/>
      <c r="S981" s="37"/>
      <c r="T981" s="37"/>
    </row>
    <row r="982" spans="4:20" s="29" customFormat="1" x14ac:dyDescent="0.25">
      <c r="D982" s="119"/>
      <c r="E982" s="200"/>
      <c r="F982" s="201"/>
      <c r="G982" s="201"/>
      <c r="H982" s="37"/>
      <c r="Q982" s="119"/>
      <c r="R982" s="119"/>
      <c r="S982" s="37"/>
      <c r="T982" s="37"/>
    </row>
    <row r="983" spans="4:20" s="29" customFormat="1" x14ac:dyDescent="0.25">
      <c r="D983" s="119"/>
      <c r="E983" s="200"/>
      <c r="F983" s="201"/>
      <c r="G983" s="201"/>
      <c r="H983" s="37"/>
      <c r="Q983" s="119"/>
      <c r="R983" s="119"/>
      <c r="S983" s="37"/>
      <c r="T983" s="37"/>
    </row>
    <row r="984" spans="4:20" s="29" customFormat="1" x14ac:dyDescent="0.25">
      <c r="D984" s="119"/>
      <c r="E984" s="200"/>
      <c r="F984" s="201"/>
      <c r="G984" s="201"/>
      <c r="H984" s="37"/>
      <c r="Q984" s="119"/>
      <c r="R984" s="119"/>
      <c r="S984" s="37"/>
      <c r="T984" s="37"/>
    </row>
    <row r="985" spans="4:20" s="29" customFormat="1" x14ac:dyDescent="0.25">
      <c r="D985" s="119"/>
      <c r="E985" s="200"/>
      <c r="F985" s="201"/>
      <c r="G985" s="201"/>
      <c r="H985" s="37"/>
      <c r="Q985" s="119"/>
      <c r="R985" s="119"/>
      <c r="S985" s="37"/>
      <c r="T985" s="37"/>
    </row>
    <row r="986" spans="4:20" s="29" customFormat="1" x14ac:dyDescent="0.25">
      <c r="D986" s="119"/>
      <c r="E986" s="200"/>
      <c r="F986" s="201"/>
      <c r="G986" s="201"/>
      <c r="H986" s="37"/>
      <c r="Q986" s="119"/>
      <c r="R986" s="119"/>
      <c r="S986" s="37"/>
      <c r="T986" s="37"/>
    </row>
    <row r="987" spans="4:20" s="29" customFormat="1" x14ac:dyDescent="0.25">
      <c r="D987" s="119"/>
      <c r="E987" s="200"/>
      <c r="F987" s="201"/>
      <c r="G987" s="201"/>
      <c r="H987" s="37"/>
      <c r="Q987" s="119"/>
      <c r="R987" s="119"/>
      <c r="S987" s="37"/>
      <c r="T987" s="37"/>
    </row>
    <row r="988" spans="4:20" s="29" customFormat="1" x14ac:dyDescent="0.25">
      <c r="D988" s="119"/>
      <c r="E988" s="200"/>
      <c r="F988" s="201"/>
      <c r="G988" s="201"/>
      <c r="H988" s="37"/>
      <c r="Q988" s="119"/>
      <c r="R988" s="119"/>
      <c r="S988" s="37"/>
      <c r="T988" s="37"/>
    </row>
    <row r="989" spans="4:20" s="29" customFormat="1" x14ac:dyDescent="0.25">
      <c r="D989" s="119"/>
      <c r="E989" s="200"/>
      <c r="F989" s="201"/>
      <c r="G989" s="201"/>
      <c r="H989" s="37"/>
      <c r="Q989" s="119"/>
      <c r="R989" s="119"/>
      <c r="S989" s="37"/>
      <c r="T989" s="37"/>
    </row>
    <row r="990" spans="4:20" s="29" customFormat="1" x14ac:dyDescent="0.25">
      <c r="D990" s="119"/>
      <c r="E990" s="200"/>
      <c r="F990" s="201"/>
      <c r="G990" s="201"/>
      <c r="H990" s="37"/>
      <c r="Q990" s="119"/>
      <c r="R990" s="119"/>
      <c r="S990" s="37"/>
      <c r="T990" s="37"/>
    </row>
    <row r="991" spans="4:20" s="29" customFormat="1" x14ac:dyDescent="0.25">
      <c r="D991" s="119"/>
      <c r="E991" s="200"/>
      <c r="F991" s="201"/>
      <c r="G991" s="201"/>
      <c r="H991" s="37"/>
      <c r="Q991" s="119"/>
      <c r="R991" s="119"/>
      <c r="S991" s="37"/>
      <c r="T991" s="37"/>
    </row>
    <row r="992" spans="4:20" s="29" customFormat="1" x14ac:dyDescent="0.25">
      <c r="D992" s="119"/>
      <c r="E992" s="200"/>
      <c r="F992" s="201"/>
      <c r="G992" s="201"/>
      <c r="H992" s="37"/>
      <c r="Q992" s="119"/>
      <c r="R992" s="119"/>
      <c r="S992" s="37"/>
      <c r="T992" s="37"/>
    </row>
    <row r="993" spans="4:20" s="29" customFormat="1" x14ac:dyDescent="0.25">
      <c r="D993" s="119"/>
      <c r="E993" s="200"/>
      <c r="F993" s="201"/>
      <c r="G993" s="201"/>
      <c r="H993" s="37"/>
      <c r="Q993" s="119"/>
      <c r="R993" s="119"/>
      <c r="S993" s="37"/>
      <c r="T993" s="37"/>
    </row>
    <row r="994" spans="4:20" s="29" customFormat="1" x14ac:dyDescent="0.25">
      <c r="D994" s="119"/>
      <c r="E994" s="200"/>
      <c r="F994" s="201"/>
      <c r="G994" s="201"/>
      <c r="H994" s="37"/>
      <c r="Q994" s="119"/>
      <c r="R994" s="119"/>
      <c r="S994" s="37"/>
      <c r="T994" s="37"/>
    </row>
    <row r="995" spans="4:20" s="29" customFormat="1" x14ac:dyDescent="0.25">
      <c r="D995" s="119"/>
      <c r="E995" s="200"/>
      <c r="F995" s="201"/>
      <c r="G995" s="201"/>
      <c r="H995" s="37"/>
      <c r="Q995" s="119"/>
      <c r="R995" s="119"/>
      <c r="S995" s="37"/>
      <c r="T995" s="37"/>
    </row>
    <row r="996" spans="4:20" s="29" customFormat="1" x14ac:dyDescent="0.25">
      <c r="D996" s="119"/>
      <c r="E996" s="200"/>
      <c r="F996" s="201"/>
      <c r="G996" s="201"/>
      <c r="H996" s="37"/>
      <c r="Q996" s="119"/>
      <c r="R996" s="119"/>
      <c r="S996" s="37"/>
      <c r="T996" s="37"/>
    </row>
    <row r="997" spans="4:20" s="29" customFormat="1" x14ac:dyDescent="0.25">
      <c r="D997" s="119"/>
      <c r="E997" s="200"/>
      <c r="F997" s="201"/>
      <c r="G997" s="201"/>
      <c r="H997" s="37"/>
      <c r="Q997" s="119"/>
      <c r="R997" s="119"/>
      <c r="S997" s="37"/>
      <c r="T997" s="37"/>
    </row>
    <row r="998" spans="4:20" s="29" customFormat="1" x14ac:dyDescent="0.25">
      <c r="D998" s="119"/>
      <c r="E998" s="200"/>
      <c r="F998" s="201"/>
      <c r="G998" s="201"/>
      <c r="H998" s="37"/>
      <c r="Q998" s="119"/>
      <c r="R998" s="119"/>
      <c r="S998" s="37"/>
      <c r="T998" s="37"/>
    </row>
    <row r="999" spans="4:20" s="29" customFormat="1" x14ac:dyDescent="0.25">
      <c r="D999" s="119"/>
      <c r="E999" s="200"/>
      <c r="F999" s="201"/>
      <c r="G999" s="201"/>
      <c r="H999" s="37"/>
      <c r="Q999" s="119"/>
      <c r="R999" s="119"/>
      <c r="S999" s="37"/>
      <c r="T999" s="37"/>
    </row>
    <row r="1000" spans="4:20" s="29" customFormat="1" x14ac:dyDescent="0.25">
      <c r="D1000" s="119"/>
      <c r="E1000" s="200"/>
      <c r="F1000" s="201"/>
      <c r="G1000" s="201"/>
      <c r="H1000" s="37"/>
      <c r="Q1000" s="119"/>
      <c r="R1000" s="119"/>
      <c r="S1000" s="37"/>
      <c r="T1000" s="37"/>
    </row>
    <row r="1001" spans="4:20" s="29" customFormat="1" x14ac:dyDescent="0.25">
      <c r="D1001" s="119"/>
      <c r="E1001" s="200"/>
      <c r="F1001" s="201"/>
      <c r="G1001" s="201"/>
      <c r="H1001" s="37"/>
      <c r="Q1001" s="119"/>
      <c r="R1001" s="119"/>
      <c r="S1001" s="37"/>
      <c r="T1001" s="37"/>
    </row>
    <row r="1002" spans="4:20" s="29" customFormat="1" x14ac:dyDescent="0.25">
      <c r="D1002" s="119"/>
      <c r="E1002" s="200"/>
      <c r="F1002" s="201"/>
      <c r="G1002" s="201"/>
      <c r="H1002" s="37"/>
      <c r="Q1002" s="119"/>
      <c r="R1002" s="119"/>
      <c r="S1002" s="37"/>
      <c r="T1002" s="37"/>
    </row>
    <row r="1003" spans="4:20" s="29" customFormat="1" x14ac:dyDescent="0.25">
      <c r="D1003" s="119"/>
      <c r="E1003" s="200"/>
      <c r="F1003" s="201"/>
      <c r="G1003" s="201"/>
      <c r="H1003" s="37"/>
      <c r="Q1003" s="119"/>
      <c r="R1003" s="119"/>
      <c r="S1003" s="37"/>
      <c r="T1003" s="37"/>
    </row>
    <row r="1004" spans="4:20" s="29" customFormat="1" x14ac:dyDescent="0.25">
      <c r="D1004" s="119"/>
      <c r="E1004" s="200"/>
      <c r="F1004" s="201"/>
      <c r="G1004" s="201"/>
      <c r="H1004" s="37"/>
      <c r="Q1004" s="119"/>
      <c r="R1004" s="119"/>
      <c r="S1004" s="37"/>
      <c r="T1004" s="37"/>
    </row>
    <row r="1005" spans="4:20" s="29" customFormat="1" x14ac:dyDescent="0.25">
      <c r="D1005" s="119"/>
      <c r="E1005" s="200"/>
      <c r="F1005" s="201"/>
      <c r="G1005" s="201"/>
      <c r="H1005" s="37"/>
      <c r="Q1005" s="119"/>
      <c r="R1005" s="119"/>
      <c r="S1005" s="37"/>
      <c r="T1005" s="37"/>
    </row>
    <row r="1006" spans="4:20" s="29" customFormat="1" x14ac:dyDescent="0.25">
      <c r="D1006" s="119"/>
      <c r="E1006" s="200"/>
      <c r="F1006" s="201"/>
      <c r="G1006" s="201"/>
      <c r="H1006" s="37"/>
      <c r="Q1006" s="119"/>
      <c r="R1006" s="119"/>
      <c r="S1006" s="37"/>
      <c r="T1006" s="37"/>
    </row>
    <row r="1007" spans="4:20" s="29" customFormat="1" x14ac:dyDescent="0.25">
      <c r="D1007" s="119"/>
      <c r="E1007" s="200"/>
      <c r="F1007" s="201"/>
      <c r="G1007" s="201"/>
      <c r="H1007" s="37"/>
      <c r="Q1007" s="119"/>
      <c r="R1007" s="119"/>
      <c r="S1007" s="37"/>
      <c r="T1007" s="37"/>
    </row>
    <row r="1008" spans="4:20" s="29" customFormat="1" x14ac:dyDescent="0.25">
      <c r="D1008" s="119"/>
      <c r="E1008" s="200"/>
      <c r="F1008" s="201"/>
      <c r="G1008" s="201"/>
      <c r="H1008" s="37"/>
      <c r="Q1008" s="119"/>
      <c r="R1008" s="119"/>
      <c r="S1008" s="37"/>
      <c r="T1008" s="37"/>
    </row>
    <row r="1009" spans="4:20" s="29" customFormat="1" x14ac:dyDescent="0.25">
      <c r="D1009" s="119"/>
      <c r="E1009" s="200"/>
      <c r="F1009" s="201"/>
      <c r="G1009" s="201"/>
      <c r="H1009" s="37"/>
      <c r="Q1009" s="119"/>
      <c r="R1009" s="119"/>
      <c r="S1009" s="37"/>
      <c r="T1009" s="37"/>
    </row>
    <row r="1010" spans="4:20" s="29" customFormat="1" x14ac:dyDescent="0.25">
      <c r="D1010" s="119"/>
      <c r="E1010" s="200"/>
      <c r="F1010" s="201"/>
      <c r="G1010" s="201"/>
      <c r="H1010" s="37"/>
      <c r="Q1010" s="119"/>
      <c r="R1010" s="119"/>
      <c r="S1010" s="37"/>
      <c r="T1010" s="37"/>
    </row>
    <row r="1011" spans="4:20" s="29" customFormat="1" x14ac:dyDescent="0.25">
      <c r="D1011" s="119"/>
      <c r="E1011" s="200"/>
      <c r="F1011" s="201"/>
      <c r="G1011" s="201"/>
      <c r="H1011" s="37"/>
      <c r="Q1011" s="119"/>
      <c r="R1011" s="119"/>
      <c r="S1011" s="37"/>
      <c r="T1011" s="37"/>
    </row>
    <row r="1012" spans="4:20" s="29" customFormat="1" x14ac:dyDescent="0.25">
      <c r="D1012" s="119"/>
      <c r="E1012" s="200"/>
      <c r="F1012" s="201"/>
      <c r="G1012" s="201"/>
      <c r="H1012" s="37"/>
      <c r="Q1012" s="119"/>
      <c r="R1012" s="119"/>
      <c r="S1012" s="37"/>
      <c r="T1012" s="37"/>
    </row>
    <row r="1013" spans="4:20" s="29" customFormat="1" x14ac:dyDescent="0.25">
      <c r="D1013" s="119"/>
      <c r="E1013" s="200"/>
      <c r="F1013" s="201"/>
      <c r="G1013" s="201"/>
      <c r="H1013" s="37"/>
      <c r="Q1013" s="119"/>
      <c r="R1013" s="119"/>
      <c r="S1013" s="37"/>
      <c r="T1013" s="37"/>
    </row>
    <row r="1014" spans="4:20" s="29" customFormat="1" x14ac:dyDescent="0.25">
      <c r="D1014" s="119"/>
      <c r="E1014" s="200"/>
      <c r="F1014" s="201"/>
      <c r="G1014" s="201"/>
      <c r="H1014" s="37"/>
      <c r="Q1014" s="119"/>
      <c r="R1014" s="119"/>
      <c r="S1014" s="37"/>
      <c r="T1014" s="37"/>
    </row>
    <row r="1015" spans="4:20" s="29" customFormat="1" x14ac:dyDescent="0.25">
      <c r="D1015" s="119"/>
      <c r="E1015" s="200"/>
      <c r="F1015" s="201"/>
      <c r="G1015" s="201"/>
      <c r="H1015" s="37"/>
      <c r="Q1015" s="119"/>
      <c r="R1015" s="119"/>
      <c r="S1015" s="37"/>
      <c r="T1015" s="37"/>
    </row>
    <row r="1016" spans="4:20" s="29" customFormat="1" x14ac:dyDescent="0.25">
      <c r="D1016" s="119"/>
      <c r="E1016" s="200"/>
      <c r="F1016" s="201"/>
      <c r="G1016" s="201"/>
      <c r="H1016" s="37"/>
      <c r="Q1016" s="119"/>
      <c r="R1016" s="119"/>
      <c r="S1016" s="37"/>
      <c r="T1016" s="37"/>
    </row>
    <row r="1017" spans="4:20" s="29" customFormat="1" x14ac:dyDescent="0.25">
      <c r="D1017" s="119"/>
      <c r="E1017" s="200"/>
      <c r="F1017" s="201"/>
      <c r="G1017" s="201"/>
      <c r="H1017" s="37"/>
      <c r="Q1017" s="119"/>
      <c r="R1017" s="119"/>
      <c r="S1017" s="37"/>
      <c r="T1017" s="37"/>
    </row>
    <row r="1018" spans="4:20" s="29" customFormat="1" x14ac:dyDescent="0.25">
      <c r="D1018" s="119"/>
      <c r="E1018" s="200"/>
      <c r="F1018" s="201"/>
      <c r="G1018" s="201"/>
      <c r="H1018" s="37"/>
      <c r="Q1018" s="119"/>
      <c r="R1018" s="119"/>
      <c r="S1018" s="37"/>
      <c r="T1018" s="37"/>
    </row>
    <row r="1019" spans="4:20" s="29" customFormat="1" x14ac:dyDescent="0.25">
      <c r="D1019" s="119"/>
      <c r="E1019" s="200"/>
      <c r="F1019" s="201"/>
      <c r="G1019" s="201"/>
      <c r="H1019" s="37"/>
      <c r="Q1019" s="119"/>
      <c r="R1019" s="119"/>
      <c r="S1019" s="37"/>
      <c r="T1019" s="37"/>
    </row>
    <row r="1020" spans="4:20" s="29" customFormat="1" x14ac:dyDescent="0.25">
      <c r="D1020" s="119"/>
      <c r="E1020" s="200"/>
      <c r="F1020" s="201"/>
      <c r="G1020" s="201"/>
      <c r="H1020" s="37"/>
      <c r="Q1020" s="119"/>
      <c r="R1020" s="119"/>
      <c r="S1020" s="37"/>
      <c r="T1020" s="37"/>
    </row>
    <row r="1021" spans="4:20" s="29" customFormat="1" x14ac:dyDescent="0.25">
      <c r="D1021" s="119"/>
      <c r="E1021" s="200"/>
      <c r="F1021" s="201"/>
      <c r="G1021" s="201"/>
      <c r="H1021" s="37"/>
      <c r="Q1021" s="119"/>
      <c r="R1021" s="119"/>
      <c r="S1021" s="37"/>
      <c r="T1021" s="37"/>
    </row>
    <row r="1022" spans="4:20" s="29" customFormat="1" x14ac:dyDescent="0.25">
      <c r="D1022" s="119"/>
      <c r="E1022" s="200"/>
      <c r="F1022" s="201"/>
      <c r="G1022" s="201"/>
      <c r="H1022" s="37"/>
      <c r="Q1022" s="119"/>
      <c r="R1022" s="119"/>
      <c r="S1022" s="37"/>
      <c r="T1022" s="37"/>
    </row>
    <row r="1023" spans="4:20" s="29" customFormat="1" x14ac:dyDescent="0.25">
      <c r="D1023" s="119"/>
      <c r="E1023" s="200"/>
      <c r="F1023" s="201"/>
      <c r="G1023" s="201"/>
      <c r="H1023" s="37"/>
      <c r="Q1023" s="119"/>
      <c r="R1023" s="119"/>
      <c r="S1023" s="37"/>
      <c r="T1023" s="37"/>
    </row>
    <row r="1024" spans="4:20" s="29" customFormat="1" x14ac:dyDescent="0.25">
      <c r="D1024" s="119"/>
      <c r="E1024" s="200"/>
      <c r="F1024" s="201"/>
      <c r="G1024" s="201"/>
      <c r="H1024" s="37"/>
      <c r="Q1024" s="119"/>
      <c r="R1024" s="119"/>
      <c r="S1024" s="37"/>
      <c r="T1024" s="37"/>
    </row>
    <row r="1025" spans="4:20" s="29" customFormat="1" x14ac:dyDescent="0.25">
      <c r="D1025" s="119"/>
      <c r="E1025" s="200"/>
      <c r="F1025" s="201"/>
      <c r="G1025" s="201"/>
      <c r="H1025" s="37"/>
      <c r="Q1025" s="119"/>
      <c r="R1025" s="119"/>
      <c r="S1025" s="37"/>
      <c r="T1025" s="37"/>
    </row>
    <row r="1026" spans="4:20" s="29" customFormat="1" x14ac:dyDescent="0.25">
      <c r="D1026" s="119"/>
      <c r="E1026" s="200"/>
      <c r="F1026" s="201"/>
      <c r="G1026" s="201"/>
      <c r="H1026" s="37"/>
      <c r="Q1026" s="119"/>
      <c r="R1026" s="119"/>
      <c r="S1026" s="37"/>
      <c r="T1026" s="37"/>
    </row>
    <row r="1027" spans="4:20" s="29" customFormat="1" x14ac:dyDescent="0.25">
      <c r="D1027" s="119"/>
      <c r="E1027" s="200"/>
      <c r="F1027" s="201"/>
      <c r="G1027" s="201"/>
      <c r="H1027" s="37"/>
      <c r="Q1027" s="119"/>
      <c r="R1027" s="119"/>
      <c r="S1027" s="37"/>
      <c r="T1027" s="37"/>
    </row>
    <row r="1028" spans="4:20" s="29" customFormat="1" x14ac:dyDescent="0.25">
      <c r="D1028" s="119"/>
      <c r="E1028" s="200"/>
      <c r="F1028" s="201"/>
      <c r="G1028" s="201"/>
      <c r="H1028" s="37"/>
      <c r="Q1028" s="119"/>
      <c r="R1028" s="119"/>
      <c r="S1028" s="37"/>
      <c r="T1028" s="37"/>
    </row>
    <row r="1029" spans="4:20" s="29" customFormat="1" x14ac:dyDescent="0.25">
      <c r="D1029" s="119"/>
      <c r="E1029" s="200"/>
      <c r="F1029" s="201"/>
      <c r="G1029" s="201"/>
      <c r="H1029" s="37"/>
      <c r="Q1029" s="119"/>
      <c r="R1029" s="119"/>
      <c r="S1029" s="37"/>
      <c r="T1029" s="37"/>
    </row>
    <row r="1030" spans="4:20" s="29" customFormat="1" x14ac:dyDescent="0.25">
      <c r="D1030" s="119"/>
      <c r="E1030" s="200"/>
      <c r="F1030" s="201"/>
      <c r="G1030" s="201"/>
      <c r="H1030" s="37"/>
      <c r="Q1030" s="119"/>
      <c r="R1030" s="119"/>
      <c r="S1030" s="37"/>
      <c r="T1030" s="37"/>
    </row>
    <row r="1031" spans="4:20" s="29" customFormat="1" x14ac:dyDescent="0.25">
      <c r="D1031" s="119"/>
      <c r="E1031" s="200"/>
      <c r="F1031" s="201"/>
      <c r="G1031" s="201"/>
      <c r="H1031" s="37"/>
      <c r="Q1031" s="119"/>
      <c r="R1031" s="119"/>
      <c r="S1031" s="37"/>
      <c r="T1031" s="37"/>
    </row>
    <row r="1032" spans="4:20" s="29" customFormat="1" x14ac:dyDescent="0.25">
      <c r="D1032" s="119"/>
      <c r="E1032" s="200"/>
      <c r="F1032" s="201"/>
      <c r="G1032" s="201"/>
      <c r="H1032" s="37"/>
      <c r="Q1032" s="119"/>
      <c r="R1032" s="119"/>
      <c r="S1032" s="37"/>
      <c r="T1032" s="37"/>
    </row>
    <row r="1033" spans="4:20" s="29" customFormat="1" x14ac:dyDescent="0.25">
      <c r="D1033" s="119"/>
      <c r="E1033" s="200"/>
      <c r="F1033" s="201"/>
      <c r="G1033" s="201"/>
      <c r="H1033" s="37"/>
      <c r="Q1033" s="119"/>
      <c r="R1033" s="119"/>
      <c r="S1033" s="37"/>
      <c r="T1033" s="37"/>
    </row>
    <row r="1034" spans="4:20" s="29" customFormat="1" x14ac:dyDescent="0.25">
      <c r="D1034" s="119"/>
      <c r="E1034" s="200"/>
      <c r="F1034" s="201"/>
      <c r="G1034" s="201"/>
      <c r="H1034" s="37"/>
      <c r="Q1034" s="119"/>
      <c r="R1034" s="119"/>
      <c r="S1034" s="37"/>
      <c r="T1034" s="37"/>
    </row>
    <row r="1035" spans="4:20" s="29" customFormat="1" x14ac:dyDescent="0.25">
      <c r="D1035" s="119"/>
      <c r="E1035" s="200"/>
      <c r="F1035" s="201"/>
      <c r="G1035" s="201"/>
      <c r="H1035" s="37"/>
      <c r="Q1035" s="119"/>
      <c r="R1035" s="119"/>
      <c r="S1035" s="37"/>
      <c r="T1035" s="37"/>
    </row>
    <row r="1036" spans="4:20" s="29" customFormat="1" x14ac:dyDescent="0.25">
      <c r="D1036" s="119"/>
      <c r="E1036" s="200"/>
      <c r="F1036" s="201"/>
      <c r="G1036" s="201"/>
      <c r="H1036" s="37"/>
      <c r="Q1036" s="119"/>
      <c r="R1036" s="119"/>
      <c r="S1036" s="37"/>
      <c r="T1036" s="37"/>
    </row>
    <row r="1037" spans="4:20" s="29" customFormat="1" x14ac:dyDescent="0.25">
      <c r="D1037" s="119"/>
      <c r="E1037" s="200"/>
      <c r="F1037" s="201"/>
      <c r="G1037" s="201"/>
      <c r="H1037" s="37"/>
      <c r="Q1037" s="119"/>
      <c r="R1037" s="119"/>
      <c r="S1037" s="37"/>
      <c r="T1037" s="37"/>
    </row>
    <row r="1038" spans="4:20" s="29" customFormat="1" x14ac:dyDescent="0.25">
      <c r="D1038" s="119"/>
      <c r="E1038" s="200"/>
      <c r="F1038" s="201"/>
      <c r="G1038" s="201"/>
      <c r="H1038" s="37"/>
      <c r="Q1038" s="119"/>
      <c r="R1038" s="119"/>
      <c r="S1038" s="37"/>
      <c r="T1038" s="37"/>
    </row>
    <row r="1039" spans="4:20" s="29" customFormat="1" x14ac:dyDescent="0.25">
      <c r="D1039" s="119"/>
      <c r="E1039" s="200"/>
      <c r="F1039" s="201"/>
      <c r="G1039" s="201"/>
      <c r="H1039" s="37"/>
      <c r="Q1039" s="119"/>
      <c r="R1039" s="119"/>
      <c r="S1039" s="37"/>
      <c r="T1039" s="37"/>
    </row>
    <row r="1040" spans="4:20" s="29" customFormat="1" x14ac:dyDescent="0.25">
      <c r="D1040" s="119"/>
      <c r="E1040" s="200"/>
      <c r="F1040" s="201"/>
      <c r="G1040" s="201"/>
      <c r="H1040" s="37"/>
      <c r="Q1040" s="119"/>
      <c r="R1040" s="119"/>
      <c r="S1040" s="37"/>
      <c r="T1040" s="37"/>
    </row>
    <row r="1041" spans="4:20" s="29" customFormat="1" x14ac:dyDescent="0.25">
      <c r="D1041" s="119"/>
      <c r="E1041" s="200"/>
      <c r="F1041" s="201"/>
      <c r="G1041" s="201"/>
      <c r="H1041" s="37"/>
      <c r="Q1041" s="119"/>
      <c r="R1041" s="119"/>
      <c r="S1041" s="37"/>
      <c r="T1041" s="37"/>
    </row>
    <row r="1042" spans="4:20" s="29" customFormat="1" x14ac:dyDescent="0.25">
      <c r="D1042" s="119"/>
      <c r="E1042" s="200"/>
      <c r="F1042" s="201"/>
      <c r="G1042" s="201"/>
      <c r="H1042" s="37"/>
      <c r="Q1042" s="119"/>
      <c r="R1042" s="119"/>
      <c r="S1042" s="37"/>
      <c r="T1042" s="37"/>
    </row>
    <row r="1043" spans="4:20" s="29" customFormat="1" x14ac:dyDescent="0.25">
      <c r="D1043" s="119"/>
      <c r="E1043" s="200"/>
      <c r="F1043" s="201"/>
      <c r="G1043" s="201"/>
      <c r="H1043" s="37"/>
      <c r="Q1043" s="119"/>
      <c r="R1043" s="119"/>
      <c r="S1043" s="37"/>
      <c r="T1043" s="37"/>
    </row>
    <row r="1044" spans="4:20" s="29" customFormat="1" x14ac:dyDescent="0.25">
      <c r="D1044" s="119"/>
      <c r="E1044" s="200"/>
      <c r="F1044" s="201"/>
      <c r="G1044" s="201"/>
      <c r="H1044" s="37"/>
      <c r="Q1044" s="119"/>
      <c r="R1044" s="119"/>
      <c r="S1044" s="37"/>
      <c r="T1044" s="37"/>
    </row>
    <row r="1045" spans="4:20" s="29" customFormat="1" x14ac:dyDescent="0.25">
      <c r="D1045" s="119"/>
      <c r="E1045" s="200"/>
      <c r="F1045" s="201"/>
      <c r="G1045" s="201"/>
      <c r="H1045" s="37"/>
      <c r="Q1045" s="119"/>
      <c r="R1045" s="119"/>
      <c r="S1045" s="37"/>
      <c r="T1045" s="37"/>
    </row>
    <row r="1046" spans="4:20" s="29" customFormat="1" x14ac:dyDescent="0.25">
      <c r="D1046" s="119"/>
      <c r="E1046" s="200"/>
      <c r="F1046" s="201"/>
      <c r="G1046" s="201"/>
      <c r="H1046" s="37"/>
      <c r="Q1046" s="119"/>
      <c r="R1046" s="119"/>
      <c r="S1046" s="37"/>
      <c r="T1046" s="37"/>
    </row>
    <row r="1047" spans="4:20" s="29" customFormat="1" x14ac:dyDescent="0.25">
      <c r="D1047" s="119"/>
      <c r="E1047" s="200"/>
      <c r="F1047" s="201"/>
      <c r="G1047" s="201"/>
      <c r="H1047" s="37"/>
      <c r="Q1047" s="119"/>
      <c r="R1047" s="119"/>
      <c r="S1047" s="37"/>
      <c r="T1047" s="37"/>
    </row>
    <row r="1048" spans="4:20" s="29" customFormat="1" x14ac:dyDescent="0.25">
      <c r="D1048" s="119"/>
      <c r="E1048" s="200"/>
      <c r="F1048" s="201"/>
      <c r="G1048" s="201"/>
      <c r="H1048" s="37"/>
      <c r="Q1048" s="119"/>
      <c r="R1048" s="119"/>
      <c r="S1048" s="37"/>
      <c r="T1048" s="37"/>
    </row>
    <row r="1049" spans="4:20" s="29" customFormat="1" x14ac:dyDescent="0.25">
      <c r="D1049" s="119"/>
      <c r="E1049" s="200"/>
      <c r="F1049" s="201"/>
      <c r="G1049" s="201"/>
      <c r="H1049" s="37"/>
      <c r="Q1049" s="119"/>
      <c r="R1049" s="119"/>
      <c r="S1049" s="37"/>
      <c r="T1049" s="37"/>
    </row>
    <row r="1050" spans="4:20" s="29" customFormat="1" x14ac:dyDescent="0.25">
      <c r="D1050" s="119"/>
      <c r="E1050" s="200"/>
      <c r="F1050" s="201"/>
      <c r="G1050" s="201"/>
      <c r="H1050" s="37"/>
      <c r="Q1050" s="119"/>
      <c r="R1050" s="119"/>
      <c r="S1050" s="37"/>
      <c r="T1050" s="37"/>
    </row>
    <row r="1051" spans="4:20" s="29" customFormat="1" x14ac:dyDescent="0.25">
      <c r="D1051" s="119"/>
      <c r="E1051" s="200"/>
      <c r="F1051" s="201"/>
      <c r="G1051" s="201"/>
      <c r="H1051" s="37"/>
      <c r="Q1051" s="119"/>
      <c r="R1051" s="119"/>
      <c r="S1051" s="37"/>
      <c r="T1051" s="37"/>
    </row>
    <row r="1052" spans="4:20" s="29" customFormat="1" x14ac:dyDescent="0.25">
      <c r="D1052" s="119"/>
      <c r="E1052" s="200"/>
      <c r="F1052" s="201"/>
      <c r="G1052" s="201"/>
      <c r="H1052" s="37"/>
      <c r="Q1052" s="119"/>
      <c r="R1052" s="119"/>
      <c r="S1052" s="37"/>
      <c r="T1052" s="37"/>
    </row>
    <row r="1053" spans="4:20" s="29" customFormat="1" x14ac:dyDescent="0.25">
      <c r="D1053" s="119"/>
      <c r="E1053" s="200"/>
      <c r="F1053" s="201"/>
      <c r="G1053" s="201"/>
      <c r="H1053" s="37"/>
      <c r="Q1053" s="119"/>
      <c r="R1053" s="119"/>
      <c r="S1053" s="37"/>
      <c r="T1053" s="37"/>
    </row>
    <row r="1054" spans="4:20" s="29" customFormat="1" x14ac:dyDescent="0.25">
      <c r="D1054" s="119"/>
      <c r="E1054" s="200"/>
      <c r="F1054" s="201"/>
      <c r="G1054" s="201"/>
      <c r="H1054" s="37"/>
      <c r="Q1054" s="119"/>
      <c r="R1054" s="119"/>
      <c r="S1054" s="37"/>
      <c r="T1054" s="37"/>
    </row>
    <row r="1055" spans="4:20" s="29" customFormat="1" x14ac:dyDescent="0.25">
      <c r="D1055" s="119"/>
      <c r="E1055" s="200"/>
      <c r="F1055" s="201"/>
      <c r="G1055" s="201"/>
      <c r="H1055" s="37"/>
      <c r="Q1055" s="119"/>
      <c r="R1055" s="119"/>
      <c r="S1055" s="37"/>
      <c r="T1055" s="37"/>
    </row>
    <row r="1056" spans="4:20" s="29" customFormat="1" x14ac:dyDescent="0.25">
      <c r="D1056" s="119"/>
      <c r="E1056" s="200"/>
      <c r="F1056" s="201"/>
      <c r="G1056" s="201"/>
      <c r="H1056" s="37"/>
      <c r="Q1056" s="119"/>
      <c r="R1056" s="119"/>
      <c r="S1056" s="37"/>
      <c r="T1056" s="37"/>
    </row>
    <row r="1057" spans="4:20" s="29" customFormat="1" x14ac:dyDescent="0.25">
      <c r="D1057" s="119"/>
      <c r="E1057" s="200"/>
      <c r="F1057" s="201"/>
      <c r="G1057" s="201"/>
      <c r="H1057" s="37"/>
      <c r="Q1057" s="119"/>
      <c r="R1057" s="119"/>
      <c r="S1057" s="37"/>
      <c r="T1057" s="37"/>
    </row>
    <row r="1058" spans="4:20" s="29" customFormat="1" x14ac:dyDescent="0.25">
      <c r="D1058" s="119"/>
      <c r="E1058" s="200"/>
      <c r="F1058" s="201"/>
      <c r="G1058" s="201"/>
      <c r="H1058" s="37"/>
      <c r="Q1058" s="119"/>
      <c r="R1058" s="119"/>
      <c r="S1058" s="37"/>
      <c r="T1058" s="37"/>
    </row>
    <row r="1059" spans="4:20" s="29" customFormat="1" x14ac:dyDescent="0.25">
      <c r="D1059" s="119"/>
      <c r="E1059" s="200"/>
      <c r="F1059" s="201"/>
      <c r="G1059" s="201"/>
      <c r="H1059" s="37"/>
      <c r="Q1059" s="119"/>
      <c r="R1059" s="119"/>
      <c r="S1059" s="37"/>
      <c r="T1059" s="37"/>
    </row>
    <row r="1060" spans="4:20" s="29" customFormat="1" x14ac:dyDescent="0.25">
      <c r="D1060" s="119"/>
      <c r="E1060" s="200"/>
      <c r="F1060" s="201"/>
      <c r="G1060" s="201"/>
      <c r="H1060" s="37"/>
      <c r="Q1060" s="119"/>
      <c r="R1060" s="119"/>
      <c r="S1060" s="37"/>
      <c r="T1060" s="37"/>
    </row>
    <row r="1061" spans="4:20" s="29" customFormat="1" x14ac:dyDescent="0.25">
      <c r="D1061" s="119"/>
      <c r="E1061" s="200"/>
      <c r="F1061" s="201"/>
      <c r="G1061" s="201"/>
      <c r="H1061" s="37"/>
      <c r="Q1061" s="119"/>
      <c r="R1061" s="119"/>
      <c r="S1061" s="37"/>
      <c r="T1061" s="37"/>
    </row>
    <row r="1062" spans="4:20" s="29" customFormat="1" x14ac:dyDescent="0.25">
      <c r="D1062" s="119"/>
      <c r="E1062" s="200"/>
      <c r="F1062" s="201"/>
      <c r="G1062" s="201"/>
      <c r="H1062" s="37"/>
      <c r="Q1062" s="119"/>
      <c r="R1062" s="119"/>
      <c r="S1062" s="37"/>
      <c r="T1062" s="37"/>
    </row>
    <row r="1063" spans="4:20" s="29" customFormat="1" x14ac:dyDescent="0.25">
      <c r="D1063" s="119"/>
      <c r="E1063" s="200"/>
      <c r="F1063" s="201"/>
      <c r="G1063" s="201"/>
      <c r="H1063" s="37"/>
      <c r="Q1063" s="119"/>
      <c r="R1063" s="119"/>
      <c r="S1063" s="37"/>
      <c r="T1063" s="37"/>
    </row>
    <row r="1064" spans="4:20" s="29" customFormat="1" x14ac:dyDescent="0.25">
      <c r="D1064" s="119"/>
      <c r="E1064" s="200"/>
      <c r="F1064" s="201"/>
      <c r="G1064" s="201"/>
      <c r="H1064" s="37"/>
      <c r="Q1064" s="119"/>
      <c r="R1064" s="119"/>
      <c r="S1064" s="37"/>
      <c r="T1064" s="37"/>
    </row>
    <row r="1065" spans="4:20" s="29" customFormat="1" x14ac:dyDescent="0.25">
      <c r="D1065" s="119"/>
      <c r="E1065" s="200"/>
      <c r="F1065" s="201"/>
      <c r="G1065" s="201"/>
      <c r="H1065" s="37"/>
      <c r="Q1065" s="119"/>
      <c r="R1065" s="119"/>
      <c r="S1065" s="37"/>
      <c r="T1065" s="37"/>
    </row>
    <row r="1066" spans="4:20" s="29" customFormat="1" x14ac:dyDescent="0.25">
      <c r="D1066" s="119"/>
      <c r="E1066" s="200"/>
      <c r="F1066" s="201"/>
      <c r="G1066" s="201"/>
      <c r="H1066" s="37"/>
      <c r="Q1066" s="119"/>
      <c r="R1066" s="119"/>
      <c r="S1066" s="37"/>
      <c r="T1066" s="37"/>
    </row>
    <row r="1067" spans="4:20" s="29" customFormat="1" x14ac:dyDescent="0.25">
      <c r="D1067" s="119"/>
      <c r="E1067" s="200"/>
      <c r="F1067" s="201"/>
      <c r="G1067" s="201"/>
      <c r="H1067" s="37"/>
      <c r="Q1067" s="119"/>
      <c r="R1067" s="119"/>
      <c r="S1067" s="37"/>
      <c r="T1067" s="37"/>
    </row>
    <row r="1068" spans="4:20" s="29" customFormat="1" x14ac:dyDescent="0.25">
      <c r="D1068" s="119"/>
      <c r="E1068" s="200"/>
      <c r="F1068" s="201"/>
      <c r="G1068" s="201"/>
      <c r="H1068" s="37"/>
      <c r="Q1068" s="119"/>
      <c r="R1068" s="119"/>
      <c r="S1068" s="37"/>
      <c r="T1068" s="37"/>
    </row>
    <row r="1069" spans="4:20" s="29" customFormat="1" x14ac:dyDescent="0.25">
      <c r="D1069" s="119"/>
      <c r="E1069" s="200"/>
      <c r="F1069" s="201"/>
      <c r="G1069" s="201"/>
      <c r="H1069" s="37"/>
      <c r="Q1069" s="119"/>
      <c r="R1069" s="119"/>
      <c r="S1069" s="37"/>
      <c r="T1069" s="37"/>
    </row>
    <row r="1070" spans="4:20" s="29" customFormat="1" x14ac:dyDescent="0.25">
      <c r="D1070" s="119"/>
      <c r="E1070" s="200"/>
      <c r="F1070" s="201"/>
      <c r="G1070" s="201"/>
      <c r="H1070" s="37"/>
      <c r="Q1070" s="119"/>
      <c r="R1070" s="119"/>
      <c r="S1070" s="37"/>
      <c r="T1070" s="37"/>
    </row>
    <row r="1071" spans="4:20" s="29" customFormat="1" x14ac:dyDescent="0.25">
      <c r="D1071" s="119"/>
      <c r="E1071" s="200"/>
      <c r="F1071" s="201"/>
      <c r="G1071" s="201"/>
      <c r="H1071" s="37"/>
      <c r="Q1071" s="119"/>
      <c r="R1071" s="119"/>
      <c r="S1071" s="37"/>
      <c r="T1071" s="37"/>
    </row>
    <row r="1072" spans="4:20" s="29" customFormat="1" x14ac:dyDescent="0.25">
      <c r="D1072" s="119"/>
      <c r="E1072" s="200"/>
      <c r="F1072" s="201"/>
      <c r="G1072" s="201"/>
      <c r="H1072" s="37"/>
      <c r="Q1072" s="119"/>
      <c r="R1072" s="119"/>
      <c r="S1072" s="37"/>
      <c r="T1072" s="37"/>
    </row>
    <row r="1073" spans="4:20" s="29" customFormat="1" x14ac:dyDescent="0.25">
      <c r="D1073" s="119"/>
      <c r="E1073" s="200"/>
      <c r="F1073" s="201"/>
      <c r="G1073" s="201"/>
      <c r="H1073" s="37"/>
      <c r="Q1073" s="119"/>
      <c r="R1073" s="119"/>
      <c r="S1073" s="37"/>
      <c r="T1073" s="37"/>
    </row>
    <row r="1074" spans="4:20" s="29" customFormat="1" x14ac:dyDescent="0.25">
      <c r="D1074" s="119"/>
      <c r="E1074" s="200"/>
      <c r="F1074" s="201"/>
      <c r="G1074" s="201"/>
      <c r="H1074" s="37"/>
      <c r="Q1074" s="119"/>
      <c r="R1074" s="119"/>
      <c r="S1074" s="37"/>
      <c r="T1074" s="37"/>
    </row>
    <row r="1075" spans="4:20" s="29" customFormat="1" x14ac:dyDescent="0.25">
      <c r="D1075" s="119"/>
      <c r="E1075" s="200"/>
      <c r="F1075" s="201"/>
      <c r="G1075" s="201"/>
      <c r="H1075" s="37"/>
      <c r="Q1075" s="119"/>
      <c r="R1075" s="119"/>
      <c r="S1075" s="37"/>
      <c r="T1075" s="37"/>
    </row>
    <row r="1076" spans="4:20" s="29" customFormat="1" x14ac:dyDescent="0.25">
      <c r="D1076" s="119"/>
      <c r="E1076" s="200"/>
      <c r="F1076" s="201"/>
      <c r="G1076" s="201"/>
      <c r="H1076" s="37"/>
      <c r="Q1076" s="119"/>
      <c r="R1076" s="119"/>
      <c r="S1076" s="37"/>
      <c r="T1076" s="37"/>
    </row>
    <row r="1077" spans="4:20" s="29" customFormat="1" x14ac:dyDescent="0.25">
      <c r="D1077" s="119"/>
      <c r="E1077" s="200"/>
      <c r="F1077" s="201"/>
      <c r="G1077" s="201"/>
      <c r="H1077" s="37"/>
      <c r="Q1077" s="119"/>
      <c r="R1077" s="119"/>
      <c r="S1077" s="37"/>
      <c r="T1077" s="37"/>
    </row>
    <row r="1078" spans="4:20" s="29" customFormat="1" x14ac:dyDescent="0.25">
      <c r="D1078" s="119"/>
      <c r="E1078" s="200"/>
      <c r="F1078" s="201"/>
      <c r="G1078" s="201"/>
      <c r="H1078" s="37"/>
      <c r="Q1078" s="119"/>
      <c r="R1078" s="119"/>
      <c r="S1078" s="37"/>
      <c r="T1078" s="37"/>
    </row>
    <row r="1079" spans="4:20" s="29" customFormat="1" x14ac:dyDescent="0.25">
      <c r="D1079" s="119"/>
      <c r="E1079" s="200"/>
      <c r="F1079" s="201"/>
      <c r="G1079" s="201"/>
      <c r="H1079" s="37"/>
      <c r="Q1079" s="119"/>
      <c r="R1079" s="119"/>
      <c r="S1079" s="37"/>
      <c r="T1079" s="37"/>
    </row>
    <row r="1080" spans="4:20" s="29" customFormat="1" x14ac:dyDescent="0.25">
      <c r="D1080" s="119"/>
      <c r="E1080" s="200"/>
      <c r="F1080" s="201"/>
      <c r="G1080" s="201"/>
      <c r="H1080" s="37"/>
      <c r="Q1080" s="119"/>
      <c r="R1080" s="119"/>
      <c r="S1080" s="37"/>
      <c r="T1080" s="37"/>
    </row>
    <row r="1081" spans="4:20" s="29" customFormat="1" x14ac:dyDescent="0.25">
      <c r="D1081" s="119"/>
      <c r="E1081" s="200"/>
      <c r="F1081" s="201"/>
      <c r="G1081" s="201"/>
      <c r="H1081" s="37"/>
      <c r="Q1081" s="119"/>
      <c r="R1081" s="119"/>
      <c r="S1081" s="37"/>
      <c r="T1081" s="37"/>
    </row>
    <row r="1082" spans="4:20" s="29" customFormat="1" x14ac:dyDescent="0.25">
      <c r="D1082" s="119"/>
      <c r="E1082" s="200"/>
      <c r="F1082" s="201"/>
      <c r="G1082" s="201"/>
      <c r="H1082" s="37"/>
      <c r="Q1082" s="119"/>
      <c r="R1082" s="119"/>
      <c r="S1082" s="37"/>
      <c r="T1082" s="37"/>
    </row>
    <row r="1083" spans="4:20" s="29" customFormat="1" x14ac:dyDescent="0.25">
      <c r="D1083" s="119"/>
      <c r="E1083" s="200"/>
      <c r="F1083" s="201"/>
      <c r="G1083" s="201"/>
      <c r="H1083" s="37"/>
      <c r="Q1083" s="119"/>
      <c r="R1083" s="119"/>
      <c r="S1083" s="37"/>
      <c r="T1083" s="37"/>
    </row>
    <row r="1084" spans="4:20" s="29" customFormat="1" x14ac:dyDescent="0.25">
      <c r="D1084" s="119"/>
      <c r="E1084" s="200"/>
      <c r="F1084" s="201"/>
      <c r="G1084" s="201"/>
      <c r="H1084" s="37"/>
      <c r="Q1084" s="119"/>
      <c r="R1084" s="119"/>
      <c r="S1084" s="37"/>
      <c r="T1084" s="37"/>
    </row>
    <row r="1085" spans="4:20" s="29" customFormat="1" x14ac:dyDescent="0.25">
      <c r="D1085" s="119"/>
      <c r="E1085" s="200"/>
      <c r="F1085" s="201"/>
      <c r="G1085" s="201"/>
      <c r="H1085" s="37"/>
      <c r="Q1085" s="119"/>
      <c r="R1085" s="119"/>
      <c r="S1085" s="37"/>
      <c r="T1085" s="37"/>
    </row>
    <row r="1086" spans="4:20" s="29" customFormat="1" x14ac:dyDescent="0.25">
      <c r="D1086" s="119"/>
      <c r="E1086" s="200"/>
      <c r="F1086" s="201"/>
      <c r="G1086" s="201"/>
      <c r="H1086" s="37"/>
      <c r="Q1086" s="119"/>
      <c r="R1086" s="119"/>
      <c r="S1086" s="37"/>
      <c r="T1086" s="37"/>
    </row>
    <row r="1087" spans="4:20" s="29" customFormat="1" x14ac:dyDescent="0.25">
      <c r="D1087" s="119"/>
      <c r="E1087" s="200"/>
      <c r="F1087" s="201"/>
      <c r="G1087" s="201"/>
      <c r="H1087" s="37"/>
      <c r="Q1087" s="119"/>
      <c r="R1087" s="119"/>
      <c r="S1087" s="37"/>
      <c r="T1087" s="37"/>
    </row>
    <row r="1088" spans="4:20" s="29" customFormat="1" x14ac:dyDescent="0.25">
      <c r="D1088" s="119"/>
      <c r="E1088" s="200"/>
      <c r="F1088" s="201"/>
      <c r="G1088" s="201"/>
      <c r="H1088" s="37"/>
      <c r="Q1088" s="119"/>
      <c r="R1088" s="119"/>
      <c r="S1088" s="37"/>
      <c r="T1088" s="37"/>
    </row>
    <row r="1089" spans="4:20" s="29" customFormat="1" x14ac:dyDescent="0.25">
      <c r="D1089" s="119"/>
      <c r="E1089" s="200"/>
      <c r="F1089" s="201"/>
      <c r="G1089" s="201"/>
      <c r="H1089" s="37"/>
      <c r="Q1089" s="119"/>
      <c r="R1089" s="119"/>
      <c r="S1089" s="37"/>
      <c r="T1089" s="37"/>
    </row>
    <row r="1090" spans="4:20" s="29" customFormat="1" x14ac:dyDescent="0.25">
      <c r="D1090" s="119"/>
      <c r="E1090" s="200"/>
      <c r="F1090" s="201"/>
      <c r="G1090" s="201"/>
      <c r="H1090" s="37"/>
      <c r="Q1090" s="119"/>
      <c r="R1090" s="119"/>
      <c r="S1090" s="37"/>
      <c r="T1090" s="37"/>
    </row>
    <row r="1091" spans="4:20" s="29" customFormat="1" x14ac:dyDescent="0.25">
      <c r="D1091" s="119"/>
      <c r="E1091" s="200"/>
      <c r="F1091" s="201"/>
      <c r="G1091" s="201"/>
      <c r="H1091" s="37"/>
      <c r="Q1091" s="119"/>
      <c r="R1091" s="119"/>
      <c r="S1091" s="37"/>
      <c r="T1091" s="37"/>
    </row>
    <row r="1092" spans="4:20" s="29" customFormat="1" x14ac:dyDescent="0.25">
      <c r="D1092" s="119"/>
      <c r="E1092" s="200"/>
      <c r="F1092" s="201"/>
      <c r="G1092" s="201"/>
      <c r="H1092" s="37"/>
      <c r="Q1092" s="119"/>
      <c r="R1092" s="119"/>
      <c r="S1092" s="37"/>
      <c r="T1092" s="37"/>
    </row>
    <row r="1093" spans="4:20" s="29" customFormat="1" x14ac:dyDescent="0.25">
      <c r="D1093" s="119"/>
      <c r="E1093" s="200"/>
      <c r="F1093" s="201"/>
      <c r="G1093" s="201"/>
      <c r="H1093" s="37"/>
      <c r="Q1093" s="119"/>
      <c r="R1093" s="119"/>
      <c r="S1093" s="37"/>
      <c r="T1093" s="37"/>
    </row>
    <row r="1094" spans="4:20" s="29" customFormat="1" x14ac:dyDescent="0.25">
      <c r="D1094" s="119"/>
      <c r="E1094" s="200"/>
      <c r="F1094" s="201"/>
      <c r="G1094" s="201"/>
      <c r="H1094" s="37"/>
      <c r="Q1094" s="119"/>
      <c r="R1094" s="119"/>
      <c r="S1094" s="37"/>
      <c r="T1094" s="37"/>
    </row>
    <row r="1095" spans="4:20" s="29" customFormat="1" x14ac:dyDescent="0.25">
      <c r="D1095" s="119"/>
      <c r="E1095" s="200"/>
      <c r="F1095" s="201"/>
      <c r="G1095" s="201"/>
      <c r="H1095" s="37"/>
      <c r="Q1095" s="119"/>
      <c r="R1095" s="119"/>
      <c r="S1095" s="37"/>
      <c r="T1095" s="37"/>
    </row>
    <row r="1096" spans="4:20" s="29" customFormat="1" x14ac:dyDescent="0.25">
      <c r="D1096" s="119"/>
      <c r="E1096" s="200"/>
      <c r="F1096" s="201"/>
      <c r="G1096" s="201"/>
      <c r="H1096" s="37"/>
      <c r="Q1096" s="119"/>
      <c r="R1096" s="119"/>
      <c r="S1096" s="37"/>
      <c r="T1096" s="37"/>
    </row>
    <row r="1097" spans="4:20" s="29" customFormat="1" x14ac:dyDescent="0.25">
      <c r="D1097" s="119"/>
      <c r="E1097" s="200"/>
      <c r="F1097" s="201"/>
      <c r="G1097" s="201"/>
      <c r="H1097" s="37"/>
      <c r="Q1097" s="119"/>
      <c r="R1097" s="119"/>
      <c r="S1097" s="37"/>
      <c r="T1097" s="37"/>
    </row>
    <row r="1098" spans="4:20" s="29" customFormat="1" x14ac:dyDescent="0.25">
      <c r="D1098" s="119"/>
      <c r="E1098" s="200"/>
      <c r="F1098" s="201"/>
      <c r="G1098" s="201"/>
      <c r="H1098" s="37"/>
      <c r="Q1098" s="119"/>
      <c r="R1098" s="119"/>
      <c r="S1098" s="37"/>
      <c r="T1098" s="37"/>
    </row>
    <row r="1099" spans="4:20" s="29" customFormat="1" x14ac:dyDescent="0.25">
      <c r="D1099" s="119"/>
      <c r="E1099" s="200"/>
      <c r="F1099" s="201"/>
      <c r="G1099" s="201"/>
      <c r="H1099" s="37"/>
      <c r="Q1099" s="119"/>
      <c r="R1099" s="119"/>
      <c r="S1099" s="37"/>
      <c r="T1099" s="37"/>
    </row>
    <row r="1100" spans="4:20" s="29" customFormat="1" x14ac:dyDescent="0.25">
      <c r="D1100" s="119"/>
      <c r="E1100" s="200"/>
      <c r="F1100" s="201"/>
      <c r="G1100" s="201"/>
      <c r="H1100" s="37"/>
      <c r="Q1100" s="119"/>
      <c r="R1100" s="119"/>
      <c r="S1100" s="37"/>
      <c r="T1100" s="37"/>
    </row>
    <row r="1101" spans="4:20" s="29" customFormat="1" x14ac:dyDescent="0.25">
      <c r="D1101" s="119"/>
      <c r="E1101" s="200"/>
      <c r="F1101" s="201"/>
      <c r="G1101" s="201"/>
      <c r="H1101" s="37"/>
      <c r="Q1101" s="119"/>
      <c r="R1101" s="119"/>
      <c r="S1101" s="37"/>
      <c r="T1101" s="37"/>
    </row>
    <row r="1102" spans="4:20" s="29" customFormat="1" x14ac:dyDescent="0.25">
      <c r="D1102" s="119"/>
      <c r="E1102" s="200"/>
      <c r="F1102" s="201"/>
      <c r="G1102" s="201"/>
      <c r="H1102" s="37"/>
      <c r="Q1102" s="119"/>
      <c r="R1102" s="119"/>
      <c r="S1102" s="37"/>
      <c r="T1102" s="37"/>
    </row>
    <row r="1103" spans="4:20" s="29" customFormat="1" x14ac:dyDescent="0.25">
      <c r="D1103" s="119"/>
      <c r="E1103" s="200"/>
      <c r="F1103" s="201"/>
      <c r="G1103" s="201"/>
      <c r="H1103" s="37"/>
      <c r="Q1103" s="119"/>
      <c r="R1103" s="119"/>
      <c r="S1103" s="37"/>
      <c r="T1103" s="37"/>
    </row>
    <row r="1104" spans="4:20" s="29" customFormat="1" x14ac:dyDescent="0.25">
      <c r="D1104" s="119"/>
      <c r="E1104" s="200"/>
      <c r="F1104" s="201"/>
      <c r="G1104" s="201"/>
      <c r="H1104" s="37"/>
      <c r="Q1104" s="119"/>
      <c r="R1104" s="119"/>
      <c r="S1104" s="37"/>
      <c r="T1104" s="37"/>
    </row>
    <row r="1105" spans="4:20" s="29" customFormat="1" x14ac:dyDescent="0.25">
      <c r="D1105" s="119"/>
      <c r="E1105" s="200"/>
      <c r="F1105" s="201"/>
      <c r="G1105" s="201"/>
      <c r="H1105" s="37"/>
      <c r="Q1105" s="119"/>
      <c r="R1105" s="119"/>
      <c r="S1105" s="37"/>
      <c r="T1105" s="37"/>
    </row>
    <row r="1106" spans="4:20" s="29" customFormat="1" x14ac:dyDescent="0.25">
      <c r="D1106" s="119"/>
      <c r="E1106" s="200"/>
      <c r="F1106" s="201"/>
      <c r="G1106" s="201"/>
      <c r="H1106" s="37"/>
      <c r="Q1106" s="119"/>
      <c r="R1106" s="119"/>
      <c r="S1106" s="37"/>
      <c r="T1106" s="37"/>
    </row>
    <row r="1107" spans="4:20" s="29" customFormat="1" x14ac:dyDescent="0.25">
      <c r="D1107" s="119"/>
      <c r="E1107" s="200"/>
      <c r="F1107" s="201"/>
      <c r="G1107" s="201"/>
      <c r="H1107" s="37"/>
      <c r="Q1107" s="119"/>
      <c r="R1107" s="119"/>
      <c r="S1107" s="37"/>
      <c r="T1107" s="37"/>
    </row>
    <row r="1108" spans="4:20" s="29" customFormat="1" x14ac:dyDescent="0.25">
      <c r="D1108" s="119"/>
      <c r="E1108" s="200"/>
      <c r="F1108" s="201"/>
      <c r="G1108" s="201"/>
      <c r="H1108" s="37"/>
      <c r="Q1108" s="119"/>
      <c r="R1108" s="119"/>
      <c r="S1108" s="37"/>
      <c r="T1108" s="37"/>
    </row>
    <row r="1109" spans="4:20" s="29" customFormat="1" x14ac:dyDescent="0.25">
      <c r="D1109" s="119"/>
      <c r="E1109" s="200"/>
      <c r="F1109" s="201"/>
      <c r="G1109" s="201"/>
      <c r="H1109" s="37"/>
      <c r="Q1109" s="119"/>
      <c r="R1109" s="119"/>
      <c r="S1109" s="37"/>
      <c r="T1109" s="37"/>
    </row>
    <row r="1110" spans="4:20" s="29" customFormat="1" x14ac:dyDescent="0.25">
      <c r="D1110" s="119"/>
      <c r="E1110" s="200"/>
      <c r="F1110" s="201"/>
      <c r="G1110" s="201"/>
      <c r="H1110" s="37"/>
      <c r="Q1110" s="119"/>
      <c r="R1110" s="119"/>
      <c r="S1110" s="37"/>
      <c r="T1110" s="37"/>
    </row>
    <row r="1111" spans="4:20" s="29" customFormat="1" x14ac:dyDescent="0.25">
      <c r="D1111" s="119"/>
      <c r="E1111" s="200"/>
      <c r="F1111" s="201"/>
      <c r="G1111" s="201"/>
      <c r="H1111" s="37"/>
      <c r="Q1111" s="119"/>
      <c r="R1111" s="119"/>
      <c r="S1111" s="37"/>
      <c r="T1111" s="37"/>
    </row>
    <row r="1112" spans="4:20" s="29" customFormat="1" x14ac:dyDescent="0.25">
      <c r="D1112" s="119"/>
      <c r="E1112" s="200"/>
      <c r="F1112" s="201"/>
      <c r="G1112" s="201"/>
      <c r="H1112" s="37"/>
      <c r="Q1112" s="119"/>
      <c r="R1112" s="119"/>
      <c r="S1112" s="37"/>
      <c r="T1112" s="37"/>
    </row>
    <row r="1113" spans="4:20" s="29" customFormat="1" x14ac:dyDescent="0.25">
      <c r="D1113" s="119"/>
      <c r="E1113" s="200"/>
      <c r="F1113" s="201"/>
      <c r="G1113" s="201"/>
      <c r="H1113" s="37"/>
      <c r="Q1113" s="119"/>
      <c r="R1113" s="119"/>
      <c r="S1113" s="37"/>
      <c r="T1113" s="37"/>
    </row>
    <row r="1114" spans="4:20" s="29" customFormat="1" x14ac:dyDescent="0.25">
      <c r="D1114" s="119"/>
      <c r="E1114" s="200"/>
      <c r="F1114" s="201"/>
      <c r="G1114" s="201"/>
      <c r="H1114" s="37"/>
      <c r="Q1114" s="119"/>
      <c r="R1114" s="119"/>
      <c r="S1114" s="37"/>
      <c r="T1114" s="37"/>
    </row>
    <row r="1115" spans="4:20" s="29" customFormat="1" x14ac:dyDescent="0.25">
      <c r="D1115" s="119"/>
      <c r="E1115" s="200"/>
      <c r="F1115" s="201"/>
      <c r="G1115" s="201"/>
      <c r="H1115" s="37"/>
      <c r="Q1115" s="119"/>
      <c r="R1115" s="119"/>
      <c r="S1115" s="37"/>
      <c r="T1115" s="37"/>
    </row>
    <row r="1116" spans="4:20" s="29" customFormat="1" x14ac:dyDescent="0.25">
      <c r="D1116" s="119"/>
      <c r="E1116" s="200"/>
      <c r="F1116" s="201"/>
      <c r="G1116" s="201"/>
      <c r="H1116" s="37"/>
      <c r="Q1116" s="119"/>
      <c r="R1116" s="119"/>
      <c r="S1116" s="37"/>
      <c r="T1116" s="37"/>
    </row>
    <row r="1117" spans="4:20" s="29" customFormat="1" x14ac:dyDescent="0.25">
      <c r="D1117" s="119"/>
      <c r="E1117" s="200"/>
      <c r="F1117" s="201"/>
      <c r="G1117" s="201"/>
      <c r="H1117" s="37"/>
      <c r="Q1117" s="119"/>
      <c r="R1117" s="119"/>
      <c r="S1117" s="37"/>
      <c r="T1117" s="37"/>
    </row>
    <row r="1118" spans="4:20" s="29" customFormat="1" x14ac:dyDescent="0.25">
      <c r="D1118" s="119"/>
      <c r="E1118" s="200"/>
      <c r="F1118" s="201"/>
      <c r="G1118" s="201"/>
      <c r="H1118" s="37"/>
      <c r="Q1118" s="119"/>
      <c r="R1118" s="119"/>
      <c r="S1118" s="37"/>
      <c r="T1118" s="37"/>
    </row>
    <row r="1119" spans="4:20" s="29" customFormat="1" x14ac:dyDescent="0.25">
      <c r="D1119" s="119"/>
      <c r="E1119" s="200"/>
      <c r="F1119" s="201"/>
      <c r="G1119" s="201"/>
      <c r="H1119" s="37"/>
      <c r="Q1119" s="119"/>
      <c r="R1119" s="119"/>
      <c r="S1119" s="37"/>
      <c r="T1119" s="37"/>
    </row>
    <row r="1120" spans="4:20" s="29" customFormat="1" x14ac:dyDescent="0.25">
      <c r="D1120" s="119"/>
      <c r="E1120" s="200"/>
      <c r="F1120" s="201"/>
      <c r="G1120" s="201"/>
      <c r="H1120" s="37"/>
      <c r="Q1120" s="119"/>
      <c r="R1120" s="119"/>
      <c r="S1120" s="37"/>
      <c r="T1120" s="37"/>
    </row>
    <row r="1121" spans="4:20" s="29" customFormat="1" x14ac:dyDescent="0.25">
      <c r="D1121" s="119"/>
      <c r="E1121" s="200"/>
      <c r="F1121" s="201"/>
      <c r="G1121" s="201"/>
      <c r="H1121" s="37"/>
      <c r="Q1121" s="119"/>
      <c r="R1121" s="119"/>
      <c r="S1121" s="37"/>
      <c r="T1121" s="37"/>
    </row>
    <row r="1122" spans="4:20" s="29" customFormat="1" x14ac:dyDescent="0.25">
      <c r="D1122" s="119"/>
      <c r="E1122" s="200"/>
      <c r="F1122" s="201"/>
      <c r="G1122" s="201"/>
      <c r="H1122" s="37"/>
      <c r="Q1122" s="119"/>
      <c r="R1122" s="119"/>
      <c r="S1122" s="37"/>
      <c r="T1122" s="37"/>
    </row>
    <row r="1123" spans="4:20" s="29" customFormat="1" x14ac:dyDescent="0.25">
      <c r="D1123" s="119"/>
      <c r="E1123" s="200"/>
      <c r="F1123" s="201"/>
      <c r="G1123" s="201"/>
      <c r="H1123" s="37"/>
      <c r="Q1123" s="119"/>
      <c r="R1123" s="119"/>
      <c r="S1123" s="37"/>
      <c r="T1123" s="37"/>
    </row>
    <row r="1124" spans="4:20" s="29" customFormat="1" x14ac:dyDescent="0.25">
      <c r="D1124" s="119"/>
      <c r="E1124" s="200"/>
      <c r="F1124" s="201"/>
      <c r="G1124" s="201"/>
      <c r="H1124" s="37"/>
      <c r="Q1124" s="119"/>
      <c r="R1124" s="119"/>
      <c r="S1124" s="37"/>
      <c r="T1124" s="37"/>
    </row>
    <row r="1125" spans="4:20" s="29" customFormat="1" x14ac:dyDescent="0.25">
      <c r="D1125" s="119"/>
      <c r="E1125" s="200"/>
      <c r="F1125" s="201"/>
      <c r="G1125" s="201"/>
      <c r="H1125" s="37"/>
      <c r="Q1125" s="119"/>
      <c r="R1125" s="119"/>
      <c r="S1125" s="37"/>
      <c r="T1125" s="37"/>
    </row>
    <row r="1126" spans="4:20" s="29" customFormat="1" x14ac:dyDescent="0.25">
      <c r="D1126" s="119"/>
      <c r="E1126" s="200"/>
      <c r="F1126" s="201"/>
      <c r="G1126" s="201"/>
      <c r="H1126" s="37"/>
      <c r="Q1126" s="119"/>
      <c r="R1126" s="119"/>
      <c r="S1126" s="37"/>
      <c r="T1126" s="37"/>
    </row>
    <row r="1127" spans="4:20" s="29" customFormat="1" x14ac:dyDescent="0.25">
      <c r="D1127" s="119"/>
      <c r="E1127" s="200"/>
      <c r="F1127" s="201"/>
      <c r="G1127" s="201"/>
      <c r="H1127" s="37"/>
      <c r="Q1127" s="119"/>
      <c r="R1127" s="119"/>
      <c r="S1127" s="37"/>
      <c r="T1127" s="37"/>
    </row>
    <row r="1128" spans="4:20" s="29" customFormat="1" x14ac:dyDescent="0.25">
      <c r="D1128" s="119"/>
      <c r="E1128" s="200"/>
      <c r="F1128" s="201"/>
      <c r="G1128" s="201"/>
      <c r="H1128" s="37"/>
      <c r="Q1128" s="119"/>
      <c r="R1128" s="119"/>
      <c r="S1128" s="37"/>
      <c r="T1128" s="37"/>
    </row>
    <row r="1129" spans="4:20" s="29" customFormat="1" x14ac:dyDescent="0.25">
      <c r="D1129" s="119"/>
      <c r="E1129" s="200"/>
      <c r="F1129" s="201"/>
      <c r="G1129" s="201"/>
      <c r="H1129" s="37"/>
      <c r="Q1129" s="119"/>
      <c r="R1129" s="119"/>
      <c r="S1129" s="37"/>
      <c r="T1129" s="37"/>
    </row>
    <row r="1130" spans="4:20" s="29" customFormat="1" x14ac:dyDescent="0.25">
      <c r="D1130" s="119"/>
      <c r="E1130" s="200"/>
      <c r="F1130" s="201"/>
      <c r="G1130" s="201"/>
      <c r="H1130" s="37"/>
      <c r="Q1130" s="119"/>
      <c r="R1130" s="119"/>
      <c r="S1130" s="37"/>
      <c r="T1130" s="37"/>
    </row>
    <row r="1131" spans="4:20" s="29" customFormat="1" x14ac:dyDescent="0.25">
      <c r="D1131" s="119"/>
      <c r="E1131" s="200"/>
      <c r="F1131" s="201"/>
      <c r="G1131" s="201"/>
      <c r="H1131" s="37"/>
      <c r="Q1131" s="119"/>
      <c r="R1131" s="119"/>
      <c r="S1131" s="37"/>
      <c r="T1131" s="37"/>
    </row>
    <row r="1132" spans="4:20" s="29" customFormat="1" x14ac:dyDescent="0.25">
      <c r="D1132" s="119"/>
      <c r="E1132" s="200"/>
      <c r="F1132" s="201"/>
      <c r="G1132" s="201"/>
      <c r="H1132" s="37"/>
      <c r="Q1132" s="119"/>
      <c r="R1132" s="119"/>
      <c r="S1132" s="37"/>
      <c r="T1132" s="37"/>
    </row>
    <row r="1133" spans="4:20" s="29" customFormat="1" x14ac:dyDescent="0.25">
      <c r="D1133" s="119"/>
      <c r="E1133" s="200"/>
      <c r="F1133" s="201"/>
      <c r="G1133" s="201"/>
      <c r="H1133" s="37"/>
      <c r="Q1133" s="119"/>
      <c r="R1133" s="119"/>
      <c r="S1133" s="37"/>
      <c r="T1133" s="37"/>
    </row>
    <row r="1134" spans="4:20" s="29" customFormat="1" x14ac:dyDescent="0.25">
      <c r="D1134" s="119"/>
      <c r="E1134" s="200"/>
      <c r="F1134" s="201"/>
      <c r="G1134" s="201"/>
      <c r="H1134" s="37"/>
      <c r="Q1134" s="119"/>
      <c r="R1134" s="119"/>
      <c r="S1134" s="37"/>
      <c r="T1134" s="37"/>
    </row>
    <row r="1135" spans="4:20" s="29" customFormat="1" x14ac:dyDescent="0.25">
      <c r="D1135" s="119"/>
      <c r="E1135" s="200"/>
      <c r="F1135" s="201"/>
      <c r="G1135" s="201"/>
      <c r="H1135" s="37"/>
      <c r="Q1135" s="119"/>
      <c r="R1135" s="119"/>
      <c r="S1135" s="37"/>
      <c r="T1135" s="37"/>
    </row>
    <row r="1136" spans="4:20" s="29" customFormat="1" x14ac:dyDescent="0.25">
      <c r="D1136" s="119"/>
      <c r="E1136" s="200"/>
      <c r="F1136" s="201"/>
      <c r="G1136" s="201"/>
      <c r="H1136" s="37"/>
      <c r="Q1136" s="119"/>
      <c r="R1136" s="119"/>
      <c r="S1136" s="37"/>
      <c r="T1136" s="37"/>
    </row>
    <row r="1137" spans="4:20" s="29" customFormat="1" x14ac:dyDescent="0.25">
      <c r="D1137" s="119"/>
      <c r="E1137" s="200"/>
      <c r="F1137" s="201"/>
      <c r="G1137" s="201"/>
      <c r="H1137" s="37"/>
      <c r="Q1137" s="119"/>
      <c r="R1137" s="119"/>
      <c r="S1137" s="37"/>
      <c r="T1137" s="37"/>
    </row>
    <row r="1138" spans="4:20" s="29" customFormat="1" x14ac:dyDescent="0.25">
      <c r="D1138" s="119"/>
      <c r="E1138" s="200"/>
      <c r="F1138" s="201"/>
      <c r="G1138" s="201"/>
      <c r="H1138" s="37"/>
      <c r="Q1138" s="119"/>
      <c r="R1138" s="119"/>
      <c r="S1138" s="37"/>
      <c r="T1138" s="37"/>
    </row>
    <row r="1139" spans="4:20" s="29" customFormat="1" x14ac:dyDescent="0.25">
      <c r="D1139" s="119"/>
      <c r="E1139" s="200"/>
      <c r="F1139" s="201"/>
      <c r="G1139" s="201"/>
      <c r="H1139" s="37"/>
      <c r="Q1139" s="119"/>
      <c r="R1139" s="119"/>
      <c r="S1139" s="37"/>
      <c r="T1139" s="37"/>
    </row>
    <row r="1140" spans="4:20" s="29" customFormat="1" x14ac:dyDescent="0.25">
      <c r="D1140" s="119"/>
      <c r="E1140" s="200"/>
      <c r="F1140" s="201"/>
      <c r="G1140" s="201"/>
      <c r="H1140" s="37"/>
      <c r="Q1140" s="119"/>
      <c r="R1140" s="119"/>
      <c r="S1140" s="37"/>
      <c r="T1140" s="37"/>
    </row>
    <row r="1141" spans="4:20" s="29" customFormat="1" x14ac:dyDescent="0.25">
      <c r="D1141" s="119"/>
      <c r="E1141" s="200"/>
      <c r="F1141" s="201"/>
      <c r="G1141" s="201"/>
      <c r="H1141" s="37"/>
      <c r="Q1141" s="119"/>
      <c r="R1141" s="119"/>
      <c r="S1141" s="37"/>
      <c r="T1141" s="37"/>
    </row>
    <row r="1142" spans="4:20" s="29" customFormat="1" x14ac:dyDescent="0.25">
      <c r="D1142" s="119"/>
      <c r="E1142" s="200"/>
      <c r="F1142" s="201"/>
      <c r="G1142" s="201"/>
      <c r="H1142" s="37"/>
      <c r="Q1142" s="119"/>
      <c r="R1142" s="119"/>
      <c r="S1142" s="37"/>
      <c r="T1142" s="37"/>
    </row>
    <row r="1143" spans="4:20" s="29" customFormat="1" x14ac:dyDescent="0.25">
      <c r="D1143" s="119"/>
      <c r="E1143" s="200"/>
      <c r="F1143" s="201"/>
      <c r="G1143" s="201"/>
      <c r="H1143" s="37"/>
      <c r="Q1143" s="119"/>
      <c r="R1143" s="119"/>
      <c r="S1143" s="37"/>
      <c r="T1143" s="37"/>
    </row>
    <row r="1144" spans="4:20" s="29" customFormat="1" x14ac:dyDescent="0.25">
      <c r="D1144" s="119"/>
      <c r="E1144" s="200"/>
      <c r="F1144" s="201"/>
      <c r="G1144" s="201"/>
      <c r="H1144" s="37"/>
      <c r="Q1144" s="119"/>
      <c r="R1144" s="119"/>
      <c r="S1144" s="37"/>
      <c r="T1144" s="37"/>
    </row>
    <row r="1145" spans="4:20" s="29" customFormat="1" x14ac:dyDescent="0.25">
      <c r="D1145" s="119"/>
      <c r="E1145" s="200"/>
      <c r="F1145" s="201"/>
      <c r="G1145" s="201"/>
      <c r="H1145" s="37"/>
      <c r="Q1145" s="119"/>
      <c r="R1145" s="119"/>
      <c r="S1145" s="37"/>
      <c r="T1145" s="37"/>
    </row>
    <row r="1146" spans="4:20" s="29" customFormat="1" x14ac:dyDescent="0.25">
      <c r="D1146" s="119"/>
      <c r="E1146" s="200"/>
      <c r="F1146" s="201"/>
      <c r="G1146" s="201"/>
      <c r="H1146" s="37"/>
      <c r="Q1146" s="119"/>
      <c r="R1146" s="119"/>
      <c r="S1146" s="37"/>
      <c r="T1146" s="37"/>
    </row>
    <row r="1147" spans="4:20" s="29" customFormat="1" x14ac:dyDescent="0.25">
      <c r="D1147" s="119"/>
      <c r="E1147" s="200"/>
      <c r="F1147" s="201"/>
      <c r="G1147" s="201"/>
      <c r="H1147" s="37"/>
      <c r="Q1147" s="119"/>
      <c r="R1147" s="119"/>
      <c r="S1147" s="37"/>
      <c r="T1147" s="37"/>
    </row>
    <row r="1148" spans="4:20" s="29" customFormat="1" x14ac:dyDescent="0.25">
      <c r="D1148" s="119"/>
      <c r="E1148" s="200"/>
      <c r="F1148" s="201"/>
      <c r="G1148" s="201"/>
      <c r="H1148" s="37"/>
      <c r="Q1148" s="119"/>
      <c r="R1148" s="119"/>
      <c r="S1148" s="37"/>
      <c r="T1148" s="37"/>
    </row>
    <row r="1149" spans="4:20" s="29" customFormat="1" x14ac:dyDescent="0.25">
      <c r="D1149" s="119"/>
      <c r="E1149" s="200"/>
      <c r="F1149" s="201"/>
      <c r="G1149" s="201"/>
      <c r="H1149" s="37"/>
      <c r="Q1149" s="119"/>
      <c r="R1149" s="119"/>
      <c r="S1149" s="37"/>
      <c r="T1149" s="37"/>
    </row>
    <row r="1150" spans="4:20" s="29" customFormat="1" x14ac:dyDescent="0.25">
      <c r="D1150" s="119"/>
      <c r="E1150" s="200"/>
      <c r="F1150" s="201"/>
      <c r="G1150" s="201"/>
      <c r="H1150" s="37"/>
      <c r="Q1150" s="119"/>
      <c r="R1150" s="119"/>
      <c r="S1150" s="37"/>
      <c r="T1150" s="37"/>
    </row>
    <row r="1151" spans="4:20" s="29" customFormat="1" x14ac:dyDescent="0.25">
      <c r="D1151" s="119"/>
      <c r="E1151" s="200"/>
      <c r="F1151" s="201"/>
      <c r="G1151" s="201"/>
      <c r="H1151" s="37"/>
      <c r="Q1151" s="119"/>
      <c r="R1151" s="119"/>
      <c r="S1151" s="37"/>
      <c r="T1151" s="37"/>
    </row>
  </sheetData>
  <mergeCells count="33">
    <mergeCell ref="T5:T6"/>
    <mergeCell ref="U5:U6"/>
    <mergeCell ref="V5:V6"/>
    <mergeCell ref="W5:W6"/>
    <mergeCell ref="E5:G5"/>
    <mergeCell ref="H5:J5"/>
    <mergeCell ref="Q5:Q6"/>
    <mergeCell ref="R5:R6"/>
    <mergeCell ref="S5:S6"/>
    <mergeCell ref="K5:M5"/>
    <mergeCell ref="N5:P5"/>
    <mergeCell ref="A60:A63"/>
    <mergeCell ref="B60:B63"/>
    <mergeCell ref="A2:W2"/>
    <mergeCell ref="A32:A37"/>
    <mergeCell ref="B32:B37"/>
    <mergeCell ref="A38:A43"/>
    <mergeCell ref="B38:B43"/>
    <mergeCell ref="A44:A54"/>
    <mergeCell ref="B44:B54"/>
    <mergeCell ref="A7:A13"/>
    <mergeCell ref="B7:B13"/>
    <mergeCell ref="A15:A21"/>
    <mergeCell ref="B15:B21"/>
    <mergeCell ref="A26:A31"/>
    <mergeCell ref="B26:B31"/>
    <mergeCell ref="A4:W4"/>
    <mergeCell ref="A96:U96"/>
    <mergeCell ref="A97:U97"/>
    <mergeCell ref="A98:U98"/>
    <mergeCell ref="V96:W96"/>
    <mergeCell ref="V97:W97"/>
    <mergeCell ref="V98:W98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TABLEROS, UPS, PLANTAS</vt:lpstr>
      <vt:lpstr>ANALISIS BOLSA DE REPUESTOS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Paola Daza Vela</dc:creator>
  <cp:lastModifiedBy>Jeiner Duvan Velasquez Restrepo</cp:lastModifiedBy>
  <dcterms:created xsi:type="dcterms:W3CDTF">2024-04-24T14:43:09Z</dcterms:created>
  <dcterms:modified xsi:type="dcterms:W3CDTF">2026-05-08T21:40:50Z</dcterms:modified>
</cp:coreProperties>
</file>