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6. RURAL\21. MOTOCARGUERO\"/>
    </mc:Choice>
  </mc:AlternateContent>
  <xr:revisionPtr revIDLastSave="0" documentId="13_ncr:1_{C6688D3C-CBF2-4FB8-97AC-27A3D046B9FD}" xr6:coauthVersionLast="47" xr6:coauthVersionMax="47" xr10:uidLastSave="{00000000-0000-0000-0000-000000000000}"/>
  <bookViews>
    <workbookView xWindow="14460" yWindow="0" windowWidth="15150" windowHeight="1560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1" l="1"/>
  <c r="W7" i="1"/>
  <c r="V7" i="1"/>
  <c r="U7" i="1"/>
  <c r="T7" i="1"/>
  <c r="Q7" i="1"/>
  <c r="R7" i="1" s="1"/>
  <c r="S7" i="1" s="1"/>
  <c r="L7" i="1"/>
  <c r="M7" i="1" s="1"/>
  <c r="N7" i="1" s="1"/>
  <c r="G7" i="1"/>
  <c r="H7" i="1" s="1"/>
  <c r="I7" i="1" s="1"/>
  <c r="L4" i="1"/>
  <c r="M4" i="1" s="1"/>
  <c r="N4" i="1" s="1"/>
  <c r="Q4" i="1"/>
  <c r="R4" i="1" s="1"/>
  <c r="S4" i="1" s="1"/>
  <c r="T4" i="1"/>
  <c r="U4" i="1"/>
  <c r="V4" i="1"/>
  <c r="W4" i="1"/>
  <c r="L5" i="1"/>
  <c r="M5" i="1" s="1"/>
  <c r="N5" i="1" s="1"/>
  <c r="Q5" i="1"/>
  <c r="R5" i="1" s="1"/>
  <c r="S5" i="1" s="1"/>
  <c r="T5" i="1"/>
  <c r="U5" i="1"/>
  <c r="V5" i="1"/>
  <c r="W5" i="1"/>
  <c r="L6" i="1"/>
  <c r="M6" i="1" s="1"/>
  <c r="N6" i="1" s="1"/>
  <c r="Q6" i="1"/>
  <c r="R6" i="1" s="1"/>
  <c r="S6" i="1" s="1"/>
  <c r="T6" i="1"/>
  <c r="U6" i="1"/>
  <c r="V6" i="1"/>
  <c r="W6" i="1"/>
  <c r="G4" i="1"/>
  <c r="H4" i="1" s="1"/>
  <c r="I4" i="1" s="1"/>
  <c r="G5" i="1"/>
  <c r="H5" i="1" s="1"/>
  <c r="I5" i="1" s="1"/>
  <c r="G6" i="1"/>
  <c r="H6" i="1" s="1"/>
  <c r="I6" i="1" s="1"/>
  <c r="X7" i="1" l="1"/>
  <c r="X6" i="1"/>
  <c r="X5" i="1"/>
  <c r="Y6" i="1"/>
  <c r="Y5" i="1"/>
  <c r="Y4" i="1"/>
  <c r="Y7" i="1"/>
  <c r="N8" i="1"/>
  <c r="S8" i="1"/>
  <c r="I8" i="1"/>
  <c r="Y8" i="1" l="1"/>
</calcChain>
</file>

<file path=xl/sharedStrings.xml><?xml version="1.0" encoding="utf-8"?>
<sst xmlns="http://schemas.openxmlformats.org/spreadsheetml/2006/main" count="45" uniqueCount="26">
  <si>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</si>
  <si>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</si>
  <si>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</si>
  <si>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</si>
  <si>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</si>
  <si>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</si>
  <si>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</si>
  <si>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</si>
  <si>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</si>
  <si>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</si>
  <si>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</si>
  <si>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</si>
  <si>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</si>
  <si>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</si>
  <si>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</si>
  <si>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</si>
  <si>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 xml:space="preserve">MOTOCARGUERO
• Motor: 4 Tiempos
• Cilindraje: 272 CC
• Refrigeración: Con radiador
• Freno de disco delantero
• Gato hidráulico
• Doble llanta trasera: 500 x R12
• Potencia: 19 HP / 7.000rpm
• Caja: 5 velocidades y reversa
• Encendido: Eléctrico y pedal
• Carga mínima: 1 tonelada
• Garantía: 6 meses
Encontrarse al día con la normatividad de tránsito vigente.
</t>
  </si>
  <si>
    <t>UNIDAD</t>
  </si>
  <si>
    <t>Cotización INVERSIONES MUNDIAL RM SAS</t>
  </si>
  <si>
    <t>CASCO ABATIBLE</t>
  </si>
  <si>
    <t>MATRICULA</t>
  </si>
  <si>
    <t>SOAT</t>
  </si>
  <si>
    <t>Cotización SUPERMOTOS MYM COLOMBIA SAS</t>
  </si>
  <si>
    <t>Cotización JUAN PABLO LEON GARCIA</t>
  </si>
  <si>
    <t>Valor Unitario IMPUESTOS INCLUIDOS</t>
  </si>
  <si>
    <t>MINIMA CUANTÍA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</si>
</sst>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2" fillId="5" borderId="9" xfId="0" applyNumberFormat="1" applyFont="1" applyFill="1" applyBorder="1" applyAlignment="1">
      <alignment horizontal="right" vertical="center"/>
    </xf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/>
    </xf>
    <xf numFmtId="165" fontId="2" fillId="4" borderId="7" xfId="2" applyNumberFormat="1" applyFont="1" applyFill="1" applyBorder="1" applyAlignment="1">
      <alignment horizontal="right" vertical="center"/>
    </xf>
    <xf numFmtId="9" fontId="3" fillId="4" borderId="1" xfId="1" applyFont="1" applyFill="1" applyBorder="1" applyAlignment="1">
      <alignment horizontal="center" vertical="center"/>
    </xf>
    <xf numFmtId="165" fontId="2" fillId="4" borderId="1" xfId="2" applyNumberFormat="1" applyFont="1" applyFill="1" applyBorder="1" applyAlignment="1">
      <alignment horizontal="right" vertical="center"/>
    </xf>
    <xf numFmtId="165" fontId="2" fillId="4" borderId="8" xfId="2" applyNumberFormat="1" applyFont="1" applyFill="1" applyBorder="1" applyAlignment="1">
      <alignment horizontal="right" vertical="center"/>
    </xf>
    <xf numFmtId="165" fontId="2" fillId="6" borderId="7" xfId="2" applyNumberFormat="1" applyFont="1" applyFill="1" applyBorder="1" applyAlignment="1">
      <alignment horizontal="right" vertical="center"/>
    </xf>
    <xf numFmtId="9" fontId="3" fillId="6" borderId="1" xfId="1" applyFont="1" applyFill="1" applyBorder="1" applyAlignment="1">
      <alignment horizontal="center" vertical="center"/>
    </xf>
    <xf numFmtId="165" fontId="2" fillId="6" borderId="1" xfId="2" applyNumberFormat="1" applyFont="1" applyFill="1" applyBorder="1" applyAlignment="1">
      <alignment horizontal="right" vertical="center"/>
    </xf>
    <xf numFmtId="165" fontId="2" fillId="6" borderId="8" xfId="2" applyNumberFormat="1" applyFont="1" applyFill="1" applyBorder="1" applyAlignment="1">
      <alignment horizontal="right" vertical="center"/>
    </xf>
    <xf numFmtId="165" fontId="2" fillId="5" borderId="7" xfId="2" applyNumberFormat="1" applyFont="1" applyFill="1" applyBorder="1" applyAlignment="1">
      <alignment horizontal="right" vertical="center"/>
    </xf>
    <xf numFmtId="9" fontId="3" fillId="5" borderId="1" xfId="1" applyFont="1" applyFill="1" applyBorder="1" applyAlignment="1">
      <alignment horizontal="center" vertical="center"/>
    </xf>
    <xf numFmtId="165" fontId="2" fillId="5" borderId="1" xfId="2" applyNumberFormat="1" applyFont="1" applyFill="1" applyBorder="1" applyAlignment="1">
      <alignment horizontal="right" vertical="center"/>
    </xf>
    <xf numFmtId="165" fontId="2" fillId="5" borderId="8" xfId="2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4" fillId="5" borderId="8" xfId="2" applyNumberFormat="1" applyFont="1" applyFill="1" applyBorder="1" applyAlignment="1">
      <alignment horizontal="right" vertical="center"/>
    </xf>
    <xf numFmtId="165" fontId="4" fillId="2" borderId="0" xfId="0" applyNumberFormat="1" applyFont="1" applyFill="1"/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24</xdr:col>
      <xdr:colOff>0</xdr:colOff>
      <xdr:row>0</xdr:row>
      <xdr:rowOff>0</xdr:rowOff>
    </xdr:from>
    <xdr:to>
      <xdr:col>24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Y13"/>
  <sheetViews>
    <sheetView tabSelected="1" zoomScaleNormal="100" workbookViewId="0">
      <selection activeCell="Y8" sqref="Y8"/>
    </sheetView>
  </sheetViews>
  <sheetFormatPr baseColWidth="10" defaultColWidth="11.5703125" defaultRowHeight="12.75" x14ac:dyDescent="0.2"/>
  <cols>
    <col min="1" max="1" width="4.28515625" style="4" customWidth="1"/>
    <col min="2" max="2" width="35.140625" style="4" customWidth="1"/>
    <col min="3" max="3" width="9.5703125" style="8" customWidth="1"/>
    <col min="4" max="4" width="6.42578125" style="8" customWidth="1"/>
    <col min="5" max="5" width="13" style="9" customWidth="1"/>
    <col min="6" max="6" width="5.42578125" style="8" customWidth="1"/>
    <col min="7" max="7" width="12" style="8" customWidth="1"/>
    <col min="8" max="8" width="14.42578125" style="8" customWidth="1"/>
    <col min="9" max="9" width="16.28515625" style="8" customWidth="1"/>
    <col min="10" max="10" width="12.28515625" style="8" bestFit="1" customWidth="1"/>
    <col min="11" max="11" width="5.7109375" style="8" customWidth="1"/>
    <col min="12" max="12" width="10.85546875" style="8" customWidth="1"/>
    <col min="13" max="13" width="12.42578125" style="8" customWidth="1"/>
    <col min="14" max="14" width="11" style="8" customWidth="1"/>
    <col min="15" max="15" width="12.28515625" style="10" bestFit="1" customWidth="1"/>
    <col min="16" max="16" width="5.85546875" style="11" customWidth="1"/>
    <col min="17" max="17" width="10.5703125" style="10" customWidth="1"/>
    <col min="18" max="18" width="11.5703125" style="10" customWidth="1"/>
    <col min="19" max="19" width="12.28515625" style="10" customWidth="1"/>
    <col min="20" max="20" width="6.28515625" style="10" customWidth="1"/>
    <col min="21" max="21" width="43.140625" style="10" customWidth="1"/>
    <col min="22" max="22" width="16.140625" style="10" customWidth="1"/>
    <col min="23" max="23" width="5.5703125" style="4" customWidth="1"/>
    <col min="24" max="24" width="13.7109375" style="4" customWidth="1"/>
    <col min="25" max="25" width="15.140625" style="4" customWidth="1"/>
    <col min="26" max="16384" width="11.5703125" style="4"/>
  </cols>
  <sheetData>
    <row r="1" spans="1:25" ht="49.5" customHeight="1" thickBot="1" x14ac:dyDescent="0.25">
      <c r="C1" s="66" t="s">
        <v>12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10"/>
    </row>
    <row r="2" spans="1:25" ht="26.25" customHeight="1" x14ac:dyDescent="0.2">
      <c r="A2" s="68" t="s">
        <v>0</v>
      </c>
      <c r="B2" s="68" t="s">
        <v>5</v>
      </c>
      <c r="C2" s="69" t="s">
        <v>1</v>
      </c>
      <c r="D2" s="70" t="s">
        <v>2</v>
      </c>
      <c r="E2" s="83" t="s">
        <v>18</v>
      </c>
      <c r="F2" s="84"/>
      <c r="G2" s="84"/>
      <c r="H2" s="84"/>
      <c r="I2" s="85"/>
      <c r="J2" s="86" t="s">
        <v>22</v>
      </c>
      <c r="K2" s="87"/>
      <c r="L2" s="87"/>
      <c r="M2" s="87"/>
      <c r="N2" s="88"/>
      <c r="O2" s="71" t="s">
        <v>23</v>
      </c>
      <c r="P2" s="72"/>
      <c r="Q2" s="72"/>
      <c r="R2" s="72"/>
      <c r="S2" s="73"/>
      <c r="T2" s="74" t="s">
        <v>15</v>
      </c>
      <c r="U2" s="75"/>
      <c r="V2" s="75"/>
      <c r="W2" s="75"/>
      <c r="X2" s="75"/>
      <c r="Y2" s="76"/>
    </row>
    <row r="3" spans="1:25" s="5" customFormat="1" ht="38.25" x14ac:dyDescent="0.2">
      <c r="A3" s="68"/>
      <c r="B3" s="68"/>
      <c r="C3" s="69"/>
      <c r="D3" s="70"/>
      <c r="E3" s="18" t="s">
        <v>3</v>
      </c>
      <c r="F3" s="19" t="s">
        <v>8</v>
      </c>
      <c r="G3" s="19" t="s">
        <v>4</v>
      </c>
      <c r="H3" s="19" t="s">
        <v>9</v>
      </c>
      <c r="I3" s="20" t="s">
        <v>10</v>
      </c>
      <c r="J3" s="34" t="s">
        <v>3</v>
      </c>
      <c r="K3" s="35" t="s">
        <v>8</v>
      </c>
      <c r="L3" s="35" t="s">
        <v>4</v>
      </c>
      <c r="M3" s="35" t="s">
        <v>9</v>
      </c>
      <c r="N3" s="36" t="s">
        <v>10</v>
      </c>
      <c r="O3" s="22" t="s">
        <v>3</v>
      </c>
      <c r="P3" s="23" t="s">
        <v>8</v>
      </c>
      <c r="Q3" s="23" t="s">
        <v>4</v>
      </c>
      <c r="R3" s="23" t="s">
        <v>9</v>
      </c>
      <c r="S3" s="32" t="s">
        <v>10</v>
      </c>
      <c r="T3" s="12" t="s">
        <v>0</v>
      </c>
      <c r="U3" s="13" t="s">
        <v>5</v>
      </c>
      <c r="V3" s="13" t="s">
        <v>6</v>
      </c>
      <c r="W3" s="13" t="s">
        <v>2</v>
      </c>
      <c r="X3" s="28" t="s">
        <v>24</v>
      </c>
      <c r="Y3" s="14" t="s">
        <v>10</v>
      </c>
    </row>
    <row r="4" spans="1:25" s="7" customFormat="1" ht="12" customHeight="1" x14ac:dyDescent="0.2">
      <c r="A4" s="1">
        <v>1</v>
      </c>
      <c r="B4" s="44" t="s">
        <v>16</v>
      </c>
      <c r="C4" s="1" t="s">
        <v>17</v>
      </c>
      <c r="D4" s="43">
        <v>1</v>
      </c>
      <c r="E4" s="46">
        <v>29478000</v>
      </c>
      <c r="F4" s="47">
        <v>0.19</v>
      </c>
      <c r="G4" s="48">
        <f t="shared" ref="G4:G6" si="0">E4*F4</f>
        <v>5600820</v>
      </c>
      <c r="H4" s="48">
        <f t="shared" ref="H4:H6" si="1">E4+G4</f>
        <v>35078820</v>
      </c>
      <c r="I4" s="49">
        <f t="shared" ref="I4:I6" si="2">H4*D4</f>
        <v>35078820</v>
      </c>
      <c r="J4" s="50">
        <v>28900000</v>
      </c>
      <c r="K4" s="51">
        <v>0.19</v>
      </c>
      <c r="L4" s="52">
        <f t="shared" ref="L4:L6" si="3">J4*K4</f>
        <v>5491000</v>
      </c>
      <c r="M4" s="52">
        <f t="shared" ref="M4:M6" si="4">J4+L4</f>
        <v>34391000</v>
      </c>
      <c r="N4" s="53">
        <f t="shared" ref="N4:N6" si="5">M4*D4</f>
        <v>34391000</v>
      </c>
      <c r="O4" s="54">
        <v>31735340</v>
      </c>
      <c r="P4" s="55"/>
      <c r="Q4" s="56">
        <f t="shared" ref="Q4:Q6" si="6">O4*P4</f>
        <v>0</v>
      </c>
      <c r="R4" s="56">
        <f t="shared" ref="R4:R6" si="7">O4+Q4</f>
        <v>31735340</v>
      </c>
      <c r="S4" s="57">
        <f t="shared" ref="S4:S6" si="8">R4*D4</f>
        <v>31735340</v>
      </c>
      <c r="T4" s="15">
        <f t="shared" ref="T4:T7" si="9">+A4</f>
        <v>1</v>
      </c>
      <c r="U4" s="58" t="str">
        <f t="shared" ref="U4:U7" si="10">+B4</f>
        <v xml:space="preserve">MOTOCARGUERO
• Motor: 4 Tiempos
• Cilindraje: 272 CC
• Refrigeración: Con radiador
• Freno de disco delantero
• Gato hidráulico
• Doble llanta trasera: 500 x R12
• Potencia: 19 HP / 7.000rpm
• Caja: 5 velocidades y reversa
• Encendido: Eléctrico y pedal
• Carga mínima: 1 tonelada
• Garantía: 6 meses
Encontrarse al día con la normatividad de tránsito vigente.
</v>
      </c>
      <c r="V4" s="59" t="str">
        <f t="shared" ref="V4:V7" si="11">+C4</f>
        <v>UNIDAD</v>
      </c>
      <c r="W4" s="59">
        <f t="shared" ref="W4:W7" si="12">+D4</f>
        <v>1</v>
      </c>
      <c r="X4" s="29">
        <f>MIN(H4,M4,R4)</f>
        <v>31735340</v>
      </c>
      <c r="Y4" s="30">
        <f t="shared" ref="Y4:Y7" si="13">SUM(W4*X4)</f>
        <v>31735340</v>
      </c>
    </row>
    <row r="5" spans="1:25" ht="12" customHeight="1" x14ac:dyDescent="0.2">
      <c r="A5" s="1">
        <v>1.1000000000000001</v>
      </c>
      <c r="B5" s="6" t="s">
        <v>19</v>
      </c>
      <c r="C5" s="2" t="s">
        <v>17</v>
      </c>
      <c r="D5" s="3">
        <v>1</v>
      </c>
      <c r="E5" s="24">
        <v>132600</v>
      </c>
      <c r="F5" s="21">
        <v>0.19</v>
      </c>
      <c r="G5" s="25">
        <f t="shared" si="0"/>
        <v>25194</v>
      </c>
      <c r="H5" s="25">
        <f t="shared" si="1"/>
        <v>157794</v>
      </c>
      <c r="I5" s="26">
        <f t="shared" si="2"/>
        <v>157794</v>
      </c>
      <c r="J5" s="37">
        <v>130000</v>
      </c>
      <c r="K5" s="38">
        <v>0.19</v>
      </c>
      <c r="L5" s="39">
        <f t="shared" si="3"/>
        <v>24700</v>
      </c>
      <c r="M5" s="39">
        <f t="shared" si="4"/>
        <v>154700</v>
      </c>
      <c r="N5" s="40">
        <f t="shared" si="5"/>
        <v>154700</v>
      </c>
      <c r="O5" s="60">
        <v>230000</v>
      </c>
      <c r="P5" s="55"/>
      <c r="Q5" s="61">
        <f t="shared" si="6"/>
        <v>0</v>
      </c>
      <c r="R5" s="61">
        <f t="shared" si="7"/>
        <v>230000</v>
      </c>
      <c r="S5" s="62">
        <f t="shared" si="8"/>
        <v>230000</v>
      </c>
      <c r="T5" s="45">
        <f t="shared" si="9"/>
        <v>1.1000000000000001</v>
      </c>
      <c r="U5" s="16" t="str">
        <f t="shared" si="10"/>
        <v>CASCO ABATIBLE</v>
      </c>
      <c r="V5" s="17" t="str">
        <f t="shared" si="11"/>
        <v>UNIDAD</v>
      </c>
      <c r="W5" s="17">
        <f t="shared" si="12"/>
        <v>1</v>
      </c>
      <c r="X5" s="29">
        <f t="shared" ref="X4:X7" si="14">MIN(H5,M5,R5)</f>
        <v>154700</v>
      </c>
      <c r="Y5" s="30">
        <f t="shared" si="13"/>
        <v>154700</v>
      </c>
    </row>
    <row r="6" spans="1:25" ht="12" customHeight="1" x14ac:dyDescent="0.2">
      <c r="A6" s="1">
        <v>1.2</v>
      </c>
      <c r="B6" s="6" t="s">
        <v>20</v>
      </c>
      <c r="C6" s="2" t="s">
        <v>17</v>
      </c>
      <c r="D6" s="3">
        <v>1</v>
      </c>
      <c r="E6" s="24">
        <v>459000</v>
      </c>
      <c r="F6" s="21">
        <v>0</v>
      </c>
      <c r="G6" s="25">
        <f t="shared" si="0"/>
        <v>0</v>
      </c>
      <c r="H6" s="25">
        <f t="shared" si="1"/>
        <v>459000</v>
      </c>
      <c r="I6" s="26">
        <f t="shared" si="2"/>
        <v>459000</v>
      </c>
      <c r="J6" s="37">
        <v>450000</v>
      </c>
      <c r="K6" s="38">
        <v>0</v>
      </c>
      <c r="L6" s="39">
        <f t="shared" si="3"/>
        <v>0</v>
      </c>
      <c r="M6" s="39">
        <f t="shared" si="4"/>
        <v>450000</v>
      </c>
      <c r="N6" s="40">
        <f t="shared" si="5"/>
        <v>450000</v>
      </c>
      <c r="O6" s="60">
        <v>490000</v>
      </c>
      <c r="P6" s="55"/>
      <c r="Q6" s="61">
        <f t="shared" si="6"/>
        <v>0</v>
      </c>
      <c r="R6" s="61">
        <f t="shared" si="7"/>
        <v>490000</v>
      </c>
      <c r="S6" s="62">
        <f t="shared" si="8"/>
        <v>490000</v>
      </c>
      <c r="T6" s="45">
        <f t="shared" si="9"/>
        <v>1.2</v>
      </c>
      <c r="U6" s="16" t="str">
        <f t="shared" si="10"/>
        <v>MATRICULA</v>
      </c>
      <c r="V6" s="17" t="str">
        <f t="shared" si="11"/>
        <v>UNIDAD</v>
      </c>
      <c r="W6" s="17">
        <f t="shared" si="12"/>
        <v>1</v>
      </c>
      <c r="X6" s="29">
        <f t="shared" si="14"/>
        <v>450000</v>
      </c>
      <c r="Y6" s="30">
        <f>SUM(W6*X6)</f>
        <v>450000</v>
      </c>
    </row>
    <row r="7" spans="1:25" ht="12" customHeight="1" x14ac:dyDescent="0.2">
      <c r="A7" s="1">
        <v>1.3</v>
      </c>
      <c r="B7" s="6" t="s">
        <v>21</v>
      </c>
      <c r="C7" s="2" t="s">
        <v>17</v>
      </c>
      <c r="D7" s="3">
        <v>1</v>
      </c>
      <c r="E7" s="24">
        <v>394638</v>
      </c>
      <c r="F7" s="21">
        <v>0</v>
      </c>
      <c r="G7" s="25">
        <f t="shared" ref="G7" si="15">E7*F7</f>
        <v>0</v>
      </c>
      <c r="H7" s="25">
        <f t="shared" ref="H7" si="16">E7+G7</f>
        <v>394638</v>
      </c>
      <c r="I7" s="26">
        <f t="shared" ref="I7" si="17">H7*D7</f>
        <v>394638</v>
      </c>
      <c r="J7" s="37">
        <v>386900</v>
      </c>
      <c r="K7" s="38">
        <v>0</v>
      </c>
      <c r="L7" s="39">
        <f t="shared" ref="L7" si="18">J7*K7</f>
        <v>0</v>
      </c>
      <c r="M7" s="39">
        <f t="shared" ref="M7" si="19">J7+L7</f>
        <v>386900</v>
      </c>
      <c r="N7" s="40">
        <f t="shared" ref="N7" si="20">M7*D7</f>
        <v>386900</v>
      </c>
      <c r="O7" s="60">
        <v>420000</v>
      </c>
      <c r="P7" s="55"/>
      <c r="Q7" s="61">
        <f t="shared" ref="Q7" si="21">O7*P7</f>
        <v>0</v>
      </c>
      <c r="R7" s="61">
        <f t="shared" ref="R7" si="22">O7+Q7</f>
        <v>420000</v>
      </c>
      <c r="S7" s="62">
        <f t="shared" ref="S7" si="23">R7*D7</f>
        <v>420000</v>
      </c>
      <c r="T7" s="45">
        <f t="shared" si="9"/>
        <v>1.3</v>
      </c>
      <c r="U7" s="16" t="str">
        <f t="shared" si="10"/>
        <v>SOAT</v>
      </c>
      <c r="V7" s="17" t="str">
        <f t="shared" si="11"/>
        <v>UNIDAD</v>
      </c>
      <c r="W7" s="17">
        <f t="shared" si="12"/>
        <v>1</v>
      </c>
      <c r="X7" s="29">
        <f t="shared" si="14"/>
        <v>386900</v>
      </c>
      <c r="Y7" s="30">
        <f t="shared" si="13"/>
        <v>386900</v>
      </c>
    </row>
    <row r="8" spans="1:25" s="7" customFormat="1" ht="15.75" customHeight="1" thickBot="1" x14ac:dyDescent="0.25">
      <c r="A8" s="67"/>
      <c r="B8" s="67"/>
      <c r="C8" s="67"/>
      <c r="D8" s="67"/>
      <c r="E8" s="79" t="s">
        <v>11</v>
      </c>
      <c r="F8" s="80"/>
      <c r="G8" s="80"/>
      <c r="H8" s="80"/>
      <c r="I8" s="27">
        <f>SUM(I4:I7)</f>
        <v>36090252</v>
      </c>
      <c r="J8" s="89" t="s">
        <v>11</v>
      </c>
      <c r="K8" s="90"/>
      <c r="L8" s="90"/>
      <c r="M8" s="90"/>
      <c r="N8" s="41">
        <f>SUM(N4:N7)</f>
        <v>35382600</v>
      </c>
      <c r="O8" s="81" t="s">
        <v>11</v>
      </c>
      <c r="P8" s="82"/>
      <c r="Q8" s="82"/>
      <c r="R8" s="82"/>
      <c r="S8" s="33">
        <f>SUM(S4:S7)</f>
        <v>32875340</v>
      </c>
      <c r="T8" s="77" t="s">
        <v>7</v>
      </c>
      <c r="U8" s="78"/>
      <c r="V8" s="78"/>
      <c r="W8" s="78"/>
      <c r="X8" s="78"/>
      <c r="Y8" s="31">
        <f>SUM(Y4:Y7)</f>
        <v>32726940</v>
      </c>
    </row>
    <row r="9" spans="1:25" x14ac:dyDescent="0.2">
      <c r="Y9" s="63"/>
    </row>
    <row r="10" spans="1:25" ht="15" customHeight="1" x14ac:dyDescent="0.2">
      <c r="T10" s="65" t="s">
        <v>25</v>
      </c>
      <c r="U10" s="65"/>
      <c r="V10" s="42">
        <v>49025340</v>
      </c>
    </row>
    <row r="12" spans="1:25" x14ac:dyDescent="0.2">
      <c r="T12" s="64" t="s">
        <v>13</v>
      </c>
      <c r="U12" s="64"/>
      <c r="V12" s="64"/>
      <c r="W12" s="64"/>
      <c r="X12" s="64"/>
      <c r="Y12" s="64"/>
    </row>
    <row r="13" spans="1:25" x14ac:dyDescent="0.2">
      <c r="T13" s="64" t="s">
        <v>14</v>
      </c>
      <c r="U13" s="64"/>
      <c r="V13" s="64"/>
      <c r="W13" s="64"/>
      <c r="X13" s="64"/>
      <c r="Y13" s="64"/>
    </row>
  </sheetData>
  <mergeCells count="15">
    <mergeCell ref="T10:U10"/>
    <mergeCell ref="C1:X1"/>
    <mergeCell ref="A8:D8"/>
    <mergeCell ref="A2:A3"/>
    <mergeCell ref="B2:B3"/>
    <mergeCell ref="C2:C3"/>
    <mergeCell ref="D2:D3"/>
    <mergeCell ref="O2:S2"/>
    <mergeCell ref="T2:Y2"/>
    <mergeCell ref="T8:X8"/>
    <mergeCell ref="E8:H8"/>
    <mergeCell ref="O8:R8"/>
    <mergeCell ref="E2:I2"/>
    <mergeCell ref="J2:N2"/>
    <mergeCell ref="J8:M8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2026-08-04T14:48:16Z</dcterms:modified>
</cp:coreProperties>
</file>