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nia-my.sharepoint.com/personal/andrearozo_copnia_gov_co/Documents/CONTRATACION 2026/2. SELECCIÓN ABREVIADA/SUBASTA INVERSA/SA-SE-26-2026 INS IMPRESORAS/2. ESTUDIO PREVIO/EST DE MERCADO/"/>
    </mc:Choice>
  </mc:AlternateContent>
  <xr:revisionPtr revIDLastSave="96" documentId="13_ncr:1_{05420C9A-1098-4A4D-BB9E-05D3F8EE4BBF}" xr6:coauthVersionLast="47" xr6:coauthVersionMax="47" xr10:uidLastSave="{6F4102B4-9B09-43F6-B37C-88E2824925B5}"/>
  <bookViews>
    <workbookView xWindow="-108" yWindow="-108" windowWidth="23256" windowHeight="12456" xr2:uid="{F9FDC849-577D-4DD9-B0A7-1104318944FD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I11" i="1"/>
  <c r="J11" i="1"/>
  <c r="F10" i="1"/>
  <c r="H5" i="1"/>
  <c r="E19" i="1" l="1"/>
  <c r="F19" i="1" s="1"/>
  <c r="E18" i="1"/>
  <c r="F18" i="1"/>
  <c r="J18" i="1" l="1"/>
  <c r="K18" i="1" s="1"/>
  <c r="J19" i="1"/>
  <c r="K19" i="1" s="1"/>
  <c r="H19" i="1"/>
  <c r="I19" i="1"/>
  <c r="H18" i="1"/>
  <c r="I18" i="1" s="1"/>
  <c r="H6" i="1" l="1"/>
  <c r="I6" i="1" s="1"/>
  <c r="H7" i="1"/>
  <c r="I7" i="1" s="1"/>
  <c r="H8" i="1"/>
  <c r="I8" i="1" s="1"/>
  <c r="H9" i="1"/>
  <c r="I9" i="1" s="1"/>
  <c r="H10" i="1"/>
  <c r="I10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20" i="1"/>
  <c r="I20" i="1" s="1"/>
  <c r="I5" i="1"/>
  <c r="E6" i="1"/>
  <c r="F6" i="1" s="1"/>
  <c r="J6" i="1" s="1"/>
  <c r="K6" i="1" s="1"/>
  <c r="E7" i="1"/>
  <c r="F7" i="1" s="1"/>
  <c r="E8" i="1"/>
  <c r="F8" i="1" s="1"/>
  <c r="J8" i="1" s="1"/>
  <c r="K8" i="1" s="1"/>
  <c r="E9" i="1"/>
  <c r="F9" i="1" s="1"/>
  <c r="J9" i="1" s="1"/>
  <c r="K9" i="1" s="1"/>
  <c r="E10" i="1"/>
  <c r="J10" i="1" s="1"/>
  <c r="K10" i="1" s="1"/>
  <c r="E11" i="1"/>
  <c r="F11" i="1" s="1"/>
  <c r="K11" i="1" s="1"/>
  <c r="E12" i="1"/>
  <c r="F12" i="1" s="1"/>
  <c r="J12" i="1" s="1"/>
  <c r="K12" i="1" s="1"/>
  <c r="E13" i="1"/>
  <c r="F13" i="1" s="1"/>
  <c r="E14" i="1"/>
  <c r="F14" i="1" s="1"/>
  <c r="J14" i="1" s="1"/>
  <c r="K14" i="1" s="1"/>
  <c r="E15" i="1"/>
  <c r="F15" i="1" s="1"/>
  <c r="J15" i="1" s="1"/>
  <c r="K15" i="1" s="1"/>
  <c r="E16" i="1"/>
  <c r="F16" i="1" s="1"/>
  <c r="E17" i="1"/>
  <c r="F17" i="1" s="1"/>
  <c r="E20" i="1"/>
  <c r="F20" i="1" s="1"/>
  <c r="J20" i="1" s="1"/>
  <c r="K20" i="1" s="1"/>
  <c r="E5" i="1"/>
  <c r="F5" i="1" s="1"/>
  <c r="J5" i="1" l="1"/>
  <c r="K5" i="1" s="1"/>
  <c r="J7" i="1"/>
  <c r="K7" i="1" s="1"/>
  <c r="J13" i="1"/>
  <c r="K13" i="1" s="1"/>
  <c r="J17" i="1"/>
  <c r="K17" i="1" s="1"/>
  <c r="J16" i="1"/>
  <c r="K16" i="1" s="1"/>
  <c r="K21" i="1" l="1"/>
</calcChain>
</file>

<file path=xl/sharedStrings.xml><?xml version="1.0" encoding="utf-8"?>
<sst xmlns="http://schemas.openxmlformats.org/spreadsheetml/2006/main" count="29" uniqueCount="26">
  <si>
    <r>
      <t>DESCRIPCION</t>
    </r>
    <r>
      <rPr>
        <sz val="8"/>
        <rFont val="Verdana"/>
        <family val="2"/>
      </rPr>
      <t> </t>
    </r>
  </si>
  <si>
    <t>IVA</t>
  </si>
  <si>
    <t>PRODUCTO</t>
  </si>
  <si>
    <t>CANTIDAD</t>
  </si>
  <si>
    <t>COSTO UNITARIO IVA INCLUIDO</t>
  </si>
  <si>
    <t xml:space="preserve">COSTO UNITARIO </t>
  </si>
  <si>
    <t>Tonner HP  87X  Black LaserJet - M527</t>
  </si>
  <si>
    <t>Cartucho Imp Hp P400 Color Mfpm475 Amarillo Ce412A</t>
  </si>
  <si>
    <t>Cartucho Imp Hp P400 Color Mfp M475 Cian R. Ce411A</t>
  </si>
  <si>
    <t>Cartucho Imp. Hp P400 Color Mfpm475 Magenta Ce413A</t>
  </si>
  <si>
    <t>Toner Imp. Lexmark X 264 Dn</t>
  </si>
  <si>
    <t>Cartucho Lexmark 50F0Z00 Mx310/410 Unidad De Image</t>
  </si>
  <si>
    <t>Tóner Lexmark 604H  Mx310/Mx410</t>
  </si>
  <si>
    <t>Unidad de Imagen (58D0Z00)</t>
  </si>
  <si>
    <t>Toner (58D4X00 / 58D1X00)</t>
  </si>
  <si>
    <t>Lexmark 56F4U00 Black Ultra High Yield Return Program Toner Cartridge MX622</t>
  </si>
  <si>
    <t>Unidad de imágenes Lexmark (60.000 páginas) - Unidad De Imagen Lexmark 50f0z00 Original 500z Mx611/511/310</t>
  </si>
  <si>
    <t>Toner Kyocera TK-3162</t>
  </si>
  <si>
    <t xml:space="preserve">Cartucho Imp. Hp P400 Color Mfpm475 Negro R.Ce410X </t>
  </si>
  <si>
    <t xml:space="preserve">Fotoconductor Imp Lexmark X264 Dn </t>
  </si>
  <si>
    <t>SERLECOM</t>
  </si>
  <si>
    <t>VENEPLAS</t>
  </si>
  <si>
    <t>PROMEDIO COSTO UNITARIO CON IVA</t>
  </si>
  <si>
    <t>PROMEDIO COSTO TOTAL CON IVA</t>
  </si>
  <si>
    <t>Cartucho de tóner corporativo de 15 000 páginas para Lexmark MS821, 823, 825; MS/MX725, 822, 826</t>
  </si>
  <si>
    <t>Unidad corporativa de imágenes de 150 000 páginas para Lexmark MS/MX725, 822, 826, MS821, 823, 825, B2865, MB2770, M5255, 5270, XM5355, 5370, 7355, 7365, 7370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</si>
</sst>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  <numFmt numFmtId="166" formatCode="_-* #,##0.00\ [$€-C0A]_-;\-* #,##0.00\ [$€-C0A]_-;_-* &quot;-&quot;??\ [$€-C0A]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sz val="12"/>
      <color theme="1"/>
      <name val="Aptos Narrow"/>
      <family val="2"/>
      <scheme val="minor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rgb="FF000000"/>
      <name val="Verdana"/>
      <family val="2"/>
    </font>
    <font>
      <sz val="10"/>
      <color rgb="FF242424"/>
      <name val="Verdana"/>
      <family val="2"/>
    </font>
    <font>
      <sz val="10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>
      <alignment vertical="top"/>
    </xf>
    <xf numFmtId="0" fontId="7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4" borderId="0" xfId="0" applyFill="1"/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0" fillId="4" borderId="0" xfId="1" applyFont="1" applyFill="1"/>
    <xf numFmtId="44" fontId="2" fillId="5" borderId="1" xfId="1" applyFont="1" applyFill="1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44" fontId="0" fillId="0" borderId="0" xfId="1" applyFont="1"/>
    <xf numFmtId="44" fontId="2" fillId="3" borderId="1" xfId="1" applyFont="1" applyFill="1" applyBorder="1" applyAlignment="1">
      <alignment horizontal="center" vertical="center" wrapText="1"/>
    </xf>
    <xf numFmtId="44" fontId="0" fillId="2" borderId="1" xfId="1" applyFont="1" applyFill="1" applyBorder="1" applyAlignment="1">
      <alignment horizontal="center" vertical="center" wrapText="1"/>
    </xf>
    <xf numFmtId="0" fontId="8" fillId="6" borderId="1" xfId="4" applyFont="1" applyFill="1" applyBorder="1" applyAlignment="1">
      <alignment vertical="top" wrapText="1"/>
    </xf>
    <xf numFmtId="0" fontId="8" fillId="0" borderId="1" xfId="4" applyFont="1" applyBorder="1" applyAlignment="1">
      <alignment wrapText="1"/>
    </xf>
    <xf numFmtId="0" fontId="8" fillId="6" borderId="1" xfId="4" applyFont="1" applyFill="1" applyBorder="1" applyAlignment="1">
      <alignment horizontal="center" wrapText="1"/>
    </xf>
    <xf numFmtId="0" fontId="8" fillId="0" borderId="1" xfId="4" applyFont="1" applyBorder="1" applyAlignment="1">
      <alignment horizontal="center" wrapText="1"/>
    </xf>
    <xf numFmtId="165" fontId="10" fillId="0" borderId="1" xfId="1" applyNumberFormat="1" applyFont="1" applyBorder="1" applyAlignment="1">
      <alignment wrapText="1"/>
    </xf>
    <xf numFmtId="0" fontId="2" fillId="3" borderId="0" xfId="0" applyFont="1" applyFill="1" applyAlignment="1">
      <alignment horizontal="center" vertical="center" wrapText="1"/>
    </xf>
    <xf numFmtId="166" fontId="0" fillId="0" borderId="0" xfId="1" applyNumberFormat="1" applyFont="1"/>
    <xf numFmtId="0" fontId="8" fillId="0" borderId="1" xfId="4" applyFont="1" applyBorder="1" applyAlignment="1">
      <alignment vertical="top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</cellXfs>
  <cellStyles count="5">
    <cellStyle name="Moneda" xfId="1" builtinId="4"/>
    <cellStyle name="Moneda [0] 2" xfId="2" xr:uid="{4A2E6E9B-C98A-4298-A0EB-0BD5307A0AE8}"/>
    <cellStyle name="Normal" xfId="0" builtinId="0"/>
    <cellStyle name="Normal 2" xfId="4" xr:uid="{2BF3BACA-0FDE-45B2-8F86-A562C49F3512}"/>
    <cellStyle name="Normal 5 2" xfId="3" xr:uid="{60A59349-9F0E-4A86-9018-5CB81AC387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20</xdr:row>
      <xdr:rowOff>0</xdr:rowOff>
    </xdr:from>
    <xdr:to>
      <xdr:col>2</xdr:col>
      <xdr:colOff>0</xdr:colOff>
      <xdr:row>20</xdr:row>
      <xdr:rowOff>3810</xdr:rowOff>
    </xdr:to>
    <xdr:pic>
      <xdr:nvPicPr>
        <xdr:cNvPr id="2" name="Imagen 1" descr="CALCULADORA CASIO - OFICINA  MH-14-BK | TIENDASCASIO.CTOF.CO  | COLOMBIA |">
          <a:extLst>
            <a:ext uri="{FF2B5EF4-FFF2-40B4-BE49-F238E27FC236}">
              <a16:creationId xmlns:a16="http://schemas.microsoft.com/office/drawing/2014/main" id="{635E9EB3-0F00-4D20-95EE-C4A3F51C3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7969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304800</xdr:colOff>
      <xdr:row>21</xdr:row>
      <xdr:rowOff>110378</xdr:rowOff>
    </xdr:to>
    <xdr:sp macro="" textlink="">
      <xdr:nvSpPr>
        <xdr:cNvPr id="3" name="AutoShape 8" descr="Cartulina Opalina Carta 180gr X 100 Hojas">
          <a:extLst>
            <a:ext uri="{FF2B5EF4-FFF2-40B4-BE49-F238E27FC236}">
              <a16:creationId xmlns:a16="http://schemas.microsoft.com/office/drawing/2014/main" id="{73692BF9-BBB4-4CA9-8EE8-5D8547B7519D}"/>
            </a:ext>
          </a:extLst>
        </xdr:cNvPr>
        <xdr:cNvSpPr>
          <a:spLocks noChangeAspect="1" noChangeArrowheads="1"/>
        </xdr:cNvSpPr>
      </xdr:nvSpPr>
      <xdr:spPr bwMode="auto">
        <a:xfrm>
          <a:off x="1409700" y="65046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20</xdr:row>
      <xdr:rowOff>0</xdr:rowOff>
    </xdr:from>
    <xdr:ext cx="304800" cy="300878"/>
    <xdr:sp macro="" textlink="">
      <xdr:nvSpPr>
        <xdr:cNvPr id="4" name="AutoShape 8" descr="Cartulina Opalina Carta 180gr X 100 Hojas">
          <a:extLst>
            <a:ext uri="{FF2B5EF4-FFF2-40B4-BE49-F238E27FC236}">
              <a16:creationId xmlns:a16="http://schemas.microsoft.com/office/drawing/2014/main" id="{F27FCF81-09EE-455D-8544-E00204B25D1C}"/>
            </a:ext>
          </a:extLst>
        </xdr:cNvPr>
        <xdr:cNvSpPr>
          <a:spLocks noChangeAspect="1" noChangeArrowheads="1"/>
        </xdr:cNvSpPr>
      </xdr:nvSpPr>
      <xdr:spPr bwMode="auto">
        <a:xfrm>
          <a:off x="4247029" y="7888941"/>
          <a:ext cx="304800" cy="3008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2EDC2-B08A-4200-AB30-629248B88435}">
  <dimension ref="B1:K68"/>
  <sheetViews>
    <sheetView tabSelected="1" topLeftCell="A4" zoomScale="85" zoomScaleNormal="85" workbookViewId="0">
      <selection activeCell="K24" sqref="K24"/>
    </sheetView>
  </sheetViews>
  <sheetFormatPr baseColWidth="10" defaultColWidth="11.44140625" defaultRowHeight="14.4" x14ac:dyDescent="0.3"/>
  <cols>
    <col min="1" max="1" width="4.88671875" customWidth="1"/>
    <col min="2" max="2" width="58.88671875" customWidth="1"/>
    <col min="3" max="3" width="11.88671875" customWidth="1"/>
    <col min="4" max="4" width="18.88671875" customWidth="1"/>
    <col min="5" max="5" width="15.33203125" customWidth="1"/>
    <col min="6" max="6" width="21.33203125" style="11" customWidth="1"/>
    <col min="7" max="7" width="18.88671875" customWidth="1"/>
    <col min="8" max="8" width="15.33203125" customWidth="1"/>
    <col min="9" max="10" width="21.33203125" style="11" customWidth="1"/>
    <col min="11" max="11" width="22.88671875" customWidth="1"/>
    <col min="12" max="12" width="25.5546875" customWidth="1"/>
    <col min="13" max="13" width="19.33203125" customWidth="1"/>
  </cols>
  <sheetData>
    <row r="1" spans="2:11" x14ac:dyDescent="0.3">
      <c r="B1" s="4"/>
      <c r="C1" s="4"/>
      <c r="D1" s="4"/>
      <c r="E1" s="4"/>
      <c r="F1" s="8"/>
      <c r="G1" s="4"/>
      <c r="H1" s="4"/>
      <c r="I1" s="8"/>
      <c r="J1" s="8"/>
    </row>
    <row r="2" spans="2:11" x14ac:dyDescent="0.3">
      <c r="B2" s="4"/>
      <c r="C2" s="4"/>
      <c r="D2" s="4"/>
      <c r="E2" s="4"/>
      <c r="F2" s="8"/>
      <c r="G2" s="4"/>
      <c r="H2" s="4"/>
      <c r="I2" s="8"/>
      <c r="J2" s="8"/>
    </row>
    <row r="3" spans="2:11" x14ac:dyDescent="0.3">
      <c r="B3" s="3" t="s">
        <v>0</v>
      </c>
      <c r="C3" s="24" t="s">
        <v>20</v>
      </c>
      <c r="D3" s="24"/>
      <c r="E3" s="24"/>
      <c r="F3" s="24"/>
      <c r="G3" s="27" t="s">
        <v>21</v>
      </c>
      <c r="H3" s="27"/>
      <c r="I3" s="27"/>
      <c r="J3" s="19"/>
    </row>
    <row r="4" spans="2:11" ht="84" customHeight="1" x14ac:dyDescent="0.3">
      <c r="B4" s="7" t="s">
        <v>2</v>
      </c>
      <c r="C4" s="5" t="s">
        <v>3</v>
      </c>
      <c r="D4" s="5" t="s">
        <v>5</v>
      </c>
      <c r="E4" s="5" t="s">
        <v>1</v>
      </c>
      <c r="F4" s="9" t="s">
        <v>4</v>
      </c>
      <c r="G4" s="6" t="s">
        <v>5</v>
      </c>
      <c r="H4" s="6" t="s">
        <v>1</v>
      </c>
      <c r="I4" s="12" t="s">
        <v>4</v>
      </c>
      <c r="J4" s="1" t="s">
        <v>22</v>
      </c>
      <c r="K4" s="1" t="s">
        <v>23</v>
      </c>
    </row>
    <row r="5" spans="2:11" ht="15.75" customHeight="1" x14ac:dyDescent="0.3">
      <c r="B5" s="21" t="s">
        <v>6</v>
      </c>
      <c r="C5" s="16">
        <v>2</v>
      </c>
      <c r="D5" s="18">
        <v>1392764</v>
      </c>
      <c r="E5" s="2">
        <f>D5*19%</f>
        <v>264625.15999999997</v>
      </c>
      <c r="F5" s="10">
        <f>D5+E5</f>
        <v>1657389.16</v>
      </c>
      <c r="G5" s="2">
        <v>1200000</v>
      </c>
      <c r="H5" s="2">
        <f>G5*19%</f>
        <v>228000</v>
      </c>
      <c r="I5" s="10">
        <f>G5+H5</f>
        <v>1428000</v>
      </c>
      <c r="J5" s="2">
        <f>AVERAGE(F5,I5)</f>
        <v>1542694.58</v>
      </c>
      <c r="K5" s="2">
        <f>J5*C5</f>
        <v>3085389.16</v>
      </c>
    </row>
    <row r="6" spans="2:11" ht="15.75" customHeight="1" x14ac:dyDescent="0.3">
      <c r="B6" s="22" t="s">
        <v>7</v>
      </c>
      <c r="C6" s="16">
        <v>1</v>
      </c>
      <c r="D6" s="18">
        <v>589556</v>
      </c>
      <c r="E6" s="2">
        <f t="shared" ref="E6:E20" si="0">D6*19%</f>
        <v>112015.64</v>
      </c>
      <c r="F6" s="10">
        <f t="shared" ref="F6:F20" si="1">D6+E6</f>
        <v>701571.64</v>
      </c>
      <c r="G6" s="2">
        <v>400000</v>
      </c>
      <c r="H6" s="2">
        <f t="shared" ref="H6:H20" si="2">G6*19%</f>
        <v>76000</v>
      </c>
      <c r="I6" s="10">
        <f t="shared" ref="I6:I20" si="3">G6+H6</f>
        <v>476000</v>
      </c>
      <c r="J6" s="2">
        <f t="shared" ref="J6:J20" si="4">AVERAGE(F6,I6)</f>
        <v>588785.82000000007</v>
      </c>
      <c r="K6" s="2">
        <f t="shared" ref="K6:K20" si="5">J6*C6</f>
        <v>588785.82000000007</v>
      </c>
    </row>
    <row r="7" spans="2:11" ht="15.75" customHeight="1" x14ac:dyDescent="0.3">
      <c r="B7" s="22" t="s">
        <v>8</v>
      </c>
      <c r="C7" s="16">
        <v>1</v>
      </c>
      <c r="D7" s="18">
        <v>586889</v>
      </c>
      <c r="E7" s="2">
        <f t="shared" si="0"/>
        <v>111508.91</v>
      </c>
      <c r="F7" s="10">
        <f t="shared" si="1"/>
        <v>698397.91</v>
      </c>
      <c r="G7" s="2">
        <v>400000</v>
      </c>
      <c r="H7" s="2">
        <f t="shared" si="2"/>
        <v>76000</v>
      </c>
      <c r="I7" s="10">
        <f t="shared" si="3"/>
        <v>476000</v>
      </c>
      <c r="J7" s="2">
        <f t="shared" si="4"/>
        <v>587198.95500000007</v>
      </c>
      <c r="K7" s="2">
        <f t="shared" si="5"/>
        <v>587198.95500000007</v>
      </c>
    </row>
    <row r="8" spans="2:11" ht="15.75" customHeight="1" x14ac:dyDescent="0.3">
      <c r="B8" s="23" t="s">
        <v>9</v>
      </c>
      <c r="C8" s="16">
        <v>2</v>
      </c>
      <c r="D8" s="18">
        <v>588889</v>
      </c>
      <c r="E8" s="2">
        <f t="shared" si="0"/>
        <v>111888.91</v>
      </c>
      <c r="F8" s="10">
        <f t="shared" si="1"/>
        <v>700777.91</v>
      </c>
      <c r="G8" s="2">
        <v>400000</v>
      </c>
      <c r="H8" s="2">
        <f t="shared" si="2"/>
        <v>76000</v>
      </c>
      <c r="I8" s="10">
        <f t="shared" si="3"/>
        <v>476000</v>
      </c>
      <c r="J8" s="2">
        <f t="shared" si="4"/>
        <v>588388.95500000007</v>
      </c>
      <c r="K8" s="2">
        <f t="shared" si="5"/>
        <v>1176777.9100000001</v>
      </c>
    </row>
    <row r="9" spans="2:11" ht="21.75" customHeight="1" x14ac:dyDescent="0.3">
      <c r="B9" s="23" t="s">
        <v>18</v>
      </c>
      <c r="C9" s="16">
        <v>1</v>
      </c>
      <c r="D9" s="18">
        <v>502000</v>
      </c>
      <c r="E9" s="2">
        <f t="shared" si="0"/>
        <v>95380</v>
      </c>
      <c r="F9" s="10">
        <f t="shared" si="1"/>
        <v>597380</v>
      </c>
      <c r="G9" s="2">
        <v>400000</v>
      </c>
      <c r="H9" s="2">
        <f t="shared" si="2"/>
        <v>76000</v>
      </c>
      <c r="I9" s="10">
        <f t="shared" si="3"/>
        <v>476000</v>
      </c>
      <c r="J9" s="2">
        <f t="shared" si="4"/>
        <v>536690</v>
      </c>
      <c r="K9" s="2">
        <f t="shared" si="5"/>
        <v>536690</v>
      </c>
    </row>
    <row r="10" spans="2:11" ht="15.75" customHeight="1" x14ac:dyDescent="0.3">
      <c r="B10" s="21" t="s">
        <v>10</v>
      </c>
      <c r="C10" s="16">
        <v>10</v>
      </c>
      <c r="D10" s="18">
        <v>908556</v>
      </c>
      <c r="E10" s="2">
        <f t="shared" si="0"/>
        <v>172625.64</v>
      </c>
      <c r="F10" s="10">
        <f t="shared" si="1"/>
        <v>1081181.6400000001</v>
      </c>
      <c r="G10" s="2">
        <v>1500000</v>
      </c>
      <c r="H10" s="2">
        <f t="shared" si="2"/>
        <v>285000</v>
      </c>
      <c r="I10" s="10">
        <f t="shared" si="3"/>
        <v>1785000</v>
      </c>
      <c r="J10" s="2">
        <f t="shared" si="4"/>
        <v>1433090.82</v>
      </c>
      <c r="K10" s="2">
        <f t="shared" si="5"/>
        <v>14330908.200000001</v>
      </c>
    </row>
    <row r="11" spans="2:11" ht="15.75" customHeight="1" x14ac:dyDescent="0.3">
      <c r="B11" s="21" t="s">
        <v>19</v>
      </c>
      <c r="C11" s="16">
        <v>3</v>
      </c>
      <c r="D11" s="18">
        <v>0</v>
      </c>
      <c r="E11" s="2">
        <f t="shared" si="0"/>
        <v>0</v>
      </c>
      <c r="F11" s="10">
        <f t="shared" si="1"/>
        <v>0</v>
      </c>
      <c r="G11" s="2">
        <v>430000</v>
      </c>
      <c r="H11" s="2">
        <f>G11*19%</f>
        <v>81700</v>
      </c>
      <c r="I11" s="10">
        <f>G11+H11</f>
        <v>511700</v>
      </c>
      <c r="J11" s="2">
        <f>AVERAGE(F11,I11)</f>
        <v>255850</v>
      </c>
      <c r="K11" s="2">
        <f t="shared" si="5"/>
        <v>767550</v>
      </c>
    </row>
    <row r="12" spans="2:11" ht="15.75" customHeight="1" x14ac:dyDescent="0.3">
      <c r="B12" s="21" t="s">
        <v>11</v>
      </c>
      <c r="C12" s="16">
        <v>11</v>
      </c>
      <c r="D12" s="18">
        <v>185534</v>
      </c>
      <c r="E12" s="2">
        <f t="shared" si="0"/>
        <v>35251.46</v>
      </c>
      <c r="F12" s="10">
        <f t="shared" si="1"/>
        <v>220785.46</v>
      </c>
      <c r="G12" s="2">
        <v>450000</v>
      </c>
      <c r="H12" s="2">
        <f t="shared" si="2"/>
        <v>85500</v>
      </c>
      <c r="I12" s="10">
        <f t="shared" si="3"/>
        <v>535500</v>
      </c>
      <c r="J12" s="2">
        <f t="shared" si="4"/>
        <v>378142.73</v>
      </c>
      <c r="K12" s="2">
        <f t="shared" si="5"/>
        <v>4159570.03</v>
      </c>
    </row>
    <row r="13" spans="2:11" ht="15.75" customHeight="1" x14ac:dyDescent="0.3">
      <c r="B13" s="21" t="s">
        <v>12</v>
      </c>
      <c r="C13" s="16">
        <v>10</v>
      </c>
      <c r="D13" s="18">
        <v>754800</v>
      </c>
      <c r="E13" s="2">
        <f t="shared" si="0"/>
        <v>143412</v>
      </c>
      <c r="F13" s="10">
        <f t="shared" si="1"/>
        <v>898212</v>
      </c>
      <c r="G13" s="2">
        <v>1200000</v>
      </c>
      <c r="H13" s="2">
        <f t="shared" si="2"/>
        <v>228000</v>
      </c>
      <c r="I13" s="10">
        <f t="shared" si="3"/>
        <v>1428000</v>
      </c>
      <c r="J13" s="2">
        <f t="shared" si="4"/>
        <v>1163106</v>
      </c>
      <c r="K13" s="2">
        <f t="shared" si="5"/>
        <v>11631060</v>
      </c>
    </row>
    <row r="14" spans="2:11" ht="15.75" customHeight="1" x14ac:dyDescent="0.3">
      <c r="B14" s="14" t="s">
        <v>13</v>
      </c>
      <c r="C14" s="16">
        <v>2</v>
      </c>
      <c r="D14" s="18">
        <v>307388</v>
      </c>
      <c r="E14" s="2">
        <f t="shared" si="0"/>
        <v>58403.72</v>
      </c>
      <c r="F14" s="10">
        <f t="shared" si="1"/>
        <v>365791.72</v>
      </c>
      <c r="G14" s="2">
        <v>450000</v>
      </c>
      <c r="H14" s="2">
        <f t="shared" si="2"/>
        <v>85500</v>
      </c>
      <c r="I14" s="10">
        <f t="shared" si="3"/>
        <v>535500</v>
      </c>
      <c r="J14" s="2">
        <f t="shared" si="4"/>
        <v>450645.86</v>
      </c>
      <c r="K14" s="2">
        <f t="shared" si="5"/>
        <v>901291.72</v>
      </c>
    </row>
    <row r="15" spans="2:11" ht="15.75" customHeight="1" x14ac:dyDescent="0.3">
      <c r="B15" s="14" t="s">
        <v>14</v>
      </c>
      <c r="C15" s="16">
        <v>2</v>
      </c>
      <c r="D15" s="18">
        <v>1558359</v>
      </c>
      <c r="E15" s="2">
        <f t="shared" si="0"/>
        <v>296088.21000000002</v>
      </c>
      <c r="F15" s="10">
        <f t="shared" si="1"/>
        <v>1854447.21</v>
      </c>
      <c r="G15" s="2">
        <v>1200000</v>
      </c>
      <c r="H15" s="2">
        <f t="shared" si="2"/>
        <v>228000</v>
      </c>
      <c r="I15" s="10">
        <f t="shared" si="3"/>
        <v>1428000</v>
      </c>
      <c r="J15" s="2">
        <f t="shared" si="4"/>
        <v>1641223.605</v>
      </c>
      <c r="K15" s="2">
        <f t="shared" si="5"/>
        <v>3282447.21</v>
      </c>
    </row>
    <row r="16" spans="2:11" ht="15.75" customHeight="1" x14ac:dyDescent="0.3">
      <c r="B16" s="14" t="s">
        <v>15</v>
      </c>
      <c r="C16" s="16">
        <v>5</v>
      </c>
      <c r="D16" s="18">
        <v>1542201</v>
      </c>
      <c r="E16" s="2">
        <f t="shared" si="0"/>
        <v>293018.19</v>
      </c>
      <c r="F16" s="10">
        <f t="shared" si="1"/>
        <v>1835219.19</v>
      </c>
      <c r="G16" s="2">
        <v>1100000</v>
      </c>
      <c r="H16" s="2">
        <f t="shared" si="2"/>
        <v>209000</v>
      </c>
      <c r="I16" s="10">
        <f t="shared" si="3"/>
        <v>1309000</v>
      </c>
      <c r="J16" s="2">
        <f t="shared" si="4"/>
        <v>1572109.595</v>
      </c>
      <c r="K16" s="2">
        <f t="shared" si="5"/>
        <v>7860547.9749999996</v>
      </c>
    </row>
    <row r="17" spans="2:11" ht="15.75" customHeight="1" x14ac:dyDescent="0.3">
      <c r="B17" s="15" t="s">
        <v>16</v>
      </c>
      <c r="C17" s="17">
        <v>5</v>
      </c>
      <c r="D17" s="18">
        <v>185534</v>
      </c>
      <c r="E17" s="2">
        <f t="shared" si="0"/>
        <v>35251.46</v>
      </c>
      <c r="F17" s="10">
        <f t="shared" si="1"/>
        <v>220785.46</v>
      </c>
      <c r="G17" s="2">
        <v>450000</v>
      </c>
      <c r="H17" s="2">
        <f t="shared" si="2"/>
        <v>85500</v>
      </c>
      <c r="I17" s="10">
        <f t="shared" si="3"/>
        <v>535500</v>
      </c>
      <c r="J17" s="2">
        <f t="shared" si="4"/>
        <v>378142.73</v>
      </c>
      <c r="K17" s="2">
        <f t="shared" si="5"/>
        <v>1890713.65</v>
      </c>
    </row>
    <row r="18" spans="2:11" ht="26.4" x14ac:dyDescent="0.3">
      <c r="B18" s="15" t="s">
        <v>24</v>
      </c>
      <c r="C18" s="17">
        <v>4</v>
      </c>
      <c r="D18" s="18">
        <v>1083000</v>
      </c>
      <c r="E18" s="2">
        <f t="shared" si="0"/>
        <v>205770</v>
      </c>
      <c r="F18" s="10">
        <f t="shared" si="1"/>
        <v>1288770</v>
      </c>
      <c r="G18" s="2">
        <v>1702000</v>
      </c>
      <c r="H18" s="2">
        <f t="shared" si="2"/>
        <v>323380</v>
      </c>
      <c r="I18" s="10">
        <f t="shared" si="3"/>
        <v>2025380</v>
      </c>
      <c r="J18" s="2">
        <f t="shared" ref="J18:J19" si="6">AVERAGE(F18,I18)</f>
        <v>1657075</v>
      </c>
      <c r="K18" s="2">
        <f t="shared" ref="K18:K19" si="7">J18*C18</f>
        <v>6628300</v>
      </c>
    </row>
    <row r="19" spans="2:11" ht="39" x14ac:dyDescent="0.3">
      <c r="B19" s="15" t="s">
        <v>25</v>
      </c>
      <c r="C19" s="17">
        <v>5</v>
      </c>
      <c r="D19" s="18">
        <v>356250</v>
      </c>
      <c r="E19" s="2">
        <f t="shared" si="0"/>
        <v>67687.5</v>
      </c>
      <c r="F19" s="10">
        <f t="shared" si="1"/>
        <v>423937.5</v>
      </c>
      <c r="G19" s="2">
        <v>554000</v>
      </c>
      <c r="H19" s="2">
        <f t="shared" si="2"/>
        <v>105260</v>
      </c>
      <c r="I19" s="10">
        <f t="shared" si="3"/>
        <v>659260</v>
      </c>
      <c r="J19" s="2">
        <f t="shared" si="6"/>
        <v>541598.75</v>
      </c>
      <c r="K19" s="2">
        <f t="shared" si="7"/>
        <v>2707993.75</v>
      </c>
    </row>
    <row r="20" spans="2:11" ht="15.75" customHeight="1" x14ac:dyDescent="0.3">
      <c r="B20" s="14" t="s">
        <v>17</v>
      </c>
      <c r="C20" s="17">
        <v>2</v>
      </c>
      <c r="D20" s="18">
        <v>496887</v>
      </c>
      <c r="E20" s="2">
        <f t="shared" si="0"/>
        <v>94408.53</v>
      </c>
      <c r="F20" s="10">
        <f t="shared" si="1"/>
        <v>591295.53</v>
      </c>
      <c r="G20" s="2">
        <v>655000</v>
      </c>
      <c r="H20" s="2">
        <f t="shared" si="2"/>
        <v>124450</v>
      </c>
      <c r="I20" s="10">
        <f t="shared" si="3"/>
        <v>779450</v>
      </c>
      <c r="J20" s="2">
        <f t="shared" si="4"/>
        <v>685372.76500000001</v>
      </c>
      <c r="K20" s="2">
        <f t="shared" si="5"/>
        <v>1370745.53</v>
      </c>
    </row>
    <row r="21" spans="2:11" x14ac:dyDescent="0.3">
      <c r="C21" s="26"/>
      <c r="D21" s="26"/>
      <c r="E21" s="26"/>
      <c r="F21" s="26"/>
      <c r="G21" s="25"/>
      <c r="H21" s="25"/>
      <c r="I21" s="25"/>
      <c r="J21" s="13"/>
      <c r="K21" s="28">
        <f>SUM(K5:K20)</f>
        <v>61505969.910000004</v>
      </c>
    </row>
    <row r="68" spans="6:6" x14ac:dyDescent="0.3">
      <c r="F68" s="20"/>
    </row>
  </sheetData>
  <mergeCells count="4">
    <mergeCell ref="C3:F3"/>
    <mergeCell ref="G21:I21"/>
    <mergeCell ref="C21:F21"/>
    <mergeCell ref="G3:I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Milena Guerrero GArcia</dc:creator>
  <cp:keywords/>
  <dc:description/>
  <cp:lastModifiedBy>Juan Sebastian Vargas Ruiz</cp:lastModifiedBy>
  <cp:revision/>
  <dcterms:created xsi:type="dcterms:W3CDTF">2026-02-19T14:45:36Z</dcterms:created>
  <dcterms:modified xsi:type="dcterms:W3CDTF">2026-06-19T19:43:45Z</dcterms:modified>
  <cp:category/>
  <cp:contentStatus/>
</cp:coreProperties>
</file>