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-9\OneDrive\Documentos\PAOLA\2026\EMAVI\AGOSTO 2026\MANTENIMIENTO LAVADORAS\"/>
    </mc:Choice>
  </mc:AlternateContent>
  <xr:revisionPtr revIDLastSave="0" documentId="13_ncr:1_{86C308ED-EACA-43F6-BD96-2F8B173E2F36}" xr6:coauthVersionLast="47" xr6:coauthVersionMax="47" xr10:uidLastSave="{00000000-0000-0000-0000-000000000000}"/>
  <bookViews>
    <workbookView xWindow="-120" yWindow="-120" windowWidth="29040" windowHeight="15720" xr2:uid="{D224C5C4-4697-439F-AF1E-660C4AC38E90}"/>
  </bookViews>
  <sheets>
    <sheet name="Hoja1" sheetId="1" r:id="rId1"/>
  </sheets>
  <definedNames>
    <definedName name="_xlnm._FilterDatabase" localSheetId="0" hidden="1">Hoja1!$C$6:$K$66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87" i="1" l="1"/>
  <c r="AL42" i="1"/>
  <c r="AL46" i="1"/>
  <c r="AD87" i="1"/>
  <c r="AA85" i="1"/>
  <c r="AC85" i="1" s="1"/>
  <c r="AE85" i="1" s="1"/>
  <c r="AA84" i="1"/>
  <c r="AC84" i="1" s="1"/>
  <c r="AE84" i="1" s="1"/>
  <c r="AA83" i="1"/>
  <c r="AC83" i="1" s="1"/>
  <c r="AE83" i="1" s="1"/>
  <c r="AA80" i="1"/>
  <c r="AC80" i="1" s="1"/>
  <c r="AE80" i="1" s="1"/>
  <c r="AA78" i="1"/>
  <c r="AC78" i="1" s="1"/>
  <c r="AE78" i="1" s="1"/>
  <c r="AA75" i="1"/>
  <c r="AC75" i="1" s="1"/>
  <c r="AE75" i="1" s="1"/>
  <c r="AA73" i="1"/>
  <c r="AC73" i="1" s="1"/>
  <c r="AE73" i="1" s="1"/>
  <c r="AA72" i="1"/>
  <c r="AC72" i="1" s="1"/>
  <c r="AE72" i="1" s="1"/>
  <c r="AA71" i="1"/>
  <c r="AC71" i="1" s="1"/>
  <c r="AE71" i="1" s="1"/>
  <c r="AA68" i="1"/>
  <c r="AC68" i="1" s="1"/>
  <c r="AE68" i="1" s="1"/>
  <c r="AA66" i="1"/>
  <c r="AC66" i="1" s="1"/>
  <c r="AE66" i="1" s="1"/>
  <c r="AA65" i="1"/>
  <c r="AC65" i="1" s="1"/>
  <c r="AE65" i="1" s="1"/>
  <c r="AA64" i="1"/>
  <c r="AC64" i="1" s="1"/>
  <c r="AE64" i="1" s="1"/>
  <c r="AA63" i="1"/>
  <c r="AC63" i="1" s="1"/>
  <c r="AE63" i="1" s="1"/>
  <c r="AA62" i="1"/>
  <c r="AC62" i="1" s="1"/>
  <c r="AE62" i="1" s="1"/>
  <c r="AA61" i="1"/>
  <c r="AC61" i="1" s="1"/>
  <c r="AE61" i="1" s="1"/>
  <c r="AA59" i="1"/>
  <c r="AC59" i="1" s="1"/>
  <c r="AE59" i="1" s="1"/>
  <c r="AA58" i="1"/>
  <c r="AC58" i="1" s="1"/>
  <c r="AE58" i="1" s="1"/>
  <c r="AA57" i="1"/>
  <c r="AC57" i="1" s="1"/>
  <c r="AE57" i="1" s="1"/>
  <c r="AA56" i="1"/>
  <c r="AC56" i="1" s="1"/>
  <c r="AE56" i="1" s="1"/>
  <c r="AA55" i="1"/>
  <c r="AC55" i="1" s="1"/>
  <c r="AE55" i="1" s="1"/>
  <c r="AA54" i="1"/>
  <c r="AC54" i="1" s="1"/>
  <c r="AE54" i="1" s="1"/>
  <c r="AA53" i="1"/>
  <c r="AC53" i="1" s="1"/>
  <c r="AE53" i="1" s="1"/>
  <c r="AA51" i="1"/>
  <c r="AC51" i="1" s="1"/>
  <c r="AE51" i="1" s="1"/>
  <c r="AA50" i="1"/>
  <c r="AC50" i="1" s="1"/>
  <c r="AE50" i="1" s="1"/>
  <c r="AA49" i="1"/>
  <c r="AC49" i="1" s="1"/>
  <c r="AE49" i="1" s="1"/>
  <c r="AA48" i="1"/>
  <c r="AC48" i="1" s="1"/>
  <c r="AE48" i="1" s="1"/>
  <c r="AA47" i="1"/>
  <c r="AC47" i="1" s="1"/>
  <c r="AE47" i="1" s="1"/>
  <c r="AA46" i="1"/>
  <c r="AC46" i="1" s="1"/>
  <c r="AE46" i="1" s="1"/>
  <c r="AA45" i="1"/>
  <c r="AC45" i="1" s="1"/>
  <c r="AE45" i="1" s="1"/>
  <c r="AA44" i="1"/>
  <c r="AC44" i="1" s="1"/>
  <c r="AE44" i="1" s="1"/>
  <c r="AA42" i="1"/>
  <c r="AC42" i="1" s="1"/>
  <c r="AE42" i="1" s="1"/>
  <c r="AA41" i="1"/>
  <c r="AC41" i="1" s="1"/>
  <c r="AE41" i="1" s="1"/>
  <c r="AA40" i="1"/>
  <c r="AC40" i="1" s="1"/>
  <c r="AE40" i="1" s="1"/>
  <c r="AA39" i="1"/>
  <c r="AC39" i="1" s="1"/>
  <c r="AE39" i="1" s="1"/>
  <c r="AA38" i="1"/>
  <c r="AC38" i="1" s="1"/>
  <c r="AE38" i="1" s="1"/>
  <c r="AA37" i="1"/>
  <c r="AC37" i="1" s="1"/>
  <c r="AE37" i="1" s="1"/>
  <c r="AA36" i="1"/>
  <c r="AC36" i="1" s="1"/>
  <c r="AE36" i="1" s="1"/>
  <c r="AA34" i="1"/>
  <c r="AC34" i="1" s="1"/>
  <c r="AE34" i="1" s="1"/>
  <c r="AA33" i="1"/>
  <c r="AC33" i="1" s="1"/>
  <c r="AE33" i="1" s="1"/>
  <c r="AA32" i="1"/>
  <c r="AC32" i="1" s="1"/>
  <c r="AE32" i="1" s="1"/>
  <c r="AA31" i="1"/>
  <c r="AC31" i="1" s="1"/>
  <c r="AE31" i="1" s="1"/>
  <c r="AA30" i="1"/>
  <c r="AC30" i="1" s="1"/>
  <c r="AE30" i="1" s="1"/>
  <c r="AA29" i="1"/>
  <c r="AC29" i="1" s="1"/>
  <c r="AE29" i="1" s="1"/>
  <c r="AA28" i="1"/>
  <c r="AC28" i="1" s="1"/>
  <c r="AE28" i="1" s="1"/>
  <c r="AA26" i="1"/>
  <c r="AC26" i="1" s="1"/>
  <c r="AE26" i="1" s="1"/>
  <c r="AA25" i="1"/>
  <c r="AC25" i="1" s="1"/>
  <c r="AE25" i="1" s="1"/>
  <c r="AA24" i="1"/>
  <c r="AC24" i="1" s="1"/>
  <c r="AE24" i="1" s="1"/>
  <c r="AA23" i="1"/>
  <c r="AC23" i="1" s="1"/>
  <c r="AE23" i="1" s="1"/>
  <c r="AA22" i="1"/>
  <c r="AC22" i="1" s="1"/>
  <c r="AE22" i="1" s="1"/>
  <c r="AA21" i="1"/>
  <c r="AC21" i="1" s="1"/>
  <c r="AE21" i="1" s="1"/>
  <c r="AA20" i="1"/>
  <c r="AC20" i="1" s="1"/>
  <c r="AE20" i="1" s="1"/>
  <c r="AA18" i="1"/>
  <c r="AC18" i="1" s="1"/>
  <c r="AE18" i="1" s="1"/>
  <c r="AA17" i="1"/>
  <c r="AC17" i="1" s="1"/>
  <c r="AE17" i="1" s="1"/>
  <c r="AA16" i="1"/>
  <c r="AC16" i="1" s="1"/>
  <c r="AE16" i="1" s="1"/>
  <c r="AA15" i="1"/>
  <c r="AC15" i="1" s="1"/>
  <c r="AE15" i="1" s="1"/>
  <c r="AA14" i="1"/>
  <c r="AC14" i="1" s="1"/>
  <c r="AE14" i="1" s="1"/>
  <c r="AA13" i="1"/>
  <c r="AC13" i="1" s="1"/>
  <c r="AE13" i="1" s="1"/>
  <c r="AA12" i="1"/>
  <c r="AC12" i="1" s="1"/>
  <c r="AE12" i="1" s="1"/>
  <c r="AA11" i="1"/>
  <c r="AC11" i="1" s="1"/>
  <c r="AE11" i="1" s="1"/>
  <c r="AA10" i="1"/>
  <c r="AC10" i="1" s="1"/>
  <c r="AE10" i="1" s="1"/>
  <c r="AA8" i="1"/>
  <c r="AC8" i="1" s="1"/>
  <c r="Y87" i="1"/>
  <c r="V85" i="1"/>
  <c r="X85" i="1" s="1"/>
  <c r="Z85" i="1" s="1"/>
  <c r="V84" i="1"/>
  <c r="X84" i="1" s="1"/>
  <c r="Z84" i="1" s="1"/>
  <c r="W83" i="1"/>
  <c r="V83" i="1"/>
  <c r="X83" i="1" s="1"/>
  <c r="Z83" i="1" s="1"/>
  <c r="V80" i="1"/>
  <c r="X80" i="1" s="1"/>
  <c r="Z80" i="1" s="1"/>
  <c r="V78" i="1"/>
  <c r="X78" i="1" s="1"/>
  <c r="Z78" i="1" s="1"/>
  <c r="V75" i="1"/>
  <c r="X75" i="1" s="1"/>
  <c r="Z75" i="1" s="1"/>
  <c r="V73" i="1"/>
  <c r="X73" i="1" s="1"/>
  <c r="Z73" i="1" s="1"/>
  <c r="V72" i="1"/>
  <c r="X72" i="1" s="1"/>
  <c r="Z72" i="1" s="1"/>
  <c r="V71" i="1"/>
  <c r="X71" i="1" s="1"/>
  <c r="Z71" i="1" s="1"/>
  <c r="W68" i="1"/>
  <c r="V68" i="1"/>
  <c r="X68" i="1" s="1"/>
  <c r="Z68" i="1" s="1"/>
  <c r="V66" i="1"/>
  <c r="X66" i="1" s="1"/>
  <c r="Z66" i="1" s="1"/>
  <c r="V65" i="1"/>
  <c r="X65" i="1" s="1"/>
  <c r="Z65" i="1" s="1"/>
  <c r="W64" i="1"/>
  <c r="V64" i="1"/>
  <c r="X64" i="1" s="1"/>
  <c r="Z64" i="1" s="1"/>
  <c r="V63" i="1"/>
  <c r="X63" i="1" s="1"/>
  <c r="Z63" i="1" s="1"/>
  <c r="V62" i="1"/>
  <c r="W62" i="1" s="1"/>
  <c r="V61" i="1"/>
  <c r="X61" i="1" s="1"/>
  <c r="Z61" i="1" s="1"/>
  <c r="V59" i="1"/>
  <c r="X59" i="1" s="1"/>
  <c r="Z59" i="1" s="1"/>
  <c r="V58" i="1"/>
  <c r="X58" i="1" s="1"/>
  <c r="Z58" i="1" s="1"/>
  <c r="V57" i="1"/>
  <c r="X57" i="1" s="1"/>
  <c r="Z57" i="1" s="1"/>
  <c r="V56" i="1"/>
  <c r="X56" i="1" s="1"/>
  <c r="Z56" i="1" s="1"/>
  <c r="V55" i="1"/>
  <c r="X55" i="1" s="1"/>
  <c r="Z55" i="1" s="1"/>
  <c r="V54" i="1"/>
  <c r="X54" i="1" s="1"/>
  <c r="Z54" i="1" s="1"/>
  <c r="V53" i="1"/>
  <c r="X53" i="1" s="1"/>
  <c r="Z53" i="1" s="1"/>
  <c r="V51" i="1"/>
  <c r="X51" i="1" s="1"/>
  <c r="Z51" i="1" s="1"/>
  <c r="V50" i="1"/>
  <c r="X50" i="1" s="1"/>
  <c r="Z50" i="1" s="1"/>
  <c r="W49" i="1"/>
  <c r="V49" i="1"/>
  <c r="X49" i="1" s="1"/>
  <c r="Z49" i="1" s="1"/>
  <c r="V48" i="1"/>
  <c r="X48" i="1" s="1"/>
  <c r="Z48" i="1" s="1"/>
  <c r="V47" i="1"/>
  <c r="X47" i="1" s="1"/>
  <c r="Z47" i="1" s="1"/>
  <c r="V46" i="1"/>
  <c r="X46" i="1" s="1"/>
  <c r="Z46" i="1" s="1"/>
  <c r="V45" i="1"/>
  <c r="X45" i="1" s="1"/>
  <c r="Z45" i="1" s="1"/>
  <c r="V44" i="1"/>
  <c r="X44" i="1" s="1"/>
  <c r="Z44" i="1" s="1"/>
  <c r="V42" i="1"/>
  <c r="X42" i="1" s="1"/>
  <c r="Z42" i="1" s="1"/>
  <c r="V41" i="1"/>
  <c r="X41" i="1" s="1"/>
  <c r="Z41" i="1" s="1"/>
  <c r="V40" i="1"/>
  <c r="X40" i="1" s="1"/>
  <c r="Z40" i="1" s="1"/>
  <c r="V39" i="1"/>
  <c r="X39" i="1" s="1"/>
  <c r="Z39" i="1" s="1"/>
  <c r="V38" i="1"/>
  <c r="X38" i="1" s="1"/>
  <c r="Z38" i="1" s="1"/>
  <c r="V37" i="1"/>
  <c r="X37" i="1" s="1"/>
  <c r="Z37" i="1" s="1"/>
  <c r="V36" i="1"/>
  <c r="X36" i="1" s="1"/>
  <c r="Z36" i="1" s="1"/>
  <c r="V34" i="1"/>
  <c r="X34" i="1" s="1"/>
  <c r="Z34" i="1" s="1"/>
  <c r="V33" i="1"/>
  <c r="X33" i="1" s="1"/>
  <c r="Z33" i="1" s="1"/>
  <c r="V32" i="1"/>
  <c r="W32" i="1" s="1"/>
  <c r="V31" i="1"/>
  <c r="X31" i="1" s="1"/>
  <c r="Z31" i="1" s="1"/>
  <c r="X30" i="1"/>
  <c r="Z30" i="1" s="1"/>
  <c r="V30" i="1"/>
  <c r="W30" i="1" s="1"/>
  <c r="V29" i="1"/>
  <c r="X29" i="1" s="1"/>
  <c r="Z29" i="1" s="1"/>
  <c r="V28" i="1"/>
  <c r="X28" i="1" s="1"/>
  <c r="Z28" i="1" s="1"/>
  <c r="V26" i="1"/>
  <c r="X26" i="1" s="1"/>
  <c r="Z26" i="1" s="1"/>
  <c r="V25" i="1"/>
  <c r="X25" i="1" s="1"/>
  <c r="Z25" i="1" s="1"/>
  <c r="V24" i="1"/>
  <c r="X24" i="1" s="1"/>
  <c r="Z24" i="1" s="1"/>
  <c r="V23" i="1"/>
  <c r="X23" i="1" s="1"/>
  <c r="Z23" i="1" s="1"/>
  <c r="V22" i="1"/>
  <c r="X22" i="1" s="1"/>
  <c r="Z22" i="1" s="1"/>
  <c r="V21" i="1"/>
  <c r="X21" i="1" s="1"/>
  <c r="Z21" i="1" s="1"/>
  <c r="V20" i="1"/>
  <c r="X20" i="1" s="1"/>
  <c r="Z20" i="1" s="1"/>
  <c r="V18" i="1"/>
  <c r="X18" i="1" s="1"/>
  <c r="Z18" i="1" s="1"/>
  <c r="V17" i="1"/>
  <c r="X17" i="1" s="1"/>
  <c r="Z17" i="1" s="1"/>
  <c r="V16" i="1"/>
  <c r="W16" i="1" s="1"/>
  <c r="V15" i="1"/>
  <c r="X15" i="1" s="1"/>
  <c r="Z15" i="1" s="1"/>
  <c r="V14" i="1"/>
  <c r="X14" i="1" s="1"/>
  <c r="Z14" i="1" s="1"/>
  <c r="V13" i="1"/>
  <c r="X13" i="1" s="1"/>
  <c r="Z13" i="1" s="1"/>
  <c r="V12" i="1"/>
  <c r="W12" i="1" s="1"/>
  <c r="V11" i="1"/>
  <c r="X11" i="1" s="1"/>
  <c r="Z11" i="1" s="1"/>
  <c r="V10" i="1"/>
  <c r="X10" i="1" s="1"/>
  <c r="Z10" i="1" s="1"/>
  <c r="V8" i="1"/>
  <c r="X8" i="1" s="1"/>
  <c r="T87" i="1"/>
  <c r="Q85" i="1"/>
  <c r="S85" i="1" s="1"/>
  <c r="U85" i="1" s="1"/>
  <c r="R84" i="1"/>
  <c r="Q84" i="1"/>
  <c r="S84" i="1" s="1"/>
  <c r="U84" i="1" s="1"/>
  <c r="Q83" i="1"/>
  <c r="S83" i="1" s="1"/>
  <c r="U83" i="1" s="1"/>
  <c r="Q80" i="1"/>
  <c r="S80" i="1" s="1"/>
  <c r="U80" i="1" s="1"/>
  <c r="Q78" i="1"/>
  <c r="S78" i="1" s="1"/>
  <c r="U78" i="1" s="1"/>
  <c r="Q75" i="1"/>
  <c r="S75" i="1" s="1"/>
  <c r="U75" i="1" s="1"/>
  <c r="Q73" i="1"/>
  <c r="S73" i="1" s="1"/>
  <c r="U73" i="1" s="1"/>
  <c r="Q72" i="1"/>
  <c r="S72" i="1" s="1"/>
  <c r="U72" i="1" s="1"/>
  <c r="R71" i="1"/>
  <c r="Q71" i="1"/>
  <c r="S71" i="1" s="1"/>
  <c r="U71" i="1" s="1"/>
  <c r="Q68" i="1"/>
  <c r="S68" i="1" s="1"/>
  <c r="U68" i="1" s="1"/>
  <c r="Q66" i="1"/>
  <c r="S66" i="1" s="1"/>
  <c r="U66" i="1" s="1"/>
  <c r="Q65" i="1"/>
  <c r="S65" i="1" s="1"/>
  <c r="U65" i="1" s="1"/>
  <c r="R64" i="1"/>
  <c r="Q64" i="1"/>
  <c r="S64" i="1" s="1"/>
  <c r="U64" i="1" s="1"/>
  <c r="R63" i="1"/>
  <c r="Q63" i="1"/>
  <c r="S63" i="1" s="1"/>
  <c r="U63" i="1" s="1"/>
  <c r="Q62" i="1"/>
  <c r="S62" i="1" s="1"/>
  <c r="U62" i="1" s="1"/>
  <c r="Q61" i="1"/>
  <c r="S61" i="1" s="1"/>
  <c r="U61" i="1" s="1"/>
  <c r="Q59" i="1"/>
  <c r="S59" i="1" s="1"/>
  <c r="U59" i="1" s="1"/>
  <c r="Q58" i="1"/>
  <c r="S58" i="1" s="1"/>
  <c r="U58" i="1" s="1"/>
  <c r="Q57" i="1"/>
  <c r="S57" i="1" s="1"/>
  <c r="U57" i="1" s="1"/>
  <c r="R56" i="1"/>
  <c r="Q56" i="1"/>
  <c r="S56" i="1" s="1"/>
  <c r="U56" i="1" s="1"/>
  <c r="Q55" i="1"/>
  <c r="S55" i="1" s="1"/>
  <c r="U55" i="1" s="1"/>
  <c r="Q54" i="1"/>
  <c r="S54" i="1" s="1"/>
  <c r="U54" i="1" s="1"/>
  <c r="Q53" i="1"/>
  <c r="S53" i="1" s="1"/>
  <c r="U53" i="1" s="1"/>
  <c r="R51" i="1"/>
  <c r="Q51" i="1"/>
  <c r="S51" i="1" s="1"/>
  <c r="U51" i="1" s="1"/>
  <c r="Q50" i="1"/>
  <c r="S50" i="1" s="1"/>
  <c r="U50" i="1" s="1"/>
  <c r="Q49" i="1"/>
  <c r="S49" i="1" s="1"/>
  <c r="U49" i="1" s="1"/>
  <c r="Q48" i="1"/>
  <c r="S48" i="1" s="1"/>
  <c r="U48" i="1" s="1"/>
  <c r="R47" i="1"/>
  <c r="Q47" i="1"/>
  <c r="S47" i="1" s="1"/>
  <c r="U47" i="1" s="1"/>
  <c r="Q46" i="1"/>
  <c r="S46" i="1" s="1"/>
  <c r="U46" i="1" s="1"/>
  <c r="Q45" i="1"/>
  <c r="S45" i="1" s="1"/>
  <c r="U45" i="1" s="1"/>
  <c r="R44" i="1"/>
  <c r="Q44" i="1"/>
  <c r="S44" i="1" s="1"/>
  <c r="U44" i="1" s="1"/>
  <c r="Q42" i="1"/>
  <c r="S42" i="1" s="1"/>
  <c r="U42" i="1" s="1"/>
  <c r="Q41" i="1"/>
  <c r="S41" i="1" s="1"/>
  <c r="U41" i="1" s="1"/>
  <c r="Q40" i="1"/>
  <c r="S40" i="1" s="1"/>
  <c r="U40" i="1" s="1"/>
  <c r="Q39" i="1"/>
  <c r="S39" i="1" s="1"/>
  <c r="U39" i="1" s="1"/>
  <c r="Q38" i="1"/>
  <c r="S38" i="1" s="1"/>
  <c r="U38" i="1" s="1"/>
  <c r="Q37" i="1"/>
  <c r="S37" i="1" s="1"/>
  <c r="U37" i="1" s="1"/>
  <c r="Q36" i="1"/>
  <c r="S36" i="1" s="1"/>
  <c r="U36" i="1" s="1"/>
  <c r="Q34" i="1"/>
  <c r="S34" i="1" s="1"/>
  <c r="U34" i="1" s="1"/>
  <c r="Q33" i="1"/>
  <c r="S33" i="1" s="1"/>
  <c r="U33" i="1" s="1"/>
  <c r="R32" i="1"/>
  <c r="Q32" i="1"/>
  <c r="S32" i="1" s="1"/>
  <c r="U32" i="1" s="1"/>
  <c r="Q31" i="1"/>
  <c r="S31" i="1" s="1"/>
  <c r="U31" i="1" s="1"/>
  <c r="Q30" i="1"/>
  <c r="S30" i="1" s="1"/>
  <c r="U30" i="1" s="1"/>
  <c r="Q29" i="1"/>
  <c r="S29" i="1" s="1"/>
  <c r="U29" i="1" s="1"/>
  <c r="Q28" i="1"/>
  <c r="S28" i="1" s="1"/>
  <c r="U28" i="1" s="1"/>
  <c r="Q26" i="1"/>
  <c r="S26" i="1" s="1"/>
  <c r="U26" i="1" s="1"/>
  <c r="Q25" i="1"/>
  <c r="S25" i="1" s="1"/>
  <c r="U25" i="1" s="1"/>
  <c r="Q24" i="1"/>
  <c r="S24" i="1" s="1"/>
  <c r="U24" i="1" s="1"/>
  <c r="Q23" i="1"/>
  <c r="S23" i="1" s="1"/>
  <c r="U23" i="1" s="1"/>
  <c r="Q22" i="1"/>
  <c r="S22" i="1" s="1"/>
  <c r="U22" i="1" s="1"/>
  <c r="Q21" i="1"/>
  <c r="S21" i="1" s="1"/>
  <c r="U21" i="1" s="1"/>
  <c r="Q20" i="1"/>
  <c r="S20" i="1" s="1"/>
  <c r="U20" i="1" s="1"/>
  <c r="Q18" i="1"/>
  <c r="S18" i="1" s="1"/>
  <c r="U18" i="1" s="1"/>
  <c r="Q17" i="1"/>
  <c r="S17" i="1" s="1"/>
  <c r="U17" i="1" s="1"/>
  <c r="Q16" i="1"/>
  <c r="S16" i="1" s="1"/>
  <c r="U16" i="1" s="1"/>
  <c r="Q15" i="1"/>
  <c r="S15" i="1" s="1"/>
  <c r="U15" i="1" s="1"/>
  <c r="Q14" i="1"/>
  <c r="S14" i="1" s="1"/>
  <c r="U14" i="1" s="1"/>
  <c r="Q13" i="1"/>
  <c r="S13" i="1" s="1"/>
  <c r="U13" i="1" s="1"/>
  <c r="Q12" i="1"/>
  <c r="S12" i="1" s="1"/>
  <c r="U12" i="1" s="1"/>
  <c r="Q11" i="1"/>
  <c r="S11" i="1" s="1"/>
  <c r="U11" i="1" s="1"/>
  <c r="Q10" i="1"/>
  <c r="S10" i="1" s="1"/>
  <c r="U10" i="1" s="1"/>
  <c r="Q8" i="1"/>
  <c r="S8" i="1" s="1"/>
  <c r="W42" i="1" l="1"/>
  <c r="W63" i="1"/>
  <c r="R59" i="1"/>
  <c r="R75" i="1"/>
  <c r="R85" i="1"/>
  <c r="W45" i="1"/>
  <c r="W61" i="1"/>
  <c r="R16" i="1"/>
  <c r="R48" i="1"/>
  <c r="R55" i="1"/>
  <c r="R68" i="1"/>
  <c r="R78" i="1"/>
  <c r="W46" i="1"/>
  <c r="AB18" i="1"/>
  <c r="W33" i="1"/>
  <c r="W41" i="1"/>
  <c r="X62" i="1"/>
  <c r="Z62" i="1" s="1"/>
  <c r="R12" i="1"/>
  <c r="X12" i="1"/>
  <c r="Z12" i="1" s="1"/>
  <c r="W17" i="1"/>
  <c r="W65" i="1"/>
  <c r="R28" i="1"/>
  <c r="R42" i="1"/>
  <c r="W13" i="1"/>
  <c r="W26" i="1"/>
  <c r="W47" i="1"/>
  <c r="W51" i="1"/>
  <c r="W58" i="1"/>
  <c r="W10" i="1"/>
  <c r="X32" i="1"/>
  <c r="Z32" i="1" s="1"/>
  <c r="W48" i="1"/>
  <c r="X16" i="1"/>
  <c r="Z16" i="1" s="1"/>
  <c r="W29" i="1"/>
  <c r="AB14" i="1"/>
  <c r="AB8" i="1"/>
  <c r="AB24" i="1"/>
  <c r="AB20" i="1"/>
  <c r="AB10" i="1"/>
  <c r="AB26" i="1"/>
  <c r="AB16" i="1"/>
  <c r="AB22" i="1"/>
  <c r="AB12" i="1"/>
  <c r="AC87" i="1"/>
  <c r="AE8" i="1"/>
  <c r="AE87" i="1" s="1"/>
  <c r="AB28" i="1"/>
  <c r="AB30" i="1"/>
  <c r="AB32" i="1"/>
  <c r="AB34" i="1"/>
  <c r="AB36" i="1"/>
  <c r="AB38" i="1"/>
  <c r="AB40" i="1"/>
  <c r="AB42" i="1"/>
  <c r="AB44" i="1"/>
  <c r="AB46" i="1"/>
  <c r="AB48" i="1"/>
  <c r="AB50" i="1"/>
  <c r="AB54" i="1"/>
  <c r="AB56" i="1"/>
  <c r="AB58" i="1"/>
  <c r="AB62" i="1"/>
  <c r="AB64" i="1"/>
  <c r="AB66" i="1"/>
  <c r="AB71" i="1"/>
  <c r="AB73" i="1"/>
  <c r="AB78" i="1"/>
  <c r="AB83" i="1"/>
  <c r="AB85" i="1"/>
  <c r="AB11" i="1"/>
  <c r="AB13" i="1"/>
  <c r="AB15" i="1"/>
  <c r="AB17" i="1"/>
  <c r="AB21" i="1"/>
  <c r="AB23" i="1"/>
  <c r="AB25" i="1"/>
  <c r="AB29" i="1"/>
  <c r="AB31" i="1"/>
  <c r="AB33" i="1"/>
  <c r="AB37" i="1"/>
  <c r="AB39" i="1"/>
  <c r="AB41" i="1"/>
  <c r="AB45" i="1"/>
  <c r="AB47" i="1"/>
  <c r="AB49" i="1"/>
  <c r="AB51" i="1"/>
  <c r="AB53" i="1"/>
  <c r="AB55" i="1"/>
  <c r="AB57" i="1"/>
  <c r="AB59" i="1"/>
  <c r="AB61" i="1"/>
  <c r="AB63" i="1"/>
  <c r="AB65" i="1"/>
  <c r="AB68" i="1"/>
  <c r="AB72" i="1"/>
  <c r="AB75" i="1"/>
  <c r="AB80" i="1"/>
  <c r="AB84" i="1"/>
  <c r="W20" i="1"/>
  <c r="W23" i="1"/>
  <c r="W36" i="1"/>
  <c r="W39" i="1"/>
  <c r="W55" i="1"/>
  <c r="W71" i="1"/>
  <c r="W75" i="1"/>
  <c r="W14" i="1"/>
  <c r="W8" i="1"/>
  <c r="W11" i="1"/>
  <c r="W24" i="1"/>
  <c r="W40" i="1"/>
  <c r="W56" i="1"/>
  <c r="W59" i="1"/>
  <c r="W78" i="1"/>
  <c r="W84" i="1"/>
  <c r="W18" i="1"/>
  <c r="W21" i="1"/>
  <c r="W34" i="1"/>
  <c r="W37" i="1"/>
  <c r="W50" i="1"/>
  <c r="W53" i="1"/>
  <c r="W66" i="1"/>
  <c r="W72" i="1"/>
  <c r="W15" i="1"/>
  <c r="W28" i="1"/>
  <c r="W31" i="1"/>
  <c r="W44" i="1"/>
  <c r="W85" i="1"/>
  <c r="W22" i="1"/>
  <c r="W25" i="1"/>
  <c r="W38" i="1"/>
  <c r="W54" i="1"/>
  <c r="W57" i="1"/>
  <c r="W73" i="1"/>
  <c r="W80" i="1"/>
  <c r="Z8" i="1"/>
  <c r="R34" i="1"/>
  <c r="R24" i="1"/>
  <c r="R40" i="1"/>
  <c r="R53" i="1"/>
  <c r="R61" i="1"/>
  <c r="R80" i="1"/>
  <c r="R14" i="1"/>
  <c r="R20" i="1"/>
  <c r="R36" i="1"/>
  <c r="R46" i="1"/>
  <c r="R50" i="1"/>
  <c r="R54" i="1"/>
  <c r="R58" i="1"/>
  <c r="R62" i="1"/>
  <c r="R66" i="1"/>
  <c r="R73" i="1"/>
  <c r="R83" i="1"/>
  <c r="R8" i="1"/>
  <c r="R49" i="1"/>
  <c r="R72" i="1"/>
  <c r="R30" i="1"/>
  <c r="R10" i="1"/>
  <c r="R26" i="1"/>
  <c r="R18" i="1"/>
  <c r="R45" i="1"/>
  <c r="R57" i="1"/>
  <c r="R65" i="1"/>
  <c r="R22" i="1"/>
  <c r="R38" i="1"/>
  <c r="S87" i="1"/>
  <c r="U8" i="1"/>
  <c r="U87" i="1" s="1"/>
  <c r="R11" i="1"/>
  <c r="R13" i="1"/>
  <c r="R15" i="1"/>
  <c r="R17" i="1"/>
  <c r="R21" i="1"/>
  <c r="R23" i="1"/>
  <c r="R25" i="1"/>
  <c r="R29" i="1"/>
  <c r="R31" i="1"/>
  <c r="R33" i="1"/>
  <c r="R37" i="1"/>
  <c r="R39" i="1"/>
  <c r="R41" i="1"/>
  <c r="Z87" i="1" l="1"/>
  <c r="X87" i="1"/>
  <c r="G36" i="1" l="1"/>
  <c r="H36" i="1" s="1"/>
  <c r="G61" i="1"/>
  <c r="I61" i="1" s="1"/>
  <c r="K61" i="1" s="1"/>
  <c r="G44" i="1"/>
  <c r="H44" i="1" s="1"/>
  <c r="G29" i="1"/>
  <c r="I29" i="1" s="1"/>
  <c r="K29" i="1" s="1"/>
  <c r="G49" i="1"/>
  <c r="H49" i="1" s="1"/>
  <c r="G34" i="1"/>
  <c r="H34" i="1" s="1"/>
  <c r="G41" i="1"/>
  <c r="H41" i="1" s="1"/>
  <c r="I41" i="1"/>
  <c r="K41" i="1" s="1"/>
  <c r="G12" i="1"/>
  <c r="H12" i="1" s="1"/>
  <c r="G57" i="1"/>
  <c r="H57" i="1" s="1"/>
  <c r="G13" i="1"/>
  <c r="I13" i="1" s="1"/>
  <c r="K13" i="1" s="1"/>
  <c r="G50" i="1"/>
  <c r="I50" i="1" s="1"/>
  <c r="K50" i="1" s="1"/>
  <c r="G17" i="1"/>
  <c r="H17" i="1" s="1"/>
  <c r="G65" i="1"/>
  <c r="H65" i="1" s="1"/>
  <c r="G18" i="1"/>
  <c r="H18" i="1" s="1"/>
  <c r="G53" i="1"/>
  <c r="H53" i="1" s="1"/>
  <c r="G37" i="1"/>
  <c r="H37" i="1" s="1"/>
  <c r="G11" i="1"/>
  <c r="H11" i="1" s="1"/>
  <c r="G45" i="1"/>
  <c r="H45" i="1" s="1"/>
  <c r="G25" i="1"/>
  <c r="H25" i="1" s="1"/>
  <c r="G20" i="1"/>
  <c r="H20" i="1" s="1"/>
  <c r="G21" i="1"/>
  <c r="H21" i="1" s="1"/>
  <c r="G58" i="1"/>
  <c r="H58" i="1" s="1"/>
  <c r="G42" i="1"/>
  <c r="H42" i="1" s="1"/>
  <c r="G10" i="1"/>
  <c r="H10" i="1" s="1"/>
  <c r="G33" i="1"/>
  <c r="H33" i="1" s="1"/>
  <c r="G28" i="1"/>
  <c r="H28" i="1" s="1"/>
  <c r="I28" i="1"/>
  <c r="K28" i="1" s="1"/>
  <c r="G26" i="1"/>
  <c r="H26" i="1" s="1"/>
  <c r="G63" i="1"/>
  <c r="H63" i="1" s="1"/>
  <c r="G47" i="1"/>
  <c r="H47" i="1" s="1"/>
  <c r="G32" i="1"/>
  <c r="H32" i="1" s="1"/>
  <c r="I32" i="1"/>
  <c r="K32" i="1" s="1"/>
  <c r="G22" i="1"/>
  <c r="H22" i="1" s="1"/>
  <c r="G68" i="1"/>
  <c r="I68" i="1" s="1"/>
  <c r="K68" i="1" s="1"/>
  <c r="G46" i="1"/>
  <c r="H46" i="1" s="1"/>
  <c r="J87" i="1"/>
  <c r="G31" i="1"/>
  <c r="H31" i="1" s="1"/>
  <c r="G55" i="1"/>
  <c r="I55" i="1" s="1"/>
  <c r="K55" i="1" s="1"/>
  <c r="G73" i="1"/>
  <c r="I73" i="1" s="1"/>
  <c r="K73" i="1" s="1"/>
  <c r="G64" i="1"/>
  <c r="I64" i="1" s="1"/>
  <c r="K64" i="1" s="1"/>
  <c r="G54" i="1"/>
  <c r="H54" i="1" s="1"/>
  <c r="G40" i="1"/>
  <c r="I40" i="1" s="1"/>
  <c r="K40" i="1" s="1"/>
  <c r="G15" i="1"/>
  <c r="H15" i="1" s="1"/>
  <c r="I15" i="1"/>
  <c r="K15" i="1" s="1"/>
  <c r="G30" i="1"/>
  <c r="I30" i="1" s="1"/>
  <c r="K30" i="1" s="1"/>
  <c r="G39" i="1"/>
  <c r="H39" i="1" s="1"/>
  <c r="G14" i="1"/>
  <c r="H14" i="1" s="1"/>
  <c r="G75" i="1"/>
  <c r="I75" i="1" s="1"/>
  <c r="K75" i="1" s="1"/>
  <c r="G62" i="1"/>
  <c r="H62" i="1" s="1"/>
  <c r="I62" i="1"/>
  <c r="K62" i="1" s="1"/>
  <c r="G38" i="1"/>
  <c r="H38" i="1" s="1"/>
  <c r="G24" i="1"/>
  <c r="I24" i="1" s="1"/>
  <c r="K24" i="1" s="1"/>
  <c r="G84" i="1"/>
  <c r="H84" i="1" s="1"/>
  <c r="G56" i="1"/>
  <c r="I56" i="1" s="1"/>
  <c r="K56" i="1" s="1"/>
  <c r="G72" i="1"/>
  <c r="H72" i="1" s="1"/>
  <c r="I72" i="1"/>
  <c r="K72" i="1" s="1"/>
  <c r="G85" i="1"/>
  <c r="I85" i="1" s="1"/>
  <c r="K85" i="1" s="1"/>
  <c r="G16" i="1"/>
  <c r="H16" i="1" s="1"/>
  <c r="G51" i="1"/>
  <c r="I51" i="1" s="1"/>
  <c r="K51" i="1" s="1"/>
  <c r="G78" i="1"/>
  <c r="H78" i="1" s="1"/>
  <c r="G8" i="1"/>
  <c r="I8" i="1" s="1"/>
  <c r="G59" i="1"/>
  <c r="H59" i="1" s="1"/>
  <c r="G48" i="1"/>
  <c r="I48" i="1" s="1"/>
  <c r="K48" i="1" s="1"/>
  <c r="G23" i="1"/>
  <c r="H23" i="1" s="1"/>
  <c r="G66" i="1"/>
  <c r="H66" i="1" s="1"/>
  <c r="G71" i="1"/>
  <c r="H71" i="1" s="1"/>
  <c r="G83" i="1"/>
  <c r="H83" i="1" s="1"/>
  <c r="G80" i="1"/>
  <c r="I80" i="1" s="1"/>
  <c r="K80" i="1" s="1"/>
  <c r="I17" i="1" l="1"/>
  <c r="K17" i="1" s="1"/>
  <c r="H8" i="1"/>
  <c r="I39" i="1"/>
  <c r="K39" i="1" s="1"/>
  <c r="I53" i="1"/>
  <c r="K53" i="1" s="1"/>
  <c r="I57" i="1"/>
  <c r="K57" i="1" s="1"/>
  <c r="I34" i="1"/>
  <c r="K34" i="1" s="1"/>
  <c r="I38" i="1"/>
  <c r="K38" i="1" s="1"/>
  <c r="H50" i="1"/>
  <c r="H75" i="1"/>
  <c r="I14" i="1"/>
  <c r="K14" i="1" s="1"/>
  <c r="I65" i="1"/>
  <c r="K65" i="1" s="1"/>
  <c r="I54" i="1"/>
  <c r="K54" i="1" s="1"/>
  <c r="I45" i="1"/>
  <c r="K45" i="1" s="1"/>
  <c r="I12" i="1"/>
  <c r="K12" i="1" s="1"/>
  <c r="I71" i="1"/>
  <c r="K71" i="1" s="1"/>
  <c r="H24" i="1"/>
  <c r="I58" i="1"/>
  <c r="K58" i="1" s="1"/>
  <c r="H30" i="1"/>
  <c r="H40" i="1"/>
  <c r="I22" i="1"/>
  <c r="K22" i="1" s="1"/>
  <c r="I26" i="1"/>
  <c r="K26" i="1" s="1"/>
  <c r="I42" i="1"/>
  <c r="K42" i="1" s="1"/>
  <c r="I25" i="1"/>
  <c r="K25" i="1" s="1"/>
  <c r="I84" i="1"/>
  <c r="K84" i="1" s="1"/>
  <c r="H56" i="1"/>
  <c r="H13" i="1"/>
  <c r="I46" i="1"/>
  <c r="K46" i="1" s="1"/>
  <c r="I47" i="1"/>
  <c r="K47" i="1" s="1"/>
  <c r="I33" i="1"/>
  <c r="K33" i="1" s="1"/>
  <c r="I21" i="1"/>
  <c r="K21" i="1" s="1"/>
  <c r="I11" i="1"/>
  <c r="K11" i="1" s="1"/>
  <c r="I18" i="1"/>
  <c r="K18" i="1" s="1"/>
  <c r="I66" i="1"/>
  <c r="K66" i="1" s="1"/>
  <c r="I78" i="1"/>
  <c r="K78" i="1" s="1"/>
  <c r="H64" i="1"/>
  <c r="I63" i="1"/>
  <c r="K63" i="1" s="1"/>
  <c r="I10" i="1"/>
  <c r="K10" i="1" s="1"/>
  <c r="I20" i="1"/>
  <c r="K20" i="1" s="1"/>
  <c r="I37" i="1"/>
  <c r="K37" i="1" s="1"/>
  <c r="H48" i="1"/>
  <c r="H85" i="1"/>
  <c r="I83" i="1"/>
  <c r="K83" i="1" s="1"/>
  <c r="H29" i="1"/>
  <c r="H61" i="1"/>
  <c r="H80" i="1"/>
  <c r="K8" i="1"/>
  <c r="H51" i="1"/>
  <c r="H55" i="1"/>
  <c r="I23" i="1"/>
  <c r="K23" i="1" s="1"/>
  <c r="I59" i="1"/>
  <c r="K59" i="1" s="1"/>
  <c r="I16" i="1"/>
  <c r="K16" i="1" s="1"/>
  <c r="H73" i="1"/>
  <c r="I31" i="1"/>
  <c r="K31" i="1" s="1"/>
  <c r="I49" i="1"/>
  <c r="K49" i="1" s="1"/>
  <c r="I44" i="1"/>
  <c r="K44" i="1" s="1"/>
  <c r="I36" i="1"/>
  <c r="K36" i="1" s="1"/>
  <c r="H68" i="1"/>
  <c r="K87" i="1" l="1"/>
  <c r="I87" i="1"/>
  <c r="L41" i="1"/>
  <c r="N41" i="1" s="1"/>
  <c r="P41" i="1" s="1"/>
  <c r="AF41" i="1" l="1"/>
  <c r="AG41" i="1"/>
  <c r="AL41" i="1" s="1"/>
  <c r="AH41" i="1"/>
  <c r="AI41" i="1"/>
  <c r="M41" i="1"/>
  <c r="L8" i="1"/>
  <c r="N8" i="1" s="1"/>
  <c r="AJ41" i="1" l="1"/>
  <c r="AK41" i="1" s="1"/>
  <c r="P8" i="1"/>
  <c r="M8" i="1"/>
  <c r="AI8" i="1" l="1"/>
  <c r="AH8" i="1"/>
  <c r="AG8" i="1"/>
  <c r="AL8" i="1" s="1"/>
  <c r="AF8" i="1"/>
  <c r="AJ8" i="1" s="1"/>
  <c r="AK8" i="1" s="1"/>
  <c r="L10" i="1"/>
  <c r="N10" i="1" s="1"/>
  <c r="P10" i="1" s="1"/>
  <c r="AF10" i="1" l="1"/>
  <c r="AH10" i="1"/>
  <c r="AI10" i="1"/>
  <c r="AG10" i="1"/>
  <c r="AL10" i="1" s="1"/>
  <c r="M10" i="1"/>
  <c r="L11" i="1"/>
  <c r="N11" i="1" s="1"/>
  <c r="P11" i="1" s="1"/>
  <c r="M11" i="1"/>
  <c r="AJ10" i="1" l="1"/>
  <c r="AK10" i="1" s="1"/>
  <c r="AG11" i="1"/>
  <c r="AL11" i="1" s="1"/>
  <c r="AF11" i="1"/>
  <c r="AJ11" i="1" s="1"/>
  <c r="AK11" i="1" s="1"/>
  <c r="AH11" i="1"/>
  <c r="AI11" i="1"/>
  <c r="L12" i="1"/>
  <c r="N12" i="1" s="1"/>
  <c r="M12" i="1"/>
  <c r="P12" i="1"/>
  <c r="AI12" i="1" s="1"/>
  <c r="AG12" i="1" l="1"/>
  <c r="AL12" i="1" s="1"/>
  <c r="AF12" i="1"/>
  <c r="AJ12" i="1" s="1"/>
  <c r="AK12" i="1" s="1"/>
  <c r="AH12" i="1"/>
  <c r="L13" i="1"/>
  <c r="N13" i="1" s="1"/>
  <c r="M13" i="1"/>
  <c r="P13" i="1" l="1"/>
  <c r="AG13" i="1" l="1"/>
  <c r="AL13" i="1" s="1"/>
  <c r="AI13" i="1"/>
  <c r="AH13" i="1"/>
  <c r="AF13" i="1"/>
  <c r="AJ13" i="1" s="1"/>
  <c r="AK13" i="1" s="1"/>
  <c r="L14" i="1"/>
  <c r="N14" i="1" s="1"/>
  <c r="M14" i="1"/>
  <c r="P14" i="1" l="1"/>
  <c r="AF14" i="1" l="1"/>
  <c r="AI14" i="1"/>
  <c r="AH14" i="1"/>
  <c r="AG14" i="1"/>
  <c r="AL14" i="1" s="1"/>
  <c r="AJ14" i="1" l="1"/>
  <c r="AK14" i="1" s="1"/>
  <c r="L15" i="1"/>
  <c r="N15" i="1" s="1"/>
  <c r="M15" i="1"/>
  <c r="P15" i="1" l="1"/>
  <c r="AI15" i="1" l="1"/>
  <c r="AF15" i="1"/>
  <c r="AH15" i="1"/>
  <c r="AG15" i="1"/>
  <c r="AL15" i="1" s="1"/>
  <c r="AJ15" i="1" l="1"/>
  <c r="AK15" i="1" s="1"/>
  <c r="L16" i="1"/>
  <c r="N16" i="1" s="1"/>
  <c r="P16" i="1" l="1"/>
  <c r="M16" i="1"/>
  <c r="AH16" i="1" l="1"/>
  <c r="AI16" i="1"/>
  <c r="AF16" i="1"/>
  <c r="AJ16" i="1" s="1"/>
  <c r="AK16" i="1" s="1"/>
  <c r="AG16" i="1"/>
  <c r="AL16" i="1" s="1"/>
  <c r="L17" i="1"/>
  <c r="N17" i="1" s="1"/>
  <c r="P17" i="1" s="1"/>
  <c r="AI17" i="1" l="1"/>
  <c r="AF17" i="1"/>
  <c r="AG17" i="1"/>
  <c r="AL17" i="1" s="1"/>
  <c r="AH17" i="1"/>
  <c r="M17" i="1"/>
  <c r="L18" i="1"/>
  <c r="AJ17" i="1" l="1"/>
  <c r="AK17" i="1" s="1"/>
  <c r="M18" i="1"/>
  <c r="N18" i="1"/>
  <c r="P18" i="1" l="1"/>
  <c r="AG18" i="1" l="1"/>
  <c r="AL18" i="1" s="1"/>
  <c r="AF18" i="1"/>
  <c r="AH18" i="1"/>
  <c r="AI18" i="1"/>
  <c r="L20" i="1"/>
  <c r="AJ18" i="1" l="1"/>
  <c r="AK18" i="1" s="1"/>
  <c r="M20" i="1"/>
  <c r="N20" i="1"/>
  <c r="P20" i="1" l="1"/>
  <c r="AG20" i="1" l="1"/>
  <c r="AL20" i="1" s="1"/>
  <c r="AH20" i="1"/>
  <c r="AF20" i="1"/>
  <c r="AJ20" i="1" s="1"/>
  <c r="AK20" i="1" s="1"/>
  <c r="AI20" i="1"/>
  <c r="L21" i="1"/>
  <c r="M21" i="1" s="1"/>
  <c r="N21" i="1" l="1"/>
  <c r="P21" i="1" l="1"/>
  <c r="AH21" i="1" l="1"/>
  <c r="AG21" i="1"/>
  <c r="AL21" i="1" s="1"/>
  <c r="AI21" i="1"/>
  <c r="AF21" i="1"/>
  <c r="AJ21" i="1" s="1"/>
  <c r="AK21" i="1" s="1"/>
  <c r="L22" i="1"/>
  <c r="N22" i="1" s="1"/>
  <c r="M22" i="1" l="1"/>
  <c r="P22" i="1"/>
  <c r="AF22" i="1" l="1"/>
  <c r="AH22" i="1"/>
  <c r="AG22" i="1"/>
  <c r="AL22" i="1" s="1"/>
  <c r="AI22" i="1"/>
  <c r="L23" i="1"/>
  <c r="M23" i="1" s="1"/>
  <c r="N23" i="1" l="1"/>
  <c r="P23" i="1" s="1"/>
  <c r="AF23" i="1" s="1"/>
  <c r="AJ22" i="1"/>
  <c r="AK22" i="1" s="1"/>
  <c r="AG23" i="1"/>
  <c r="AL23" i="1" s="1"/>
  <c r="AH23" i="1"/>
  <c r="AI23" i="1"/>
  <c r="AJ23" i="1" l="1"/>
  <c r="AK23" i="1" s="1"/>
  <c r="L24" i="1"/>
  <c r="N24" i="1" l="1"/>
  <c r="M24" i="1"/>
  <c r="P24" i="1" l="1"/>
  <c r="AH24" i="1" l="1"/>
  <c r="AF24" i="1"/>
  <c r="AJ24" i="1" s="1"/>
  <c r="AK24" i="1" s="1"/>
  <c r="AG24" i="1"/>
  <c r="AL24" i="1" s="1"/>
  <c r="AI24" i="1"/>
  <c r="L25" i="1"/>
  <c r="N25" i="1" s="1"/>
  <c r="P25" i="1" l="1"/>
  <c r="M25" i="1"/>
  <c r="AH25" i="1" l="1"/>
  <c r="AF25" i="1"/>
  <c r="AI25" i="1"/>
  <c r="AG25" i="1"/>
  <c r="AL25" i="1" s="1"/>
  <c r="AJ25" i="1" l="1"/>
  <c r="AK25" i="1" s="1"/>
  <c r="L26" i="1"/>
  <c r="M26" i="1" l="1"/>
  <c r="N26" i="1"/>
  <c r="P26" i="1" l="1"/>
  <c r="AI26" i="1" l="1"/>
  <c r="AF26" i="1"/>
  <c r="AJ26" i="1" s="1"/>
  <c r="AK26" i="1" s="1"/>
  <c r="AH26" i="1"/>
  <c r="AG26" i="1"/>
  <c r="AL26" i="1" s="1"/>
  <c r="L28" i="1"/>
  <c r="N28" i="1" s="1"/>
  <c r="M28" i="1" l="1"/>
  <c r="P28" i="1"/>
  <c r="AI28" i="1" l="1"/>
  <c r="AG28" i="1"/>
  <c r="AL28" i="1" s="1"/>
  <c r="AH28" i="1"/>
  <c r="AF28" i="1"/>
  <c r="AJ28" i="1" l="1"/>
  <c r="AK28" i="1" s="1"/>
  <c r="L29" i="1"/>
  <c r="N29" i="1" s="1"/>
  <c r="M29" i="1"/>
  <c r="P29" i="1" l="1"/>
  <c r="AG29" i="1" l="1"/>
  <c r="AL29" i="1" s="1"/>
  <c r="AH29" i="1"/>
  <c r="AI29" i="1"/>
  <c r="AF29" i="1"/>
  <c r="AJ29" i="1" s="1"/>
  <c r="AK29" i="1" s="1"/>
  <c r="L30" i="1"/>
  <c r="N30" i="1" s="1"/>
  <c r="P30" i="1" s="1"/>
  <c r="AF30" i="1" s="1"/>
  <c r="M30" i="1" l="1"/>
  <c r="AG30" i="1"/>
  <c r="AL30" i="1" s="1"/>
  <c r="AI30" i="1"/>
  <c r="AH30" i="1"/>
  <c r="AJ30" i="1" l="1"/>
  <c r="AK30" i="1" s="1"/>
  <c r="L31" i="1"/>
  <c r="N31" i="1" s="1"/>
  <c r="M31" i="1"/>
  <c r="P31" i="1"/>
  <c r="AF31" i="1"/>
  <c r="AG31" i="1" l="1"/>
  <c r="AL31" i="1" s="1"/>
  <c r="AH31" i="1"/>
  <c r="AI31" i="1"/>
  <c r="AJ31" i="1" l="1"/>
  <c r="AK31" i="1" s="1"/>
  <c r="L32" i="1"/>
  <c r="N32" i="1" s="1"/>
  <c r="P32" i="1" s="1"/>
  <c r="M32" i="1"/>
  <c r="AI32" i="1" l="1"/>
  <c r="AH32" i="1"/>
  <c r="AF32" i="1"/>
  <c r="AG32" i="1"/>
  <c r="AL32" i="1" s="1"/>
  <c r="AJ32" i="1" l="1"/>
  <c r="AK32" i="1" s="1"/>
  <c r="L33" i="1"/>
  <c r="N33" i="1" s="1"/>
  <c r="M33" i="1" l="1"/>
  <c r="P33" i="1"/>
  <c r="AF33" i="1" l="1"/>
  <c r="AG33" i="1"/>
  <c r="AL33" i="1" s="1"/>
  <c r="AH33" i="1"/>
  <c r="AI33" i="1"/>
  <c r="L34" i="1"/>
  <c r="N34" i="1" s="1"/>
  <c r="M34" i="1"/>
  <c r="AJ33" i="1" l="1"/>
  <c r="AK33" i="1" s="1"/>
  <c r="P34" i="1"/>
  <c r="AG34" i="1" l="1"/>
  <c r="AL34" i="1" s="1"/>
  <c r="AF34" i="1"/>
  <c r="AJ34" i="1" s="1"/>
  <c r="AK34" i="1" s="1"/>
  <c r="AI34" i="1"/>
  <c r="AH34" i="1"/>
  <c r="L36" i="1"/>
  <c r="N36" i="1" s="1"/>
  <c r="P36" i="1" l="1"/>
  <c r="M36" i="1"/>
  <c r="AG36" i="1" l="1"/>
  <c r="AL36" i="1" s="1"/>
  <c r="AF36" i="1"/>
  <c r="AI36" i="1"/>
  <c r="AH36" i="1"/>
  <c r="AJ36" i="1" l="1"/>
  <c r="AK36" i="1" s="1"/>
  <c r="L37" i="1"/>
  <c r="M37" i="1" l="1"/>
  <c r="N37" i="1"/>
  <c r="P37" i="1" l="1"/>
  <c r="AI37" i="1" l="1"/>
  <c r="AF37" i="1"/>
  <c r="AJ37" i="1" s="1"/>
  <c r="AK37" i="1" s="1"/>
  <c r="AG37" i="1"/>
  <c r="AL37" i="1" s="1"/>
  <c r="AH37" i="1"/>
  <c r="L39" i="1"/>
  <c r="N39" i="1" l="1"/>
  <c r="P39" i="1" s="1"/>
  <c r="M39" i="1"/>
  <c r="AH39" i="1" l="1"/>
  <c r="AG39" i="1"/>
  <c r="AL39" i="1" s="1"/>
  <c r="AF39" i="1"/>
  <c r="AI39" i="1"/>
  <c r="AJ39" i="1" l="1"/>
  <c r="AK39" i="1" s="1"/>
  <c r="N40" i="1"/>
  <c r="P40" i="1" s="1"/>
  <c r="L40" i="1"/>
  <c r="M40" i="1"/>
  <c r="AG40" i="1" l="1"/>
  <c r="AL40" i="1" s="1"/>
  <c r="AF40" i="1"/>
  <c r="AJ40" i="1" s="1"/>
  <c r="AK40" i="1" s="1"/>
  <c r="AI40" i="1"/>
  <c r="AH40" i="1"/>
  <c r="L42" i="1"/>
  <c r="M42" i="1" s="1"/>
  <c r="N42" i="1" l="1"/>
  <c r="P42" i="1" s="1"/>
  <c r="AF42" i="1" l="1"/>
  <c r="AI42" i="1"/>
  <c r="AH42" i="1"/>
  <c r="AG42" i="1"/>
  <c r="AJ42" i="1" l="1"/>
  <c r="AK42" i="1" s="1"/>
  <c r="L44" i="1"/>
  <c r="M44" i="1" s="1"/>
  <c r="N44" i="1" l="1"/>
  <c r="P44" i="1" s="1"/>
  <c r="AH44" i="1" l="1"/>
  <c r="AI44" i="1"/>
  <c r="AG44" i="1"/>
  <c r="AL44" i="1" s="1"/>
  <c r="AF44" i="1"/>
  <c r="AJ44" i="1" l="1"/>
  <c r="AK44" i="1" s="1"/>
  <c r="L45" i="1"/>
  <c r="M45" i="1" s="1"/>
  <c r="N45" i="1" l="1"/>
  <c r="P45" i="1" s="1"/>
  <c r="AH45" i="1" l="1"/>
  <c r="AG45" i="1"/>
  <c r="AL45" i="1" s="1"/>
  <c r="AI45" i="1"/>
  <c r="AF45" i="1"/>
  <c r="L46" i="1"/>
  <c r="N46" i="1" s="1"/>
  <c r="P46" i="1" s="1"/>
  <c r="M46" i="1"/>
  <c r="AJ45" i="1" l="1"/>
  <c r="AK45" i="1" s="1"/>
  <c r="AF46" i="1"/>
  <c r="AI46" i="1"/>
  <c r="AH46" i="1"/>
  <c r="AG46" i="1"/>
  <c r="AJ46" i="1" l="1"/>
  <c r="AK46" i="1" s="1"/>
  <c r="L47" i="1"/>
  <c r="N47" i="1" s="1"/>
  <c r="P47" i="1" s="1"/>
  <c r="AI47" i="1" l="1"/>
  <c r="AH47" i="1"/>
  <c r="AF47" i="1"/>
  <c r="AG47" i="1"/>
  <c r="AL47" i="1" s="1"/>
  <c r="M47" i="1"/>
  <c r="AJ47" i="1" l="1"/>
  <c r="AK47" i="1" s="1"/>
  <c r="L48" i="1"/>
  <c r="M48" i="1" s="1"/>
  <c r="N48" i="1" l="1"/>
  <c r="P48" i="1" s="1"/>
  <c r="AG48" i="1" l="1"/>
  <c r="AL48" i="1" s="1"/>
  <c r="AH48" i="1"/>
  <c r="AF48" i="1"/>
  <c r="AJ48" i="1" s="1"/>
  <c r="AK48" i="1" s="1"/>
  <c r="AI48" i="1"/>
  <c r="L49" i="1"/>
  <c r="M49" i="1" s="1"/>
  <c r="N49" i="1" l="1"/>
  <c r="P49" i="1" s="1"/>
  <c r="AI49" i="1" l="1"/>
  <c r="AG49" i="1"/>
  <c r="AL49" i="1" s="1"/>
  <c r="AF49" i="1"/>
  <c r="AJ49" i="1" s="1"/>
  <c r="AK49" i="1" s="1"/>
  <c r="AH49" i="1"/>
  <c r="L50" i="1"/>
  <c r="N50" i="1" s="1"/>
  <c r="P50" i="1" s="1"/>
  <c r="M50" i="1"/>
  <c r="AI50" i="1" l="1"/>
  <c r="AF50" i="1"/>
  <c r="AH50" i="1"/>
  <c r="AG50" i="1"/>
  <c r="AL50" i="1" s="1"/>
  <c r="AJ50" i="1" l="1"/>
  <c r="AK50" i="1" s="1"/>
  <c r="L51" i="1"/>
  <c r="N51" i="1" s="1"/>
  <c r="P51" i="1" s="1"/>
  <c r="AF51" i="1" l="1"/>
  <c r="AH51" i="1"/>
  <c r="AG51" i="1"/>
  <c r="AL51" i="1" s="1"/>
  <c r="AI51" i="1"/>
  <c r="M51" i="1"/>
  <c r="AJ51" i="1" l="1"/>
  <c r="AK51" i="1" s="1"/>
  <c r="L53" i="1"/>
  <c r="N53" i="1" s="1"/>
  <c r="P53" i="1" s="1"/>
  <c r="M53" i="1"/>
  <c r="AH53" i="1" l="1"/>
  <c r="AI53" i="1"/>
  <c r="AG53" i="1"/>
  <c r="AL53" i="1" s="1"/>
  <c r="AF53" i="1"/>
  <c r="AJ53" i="1" s="1"/>
  <c r="AK53" i="1" s="1"/>
  <c r="L54" i="1"/>
  <c r="M54" i="1" s="1"/>
  <c r="N54" i="1" l="1"/>
  <c r="P54" i="1" s="1"/>
  <c r="AH54" i="1" l="1"/>
  <c r="AI54" i="1"/>
  <c r="AF54" i="1"/>
  <c r="AG54" i="1"/>
  <c r="AL54" i="1" s="1"/>
  <c r="L55" i="1"/>
  <c r="M55" i="1" s="1"/>
  <c r="AJ54" i="1" l="1"/>
  <c r="AK54" i="1" s="1"/>
  <c r="N55" i="1"/>
  <c r="P55" i="1" s="1"/>
  <c r="AI55" i="1" l="1"/>
  <c r="AG55" i="1"/>
  <c r="AL55" i="1" s="1"/>
  <c r="AF55" i="1"/>
  <c r="AJ55" i="1" s="1"/>
  <c r="AK55" i="1" s="1"/>
  <c r="AH55" i="1"/>
  <c r="L56" i="1"/>
  <c r="N56" i="1" s="1"/>
  <c r="P56" i="1" s="1"/>
  <c r="AH56" i="1" l="1"/>
  <c r="AF56" i="1"/>
  <c r="AI56" i="1"/>
  <c r="AG56" i="1"/>
  <c r="AL56" i="1" s="1"/>
  <c r="M56" i="1"/>
  <c r="AJ56" i="1" l="1"/>
  <c r="AK56" i="1" s="1"/>
  <c r="L57" i="1"/>
  <c r="N57" i="1" s="1"/>
  <c r="P57" i="1" s="1"/>
  <c r="M57" i="1" l="1"/>
  <c r="AF57" i="1"/>
  <c r="AI57" i="1"/>
  <c r="AH57" i="1"/>
  <c r="AG57" i="1"/>
  <c r="AL57" i="1" s="1"/>
  <c r="AJ57" i="1" l="1"/>
  <c r="AK57" i="1" s="1"/>
  <c r="L58" i="1"/>
  <c r="M58" i="1" s="1"/>
  <c r="N58" i="1" l="1"/>
  <c r="P58" i="1" s="1"/>
  <c r="AG58" i="1" l="1"/>
  <c r="AL58" i="1" s="1"/>
  <c r="AH58" i="1"/>
  <c r="AI58" i="1"/>
  <c r="AF58" i="1"/>
  <c r="AJ58" i="1" s="1"/>
  <c r="AK58" i="1" s="1"/>
  <c r="L59" i="1"/>
  <c r="N59" i="1" s="1"/>
  <c r="P59" i="1" s="1"/>
  <c r="M59" i="1"/>
  <c r="AF59" i="1" l="1"/>
  <c r="AI59" i="1"/>
  <c r="AH59" i="1"/>
  <c r="AG59" i="1"/>
  <c r="AL59" i="1" s="1"/>
  <c r="AJ59" i="1" l="1"/>
  <c r="AK59" i="1" s="1"/>
  <c r="L61" i="1"/>
  <c r="M61" i="1" s="1"/>
  <c r="N61" i="1" l="1"/>
  <c r="P61" i="1" s="1"/>
  <c r="AG61" i="1"/>
  <c r="AL61" i="1" s="1"/>
  <c r="AI61" i="1"/>
  <c r="AF61" i="1"/>
  <c r="AJ61" i="1" s="1"/>
  <c r="AK61" i="1" s="1"/>
  <c r="AH61" i="1"/>
  <c r="L62" i="1"/>
  <c r="N62" i="1" s="1"/>
  <c r="P62" i="1" s="1"/>
  <c r="AI62" i="1" l="1"/>
  <c r="AG62" i="1"/>
  <c r="AL62" i="1" s="1"/>
  <c r="AF62" i="1"/>
  <c r="AH62" i="1"/>
  <c r="M62" i="1"/>
  <c r="AJ62" i="1" l="1"/>
  <c r="AK62" i="1" s="1"/>
  <c r="L63" i="1"/>
  <c r="M63" i="1" s="1"/>
  <c r="N63" i="1" l="1"/>
  <c r="P63" i="1" s="1"/>
  <c r="AF63" i="1" l="1"/>
  <c r="AI63" i="1"/>
  <c r="AH63" i="1"/>
  <c r="AG63" i="1"/>
  <c r="AL63" i="1" s="1"/>
  <c r="AJ63" i="1" l="1"/>
  <c r="AK63" i="1" s="1"/>
  <c r="L64" i="1"/>
  <c r="N64" i="1" s="1"/>
  <c r="P64" i="1" s="1"/>
  <c r="M64" i="1"/>
  <c r="AI64" i="1" l="1"/>
  <c r="AG64" i="1"/>
  <c r="AL64" i="1" s="1"/>
  <c r="AF64" i="1"/>
  <c r="AJ64" i="1" s="1"/>
  <c r="AK64" i="1" s="1"/>
  <c r="AH64" i="1"/>
  <c r="L65" i="1"/>
  <c r="M65" i="1" s="1"/>
  <c r="N65" i="1" l="1"/>
  <c r="P65" i="1" s="1"/>
  <c r="AF65" i="1"/>
  <c r="AH65" i="1"/>
  <c r="AG65" i="1"/>
  <c r="AL65" i="1" s="1"/>
  <c r="AI65" i="1"/>
  <c r="AJ65" i="1" l="1"/>
  <c r="AK65" i="1" s="1"/>
  <c r="L66" i="1"/>
  <c r="N66" i="1" s="1"/>
  <c r="P66" i="1" s="1"/>
  <c r="M66" i="1"/>
  <c r="AI66" i="1" l="1"/>
  <c r="AG66" i="1"/>
  <c r="AL66" i="1" s="1"/>
  <c r="AF66" i="1"/>
  <c r="AJ66" i="1" s="1"/>
  <c r="AK66" i="1" s="1"/>
  <c r="AH66" i="1"/>
  <c r="L68" i="1"/>
  <c r="M68" i="1" s="1"/>
  <c r="N68" i="1" l="1"/>
  <c r="P68" i="1" s="1"/>
  <c r="AG68" i="1" l="1"/>
  <c r="AL68" i="1" s="1"/>
  <c r="AH68" i="1"/>
  <c r="AF68" i="1"/>
  <c r="AJ68" i="1" s="1"/>
  <c r="AK68" i="1" s="1"/>
  <c r="AI68" i="1"/>
  <c r="L71" i="1"/>
  <c r="M71" i="1" s="1"/>
  <c r="N71" i="1" l="1"/>
  <c r="P71" i="1" s="1"/>
  <c r="AF71" i="1"/>
  <c r="AI71" i="1"/>
  <c r="AG71" i="1"/>
  <c r="AL71" i="1" s="1"/>
  <c r="AH71" i="1"/>
  <c r="L72" i="1"/>
  <c r="N72" i="1" s="1"/>
  <c r="P72" i="1" s="1"/>
  <c r="AJ71" i="1" l="1"/>
  <c r="AK71" i="1" s="1"/>
  <c r="AI72" i="1"/>
  <c r="AF72" i="1"/>
  <c r="AH72" i="1"/>
  <c r="AG72" i="1"/>
  <c r="AL72" i="1" s="1"/>
  <c r="M72" i="1"/>
  <c r="AJ72" i="1" l="1"/>
  <c r="AK72" i="1" s="1"/>
  <c r="L73" i="1"/>
  <c r="N73" i="1" s="1"/>
  <c r="P73" i="1" s="1"/>
  <c r="AH73" i="1" l="1"/>
  <c r="AF73" i="1"/>
  <c r="AI73" i="1"/>
  <c r="AG73" i="1"/>
  <c r="AL73" i="1" s="1"/>
  <c r="M73" i="1"/>
  <c r="AJ73" i="1" l="1"/>
  <c r="AK73" i="1" s="1"/>
  <c r="L75" i="1"/>
  <c r="M75" i="1" s="1"/>
  <c r="N75" i="1" l="1"/>
  <c r="P75" i="1" s="1"/>
  <c r="AH75" i="1" l="1"/>
  <c r="AG75" i="1"/>
  <c r="AL75" i="1" s="1"/>
  <c r="AI75" i="1"/>
  <c r="AF75" i="1"/>
  <c r="AJ75" i="1" s="1"/>
  <c r="AK75" i="1" s="1"/>
  <c r="L78" i="1"/>
  <c r="N78" i="1" s="1"/>
  <c r="P78" i="1" s="1"/>
  <c r="M78" i="1"/>
  <c r="AI78" i="1" l="1"/>
  <c r="AF78" i="1"/>
  <c r="AH78" i="1"/>
  <c r="AG78" i="1"/>
  <c r="AL78" i="1" s="1"/>
  <c r="AJ78" i="1" l="1"/>
  <c r="AK78" i="1" s="1"/>
  <c r="L80" i="1"/>
  <c r="M80" i="1" s="1"/>
  <c r="N80" i="1" l="1"/>
  <c r="P80" i="1" s="1"/>
  <c r="AI80" i="1" l="1"/>
  <c r="AG80" i="1"/>
  <c r="AL80" i="1" s="1"/>
  <c r="AH80" i="1"/>
  <c r="AF80" i="1"/>
  <c r="AJ80" i="1" s="1"/>
  <c r="AK80" i="1" s="1"/>
  <c r="L83" i="1"/>
  <c r="M83" i="1" s="1"/>
  <c r="N83" i="1" l="1"/>
  <c r="P83" i="1" s="1"/>
  <c r="AH83" i="1" l="1"/>
  <c r="AI83" i="1"/>
  <c r="AG83" i="1"/>
  <c r="AL83" i="1" s="1"/>
  <c r="AF83" i="1"/>
  <c r="AJ83" i="1" s="1"/>
  <c r="AK83" i="1" s="1"/>
  <c r="L84" i="1"/>
  <c r="N84" i="1" s="1"/>
  <c r="P84" i="1" s="1"/>
  <c r="AH84" i="1" l="1"/>
  <c r="AG84" i="1"/>
  <c r="AL84" i="1" s="1"/>
  <c r="AF84" i="1"/>
  <c r="AI84" i="1"/>
  <c r="M84" i="1"/>
  <c r="L85" i="1"/>
  <c r="N85" i="1" s="1"/>
  <c r="P85" i="1" s="1"/>
  <c r="AJ84" i="1" l="1"/>
  <c r="AK84" i="1" s="1"/>
  <c r="AH85" i="1"/>
  <c r="AI85" i="1"/>
  <c r="AF85" i="1"/>
  <c r="AG85" i="1"/>
  <c r="AL85" i="1" s="1"/>
  <c r="M85" i="1"/>
  <c r="AJ85" i="1" l="1"/>
  <c r="AK85" i="1" s="1"/>
  <c r="N38" i="1"/>
  <c r="P38" i="1" s="1"/>
  <c r="N87" i="1"/>
  <c r="O87" i="1"/>
  <c r="L38" i="1"/>
  <c r="M38" i="1"/>
  <c r="P87" i="1" l="1"/>
  <c r="AH38" i="1"/>
  <c r="AF38" i="1"/>
  <c r="AI38" i="1"/>
  <c r="AG38" i="1"/>
  <c r="AL38" i="1" s="1"/>
  <c r="AJ38" i="1" l="1"/>
  <c r="AK38" i="1" s="1"/>
</calcChain>
</file>

<file path=xl/sharedStrings.xml><?xml version="1.0" encoding="utf-8"?>
<sst xmlns="http://schemas.openxmlformats.org/spreadsheetml/2006/main" count="202" uniqueCount="83">
  <si>
    <t>OBJETO: SERVICIO DE MANTENIMIENTO PREVENTIVO Y/O CORRECTIVO DE LOS EQUIPOS DE LAVADO, SECADO Y DESINFECCIÓN DE LA EMAVI</t>
  </si>
  <si>
    <t>ITEM</t>
  </si>
  <si>
    <t>ELEMENTO</t>
  </si>
  <si>
    <t>CANTIDAD</t>
  </si>
  <si>
    <t xml:space="preserve">ESPECIFICACIONES TECNICAS </t>
  </si>
  <si>
    <t>VALOR UNITARIO ANTES DE IVA</t>
  </si>
  <si>
    <t>VALOR IVA</t>
  </si>
  <si>
    <t>VALOR UNITARIO INCLUIDO IVA (SI APLICA)</t>
  </si>
  <si>
    <t xml:space="preserve">GRUCA POSICIÓN CATÁLOGO DE GASTO 02-02-02-008-007-01-5
 SERVICIOS DE MANTENIMIENTO Y REPARACIÓN DE OTRA MAQUINARIA Y OTRO EQUIPO </t>
  </si>
  <si>
    <t>LAVADORA MILNOR</t>
  </si>
  <si>
    <r>
      <rPr>
        <b/>
        <sz val="12"/>
        <color theme="1"/>
        <rFont val="Aptos"/>
        <family val="2"/>
      </rPr>
      <t>MANTENIMIENTO PREVENTIVO:</t>
    </r>
    <r>
      <rPr>
        <sz val="12"/>
        <color theme="1"/>
        <rFont val="Aptos"/>
        <family val="2"/>
      </rPr>
      <t xml:space="preserve">
Limpieza del Filtro
Limpieza del Tambor
Revisión de las Mangueras:
Revisión de las Juntas y Sellos
Revisión del Sistema de Amortiguación
Limpieza del Dispensador de Detergente
Diagnóstico de Fallos: Identificación y análisis de la causa de la avería mediante herramientas de diagnóstico.</t>
    </r>
  </si>
  <si>
    <t>MANTENIMIENTO CORRECTIVO:</t>
  </si>
  <si>
    <t>Cambio sistema autómata PLC y módulos extensivos. Ajustes y Calibraciones: Realización de ajustes necesarios para asegurar que la lavadora opere de manera óptima después de la reparación. Pruebas Post-Reparación: Ejecución de ciclos de prueba para confirmar que la lavadora funciona correctamente después de la intervención.</t>
  </si>
  <si>
    <t>Reparación motor. Ajustes y Calibraciones: Realización de ajustes necesarios para asegurar que la lavadora opere de manera óptima después de la reparación. Pruebas Post-Reparación: Ejecución de ciclos de prueba para confirmar que la lavadora funciona correctamente después de la intervención.</t>
  </si>
  <si>
    <t>Cambio Bombas. Ajustes y Calibraciones: Realización de ajustes necesarios para asegurar que la lavadora opere de manera óptima después del cambio. Pruebas Post-Cambio: Ejecución de ciclos de prueba para confirmar que la lavadora funciona correctamente después de la intervención.</t>
  </si>
  <si>
    <t>Cambio Tarjeta Electrónica. Ajustes y Calibraciones: Realización de ajustes necesarios para asegurar que la lavadora opere de manera óptima después del cambio. Pruebas Post-Cambio: Ejecución de ciclos de prueba para confirmar que la lavadora funciona correctamente después de la intervención.</t>
  </si>
  <si>
    <t>Cambio de filtro. Ajustes y Calibraciones: Realización de ajustes necesarios para asegurar que la lavadora opere de manera óptima después del cambio. Pruebas Post-Cambio: Ejecución de ciclos de prueba para confirmar que la lavadora funciona correctamente después de la intervención.</t>
  </si>
  <si>
    <t>Cambio de mangueras. Ajustes y Calibraciones: Realización de ajustes necesarios para asegurar que la lavadora opere de manera óptima después del cambio. Pruebas Post-Cambio: Ejecución de ciclos de prueba para confirmar que la lavadora funciona correctamente después de la intervención.</t>
  </si>
  <si>
    <t>Cambio de las juntas y sellos. Ajustes y Calibraciones: Realización de ajustes necesarios para asegurar que la lavadora opere de manera óptima después del cambio. Pruebas Post-Cambio: Ejecución de ciclos de prueba para confirmar que la lavadora funciona correctamente después de la intervención.</t>
  </si>
  <si>
    <t>Cambio sistema de amortiguación. Ajustes y Calibraciones: Realización de ajustes necesarios para asegurar que la lavadora opere de manera óptima después del cambio. Pruebas Post-Cambio: Ejecución de ciclos de prueba para confirmar que la lavadora funciona correctamente después de la intervención.</t>
  </si>
  <si>
    <t>SECADORA # 2 MILNOR MLG130D</t>
  </si>
  <si>
    <t>MANTENIMIENTO PREVENTIVO:
Limpieza del Filtro
Limpieza del Tambor
Revisión de las Mangueras:
Revisión de las Juntas y Sellos
Revisión del Sistema de Amortiguación
Diagnóstico de Fallos: Identificación y análisis de la causa de la avería mediante herramientas de diagnóstico.</t>
  </si>
  <si>
    <t>Cambio de terminales neumáticas deterioradas</t>
  </si>
  <si>
    <t>Cambio motor. Ajustes y Calibraciones: Realización de ajustes necesarios para asegurar que la secadora opere de manera óptima después del cambio.</t>
  </si>
  <si>
    <t>Cambio Tarjeta Electrónica. Ajustes y Calibraciones: Realización de ajustes necesarios para asegurar que la secadora opere de manera óptima después del cambio. Pruebas Post-Cambio: Ejecución de ciclos de prueba para confirmar que la secadora funciona correctamente después de la intervención.</t>
  </si>
  <si>
    <t>Cambio de filtro. Ajustes y Calibraciones: Realización de ajustes necesarios para asegurar que la secadora opere de manera óptima después del cambio. Pruebas Post-Cambio: Ejecución de ciclos de prueba para confirmar que la secadora funciona correctamente después de la intervención.</t>
  </si>
  <si>
    <t>Cambio de mangueras. Ajustes y Calibraciones: Realización de ajustes necesarios para asegurar que la secadora opere de manera óptima después del cambio. Pruebas Post-Cambio: Ejecución de ciclos de prueba para confirmar que la secadora funciona correctamente después de la intervención.</t>
  </si>
  <si>
    <t>Cambio de las juntas y sellos. Ajustes y Calibraciones: Realización de ajustes necesarios para asegurar que la secadora opere de manera óptima después del cambio.  Pruebas Post-Cambio: Ejecución de ciclos de prueba para confirmar que la secadora funciona correctamente después de la intervención.</t>
  </si>
  <si>
    <t>SECADORA # 3 MILNOR MLS-50V</t>
  </si>
  <si>
    <r>
      <rPr>
        <b/>
        <sz val="12"/>
        <color theme="1"/>
        <rFont val="Arial"/>
        <family val="2"/>
      </rPr>
      <t>MANTENIMIENTO PREVENTIVO:</t>
    </r>
    <r>
      <rPr>
        <sz val="12"/>
        <color theme="1"/>
        <rFont val="Arial"/>
        <family val="2"/>
      </rPr>
      <t xml:space="preserve">
Limpieza del Filtro
Limpieza del Tambor
Revisión de las Mangueras:
Revisión de las Juntas y Sellos
Revisión del Sistema de Amortiguación
Diagnóstico de Fallos: Identificación y análisis de la causa de la avería mediante herramientas de diagnóstico.</t>
    </r>
  </si>
  <si>
    <t>Cambio motor. Ajustes y Calibraciones: Realización de ajustes necesarios para asegurar que la secadora opere de manera óptima después del cambio. Pruebas Post-Cambio: Ejecución de ciclos de prueba para confirmar que la secadora funciona correctamente después de la intervención.</t>
  </si>
  <si>
    <t>Cambio de las juntas y sellos. Ajustes y Calibraciones: Realización de ajustes necesarios para asegurar que la secadora opere de manera óptima después del cambio. Pruebas Post-Cambio: Ejecución de ciclos de prueba para confirmar que la secadora funciona correctamente después de la intervención.</t>
  </si>
  <si>
    <t>SECADORA # 4 MILNOR MLS-50V</t>
  </si>
  <si>
    <t>SECADORA #5 AMERICAN LAUNDRY 50 LB</t>
  </si>
  <si>
    <r>
      <rPr>
        <sz val="12"/>
        <color theme="1"/>
        <rFont val="Arial"/>
        <family val="2"/>
      </rPr>
      <t xml:space="preserve">Se debe realizar tratamiento de pintura y anticorrosivo </t>
    </r>
    <r>
      <rPr>
        <sz val="7"/>
        <color theme="1"/>
        <rFont val="Times New Roman"/>
        <family val="1"/>
      </rPr>
      <t>(</t>
    </r>
    <r>
      <rPr>
        <sz val="12"/>
        <color theme="1"/>
        <rFont val="Arial"/>
        <family val="2"/>
      </rPr>
      <t>toda la maquina</t>
    </r>
    <r>
      <rPr>
        <sz val="7"/>
        <color theme="1"/>
        <rFont val="Times New Roman"/>
        <family val="1"/>
      </rPr>
      <t>)</t>
    </r>
    <r>
      <rPr>
        <sz val="12"/>
        <color theme="1"/>
        <rFont val="Arial"/>
        <family val="2"/>
      </rPr>
      <t>.</t>
    </r>
  </si>
  <si>
    <t>Reparación motor. Ajustes y Calibraciones: Realización de ajustes necesarios para asegurar que la secadora opere de manera óptima después de la reparación. Pruebas Post-Reparación: Ejecución de ciclos de prueba para confirmar que la secadora funciona correctamente después de la intervención.</t>
  </si>
  <si>
    <t>CENTRIFUGADORA AMERICAN LAUNDRY #1</t>
  </si>
  <si>
    <t>Mantenimiento  del sistema eléctrico
Mantenimiento rodamientos del motor
Mantenimiento de motor
verificación contactores de arranque
Mantenimiento de Freno
Pruebas Post-Reparación: Ejecución de ciclos de prueba para confirmar que la maquina funciona</t>
  </si>
  <si>
    <t>Reparación sistema eléctrico. Ajustes y Calibraciones: Realización de ajustes necesarios para asegurar que la centrifuga opere de manera óptima después de la reparación. Pruebas Post-Cambio: Ejecución de ciclos de prueba para confirmar que la centrifuga funciona correctamente después de la intervención.</t>
  </si>
  <si>
    <t>Cambio Rodamientos del Motor. Ajustes y Calibraciones: Realización de ajustes necesarios para asegurar que la centrifuga opere de manera óptima después del cambio. Pruebas Post-Cambio: Ejecución de ciclos de prueba para confirmar que la centrifuga funciona correctamente después de la intervención.</t>
  </si>
  <si>
    <t>Cambio contactores de arranque. Ajustes y Calibraciones: Realización de ajustes necesarios para asegurar que la centrifuga opere de manera óptima después del cambio. Pruebas Post-Cambio: Ejecución de ciclos de prueba para confirmar que la centrifuga funciona correctamente después de la intervención.</t>
  </si>
  <si>
    <t>Cambio de Frenos. Ajustes y Calibraciones: Realización de ajustes necesarios para asegurar que la centrifuga opere de manera óptima después del cambio Pruebas Post-Cambio: Ejecución de ciclos de prueba para confirmar que la centrifuga funciona correctamente después de la intervención.</t>
  </si>
  <si>
    <t>Reparación Motor. Ajustes y Calibraciones: Realización de ajustes necesarios para asegurar que la centrifuga opere de manera óptima después de la reparación. Pruebas Post-Cambio: Ejecución de ciclos de prueba para confirmar que la centrifuga funciona correctamente después de la intervención.</t>
  </si>
  <si>
    <t>Cambio de Bandas. Ajustes y Calibraciones: Realización de ajustes necesarios para asegurar que la centrifuga opere de manera óptima después del cambio. Pruebas Post-Cambio: Ejecución de ciclos de prueba para confirmar que la centrifuga funciona correctamente después de la intervención.</t>
  </si>
  <si>
    <t>CENTRIFUGADORA AMERICAN LAUNDRY #2</t>
  </si>
  <si>
    <t>Mantenimiento del sistema eléctrico
Mantenimiento rodamientos del motor
Mantenimiento de motor
verificación contactores de arranque
Mantenimiento de Freno
Pruebas Post-Reparación: Ejecución de ciclos de prueba para confirmar que la maquina funciona</t>
  </si>
  <si>
    <t>Cambio de Frenos. Ajustes y Calibraciones: Realización de ajustes necesarios para asegurar que la centrifuga opere de manera óptima después del cambio. Pruebas Post-Cambio: Ejecución de ciclos de prueba para confirmar que la centrifuga funciona correctamente después de la intervención.</t>
  </si>
  <si>
    <t>Cambio de Motor. Ajustes y Calibraciones: Realización de ajustes necesarios para asegurar que la centrifuga opere de manera óptima después de la reparación. Pruebas Post-Cambio: Ejecución de ciclos de prueba para confirmar que la centrifuga funciona correctamente después de la intervención.</t>
  </si>
  <si>
    <t xml:space="preserve">GRUAL POSICIÓN CATÁLOGO DE GASTO 02-02-02-008-007-01-5
 SERVICIOS DE MANTENIMIENTO Y REPARACIÓN DE OTRA MAQUINARIA Y OTRO EQUIPO
</t>
  </si>
  <si>
    <t>LAVADORA CARGA FRONTAL DE 22 KG</t>
  </si>
  <si>
    <r>
      <rPr>
        <b/>
        <sz val="12"/>
        <color theme="1"/>
        <rFont val="Arial"/>
        <family val="2"/>
      </rPr>
      <t>MANTENIMIENTO PREVENTIVO:</t>
    </r>
    <r>
      <rPr>
        <sz val="12"/>
        <color theme="1"/>
        <rFont val="Arial"/>
        <family val="2"/>
      </rPr>
      <t xml:space="preserve"> 
Limpieza regular para eliminar polvo y suciedad.                                        
Inspección visual de posibles daños, como abolladuras o corrosión.                
 Limpieza y desinfección de la puerta y las juntas.                                                          
Inspección de las juntas de sellado para asegurarse de que estén intactas y sin grietas.                                                
Limpieza del tambor para eliminar residuos de detergente y sedimentos.                                                
 Inspección de las paletas o elementos de agitación para detectar daños o desgaste.                                   
 Inspección visual de las mangueras para detectar fugas o daños.        
Lubricación de rodamientos y componentes móviles según las especificaciones del fabricante.
Comprobación de correas o cadenas de transmisión 
 Inspección visual de cables y conexiones eléctricas.
Comprobación de los componentes electrónicos, como sensores y paneles de control.
Calibración de la temperatura y velocidad de acuerdo con las especificaciones del fabricante.
Limpieza y vaciado regular de los filtros y trampas de pelusa para garantizar un flujo de aire sin obstrucciones.
Limpieza y desinfección de las cámaras de dosificación.
Verificación de la precisión de la dosificación y calibración según sea necesario.
 </t>
    </r>
  </si>
  <si>
    <t>Limpieza de la bomba y las tuberías de drenaje.
Verificación de la eficiencia del sistema de drenaje.
Inspección de elementos de calefacción y termostatos.
Asegurarse de que la temperatura se mantenga constante y dentro de los parámetros establecidos.
Verifica que la lavadora esté funcionando a las temperaturas y velocidades adecuadas.
 Asegurarse que los paneles y cubiertas estén asegurados y en su lugar.
Inspección de posibles daños en estos componentes.
Inspección de conexiones de tuberías y válvulas para detectar fugas y asegurarse de que funcionen correctamente.
Comprobación de dispositivos de seguridad como interruptores de emergencia y sistemas de parada de emergencia.
Pruebas: Ejecución de ciclos de prueba para confirmar que la lavadora funciona correctamente después de la intervención</t>
  </si>
  <si>
    <t>Reemplazo de mangueras desgastadas</t>
  </si>
  <si>
    <t>Reemplazar correas o cadenas de transmisión si están desgastadas.</t>
  </si>
  <si>
    <t>Reemplazo de componentes del sistema de drenaje si es necesario.</t>
  </si>
  <si>
    <t>En todos los items deben incluir las Pruebas Post-Reparación: Ejecución de ciclos de prueba para confirmar que la lavadora funciona correctamente después de la intervención.</t>
  </si>
  <si>
    <t>LAVADORA CARGA FRONTAL DE 22 KG MARCA LG</t>
  </si>
  <si>
    <r>
      <rPr>
        <b/>
        <sz val="12"/>
        <color theme="1"/>
        <rFont val="Arial"/>
        <family val="2"/>
      </rPr>
      <t>MANTENIMIENTO PREVENTIVO:</t>
    </r>
    <r>
      <rPr>
        <sz val="12"/>
        <color theme="1"/>
        <rFont val="Arial"/>
        <family val="2"/>
      </rPr>
      <t xml:space="preserve">
Limpieza regular para eliminar polvo y suciedad.
Inspección visual de posibles daños, como abolladuras o corrosión.
Limpieza y desinfección de la puerta y las juntas.
Inspección de las juntas de sellado para asegurarse de que estén intactas y sin grietas.
Limpieza del tambor para eliminar residuos de detergente y sedimentos.
Inspección de las paletas o elementos de agitación para detectar daños o desgaste.
Inspección visual de las mangueras para detectar fugas o daños.
Lubricación de rodamientos y componentes móviles según las especificaciones del fabricante.
Comprobación de correas o cadenas de transmisión.
Inspección visual de cables y conexiones eléctricas.
Comprobación de los componentes electrónicos, como sensores y paneles de control.
Calibración de la temperatura y velocidad de acuerdo con las especificaciones del fabricante.
Limpieza y vaciado regular de los filtros y trampas de pelusa para garantizar un flujo de aire sin obstrucciones.
Limpieza y desinfección de las cámaras de dosificación.
Verificación de la precisión de la dosificación y calibración según sea necesario.
</t>
    </r>
  </si>
  <si>
    <t>Limpieza de la bomba y las tuberías de drenaje.
Verificación de la eficiencia del sistema de drenaje.
Inspección de elementos de calefacción y termostatos.
Asegurarse de que la temperatura se mantenga constante y dentro de los parámetros establecidos.
Verifica que la lavadora esté funcionando a las temperaturas y velocidades adecuadas. Ajusta según sea necesario de acuerdo con el manual.
Asegurarse de que los paneles y cubiertas estén asegurados y en su lugar.
Inspección de posibles daños en estos componentes.
Inspección de conexiones de tuberías y válvulas para detectar fugas y asegurarse de que funcionen correctamente.
Comprobación de dispositivos de seguridad como interruptores de emergencia y sistemas de parada de emergencia.
Pruebas: Ejecución de ciclos de prueba para confirmar que la lavadora funciona correctamente después de la intervención.</t>
  </si>
  <si>
    <t>Reemplazo de correas o cadenas de transmisión si están desgastadas.</t>
  </si>
  <si>
    <t>SECADORA CARGA FRONTAL DE 22 KG</t>
  </si>
  <si>
    <r>
      <rPr>
        <b/>
        <sz val="12"/>
        <color theme="1"/>
        <rFont val="Arial"/>
        <family val="2"/>
      </rPr>
      <t>MANTENIMIENTO PREVENTIVO:</t>
    </r>
    <r>
      <rPr>
        <sz val="12"/>
        <color theme="1"/>
        <rFont val="Arial"/>
        <family val="2"/>
      </rPr>
      <t xml:space="preserve">
Limpieza regular de la carcasa para eliminar polvo y suciedad.
Inspección visual de posibles daños, como abolladuras o corrosión.
Limpieza y desinfección de la puerta y las juntas.
Inspección de las juntas de sellado para asegurarse de que estén intactas y sin grietas.
Limpieza del tambor para eliminar residuos de pelusa y sedimentos.
Inspección de las paletas del tambor o elementos de agitación para detectar daños o desgaste.
Inspección visual de las mangueras de entrada y salida de aire para detectar posibles obstrucciones o daños.
Lubricación de rodamientos y componentes móviles según las especificaciones del fabricante.
Comprobación de correas o cadenas de transmisión.
Inspección visual de cables y conexiones eléctricas.
Comprobación de los componentes electrónicos, como sensores y paneles de control.
Calibración de la temperatura y el tiempo de secado según las especificaciones del fabricante.
Limpieza y vaciado regular de los filtros y trampas de pelusa para garantizar un flujo de aire sin obstrucciones.
Limpieza o aspirado regular del sistema de ventilación y el conducto de escape para evitar obstrucciones y mantener una buena circulación de aire.
</t>
    </r>
  </si>
  <si>
    <t>Inspección de los elementos de calefacción y termostatos.
Asegurarse de que la temperatura se mantenga constante y dentro de los parámetros establecidos.
Pruebas: Ejecución de ciclos de prueba para confirmar que la lavadora funciona correctamente después de la intervención.</t>
  </si>
  <si>
    <t>Comprobación de correas o cadenas de transmisión y reemplazo si están desgastadas.</t>
  </si>
  <si>
    <t>Inspección visual de las mangueras de entrada y salida de aire para detectar posibles obstrucciones o daños.</t>
  </si>
  <si>
    <t>TOTAL OFERTADO A VALORES UNITARIOS</t>
  </si>
  <si>
    <t xml:space="preserve"> VALOR UNITARIO INCLUIDO IVA</t>
  </si>
  <si>
    <t>TOOLS &amp; SERVICES S.A.S. (VALORES HISTÓRICOS 084-00-J-EMAVI-GRUCA-2025)</t>
  </si>
  <si>
    <t xml:space="preserve"> VALOR UNITARIO INCLUIDO IVA + IPC (ACTUALIZADO (5,10%)</t>
  </si>
  <si>
    <t>CRR SOLUCIONES INTEGRALES SAS (VALORES HISTÓRICOS 084-00-J-EMAVI-GRUCA-2025)</t>
  </si>
  <si>
    <t>ANEXO: ESTUDIO DE MERCADO</t>
  </si>
  <si>
    <t>INGENIERIA DIGITAL SERVICE SAS  (VALORES HISTÓRICOS 084-00-J-EMAVI-GRUCA-2025)</t>
  </si>
  <si>
    <t>INDUSTRIAS YOLUK SAS  (VALORES HISTÓRICOS 084-00-J-EMAVI-GRUCA-2025)</t>
  </si>
  <si>
    <t xml:space="preserve"> CONTROL SERVICES ENGINEERING S.A.S   (VALORES HISTÓRICOS 084-00-J-EMAVI-GRUCA-2025)</t>
  </si>
  <si>
    <t>MENOR VALOR</t>
  </si>
  <si>
    <t>PROMEDIO</t>
  </si>
  <si>
    <t>MEDIA ARMÓNICA</t>
  </si>
  <si>
    <t>MEDIA GEOMÉTRICA</t>
  </si>
  <si>
    <t>DESVIACIÓN ESTÁNDAR</t>
  </si>
  <si>
    <t>DISERSIÓN %</t>
  </si>
  <si>
    <t>PRECIO DE REFERENCIA VALOR UNITAIO INCLUIDO IVA</t>
  </si>
  <si>
    <t>METRICA SELECCIONADA</t>
  </si>
  <si>
    <t>TOTAL  A VALORES UNITARIOS ESTIMADO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</si>
</sst>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sz val="7"/>
      <color theme="1"/>
      <name val="Times New Roman"/>
      <family val="1"/>
    </font>
    <font>
      <b/>
      <sz val="16"/>
      <color theme="1"/>
      <name val="Arial"/>
      <family val="2"/>
    </font>
    <font>
      <b/>
      <sz val="14"/>
      <color theme="1"/>
      <name val="Century Gothic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4" fontId="6" fillId="0" borderId="1" xfId="1" applyFont="1" applyBorder="1" applyAlignment="1">
      <alignment vertical="center"/>
    </xf>
    <xf numFmtId="0" fontId="5" fillId="4" borderId="4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0" fontId="5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vertical="center" wrapText="1"/>
    </xf>
    <xf numFmtId="44" fontId="2" fillId="0" borderId="4" xfId="1" applyFont="1" applyBorder="1" applyAlignment="1">
      <alignment vertical="center"/>
    </xf>
    <xf numFmtId="4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3" xfId="0" applyFont="1" applyBorder="1" applyAlignment="1">
      <alignment horizontal="left" vertical="top" wrapText="1" indent="1"/>
    </xf>
    <xf numFmtId="0" fontId="2" fillId="0" borderId="4" xfId="0" applyFont="1" applyBorder="1"/>
    <xf numFmtId="0" fontId="2" fillId="0" borderId="1" xfId="0" applyFont="1" applyBorder="1"/>
    <xf numFmtId="44" fontId="2" fillId="0" borderId="4" xfId="1" applyFont="1" applyBorder="1"/>
    <xf numFmtId="44" fontId="2" fillId="0" borderId="1" xfId="0" applyNumberFormat="1" applyFont="1" applyBorder="1"/>
    <xf numFmtId="0" fontId="5" fillId="0" borderId="3" xfId="0" applyFont="1" applyBorder="1" applyAlignment="1">
      <alignment vertical="top" wrapText="1"/>
    </xf>
    <xf numFmtId="0" fontId="5" fillId="6" borderId="4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0" fillId="8" borderId="0" xfId="0" applyFill="1"/>
    <xf numFmtId="0" fontId="0" fillId="9" borderId="0" xfId="0" applyFill="1"/>
    <xf numFmtId="0" fontId="2" fillId="9" borderId="0" xfId="0" applyFont="1" applyFill="1"/>
    <xf numFmtId="0" fontId="3" fillId="0" borderId="7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4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4" fontId="2" fillId="0" borderId="5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4" fillId="11" borderId="2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4" fontId="6" fillId="0" borderId="6" xfId="1" applyFont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9" fontId="2" fillId="0" borderId="6" xfId="2" applyFont="1" applyBorder="1" applyAlignment="1">
      <alignment horizontal="center" vertical="center"/>
    </xf>
    <xf numFmtId="9" fontId="2" fillId="0" borderId="5" xfId="2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C1FF"/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FA02CE45-0AFC-4710-AE51-1D52232D3574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5148B35A-85D0-44E3-812E-C4146EE9D04A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63DD2B6F-2772-46FD-98ED-422272E5F2C0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1393F508-8004-4500-8F74-6E87174C8D8E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3D88B111-B5F6-4B1E-8614-CDDBBF8C7D51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8C3E6FAC-DD0B-4C54-BA46-D7BAF9FB54B8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2D9D3F5A-6ED8-4D24-9047-4E4C86D58C12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C67AB47A-CFE3-4FE7-B9F4-B393B15BF00F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37306" cy="362984"/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55E053A3-99AC-496B-9516-89439C95DAA4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37306" cy="3629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37306" cy="362984"/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D7E7D0AD-FB61-4D3B-ABBA-2E9C45FFEF39}"/>
            </a:ext>
          </a:extLst>
        </xdr:cNvPr>
        <xdr:cNvSpPr txBox="1">
          <a:spLocks noChangeArrowheads="1"/>
        </xdr:cNvSpPr>
      </xdr:nvSpPr>
      <xdr:spPr bwMode="auto">
        <a:xfrm>
          <a:off x="1524000" y="16230600"/>
          <a:ext cx="37306" cy="3629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5B87690E-A1EC-40A0-BADA-2EDA4DE0A70A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A133FCC8-FBBD-4B81-A1BD-B88B53C55668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72A92696-2CE4-4918-8188-636E69713FB6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7FC4DE0B-99F6-4850-88EF-9A9841EA39F2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D96A2954-CE03-4DA4-8CBA-25788898A18D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D0F8C754-1B6E-4C5F-ADFE-5D0454973DD4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7688B585-1DB1-4C82-A72F-0C2BE7C4124B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5474" cy="411004"/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2228D71-6914-4841-8923-0019ACD2D79F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A9EEE0DE-B97B-42C3-AC22-1048CBB998C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71F101DA-5360-4CEF-B276-945E5242EEA1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79A0697B-4B56-4CE2-A0CB-65C02029C491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3F01E1D1-1D56-41B4-AB59-5F4EB4BB495F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BA4EBB74-CD1A-4049-A16C-4D55EEC9D6DF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42362562-5071-4FAB-811A-1BDB4E843CC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72633F5E-7CD9-4654-8512-69F6AAA13B7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28BFC24B-E83E-4C6F-8C6E-2A6F19D80BD8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E9D2BD15-D2AD-4E08-A1F5-904B4CA9FFA3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7948351-3467-4428-A523-FD0B37A9BA3A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27FE65E-C520-4D5D-8B2A-DAACA12BA8E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52989910-3D9B-4E96-9C59-AD9FBAC43FFE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D2E6236D-1AA5-4C35-9929-F415C0687AEE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CAE4D836-85D0-44EB-8C0E-788F0B558BA0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55D2C2DF-A42F-481B-B171-FDF49EB9973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EB34E490-D99D-46CE-8BF7-52DBCA1B7EDB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7801DE92-996F-43DC-8EC6-8489FA87AF3F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DED6DF3F-535F-4B7D-9DB5-17089A8FF904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84503D3D-5D0E-4116-AF22-64003146090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4ED6AB42-3257-46C5-87AF-F9DA714433D0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F790674C-664C-421C-8F5D-BDE917DC4CB3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6A3BA96-27B8-41B4-9DFE-88225E86E6B3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E2C64F85-D8A6-4CEF-88BB-426B8EF1AD7B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6AF7C84C-7020-4318-8871-D91A912269C9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6250CCAB-9A44-4F93-A07A-64559BB26D7B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6D16E548-6263-49F3-B18B-37E9D56F0DB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9F37AA8-65DC-4A4D-AEBC-4EAE30349F93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CF1436D8-093D-4561-878A-B8AC847D9F9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3CD16CB8-1AC2-48B5-A718-04D5FB4EB991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5CD4914B-9384-4672-8136-36DB01F005D6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AA22CEB8-B822-4BC6-BB36-DBE94AA401C9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6E4AF343-CBD2-466D-919D-9D5BC2E8DFA3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F4BE839A-16A1-4383-91F5-28802F3302A8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542C6F4B-CB65-4CE7-9DD9-024F973D027E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444C3E79-DBAE-4EAA-87EA-52E3920AA0C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F6385690-8596-4685-B490-9617028A3A95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D32F6D81-4522-4BF7-B000-04917D64D8D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5347B014-9451-4D4C-9D07-F8944586D3D9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5E3C905B-6993-4C36-8C9C-E0ABEC93BEE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B62ED66B-0C38-48F0-B3D4-8011AD6C3931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518124B3-17FB-48FE-AFE0-AF0263373EA5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E4716417-5ADF-48CC-BF7B-7E64AC40E22A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B6911B96-2B2E-4A74-BF3D-BDBD63F3A0C3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B2B73F53-0C3E-41E8-B4C4-3C6DBAE0F70E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B9410DD7-1700-4176-93B3-F1327EBD897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2D5DDED-DFB8-457B-81D9-2746957ED56F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203E3B8-6BFD-468F-86DC-0A687556905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1C41F3CE-FFAF-40E1-8E0C-F35EA89F2C60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9B9CF022-C096-45D2-8D33-5FCDA3BF3D11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DBABC463-619E-4B3A-9B7F-2D5A26EDDD9F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BCB5AC1D-44A3-479F-A524-3346938C467F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4F23C536-0EB6-49A8-ABA5-1F41C13F2A8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9B48C19C-4348-47AC-9057-ECEEBD6284B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76FE1274-6CAE-46A8-BAC8-6F502B390C3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39E3F104-C26C-42CD-B0F9-85E418AC1FF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D9646FED-E19F-407C-8052-1323048F6FA0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84E4C97B-236C-4ECB-9B6A-6FF7134F5A0A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1B713135-5C3C-400E-B9EB-63BED63BC31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3D4EFF0F-9810-49F6-8C8B-F1BE61E70A07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C5C0874D-30D5-47B5-B0AD-944404F7FDD2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E68274D4-8962-4BD4-BAF6-2456784197A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EA694F2E-0D28-470D-8B6B-961D6A2CF8A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968D9B9B-EEED-4746-9C95-700BCCD6934C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0" cy="117231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E39822E2-29E5-496D-98DC-8F67CE1BC405}"/>
            </a:ext>
          </a:extLst>
        </xdr:cNvPr>
        <xdr:cNvSpPr txBox="1">
          <a:spLocks noChangeArrowheads="1"/>
        </xdr:cNvSpPr>
      </xdr:nvSpPr>
      <xdr:spPr bwMode="auto">
        <a:xfrm>
          <a:off x="2286000" y="1632204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8731" cy="225824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3B25416F-605D-4571-89E2-8D2DEA3994C5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8731" cy="225824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6EC593D5-5308-417E-B7FF-40C42B7328F1}"/>
            </a:ext>
          </a:extLst>
        </xdr:cNvPr>
        <xdr:cNvSpPr txBox="1">
          <a:spLocks noChangeArrowheads="1"/>
        </xdr:cNvSpPr>
      </xdr:nvSpPr>
      <xdr:spPr bwMode="auto">
        <a:xfrm>
          <a:off x="1524000" y="1632204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41B6C-C70A-4D32-85F7-A2420D1159BD}">
  <dimension ref="A1:AM126"/>
  <sheetViews>
    <sheetView tabSelected="1" zoomScale="50" zoomScaleNormal="50" workbookViewId="0">
      <selection activeCell="AF5" sqref="AF5"/>
    </sheetView>
  </sheetViews>
  <sheetFormatPr baseColWidth="10" defaultColWidth="11.42578125" defaultRowHeight="18.75" x14ac:dyDescent="0.3"/>
  <cols>
    <col min="1" max="2" width="11.42578125" style="26"/>
    <col min="4" max="4" width="26.7109375" customWidth="1"/>
    <col min="5" max="5" width="18.7109375" customWidth="1"/>
    <col min="6" max="6" width="106" customWidth="1"/>
    <col min="7" max="9" width="24.7109375" style="1" customWidth="1"/>
    <col min="10" max="11" width="30.85546875" customWidth="1"/>
    <col min="12" max="12" width="26" style="27" customWidth="1"/>
    <col min="13" max="13" width="22.28515625" style="27" customWidth="1"/>
    <col min="14" max="15" width="27.42578125" style="27" customWidth="1"/>
    <col min="16" max="16" width="29.140625" style="27" customWidth="1"/>
    <col min="17" max="17" width="23.140625" style="27" customWidth="1"/>
    <col min="18" max="18" width="23.7109375" customWidth="1"/>
    <col min="19" max="19" width="26.85546875" customWidth="1"/>
    <col min="20" max="20" width="25.42578125" customWidth="1"/>
    <col min="21" max="21" width="34" customWidth="1"/>
    <col min="22" max="23" width="22.28515625" customWidth="1"/>
    <col min="24" max="24" width="23.7109375" customWidth="1"/>
    <col min="25" max="25" width="28" customWidth="1"/>
    <col min="26" max="26" width="28.28515625" customWidth="1"/>
    <col min="27" max="27" width="22.5703125" customWidth="1"/>
    <col min="28" max="28" width="22.28515625" customWidth="1"/>
    <col min="29" max="29" width="24.5703125" customWidth="1"/>
    <col min="30" max="30" width="30.5703125" customWidth="1"/>
    <col min="31" max="31" width="29.7109375" customWidth="1"/>
    <col min="32" max="32" width="28.28515625" customWidth="1"/>
    <col min="33" max="33" width="27.140625" customWidth="1"/>
    <col min="34" max="34" width="24" customWidth="1"/>
    <col min="35" max="35" width="25.140625" customWidth="1"/>
    <col min="36" max="36" width="22.28515625" customWidth="1"/>
    <col min="37" max="37" width="30.28515625" customWidth="1"/>
    <col min="38" max="38" width="28" customWidth="1"/>
    <col min="39" max="39" width="29.42578125" customWidth="1"/>
  </cols>
  <sheetData>
    <row r="1" spans="3:39" ht="15" customHeight="1" x14ac:dyDescent="0.25">
      <c r="C1" s="38" t="s">
        <v>70</v>
      </c>
      <c r="D1" s="38"/>
      <c r="E1" s="38"/>
      <c r="F1" s="38"/>
      <c r="G1" s="38"/>
      <c r="H1" s="38"/>
      <c r="I1" s="38"/>
      <c r="J1" s="38"/>
      <c r="K1" s="27"/>
    </row>
    <row r="2" spans="3:39" ht="15" customHeight="1" x14ac:dyDescent="0.25">
      <c r="C2" s="38"/>
      <c r="D2" s="38"/>
      <c r="E2" s="38"/>
      <c r="F2" s="38"/>
      <c r="G2" s="38"/>
      <c r="H2" s="38"/>
      <c r="I2" s="38"/>
      <c r="J2" s="38"/>
      <c r="K2" s="27"/>
    </row>
    <row r="3" spans="3:39" ht="15" customHeight="1" x14ac:dyDescent="0.25">
      <c r="C3" s="38"/>
      <c r="D3" s="38"/>
      <c r="E3" s="38"/>
      <c r="F3" s="38"/>
      <c r="G3" s="38"/>
      <c r="H3" s="38"/>
      <c r="I3" s="38"/>
      <c r="J3" s="38"/>
      <c r="K3" s="27"/>
    </row>
    <row r="4" spans="3:39" ht="46.5" customHeight="1" x14ac:dyDescent="0.25">
      <c r="C4" s="39" t="s">
        <v>0</v>
      </c>
      <c r="D4" s="39"/>
      <c r="E4" s="39"/>
      <c r="F4" s="39"/>
      <c r="G4" s="39"/>
      <c r="H4" s="39"/>
      <c r="I4" s="39"/>
      <c r="J4" s="39"/>
      <c r="K4" s="27"/>
    </row>
    <row r="5" spans="3:39" ht="43.5" customHeight="1" x14ac:dyDescent="0.25">
      <c r="C5" s="40"/>
      <c r="D5" s="40"/>
      <c r="E5" s="40"/>
      <c r="F5" s="40"/>
      <c r="G5" s="46" t="s">
        <v>67</v>
      </c>
      <c r="H5" s="47"/>
      <c r="I5" s="47"/>
      <c r="J5" s="47"/>
      <c r="K5" s="45"/>
      <c r="L5" s="49" t="s">
        <v>69</v>
      </c>
      <c r="M5" s="50"/>
      <c r="N5" s="50"/>
      <c r="O5" s="50"/>
      <c r="P5" s="51"/>
      <c r="Q5" s="55" t="s">
        <v>71</v>
      </c>
      <c r="R5" s="56"/>
      <c r="S5" s="56"/>
      <c r="T5" s="56"/>
      <c r="U5" s="57"/>
      <c r="V5" s="65" t="s">
        <v>72</v>
      </c>
      <c r="W5" s="66"/>
      <c r="X5" s="66"/>
      <c r="Y5" s="66"/>
      <c r="Z5" s="67"/>
      <c r="AA5" s="72" t="s">
        <v>73</v>
      </c>
      <c r="AB5" s="73"/>
      <c r="AC5" s="73"/>
      <c r="AD5" s="73"/>
      <c r="AE5" s="74"/>
    </row>
    <row r="6" spans="3:39" ht="97.5" customHeight="1" thickBot="1" x14ac:dyDescent="0.3">
      <c r="C6" s="29" t="s">
        <v>1</v>
      </c>
      <c r="D6" s="29" t="s">
        <v>2</v>
      </c>
      <c r="E6" s="29" t="s">
        <v>3</v>
      </c>
      <c r="F6" s="29" t="s">
        <v>4</v>
      </c>
      <c r="G6" s="2" t="s">
        <v>5</v>
      </c>
      <c r="H6" s="3" t="s">
        <v>6</v>
      </c>
      <c r="I6" s="3" t="s">
        <v>7</v>
      </c>
      <c r="J6" s="44" t="s">
        <v>66</v>
      </c>
      <c r="K6" s="44" t="s">
        <v>68</v>
      </c>
      <c r="L6" s="52" t="s">
        <v>5</v>
      </c>
      <c r="M6" s="53" t="s">
        <v>6</v>
      </c>
      <c r="N6" s="53" t="s">
        <v>7</v>
      </c>
      <c r="O6" s="54" t="s">
        <v>66</v>
      </c>
      <c r="P6" s="54" t="s">
        <v>68</v>
      </c>
      <c r="Q6" s="58" t="s">
        <v>5</v>
      </c>
      <c r="R6" s="59" t="s">
        <v>6</v>
      </c>
      <c r="S6" s="59" t="s">
        <v>7</v>
      </c>
      <c r="T6" s="60" t="s">
        <v>66</v>
      </c>
      <c r="U6" s="60" t="s">
        <v>68</v>
      </c>
      <c r="V6" s="68" t="s">
        <v>5</v>
      </c>
      <c r="W6" s="69" t="s">
        <v>6</v>
      </c>
      <c r="X6" s="69" t="s">
        <v>7</v>
      </c>
      <c r="Y6" s="70" t="s">
        <v>66</v>
      </c>
      <c r="Z6" s="70" t="s">
        <v>68</v>
      </c>
      <c r="AA6" s="75" t="s">
        <v>5</v>
      </c>
      <c r="AB6" s="5" t="s">
        <v>6</v>
      </c>
      <c r="AC6" s="5" t="s">
        <v>7</v>
      </c>
      <c r="AD6" s="4" t="s">
        <v>66</v>
      </c>
      <c r="AE6" s="4" t="s">
        <v>68</v>
      </c>
      <c r="AF6" s="76" t="s">
        <v>74</v>
      </c>
      <c r="AG6" s="76" t="s">
        <v>75</v>
      </c>
      <c r="AH6" s="76" t="s">
        <v>76</v>
      </c>
      <c r="AI6" s="76" t="s">
        <v>77</v>
      </c>
      <c r="AJ6" s="76" t="s">
        <v>78</v>
      </c>
      <c r="AK6" s="76" t="s">
        <v>79</v>
      </c>
      <c r="AL6" s="76" t="s">
        <v>80</v>
      </c>
      <c r="AM6" s="76" t="s">
        <v>81</v>
      </c>
    </row>
    <row r="7" spans="3:39" ht="37.5" customHeight="1" thickBot="1" x14ac:dyDescent="0.3">
      <c r="C7" s="30" t="s">
        <v>8</v>
      </c>
      <c r="D7" s="30"/>
      <c r="E7" s="30"/>
      <c r="F7" s="30"/>
      <c r="G7" s="2"/>
      <c r="H7" s="3"/>
      <c r="I7" s="3"/>
      <c r="J7" s="3"/>
      <c r="K7" s="3"/>
      <c r="L7" s="52"/>
      <c r="M7" s="53"/>
      <c r="N7" s="53"/>
      <c r="O7" s="53"/>
      <c r="P7" s="53"/>
      <c r="Q7" s="58"/>
      <c r="R7" s="59"/>
      <c r="S7" s="59"/>
      <c r="T7" s="59"/>
      <c r="U7" s="59"/>
      <c r="V7" s="68"/>
      <c r="W7" s="69"/>
      <c r="X7" s="69"/>
      <c r="Y7" s="69"/>
      <c r="Z7" s="69"/>
      <c r="AA7" s="75"/>
      <c r="AB7" s="5"/>
      <c r="AC7" s="5"/>
      <c r="AD7" s="5"/>
      <c r="AE7" s="5"/>
    </row>
    <row r="8" spans="3:39" ht="154.5" customHeight="1" thickBot="1" x14ac:dyDescent="0.3">
      <c r="C8" s="31">
        <v>1</v>
      </c>
      <c r="D8" s="31" t="s">
        <v>9</v>
      </c>
      <c r="E8" s="31">
        <v>4</v>
      </c>
      <c r="F8" s="14" t="s">
        <v>10</v>
      </c>
      <c r="G8" s="15">
        <f>J8/1.19</f>
        <v>264600</v>
      </c>
      <c r="H8" s="16">
        <f>G8*19%</f>
        <v>50274</v>
      </c>
      <c r="I8" s="16">
        <f>G8*5.1%</f>
        <v>13494.599999999999</v>
      </c>
      <c r="J8" s="16">
        <v>314874</v>
      </c>
      <c r="K8" s="16">
        <f>J8+I8</f>
        <v>328368.59999999998</v>
      </c>
      <c r="L8" s="15">
        <f>O8/1.19</f>
        <v>308972.26890756306</v>
      </c>
      <c r="M8" s="16">
        <f>L8*19%</f>
        <v>58704.731092436981</v>
      </c>
      <c r="N8" s="16">
        <f>L8*5.1%</f>
        <v>15757.585714285715</v>
      </c>
      <c r="O8" s="61">
        <v>367677</v>
      </c>
      <c r="P8" s="16">
        <f>O8+N8</f>
        <v>383434.58571428573</v>
      </c>
      <c r="Q8" s="15">
        <f>T8/1.19</f>
        <v>307868.25868524081</v>
      </c>
      <c r="R8" s="16">
        <f>Q8*19%</f>
        <v>58494.969150195757</v>
      </c>
      <c r="S8" s="16">
        <f>Q8*5.1%</f>
        <v>15701.281192947281</v>
      </c>
      <c r="T8" s="16">
        <v>366363.22783543658</v>
      </c>
      <c r="U8" s="16">
        <f>T8+S8</f>
        <v>382064.50902838388</v>
      </c>
      <c r="V8" s="12">
        <f>Y8/1.19</f>
        <v>260900</v>
      </c>
      <c r="W8" s="16">
        <f>V8*19%</f>
        <v>49571</v>
      </c>
      <c r="X8" s="16">
        <f>V8*5.1%</f>
        <v>13305.9</v>
      </c>
      <c r="Y8" s="8">
        <v>310471</v>
      </c>
      <c r="Z8" s="16">
        <f>Y8+X8</f>
        <v>323776.90000000002</v>
      </c>
      <c r="AA8" s="12">
        <f>AD8/1.19</f>
        <v>251900</v>
      </c>
      <c r="AB8" s="16">
        <f>AA8*19%</f>
        <v>47861</v>
      </c>
      <c r="AC8" s="16">
        <f>AA8*5.1%</f>
        <v>12846.9</v>
      </c>
      <c r="AD8" s="8">
        <v>299761</v>
      </c>
      <c r="AE8" s="16">
        <f>AD8+AC8</f>
        <v>312607.90000000002</v>
      </c>
      <c r="AF8" s="16">
        <f>MIN(K8,P8,U8,Z8,AE8)</f>
        <v>312607.90000000002</v>
      </c>
      <c r="AG8" s="16">
        <f>AVERAGE(K8,P8,U8,Z8,AE8)</f>
        <v>346050.4989485339</v>
      </c>
      <c r="AH8" s="16">
        <f>HARMEAN(K8,P8,U8,Z8,AE8)</f>
        <v>343449.85593459109</v>
      </c>
      <c r="AI8" s="16">
        <f>GEOMEAN(K8,P8,U8,Z8,AE8)</f>
        <v>344736.35252026393</v>
      </c>
      <c r="AJ8" s="16">
        <f>STDEVA(AF8,AG8)</f>
        <v>23647.48849701041</v>
      </c>
      <c r="AK8" s="77">
        <f>AJ8/AG8</f>
        <v>6.833536888073484E-2</v>
      </c>
      <c r="AL8" s="16">
        <f>ROUND((AG8),0)</f>
        <v>346050</v>
      </c>
      <c r="AM8" s="78" t="s">
        <v>75</v>
      </c>
    </row>
    <row r="9" spans="3:39" ht="19.5" thickBot="1" x14ac:dyDescent="0.3">
      <c r="C9" s="31"/>
      <c r="D9" s="31"/>
      <c r="E9" s="31"/>
      <c r="F9" s="6" t="s">
        <v>11</v>
      </c>
      <c r="G9" s="15"/>
      <c r="H9" s="16"/>
      <c r="I9" s="16"/>
      <c r="J9" s="17"/>
      <c r="K9" s="16"/>
      <c r="L9" s="15"/>
      <c r="M9" s="16"/>
      <c r="N9" s="16"/>
      <c r="O9" s="17"/>
      <c r="P9" s="16"/>
      <c r="Q9" s="15"/>
      <c r="R9" s="16"/>
      <c r="S9" s="16"/>
      <c r="T9" s="17"/>
      <c r="U9" s="16"/>
      <c r="V9" s="12"/>
      <c r="W9" s="16"/>
      <c r="X9" s="16"/>
      <c r="Y9" s="8"/>
      <c r="Z9" s="16"/>
      <c r="AA9" s="12"/>
      <c r="AB9" s="16"/>
      <c r="AC9" s="16"/>
      <c r="AD9" s="8"/>
      <c r="AE9" s="16"/>
      <c r="AF9" s="16"/>
      <c r="AG9" s="16"/>
      <c r="AH9" s="16"/>
      <c r="AI9" s="16"/>
      <c r="AJ9" s="16"/>
      <c r="AK9" s="77"/>
      <c r="AL9" s="16"/>
      <c r="AM9" s="78"/>
    </row>
    <row r="10" spans="3:39" ht="88.5" customHeight="1" thickBot="1" x14ac:dyDescent="0.3">
      <c r="C10" s="31"/>
      <c r="D10" s="31"/>
      <c r="E10" s="31"/>
      <c r="F10" s="7" t="s">
        <v>12</v>
      </c>
      <c r="G10" s="15">
        <f t="shared" ref="G9:G66" si="0">J10/1.19</f>
        <v>7662600</v>
      </c>
      <c r="H10" s="16">
        <f t="shared" ref="H9:H65" si="1">G10*19%</f>
        <v>1455894</v>
      </c>
      <c r="I10" s="16">
        <f t="shared" ref="I9:I66" si="2">G10*5.1%</f>
        <v>390792.6</v>
      </c>
      <c r="J10" s="16">
        <v>9118494</v>
      </c>
      <c r="K10" s="16">
        <f t="shared" ref="K9:K65" si="3">J10+I10</f>
        <v>9509286.5999999996</v>
      </c>
      <c r="L10" s="15">
        <f t="shared" ref="L9:L66" si="4">O10/1.19</f>
        <v>8946901.6806722693</v>
      </c>
      <c r="M10" s="16">
        <f t="shared" ref="M9:M65" si="5">L10*19%</f>
        <v>1699911.3193277312</v>
      </c>
      <c r="N10" s="16">
        <f t="shared" ref="N9:N66" si="6">L10*5.1%</f>
        <v>456291.98571428569</v>
      </c>
      <c r="O10" s="62">
        <v>10646813</v>
      </c>
      <c r="P10" s="16">
        <f t="shared" ref="P9:P65" si="7">O10+N10</f>
        <v>11103104.985714287</v>
      </c>
      <c r="Q10" s="15">
        <f t="shared" ref="Q9:Q66" si="8">T10/1.19</f>
        <v>10640000</v>
      </c>
      <c r="R10" s="16">
        <f t="shared" ref="R9:R65" si="9">Q10*19%</f>
        <v>2021600</v>
      </c>
      <c r="S10" s="16">
        <f t="shared" ref="S9:S66" si="10">Q10*5.1%</f>
        <v>542640</v>
      </c>
      <c r="T10" s="12">
        <v>12661600</v>
      </c>
      <c r="U10" s="16">
        <f t="shared" ref="U9:U65" si="11">T10+S10</f>
        <v>13204240</v>
      </c>
      <c r="V10" s="12">
        <f t="shared" ref="V9:V66" si="12">Y10/1.19</f>
        <v>7554000</v>
      </c>
      <c r="W10" s="16">
        <f t="shared" ref="W9:W65" si="13">V10*19%</f>
        <v>1435260</v>
      </c>
      <c r="X10" s="16">
        <f t="shared" ref="X9:X66" si="14">V10*5.1%</f>
        <v>385254</v>
      </c>
      <c r="Y10" s="8">
        <v>8989260</v>
      </c>
      <c r="Z10" s="16">
        <f t="shared" ref="Z9:Z65" si="15">Y10+X10</f>
        <v>9374514</v>
      </c>
      <c r="AA10" s="12">
        <f t="shared" ref="AA9:AA66" si="16">AD10/1.19</f>
        <v>7295300</v>
      </c>
      <c r="AB10" s="16">
        <f t="shared" ref="AB9:AB65" si="17">AA10*19%</f>
        <v>1386107</v>
      </c>
      <c r="AC10" s="16">
        <f t="shared" ref="AC9:AC66" si="18">AA10*5.1%</f>
        <v>372060.3</v>
      </c>
      <c r="AD10" s="8">
        <v>8681407</v>
      </c>
      <c r="AE10" s="16">
        <f t="shared" ref="AE9:AE65" si="19">AD10+AC10</f>
        <v>9053467.3000000007</v>
      </c>
      <c r="AF10" s="16">
        <f>MIN(K10,P10,U10,Z10,AE10)</f>
        <v>9053467.3000000007</v>
      </c>
      <c r="AG10" s="16">
        <f t="shared" ref="AG9:AG72" si="20">AVERAGE(K10,P10,U10,Z10,AE10)</f>
        <v>10448922.577142859</v>
      </c>
      <c r="AH10" s="16">
        <f t="shared" ref="AH9:AH72" si="21">HARMEAN(K10,P10,U10,Z10,AE10)</f>
        <v>10244104.275182199</v>
      </c>
      <c r="AI10" s="16">
        <f t="shared" ref="AI9:AI72" si="22">GEOMEAN(K10,P10,U10,Z10,AE10)</f>
        <v>10342223.012747554</v>
      </c>
      <c r="AJ10" s="16">
        <f t="shared" ref="AJ9:AJ72" si="23">STDEVA(AF10,AG10)</f>
        <v>986735.88931026799</v>
      </c>
      <c r="AK10" s="77">
        <f t="shared" ref="AK9:AK72" si="24">AJ10/AG10</f>
        <v>9.4434223435511361E-2</v>
      </c>
      <c r="AL10" s="16">
        <f>ROUND((AG10),0)</f>
        <v>10448923</v>
      </c>
      <c r="AM10" s="78" t="s">
        <v>75</v>
      </c>
    </row>
    <row r="11" spans="3:39" ht="76.5" customHeight="1" thickBot="1" x14ac:dyDescent="0.3">
      <c r="C11" s="31"/>
      <c r="D11" s="31"/>
      <c r="E11" s="31"/>
      <c r="F11" s="7" t="s">
        <v>13</v>
      </c>
      <c r="G11" s="15">
        <f t="shared" si="0"/>
        <v>2772600</v>
      </c>
      <c r="H11" s="16">
        <f t="shared" si="1"/>
        <v>526794</v>
      </c>
      <c r="I11" s="16">
        <f t="shared" si="2"/>
        <v>141402.59999999998</v>
      </c>
      <c r="J11" s="16">
        <v>3299394</v>
      </c>
      <c r="K11" s="16">
        <f t="shared" si="3"/>
        <v>3440796.6</v>
      </c>
      <c r="L11" s="15">
        <f t="shared" si="4"/>
        <v>3237319.3277310925</v>
      </c>
      <c r="M11" s="16">
        <f t="shared" si="5"/>
        <v>615090.67226890754</v>
      </c>
      <c r="N11" s="16">
        <f t="shared" si="6"/>
        <v>165103.28571428571</v>
      </c>
      <c r="O11" s="62">
        <v>3852410</v>
      </c>
      <c r="P11" s="16">
        <f t="shared" si="7"/>
        <v>4017513.2857142859</v>
      </c>
      <c r="Q11" s="15">
        <f t="shared" si="8"/>
        <v>3850000</v>
      </c>
      <c r="R11" s="16">
        <f t="shared" si="9"/>
        <v>731500</v>
      </c>
      <c r="S11" s="16">
        <f t="shared" si="10"/>
        <v>196350</v>
      </c>
      <c r="T11" s="12">
        <v>4581500</v>
      </c>
      <c r="U11" s="16">
        <f t="shared" si="11"/>
        <v>4777850</v>
      </c>
      <c r="V11" s="12">
        <f t="shared" si="12"/>
        <v>2733300</v>
      </c>
      <c r="W11" s="16">
        <f t="shared" si="13"/>
        <v>519327</v>
      </c>
      <c r="X11" s="16">
        <f t="shared" si="14"/>
        <v>139398.29999999999</v>
      </c>
      <c r="Y11" s="8">
        <v>3252627</v>
      </c>
      <c r="Z11" s="16">
        <f t="shared" si="15"/>
        <v>3392025.3</v>
      </c>
      <c r="AA11" s="12">
        <f t="shared" si="16"/>
        <v>2639700</v>
      </c>
      <c r="AB11" s="16">
        <f t="shared" si="17"/>
        <v>501543</v>
      </c>
      <c r="AC11" s="16">
        <f t="shared" si="18"/>
        <v>134624.69999999998</v>
      </c>
      <c r="AD11" s="8">
        <v>3141243</v>
      </c>
      <c r="AE11" s="16">
        <f t="shared" si="19"/>
        <v>3275867.7</v>
      </c>
      <c r="AF11" s="16">
        <f>MIN(K11,P11,U11,Z11,AE11)</f>
        <v>3275867.7</v>
      </c>
      <c r="AG11" s="16">
        <f t="shared" si="20"/>
        <v>3780810.577142857</v>
      </c>
      <c r="AH11" s="16">
        <f t="shared" si="21"/>
        <v>3706692.4478188595</v>
      </c>
      <c r="AI11" s="16">
        <f t="shared" si="22"/>
        <v>3742198.7895853752</v>
      </c>
      <c r="AJ11" s="16">
        <f t="shared" si="23"/>
        <v>357048.53253955982</v>
      </c>
      <c r="AK11" s="77">
        <f t="shared" si="24"/>
        <v>9.4437032814635197E-2</v>
      </c>
      <c r="AL11" s="16">
        <f t="shared" ref="AL9:AL72" si="25">ROUND((AG11),0)</f>
        <v>3780811</v>
      </c>
      <c r="AM11" s="78" t="s">
        <v>75</v>
      </c>
    </row>
    <row r="12" spans="3:39" ht="99.75" customHeight="1" thickBot="1" x14ac:dyDescent="0.3">
      <c r="C12" s="31"/>
      <c r="D12" s="31"/>
      <c r="E12" s="31"/>
      <c r="F12" s="7" t="s">
        <v>14</v>
      </c>
      <c r="G12" s="15">
        <f t="shared" si="0"/>
        <v>439600</v>
      </c>
      <c r="H12" s="16">
        <f t="shared" si="1"/>
        <v>83524</v>
      </c>
      <c r="I12" s="16">
        <f t="shared" si="2"/>
        <v>22419.599999999999</v>
      </c>
      <c r="J12" s="16">
        <v>523124</v>
      </c>
      <c r="K12" s="16">
        <f t="shared" si="3"/>
        <v>545543.6</v>
      </c>
      <c r="L12" s="15">
        <f t="shared" si="4"/>
        <v>513331.93277310929</v>
      </c>
      <c r="M12" s="16">
        <f t="shared" si="5"/>
        <v>97533.067226890766</v>
      </c>
      <c r="N12" s="16">
        <f t="shared" si="6"/>
        <v>26179.928571428572</v>
      </c>
      <c r="O12" s="62">
        <v>610865</v>
      </c>
      <c r="P12" s="16">
        <f t="shared" si="7"/>
        <v>637044.92857142852</v>
      </c>
      <c r="Q12" s="15">
        <f t="shared" si="8"/>
        <v>511498.86041125929</v>
      </c>
      <c r="R12" s="16">
        <f t="shared" si="9"/>
        <v>97184.783478139259</v>
      </c>
      <c r="S12" s="16">
        <f t="shared" si="10"/>
        <v>26086.441880974224</v>
      </c>
      <c r="T12" s="12">
        <v>608683.64388939855</v>
      </c>
      <c r="U12" s="16">
        <f t="shared" si="11"/>
        <v>634770.08577037277</v>
      </c>
      <c r="V12" s="15">
        <f t="shared" si="12"/>
        <v>433400</v>
      </c>
      <c r="W12" s="16">
        <f t="shared" si="13"/>
        <v>82346</v>
      </c>
      <c r="X12" s="16">
        <f t="shared" si="14"/>
        <v>22103.399999999998</v>
      </c>
      <c r="Y12" s="8">
        <v>515746</v>
      </c>
      <c r="Z12" s="16">
        <f t="shared" si="15"/>
        <v>537849.4</v>
      </c>
      <c r="AA12" s="15">
        <f t="shared" si="16"/>
        <v>418600</v>
      </c>
      <c r="AB12" s="16">
        <f t="shared" si="17"/>
        <v>79534</v>
      </c>
      <c r="AC12" s="16">
        <f t="shared" si="18"/>
        <v>21348.6</v>
      </c>
      <c r="AD12" s="8">
        <v>498134</v>
      </c>
      <c r="AE12" s="16">
        <f t="shared" si="19"/>
        <v>519482.6</v>
      </c>
      <c r="AF12" s="16">
        <f>MIN(K12,P12,U12,Z12,AE12)</f>
        <v>519482.6</v>
      </c>
      <c r="AG12" s="16">
        <f t="shared" si="20"/>
        <v>574938.12286836025</v>
      </c>
      <c r="AH12" s="16">
        <f t="shared" si="21"/>
        <v>570619.63468640775</v>
      </c>
      <c r="AI12" s="16">
        <f t="shared" si="22"/>
        <v>572755.85146313254</v>
      </c>
      <c r="AJ12" s="16">
        <f t="shared" si="23"/>
        <v>39212.97627446321</v>
      </c>
      <c r="AK12" s="77">
        <f t="shared" si="24"/>
        <v>6.8203820054287032E-2</v>
      </c>
      <c r="AL12" s="16">
        <f t="shared" si="25"/>
        <v>574938</v>
      </c>
      <c r="AM12" s="78" t="s">
        <v>75</v>
      </c>
    </row>
    <row r="13" spans="3:39" ht="70.5" customHeight="1" thickBot="1" x14ac:dyDescent="0.3">
      <c r="C13" s="31"/>
      <c r="D13" s="31"/>
      <c r="E13" s="31"/>
      <c r="F13" s="7" t="s">
        <v>15</v>
      </c>
      <c r="G13" s="15">
        <f t="shared" si="0"/>
        <v>5062000</v>
      </c>
      <c r="H13" s="16">
        <f t="shared" si="1"/>
        <v>961780</v>
      </c>
      <c r="I13" s="16">
        <f t="shared" si="2"/>
        <v>258161.99999999997</v>
      </c>
      <c r="J13" s="16">
        <v>6023780</v>
      </c>
      <c r="K13" s="16">
        <f t="shared" si="3"/>
        <v>6281942</v>
      </c>
      <c r="L13" s="15">
        <f t="shared" si="4"/>
        <v>5910340.3361344542</v>
      </c>
      <c r="M13" s="16">
        <f t="shared" si="5"/>
        <v>1122964.6638655462</v>
      </c>
      <c r="N13" s="16">
        <f t="shared" si="6"/>
        <v>301427.35714285716</v>
      </c>
      <c r="O13" s="62">
        <v>7033305</v>
      </c>
      <c r="P13" s="16">
        <f t="shared" si="7"/>
        <v>7334732.3571428573</v>
      </c>
      <c r="Q13" s="15">
        <f t="shared" si="8"/>
        <v>6990000</v>
      </c>
      <c r="R13" s="16">
        <f t="shared" si="9"/>
        <v>1328100</v>
      </c>
      <c r="S13" s="16">
        <f t="shared" si="10"/>
        <v>356490</v>
      </c>
      <c r="T13" s="12">
        <v>8318100</v>
      </c>
      <c r="U13" s="16">
        <f t="shared" si="11"/>
        <v>8674590</v>
      </c>
      <c r="V13" s="15">
        <f t="shared" si="12"/>
        <v>4990200</v>
      </c>
      <c r="W13" s="16">
        <f t="shared" si="13"/>
        <v>948138</v>
      </c>
      <c r="X13" s="16">
        <f t="shared" si="14"/>
        <v>254500.19999999998</v>
      </c>
      <c r="Y13" s="8">
        <v>5938338</v>
      </c>
      <c r="Z13" s="16">
        <f t="shared" si="15"/>
        <v>6192838.2000000002</v>
      </c>
      <c r="AA13" s="15">
        <f t="shared" si="16"/>
        <v>4819300</v>
      </c>
      <c r="AB13" s="16">
        <f t="shared" si="17"/>
        <v>915667</v>
      </c>
      <c r="AC13" s="16">
        <f t="shared" si="18"/>
        <v>245784.3</v>
      </c>
      <c r="AD13" s="8">
        <v>5734967</v>
      </c>
      <c r="AE13" s="16">
        <f t="shared" si="19"/>
        <v>5980751.2999999998</v>
      </c>
      <c r="AF13" s="16">
        <f>MIN(K13,P13,U13,Z13,AE13)</f>
        <v>5980751.2999999998</v>
      </c>
      <c r="AG13" s="16">
        <f t="shared" si="20"/>
        <v>6892970.771428572</v>
      </c>
      <c r="AH13" s="16">
        <f t="shared" si="21"/>
        <v>6761478.6859587086</v>
      </c>
      <c r="AI13" s="16">
        <f t="shared" si="22"/>
        <v>6824557.9437689325</v>
      </c>
      <c r="AJ13" s="16">
        <f t="shared" si="23"/>
        <v>645036.57417755143</v>
      </c>
      <c r="AK13" s="77">
        <f t="shared" si="24"/>
        <v>9.3578892986349804E-2</v>
      </c>
      <c r="AL13" s="16">
        <f t="shared" si="25"/>
        <v>6892971</v>
      </c>
      <c r="AM13" s="78" t="s">
        <v>75</v>
      </c>
    </row>
    <row r="14" spans="3:39" ht="72.75" customHeight="1" thickBot="1" x14ac:dyDescent="0.3">
      <c r="C14" s="31"/>
      <c r="D14" s="31"/>
      <c r="E14" s="31"/>
      <c r="F14" s="7" t="s">
        <v>16</v>
      </c>
      <c r="G14" s="15">
        <f t="shared" si="0"/>
        <v>1223800</v>
      </c>
      <c r="H14" s="16">
        <f t="shared" si="1"/>
        <v>232522</v>
      </c>
      <c r="I14" s="16">
        <f t="shared" si="2"/>
        <v>62413.799999999996</v>
      </c>
      <c r="J14" s="16">
        <v>1456322</v>
      </c>
      <c r="K14" s="16">
        <f t="shared" si="3"/>
        <v>1518735.8</v>
      </c>
      <c r="L14" s="15">
        <f t="shared" si="4"/>
        <v>1428863.8655462186</v>
      </c>
      <c r="M14" s="16">
        <f t="shared" si="5"/>
        <v>271484.13445378153</v>
      </c>
      <c r="N14" s="16">
        <f t="shared" si="6"/>
        <v>72872.057142857142</v>
      </c>
      <c r="O14" s="62">
        <v>1700348</v>
      </c>
      <c r="P14" s="16">
        <f t="shared" si="7"/>
        <v>1773220.0571428572</v>
      </c>
      <c r="Q14" s="15">
        <f t="shared" si="8"/>
        <v>1678000</v>
      </c>
      <c r="R14" s="16">
        <f t="shared" si="9"/>
        <v>318820</v>
      </c>
      <c r="S14" s="16">
        <f t="shared" si="10"/>
        <v>85578</v>
      </c>
      <c r="T14" s="12">
        <v>1996820</v>
      </c>
      <c r="U14" s="16">
        <f t="shared" si="11"/>
        <v>2082398</v>
      </c>
      <c r="V14" s="15">
        <f t="shared" si="12"/>
        <v>1206400</v>
      </c>
      <c r="W14" s="16">
        <f t="shared" si="13"/>
        <v>229216</v>
      </c>
      <c r="X14" s="16">
        <f t="shared" si="14"/>
        <v>61526.399999999994</v>
      </c>
      <c r="Y14" s="8">
        <v>1435616</v>
      </c>
      <c r="Z14" s="16">
        <f t="shared" si="15"/>
        <v>1497142.4</v>
      </c>
      <c r="AA14" s="15">
        <f t="shared" si="16"/>
        <v>1165100</v>
      </c>
      <c r="AB14" s="16">
        <f t="shared" si="17"/>
        <v>221369</v>
      </c>
      <c r="AC14" s="16">
        <f t="shared" si="18"/>
        <v>59420.1</v>
      </c>
      <c r="AD14" s="8">
        <v>1386469</v>
      </c>
      <c r="AE14" s="16">
        <f t="shared" si="19"/>
        <v>1445889.1</v>
      </c>
      <c r="AF14" s="16">
        <f>MIN(K14,P14,U14,Z14,AE14)</f>
        <v>1445889.1</v>
      </c>
      <c r="AG14" s="16">
        <f t="shared" si="20"/>
        <v>1663477.0714285714</v>
      </c>
      <c r="AH14" s="16">
        <f t="shared" si="21"/>
        <v>1632834.9383504489</v>
      </c>
      <c r="AI14" s="16">
        <f t="shared" si="22"/>
        <v>1647560.3792195395</v>
      </c>
      <c r="AJ14" s="16">
        <f t="shared" si="23"/>
        <v>153857.9301017675</v>
      </c>
      <c r="AK14" s="77">
        <f t="shared" si="24"/>
        <v>9.2491764836672152E-2</v>
      </c>
      <c r="AL14" s="16">
        <f t="shared" si="25"/>
        <v>1663477</v>
      </c>
      <c r="AM14" s="78" t="s">
        <v>75</v>
      </c>
    </row>
    <row r="15" spans="3:39" ht="60.75" customHeight="1" thickBot="1" x14ac:dyDescent="0.3">
      <c r="C15" s="31"/>
      <c r="D15" s="31"/>
      <c r="E15" s="31"/>
      <c r="F15" s="7" t="s">
        <v>17</v>
      </c>
      <c r="G15" s="15">
        <f t="shared" si="0"/>
        <v>389400</v>
      </c>
      <c r="H15" s="16">
        <f t="shared" si="1"/>
        <v>73986</v>
      </c>
      <c r="I15" s="16">
        <f t="shared" si="2"/>
        <v>19859.399999999998</v>
      </c>
      <c r="J15" s="16">
        <v>463386</v>
      </c>
      <c r="K15" s="16">
        <f t="shared" si="3"/>
        <v>483245.4</v>
      </c>
      <c r="L15" s="15">
        <f t="shared" si="4"/>
        <v>454699.15966386558</v>
      </c>
      <c r="M15" s="16">
        <f t="shared" si="5"/>
        <v>86392.840336134454</v>
      </c>
      <c r="N15" s="16">
        <f t="shared" si="6"/>
        <v>23189.657142857144</v>
      </c>
      <c r="O15" s="62">
        <v>541092</v>
      </c>
      <c r="P15" s="16">
        <f t="shared" si="7"/>
        <v>564281.65714285709</v>
      </c>
      <c r="Q15" s="15">
        <f t="shared" si="8"/>
        <v>453074.7456309736</v>
      </c>
      <c r="R15" s="16">
        <f t="shared" si="9"/>
        <v>86084.201669884991</v>
      </c>
      <c r="S15" s="16">
        <f t="shared" si="10"/>
        <v>23106.812027179651</v>
      </c>
      <c r="T15" s="12">
        <v>539158.94730085856</v>
      </c>
      <c r="U15" s="16">
        <f t="shared" si="11"/>
        <v>562265.7593280382</v>
      </c>
      <c r="V15" s="15">
        <f t="shared" si="12"/>
        <v>383900</v>
      </c>
      <c r="W15" s="16">
        <f t="shared" si="13"/>
        <v>72941</v>
      </c>
      <c r="X15" s="16">
        <f t="shared" si="14"/>
        <v>19578.899999999998</v>
      </c>
      <c r="Y15" s="8">
        <v>456841</v>
      </c>
      <c r="Z15" s="16">
        <f t="shared" si="15"/>
        <v>476419.9</v>
      </c>
      <c r="AA15" s="15">
        <f t="shared" si="16"/>
        <v>370800</v>
      </c>
      <c r="AB15" s="16">
        <f t="shared" si="17"/>
        <v>70452</v>
      </c>
      <c r="AC15" s="16">
        <f t="shared" si="18"/>
        <v>18910.8</v>
      </c>
      <c r="AD15" s="8">
        <v>441252</v>
      </c>
      <c r="AE15" s="16">
        <f t="shared" si="19"/>
        <v>460162.8</v>
      </c>
      <c r="AF15" s="16">
        <f>MIN(K15,P15,U15,Z15,AE15)</f>
        <v>460162.8</v>
      </c>
      <c r="AG15" s="16">
        <f t="shared" si="20"/>
        <v>509275.10329417902</v>
      </c>
      <c r="AH15" s="16">
        <f t="shared" si="21"/>
        <v>505450.89847750316</v>
      </c>
      <c r="AI15" s="16">
        <f t="shared" si="22"/>
        <v>507342.61122212396</v>
      </c>
      <c r="AJ15" s="16">
        <f t="shared" si="23"/>
        <v>34727.642699004406</v>
      </c>
      <c r="AK15" s="77">
        <f t="shared" si="24"/>
        <v>6.8190340494505258E-2</v>
      </c>
      <c r="AL15" s="16">
        <f t="shared" si="25"/>
        <v>509275</v>
      </c>
      <c r="AM15" s="78" t="s">
        <v>75</v>
      </c>
    </row>
    <row r="16" spans="3:39" ht="60.75" thickBot="1" x14ac:dyDescent="0.3">
      <c r="C16" s="31"/>
      <c r="D16" s="31"/>
      <c r="E16" s="31"/>
      <c r="F16" s="7" t="s">
        <v>18</v>
      </c>
      <c r="G16" s="15">
        <f t="shared" si="0"/>
        <v>3129300</v>
      </c>
      <c r="H16" s="16">
        <f t="shared" si="1"/>
        <v>594567</v>
      </c>
      <c r="I16" s="16">
        <f t="shared" si="2"/>
        <v>159594.29999999999</v>
      </c>
      <c r="J16" s="16">
        <v>3723867</v>
      </c>
      <c r="K16" s="16">
        <f t="shared" si="3"/>
        <v>3883461.3</v>
      </c>
      <c r="L16" s="15">
        <f t="shared" si="4"/>
        <v>3653758.823529412</v>
      </c>
      <c r="M16" s="16">
        <f t="shared" si="5"/>
        <v>694214.17647058831</v>
      </c>
      <c r="N16" s="16">
        <f t="shared" si="6"/>
        <v>186341.7</v>
      </c>
      <c r="O16" s="62">
        <v>4347973</v>
      </c>
      <c r="P16" s="16">
        <f t="shared" si="7"/>
        <v>4534314.7</v>
      </c>
      <c r="Q16" s="15">
        <f t="shared" si="8"/>
        <v>3640709.4748139405</v>
      </c>
      <c r="R16" s="16">
        <f t="shared" si="9"/>
        <v>691734.80021464871</v>
      </c>
      <c r="S16" s="16">
        <f t="shared" si="10"/>
        <v>185676.18321551094</v>
      </c>
      <c r="T16" s="12">
        <v>4332444.2750285892</v>
      </c>
      <c r="U16" s="16">
        <f t="shared" si="11"/>
        <v>4518120.4582441002</v>
      </c>
      <c r="V16" s="15">
        <f t="shared" si="12"/>
        <v>3084900</v>
      </c>
      <c r="W16" s="16">
        <f t="shared" si="13"/>
        <v>586131</v>
      </c>
      <c r="X16" s="16">
        <f t="shared" si="14"/>
        <v>157329.9</v>
      </c>
      <c r="Y16" s="8">
        <v>3671031</v>
      </c>
      <c r="Z16" s="16">
        <f t="shared" si="15"/>
        <v>3828360.9</v>
      </c>
      <c r="AA16" s="15">
        <f t="shared" si="16"/>
        <v>2979300</v>
      </c>
      <c r="AB16" s="16">
        <f t="shared" si="17"/>
        <v>566067</v>
      </c>
      <c r="AC16" s="16">
        <f t="shared" si="18"/>
        <v>151944.29999999999</v>
      </c>
      <c r="AD16" s="8">
        <v>3545367</v>
      </c>
      <c r="AE16" s="16">
        <f t="shared" si="19"/>
        <v>3697311.3</v>
      </c>
      <c r="AF16" s="16">
        <f>MIN(K16,P16,U16,Z16,AE16)</f>
        <v>3697311.3</v>
      </c>
      <c r="AG16" s="16">
        <f t="shared" si="20"/>
        <v>4092313.73164882</v>
      </c>
      <c r="AH16" s="16">
        <f t="shared" si="21"/>
        <v>4061577.0290487022</v>
      </c>
      <c r="AI16" s="16">
        <f t="shared" si="22"/>
        <v>4076781.7970489198</v>
      </c>
      <c r="AJ16" s="16">
        <f t="shared" si="23"/>
        <v>279308.89800405648</v>
      </c>
      <c r="AK16" s="77">
        <f t="shared" si="24"/>
        <v>6.8252073599333038E-2</v>
      </c>
      <c r="AL16" s="16">
        <f t="shared" si="25"/>
        <v>4092314</v>
      </c>
      <c r="AM16" s="78" t="s">
        <v>75</v>
      </c>
    </row>
    <row r="17" spans="3:39" ht="85.5" customHeight="1" thickBot="1" x14ac:dyDescent="0.3">
      <c r="C17" s="31"/>
      <c r="D17" s="31"/>
      <c r="E17" s="31"/>
      <c r="F17" s="7" t="s">
        <v>19</v>
      </c>
      <c r="G17" s="15">
        <f t="shared" si="0"/>
        <v>4601500</v>
      </c>
      <c r="H17" s="16">
        <f t="shared" si="1"/>
        <v>874285</v>
      </c>
      <c r="I17" s="16">
        <f t="shared" si="2"/>
        <v>234676.49999999997</v>
      </c>
      <c r="J17" s="16">
        <v>5475785</v>
      </c>
      <c r="K17" s="16">
        <f t="shared" si="3"/>
        <v>5710461.5</v>
      </c>
      <c r="L17" s="15">
        <f t="shared" si="4"/>
        <v>5372657.9831932774</v>
      </c>
      <c r="M17" s="16">
        <f t="shared" si="5"/>
        <v>1020805.0168067227</v>
      </c>
      <c r="N17" s="16">
        <f t="shared" si="6"/>
        <v>274005.55714285711</v>
      </c>
      <c r="O17" s="62">
        <v>6393463</v>
      </c>
      <c r="P17" s="16">
        <f t="shared" si="7"/>
        <v>6667468.5571428575</v>
      </c>
      <c r="Q17" s="15">
        <f t="shared" si="8"/>
        <v>5353469.8677236624</v>
      </c>
      <c r="R17" s="16">
        <f t="shared" si="9"/>
        <v>1017159.2748674959</v>
      </c>
      <c r="S17" s="16">
        <f t="shared" si="10"/>
        <v>273026.96325390675</v>
      </c>
      <c r="T17" s="12">
        <v>6370629.1425911579</v>
      </c>
      <c r="U17" s="16">
        <f t="shared" si="11"/>
        <v>6643656.1058450649</v>
      </c>
      <c r="V17" s="15">
        <f t="shared" si="12"/>
        <v>4536200</v>
      </c>
      <c r="W17" s="16">
        <f t="shared" si="13"/>
        <v>861878</v>
      </c>
      <c r="X17" s="16">
        <f t="shared" si="14"/>
        <v>231346.19999999998</v>
      </c>
      <c r="Y17" s="8">
        <v>5398078</v>
      </c>
      <c r="Z17" s="16">
        <f t="shared" si="15"/>
        <v>5629424.2000000002</v>
      </c>
      <c r="AA17" s="15">
        <f t="shared" si="16"/>
        <v>4380800</v>
      </c>
      <c r="AB17" s="16">
        <f t="shared" si="17"/>
        <v>832352</v>
      </c>
      <c r="AC17" s="16">
        <f t="shared" si="18"/>
        <v>223420.79999999999</v>
      </c>
      <c r="AD17" s="8">
        <v>5213152</v>
      </c>
      <c r="AE17" s="16">
        <f t="shared" si="19"/>
        <v>5436572.7999999998</v>
      </c>
      <c r="AF17" s="16">
        <f>MIN(K17,P17,U17,Z17,AE17)</f>
        <v>5436572.7999999998</v>
      </c>
      <c r="AG17" s="16">
        <f t="shared" si="20"/>
        <v>6017516.6325975843</v>
      </c>
      <c r="AH17" s="16">
        <f t="shared" si="21"/>
        <v>5972315.9900612952</v>
      </c>
      <c r="AI17" s="16">
        <f t="shared" si="22"/>
        <v>5994675.821191689</v>
      </c>
      <c r="AJ17" s="16">
        <f t="shared" si="23"/>
        <v>410789.32351825444</v>
      </c>
      <c r="AK17" s="77">
        <f t="shared" si="24"/>
        <v>6.8265590043068786E-2</v>
      </c>
      <c r="AL17" s="16">
        <f t="shared" si="25"/>
        <v>6017517</v>
      </c>
      <c r="AM17" s="78" t="s">
        <v>75</v>
      </c>
    </row>
    <row r="18" spans="3:39" ht="155.25" customHeight="1" thickBot="1" x14ac:dyDescent="0.3">
      <c r="C18" s="31">
        <v>2</v>
      </c>
      <c r="D18" s="31" t="s">
        <v>20</v>
      </c>
      <c r="E18" s="31">
        <v>1</v>
      </c>
      <c r="F18" s="7" t="s">
        <v>21</v>
      </c>
      <c r="G18" s="15">
        <f t="shared" si="0"/>
        <v>264600</v>
      </c>
      <c r="H18" s="16">
        <f t="shared" si="1"/>
        <v>50274</v>
      </c>
      <c r="I18" s="16">
        <f t="shared" si="2"/>
        <v>13494.599999999999</v>
      </c>
      <c r="J18" s="16">
        <v>314874</v>
      </c>
      <c r="K18" s="16">
        <f t="shared" si="3"/>
        <v>328368.59999999998</v>
      </c>
      <c r="L18" s="15">
        <f t="shared" si="4"/>
        <v>308972.26890756306</v>
      </c>
      <c r="M18" s="16">
        <f t="shared" si="5"/>
        <v>58704.731092436981</v>
      </c>
      <c r="N18" s="16">
        <f t="shared" si="6"/>
        <v>15757.585714285715</v>
      </c>
      <c r="O18" s="62">
        <v>367677</v>
      </c>
      <c r="P18" s="16">
        <f t="shared" si="7"/>
        <v>383434.58571428573</v>
      </c>
      <c r="Q18" s="15">
        <f t="shared" si="8"/>
        <v>307868.25868524116</v>
      </c>
      <c r="R18" s="16">
        <f t="shared" si="9"/>
        <v>58494.969150195822</v>
      </c>
      <c r="S18" s="16">
        <f t="shared" si="10"/>
        <v>15701.281192947299</v>
      </c>
      <c r="T18" s="12">
        <v>366363.22783543699</v>
      </c>
      <c r="U18" s="16">
        <f t="shared" si="11"/>
        <v>382064.50902838429</v>
      </c>
      <c r="V18" s="15">
        <f t="shared" si="12"/>
        <v>260900</v>
      </c>
      <c r="W18" s="16">
        <f t="shared" si="13"/>
        <v>49571</v>
      </c>
      <c r="X18" s="16">
        <f t="shared" si="14"/>
        <v>13305.9</v>
      </c>
      <c r="Y18" s="8">
        <v>310471</v>
      </c>
      <c r="Z18" s="16">
        <f t="shared" si="15"/>
        <v>323776.90000000002</v>
      </c>
      <c r="AA18" s="15">
        <f t="shared" si="16"/>
        <v>251900</v>
      </c>
      <c r="AB18" s="16">
        <f t="shared" si="17"/>
        <v>47861</v>
      </c>
      <c r="AC18" s="16">
        <f t="shared" si="18"/>
        <v>12846.9</v>
      </c>
      <c r="AD18" s="8">
        <v>299761</v>
      </c>
      <c r="AE18" s="16">
        <f t="shared" si="19"/>
        <v>312607.90000000002</v>
      </c>
      <c r="AF18" s="16">
        <f>MIN(K18,P18,U18,Z18,AE18)</f>
        <v>312607.90000000002</v>
      </c>
      <c r="AG18" s="16">
        <f t="shared" si="20"/>
        <v>346050.49894853402</v>
      </c>
      <c r="AH18" s="16">
        <f t="shared" si="21"/>
        <v>343449.85593459115</v>
      </c>
      <c r="AI18" s="16">
        <f t="shared" si="22"/>
        <v>344736.35252026399</v>
      </c>
      <c r="AJ18" s="16">
        <f t="shared" si="23"/>
        <v>23647.488497010494</v>
      </c>
      <c r="AK18" s="77">
        <f t="shared" si="24"/>
        <v>6.8335368880735062E-2</v>
      </c>
      <c r="AL18" s="16">
        <f t="shared" si="25"/>
        <v>346050</v>
      </c>
      <c r="AM18" s="78" t="s">
        <v>75</v>
      </c>
    </row>
    <row r="19" spans="3:39" ht="19.5" thickBot="1" x14ac:dyDescent="0.3">
      <c r="C19" s="31"/>
      <c r="D19" s="31"/>
      <c r="E19" s="31"/>
      <c r="F19" s="6" t="s">
        <v>11</v>
      </c>
      <c r="G19" s="15"/>
      <c r="H19" s="16"/>
      <c r="I19" s="16"/>
      <c r="J19" s="17"/>
      <c r="K19" s="16"/>
      <c r="L19" s="15"/>
      <c r="M19" s="16"/>
      <c r="N19" s="16"/>
      <c r="O19" s="25"/>
      <c r="P19" s="16"/>
      <c r="Q19" s="15"/>
      <c r="R19" s="16"/>
      <c r="S19" s="16"/>
      <c r="T19" s="25"/>
      <c r="U19" s="16"/>
      <c r="V19" s="15"/>
      <c r="W19" s="16"/>
      <c r="X19" s="16"/>
      <c r="Y19" s="25"/>
      <c r="Z19" s="16"/>
      <c r="AA19" s="15"/>
      <c r="AB19" s="16"/>
      <c r="AC19" s="16"/>
      <c r="AD19" s="25"/>
      <c r="AE19" s="16"/>
      <c r="AF19" s="16"/>
      <c r="AG19" s="16"/>
      <c r="AH19" s="16"/>
      <c r="AI19" s="16"/>
      <c r="AJ19" s="16"/>
      <c r="AK19" s="77"/>
      <c r="AL19" s="16"/>
      <c r="AM19" s="78"/>
    </row>
    <row r="20" spans="3:39" ht="36" customHeight="1" thickBot="1" x14ac:dyDescent="0.3">
      <c r="C20" s="31"/>
      <c r="D20" s="31"/>
      <c r="E20" s="31"/>
      <c r="F20" s="7" t="s">
        <v>22</v>
      </c>
      <c r="G20" s="15">
        <f t="shared" si="0"/>
        <v>466300</v>
      </c>
      <c r="H20" s="16">
        <f t="shared" si="1"/>
        <v>88597</v>
      </c>
      <c r="I20" s="16">
        <f t="shared" si="2"/>
        <v>23781.3</v>
      </c>
      <c r="J20" s="16">
        <v>554897</v>
      </c>
      <c r="K20" s="16">
        <f t="shared" si="3"/>
        <v>578678.30000000005</v>
      </c>
      <c r="L20" s="15">
        <f t="shared" si="4"/>
        <v>544490.75630252098</v>
      </c>
      <c r="M20" s="16">
        <f t="shared" si="5"/>
        <v>103453.24369747899</v>
      </c>
      <c r="N20" s="16">
        <f t="shared" si="6"/>
        <v>27769.028571428567</v>
      </c>
      <c r="O20" s="62">
        <v>647944</v>
      </c>
      <c r="P20" s="16">
        <f t="shared" si="7"/>
        <v>675713.02857142861</v>
      </c>
      <c r="Q20" s="15">
        <f t="shared" si="8"/>
        <v>542546.51661316154</v>
      </c>
      <c r="R20" s="16">
        <f t="shared" si="9"/>
        <v>103083.8381565007</v>
      </c>
      <c r="S20" s="16">
        <f t="shared" si="10"/>
        <v>27669.872347271237</v>
      </c>
      <c r="T20" s="12">
        <v>645630.35476966226</v>
      </c>
      <c r="U20" s="16">
        <f t="shared" si="11"/>
        <v>673300.22711693344</v>
      </c>
      <c r="V20" s="15">
        <f t="shared" si="12"/>
        <v>459700</v>
      </c>
      <c r="W20" s="16">
        <f t="shared" si="13"/>
        <v>87343</v>
      </c>
      <c r="X20" s="16">
        <f t="shared" si="14"/>
        <v>23444.699999999997</v>
      </c>
      <c r="Y20" s="8">
        <v>547043</v>
      </c>
      <c r="Z20" s="16">
        <f t="shared" si="15"/>
        <v>570487.69999999995</v>
      </c>
      <c r="AA20" s="15">
        <f t="shared" si="16"/>
        <v>444000</v>
      </c>
      <c r="AB20" s="16">
        <f t="shared" si="17"/>
        <v>84360</v>
      </c>
      <c r="AC20" s="16">
        <f t="shared" si="18"/>
        <v>22644</v>
      </c>
      <c r="AD20" s="8">
        <v>528360</v>
      </c>
      <c r="AE20" s="16">
        <f t="shared" si="19"/>
        <v>551004</v>
      </c>
      <c r="AF20" s="16">
        <f>MIN(K20,P20,U20,Z20,AE20)</f>
        <v>551004</v>
      </c>
      <c r="AG20" s="16">
        <f t="shared" si="20"/>
        <v>609836.65113767236</v>
      </c>
      <c r="AH20" s="16">
        <f t="shared" si="21"/>
        <v>605255.75432361022</v>
      </c>
      <c r="AI20" s="16">
        <f t="shared" si="22"/>
        <v>607521.78734380833</v>
      </c>
      <c r="AJ20" s="16">
        <f t="shared" si="23"/>
        <v>41600.966574630584</v>
      </c>
      <c r="AK20" s="77">
        <f t="shared" si="24"/>
        <v>6.821657323649287E-2</v>
      </c>
      <c r="AL20" s="16">
        <f t="shared" si="25"/>
        <v>609837</v>
      </c>
      <c r="AM20" s="78" t="s">
        <v>75</v>
      </c>
    </row>
    <row r="21" spans="3:39" ht="55.5" customHeight="1" thickBot="1" x14ac:dyDescent="0.3">
      <c r="C21" s="31"/>
      <c r="D21" s="31"/>
      <c r="E21" s="31"/>
      <c r="F21" s="7" t="s">
        <v>23</v>
      </c>
      <c r="G21" s="15">
        <f t="shared" si="0"/>
        <v>6170200</v>
      </c>
      <c r="H21" s="16">
        <f t="shared" si="1"/>
        <v>1172338</v>
      </c>
      <c r="I21" s="16">
        <f t="shared" si="2"/>
        <v>314680.19999999995</v>
      </c>
      <c r="J21" s="16">
        <v>7342538</v>
      </c>
      <c r="K21" s="16">
        <f t="shared" si="3"/>
        <v>7657218.2000000002</v>
      </c>
      <c r="L21" s="15">
        <f t="shared" si="4"/>
        <v>7204333.6134453788</v>
      </c>
      <c r="M21" s="16">
        <f t="shared" si="5"/>
        <v>1368823.3865546221</v>
      </c>
      <c r="N21" s="16">
        <f t="shared" si="6"/>
        <v>367421.01428571431</v>
      </c>
      <c r="O21" s="62">
        <v>8573157</v>
      </c>
      <c r="P21" s="16">
        <f t="shared" si="7"/>
        <v>8940578.0142857134</v>
      </c>
      <c r="Q21" s="15">
        <f t="shared" si="8"/>
        <v>8560000</v>
      </c>
      <c r="R21" s="16">
        <f t="shared" si="9"/>
        <v>1626400</v>
      </c>
      <c r="S21" s="16">
        <f t="shared" si="10"/>
        <v>436560</v>
      </c>
      <c r="T21" s="12">
        <v>10186400</v>
      </c>
      <c r="U21" s="16">
        <f t="shared" si="11"/>
        <v>10622960</v>
      </c>
      <c r="V21" s="15">
        <f t="shared" si="12"/>
        <v>6082700</v>
      </c>
      <c r="W21" s="16">
        <f t="shared" si="13"/>
        <v>1155713</v>
      </c>
      <c r="X21" s="16">
        <f t="shared" si="14"/>
        <v>310217.69999999995</v>
      </c>
      <c r="Y21" s="8">
        <v>7238413</v>
      </c>
      <c r="Z21" s="16">
        <f t="shared" si="15"/>
        <v>7548630.7000000002</v>
      </c>
      <c r="AA21" s="15">
        <f t="shared" si="16"/>
        <v>5874400</v>
      </c>
      <c r="AB21" s="16">
        <f t="shared" si="17"/>
        <v>1116136</v>
      </c>
      <c r="AC21" s="16">
        <f t="shared" si="18"/>
        <v>299594.39999999997</v>
      </c>
      <c r="AD21" s="8">
        <v>6990536</v>
      </c>
      <c r="AE21" s="16">
        <f t="shared" si="19"/>
        <v>7290130.4000000004</v>
      </c>
      <c r="AF21" s="16">
        <f>MIN(K21,P21,U21,Z21,AE21)</f>
        <v>7290130.4000000004</v>
      </c>
      <c r="AG21" s="16">
        <f t="shared" si="20"/>
        <v>8411903.4628571421</v>
      </c>
      <c r="AH21" s="16">
        <f t="shared" si="21"/>
        <v>8247733.4412601776</v>
      </c>
      <c r="AI21" s="16">
        <f t="shared" si="22"/>
        <v>8326397.2744539697</v>
      </c>
      <c r="AJ21" s="16">
        <f t="shared" si="23"/>
        <v>793213.33969868813</v>
      </c>
      <c r="AK21" s="77">
        <f t="shared" si="24"/>
        <v>9.4296533858374734E-2</v>
      </c>
      <c r="AL21" s="16">
        <f t="shared" si="25"/>
        <v>8411903</v>
      </c>
      <c r="AM21" s="78" t="s">
        <v>75</v>
      </c>
    </row>
    <row r="22" spans="3:39" ht="90" customHeight="1" thickBot="1" x14ac:dyDescent="0.3">
      <c r="C22" s="31"/>
      <c r="D22" s="31"/>
      <c r="E22" s="31"/>
      <c r="F22" s="7" t="s">
        <v>24</v>
      </c>
      <c r="G22" s="15">
        <f t="shared" si="0"/>
        <v>3240700</v>
      </c>
      <c r="H22" s="16">
        <f t="shared" si="1"/>
        <v>615733</v>
      </c>
      <c r="I22" s="16">
        <f t="shared" si="2"/>
        <v>165275.69999999998</v>
      </c>
      <c r="J22" s="16">
        <v>3856433</v>
      </c>
      <c r="K22" s="16">
        <f t="shared" si="3"/>
        <v>4021708.7</v>
      </c>
      <c r="L22" s="15">
        <f t="shared" si="4"/>
        <v>3783889.9159663869</v>
      </c>
      <c r="M22" s="16">
        <f t="shared" si="5"/>
        <v>718939.08403361356</v>
      </c>
      <c r="N22" s="16">
        <f t="shared" si="6"/>
        <v>192978.38571428572</v>
      </c>
      <c r="O22" s="62">
        <v>4502829</v>
      </c>
      <c r="P22" s="16">
        <f t="shared" si="7"/>
        <v>4695807.385714286</v>
      </c>
      <c r="Q22" s="15">
        <f t="shared" si="8"/>
        <v>4350000</v>
      </c>
      <c r="R22" s="16">
        <f t="shared" si="9"/>
        <v>826500</v>
      </c>
      <c r="S22" s="16">
        <f t="shared" si="10"/>
        <v>221850</v>
      </c>
      <c r="T22" s="12">
        <v>5176500</v>
      </c>
      <c r="U22" s="16">
        <f t="shared" si="11"/>
        <v>5398350</v>
      </c>
      <c r="V22" s="15">
        <f t="shared" si="12"/>
        <v>3194800</v>
      </c>
      <c r="W22" s="16">
        <f t="shared" si="13"/>
        <v>607012</v>
      </c>
      <c r="X22" s="16">
        <f t="shared" si="14"/>
        <v>162934.79999999999</v>
      </c>
      <c r="Y22" s="8">
        <v>3801812</v>
      </c>
      <c r="Z22" s="16">
        <f t="shared" si="15"/>
        <v>3964746.8</v>
      </c>
      <c r="AA22" s="15">
        <f t="shared" si="16"/>
        <v>3085400</v>
      </c>
      <c r="AB22" s="16">
        <f t="shared" si="17"/>
        <v>586226</v>
      </c>
      <c r="AC22" s="16">
        <f t="shared" si="18"/>
        <v>157355.4</v>
      </c>
      <c r="AD22" s="8">
        <v>3671626</v>
      </c>
      <c r="AE22" s="16">
        <f t="shared" si="19"/>
        <v>3828981.4</v>
      </c>
      <c r="AF22" s="16">
        <f>MIN(K22,P22,U22,Z22,AE22)</f>
        <v>3828981.4</v>
      </c>
      <c r="AG22" s="16">
        <f t="shared" si="20"/>
        <v>4381918.8571428563</v>
      </c>
      <c r="AH22" s="16">
        <f t="shared" si="21"/>
        <v>4309463.54001706</v>
      </c>
      <c r="AI22" s="16">
        <f t="shared" si="22"/>
        <v>4344463.2465779688</v>
      </c>
      <c r="AJ22" s="16">
        <f t="shared" si="23"/>
        <v>390985.82551775977</v>
      </c>
      <c r="AK22" s="77">
        <f t="shared" si="24"/>
        <v>8.9227080250567289E-2</v>
      </c>
      <c r="AL22" s="16">
        <f t="shared" si="25"/>
        <v>4381919</v>
      </c>
      <c r="AM22" s="78" t="s">
        <v>75</v>
      </c>
    </row>
    <row r="23" spans="3:39" ht="91.5" customHeight="1" thickBot="1" x14ac:dyDescent="0.3">
      <c r="C23" s="31"/>
      <c r="D23" s="31"/>
      <c r="E23" s="31"/>
      <c r="F23" s="7" t="s">
        <v>25</v>
      </c>
      <c r="G23" s="15">
        <f t="shared" si="0"/>
        <v>823200</v>
      </c>
      <c r="H23" s="16">
        <f t="shared" si="1"/>
        <v>156408</v>
      </c>
      <c r="I23" s="16">
        <f t="shared" si="2"/>
        <v>41983.199999999997</v>
      </c>
      <c r="J23" s="16">
        <v>979608</v>
      </c>
      <c r="K23" s="16">
        <f t="shared" si="3"/>
        <v>1021591.2</v>
      </c>
      <c r="L23" s="15">
        <f t="shared" si="4"/>
        <v>961205.04201680678</v>
      </c>
      <c r="M23" s="16">
        <f t="shared" si="5"/>
        <v>182628.95798319328</v>
      </c>
      <c r="N23" s="16">
        <f t="shared" si="6"/>
        <v>49021.457142857143</v>
      </c>
      <c r="O23" s="62">
        <v>1143834</v>
      </c>
      <c r="P23" s="16">
        <f t="shared" si="7"/>
        <v>1192855.4571428571</v>
      </c>
      <c r="Q23" s="15">
        <f t="shared" si="8"/>
        <v>957772.41146695544</v>
      </c>
      <c r="R23" s="16">
        <f t="shared" si="9"/>
        <v>181976.75817872153</v>
      </c>
      <c r="S23" s="16">
        <f t="shared" si="10"/>
        <v>48846.392984814724</v>
      </c>
      <c r="T23" s="12">
        <v>1139749.1696456769</v>
      </c>
      <c r="U23" s="16">
        <f t="shared" si="11"/>
        <v>1188595.5626304916</v>
      </c>
      <c r="V23" s="15">
        <f t="shared" si="12"/>
        <v>811600</v>
      </c>
      <c r="W23" s="16">
        <f t="shared" si="13"/>
        <v>154204</v>
      </c>
      <c r="X23" s="16">
        <f t="shared" si="14"/>
        <v>41391.599999999999</v>
      </c>
      <c r="Y23" s="8">
        <v>965804</v>
      </c>
      <c r="Z23" s="16">
        <f t="shared" si="15"/>
        <v>1007195.6</v>
      </c>
      <c r="AA23" s="15">
        <f t="shared" si="16"/>
        <v>783800</v>
      </c>
      <c r="AB23" s="16">
        <f t="shared" si="17"/>
        <v>148922</v>
      </c>
      <c r="AC23" s="16">
        <f t="shared" si="18"/>
        <v>39973.799999999996</v>
      </c>
      <c r="AD23" s="8">
        <v>932722</v>
      </c>
      <c r="AE23" s="16">
        <f t="shared" si="19"/>
        <v>972695.8</v>
      </c>
      <c r="AF23" s="16">
        <f>MIN(K23,P23,U23,Z23,AE23)</f>
        <v>972695.8</v>
      </c>
      <c r="AG23" s="16">
        <f t="shared" si="20"/>
        <v>1076586.7239546697</v>
      </c>
      <c r="AH23" s="16">
        <f t="shared" si="21"/>
        <v>1068502.7386594615</v>
      </c>
      <c r="AI23" s="16">
        <f t="shared" si="22"/>
        <v>1072501.6920116723</v>
      </c>
      <c r="AJ23" s="16">
        <f t="shared" si="23"/>
        <v>73461.976832082815</v>
      </c>
      <c r="AK23" s="77">
        <f t="shared" si="24"/>
        <v>6.8236004770922634E-2</v>
      </c>
      <c r="AL23" s="16">
        <f t="shared" si="25"/>
        <v>1076587</v>
      </c>
      <c r="AM23" s="78" t="s">
        <v>75</v>
      </c>
    </row>
    <row r="24" spans="3:39" ht="84" customHeight="1" thickBot="1" x14ac:dyDescent="0.3">
      <c r="C24" s="31"/>
      <c r="D24" s="31"/>
      <c r="E24" s="31"/>
      <c r="F24" s="7" t="s">
        <v>26</v>
      </c>
      <c r="G24" s="15">
        <f t="shared" si="0"/>
        <v>711000</v>
      </c>
      <c r="H24" s="16">
        <f t="shared" si="1"/>
        <v>135090</v>
      </c>
      <c r="I24" s="16">
        <f t="shared" si="2"/>
        <v>36261</v>
      </c>
      <c r="J24" s="16">
        <v>846090</v>
      </c>
      <c r="K24" s="16">
        <f t="shared" si="3"/>
        <v>882351</v>
      </c>
      <c r="L24" s="15">
        <f t="shared" si="4"/>
        <v>830162.18487394962</v>
      </c>
      <c r="M24" s="16">
        <f t="shared" si="5"/>
        <v>157730.81512605044</v>
      </c>
      <c r="N24" s="16">
        <f t="shared" si="6"/>
        <v>42338.271428571425</v>
      </c>
      <c r="O24" s="62">
        <v>987893</v>
      </c>
      <c r="P24" s="16">
        <f t="shared" si="7"/>
        <v>1030231.2714285714</v>
      </c>
      <c r="Q24" s="15">
        <f t="shared" si="8"/>
        <v>827197.52805999806</v>
      </c>
      <c r="R24" s="16">
        <f t="shared" si="9"/>
        <v>157167.53033139964</v>
      </c>
      <c r="S24" s="16">
        <f t="shared" si="10"/>
        <v>42187.073931059902</v>
      </c>
      <c r="T24" s="12">
        <v>984365.0583913977</v>
      </c>
      <c r="U24" s="16">
        <f t="shared" si="11"/>
        <v>1026552.1323224576</v>
      </c>
      <c r="V24" s="15">
        <f t="shared" si="12"/>
        <v>700900</v>
      </c>
      <c r="W24" s="16">
        <f t="shared" si="13"/>
        <v>133171</v>
      </c>
      <c r="X24" s="16">
        <f t="shared" si="14"/>
        <v>35745.899999999994</v>
      </c>
      <c r="Y24" s="8">
        <v>834071</v>
      </c>
      <c r="Z24" s="16">
        <f t="shared" si="15"/>
        <v>869816.9</v>
      </c>
      <c r="AA24" s="15">
        <f t="shared" si="16"/>
        <v>676900</v>
      </c>
      <c r="AB24" s="16">
        <f t="shared" si="17"/>
        <v>128611</v>
      </c>
      <c r="AC24" s="16">
        <f t="shared" si="18"/>
        <v>34521.899999999994</v>
      </c>
      <c r="AD24" s="8">
        <v>805511</v>
      </c>
      <c r="AE24" s="16">
        <f t="shared" si="19"/>
        <v>840032.9</v>
      </c>
      <c r="AF24" s="16">
        <f>MIN(K24,P24,U24,Z24,AE24)</f>
        <v>840032.9</v>
      </c>
      <c r="AG24" s="16">
        <f t="shared" si="20"/>
        <v>929796.84075020591</v>
      </c>
      <c r="AH24" s="16">
        <f t="shared" si="21"/>
        <v>922811.75652803457</v>
      </c>
      <c r="AI24" s="16">
        <f t="shared" si="22"/>
        <v>926267.12716497143</v>
      </c>
      <c r="AJ24" s="16">
        <f t="shared" si="23"/>
        <v>63472.691210498051</v>
      </c>
      <c r="AK24" s="77">
        <f t="shared" si="24"/>
        <v>6.8265118172788325E-2</v>
      </c>
      <c r="AL24" s="16">
        <f t="shared" si="25"/>
        <v>929797</v>
      </c>
      <c r="AM24" s="78" t="s">
        <v>75</v>
      </c>
    </row>
    <row r="25" spans="3:39" ht="75" customHeight="1" thickBot="1" x14ac:dyDescent="0.3">
      <c r="C25" s="31"/>
      <c r="D25" s="31"/>
      <c r="E25" s="31"/>
      <c r="F25" s="7" t="s">
        <v>27</v>
      </c>
      <c r="G25" s="15">
        <f t="shared" si="0"/>
        <v>1775500</v>
      </c>
      <c r="H25" s="16">
        <f t="shared" si="1"/>
        <v>337345</v>
      </c>
      <c r="I25" s="16">
        <f t="shared" si="2"/>
        <v>90550.5</v>
      </c>
      <c r="J25" s="16">
        <v>2112845</v>
      </c>
      <c r="K25" s="16">
        <f t="shared" si="3"/>
        <v>2203395.5</v>
      </c>
      <c r="L25" s="15">
        <f t="shared" si="4"/>
        <v>2073110.0840336136</v>
      </c>
      <c r="M25" s="16">
        <f t="shared" si="5"/>
        <v>393890.91596638656</v>
      </c>
      <c r="N25" s="16">
        <f t="shared" si="6"/>
        <v>105728.61428571428</v>
      </c>
      <c r="O25" s="62">
        <v>2467001</v>
      </c>
      <c r="P25" s="16">
        <f t="shared" si="7"/>
        <v>2572729.6142857145</v>
      </c>
      <c r="Q25" s="15">
        <f t="shared" si="8"/>
        <v>2065706.5154297878</v>
      </c>
      <c r="R25" s="16">
        <f t="shared" si="9"/>
        <v>392484.23793165968</v>
      </c>
      <c r="S25" s="16">
        <f t="shared" si="10"/>
        <v>105351.03228691917</v>
      </c>
      <c r="T25" s="12">
        <v>2458190.7533614472</v>
      </c>
      <c r="U25" s="16">
        <f t="shared" si="11"/>
        <v>2563541.7856483664</v>
      </c>
      <c r="V25" s="15">
        <f t="shared" si="12"/>
        <v>1750300</v>
      </c>
      <c r="W25" s="16">
        <f t="shared" si="13"/>
        <v>332557</v>
      </c>
      <c r="X25" s="16">
        <f t="shared" si="14"/>
        <v>89265.299999999988</v>
      </c>
      <c r="Y25" s="8">
        <v>2082857</v>
      </c>
      <c r="Z25" s="16">
        <f t="shared" si="15"/>
        <v>2172122.2999999998</v>
      </c>
      <c r="AA25" s="15">
        <f t="shared" si="16"/>
        <v>1690400</v>
      </c>
      <c r="AB25" s="16">
        <f t="shared" si="17"/>
        <v>321176</v>
      </c>
      <c r="AC25" s="16">
        <f t="shared" si="18"/>
        <v>86210.4</v>
      </c>
      <c r="AD25" s="8">
        <v>2011576</v>
      </c>
      <c r="AE25" s="16">
        <f t="shared" si="19"/>
        <v>2097786.4</v>
      </c>
      <c r="AF25" s="16">
        <f>MIN(K25,P25,U25,Z25,AE25)</f>
        <v>2097786.4</v>
      </c>
      <c r="AG25" s="16">
        <f t="shared" si="20"/>
        <v>2321915.1199868163</v>
      </c>
      <c r="AH25" s="16">
        <f t="shared" si="21"/>
        <v>2304471.6689790981</v>
      </c>
      <c r="AI25" s="16">
        <f t="shared" si="22"/>
        <v>2313100.5340907685</v>
      </c>
      <c r="AJ25" s="16">
        <f t="shared" si="23"/>
        <v>158482.93776133878</v>
      </c>
      <c r="AK25" s="77">
        <f t="shared" si="24"/>
        <v>6.8255267557859142E-2</v>
      </c>
      <c r="AL25" s="16">
        <f t="shared" si="25"/>
        <v>2321915</v>
      </c>
      <c r="AM25" s="78" t="s">
        <v>75</v>
      </c>
    </row>
    <row r="26" spans="3:39" ht="144.75" customHeight="1" thickBot="1" x14ac:dyDescent="0.3">
      <c r="C26" s="31">
        <v>3</v>
      </c>
      <c r="D26" s="31" t="s">
        <v>28</v>
      </c>
      <c r="E26" s="31">
        <v>1</v>
      </c>
      <c r="F26" s="7" t="s">
        <v>29</v>
      </c>
      <c r="G26" s="15">
        <f t="shared" si="0"/>
        <v>264600</v>
      </c>
      <c r="H26" s="16">
        <f t="shared" si="1"/>
        <v>50274</v>
      </c>
      <c r="I26" s="16">
        <f t="shared" si="2"/>
        <v>13494.599999999999</v>
      </c>
      <c r="J26" s="16">
        <v>314874</v>
      </c>
      <c r="K26" s="16">
        <f t="shared" si="3"/>
        <v>328368.59999999998</v>
      </c>
      <c r="L26" s="15">
        <f t="shared" si="4"/>
        <v>308972.26890756306</v>
      </c>
      <c r="M26" s="16">
        <f t="shared" si="5"/>
        <v>58704.731092436981</v>
      </c>
      <c r="N26" s="16">
        <f t="shared" si="6"/>
        <v>15757.585714285715</v>
      </c>
      <c r="O26" s="62">
        <v>367677</v>
      </c>
      <c r="P26" s="16">
        <f t="shared" si="7"/>
        <v>383434.58571428573</v>
      </c>
      <c r="Q26" s="15">
        <f t="shared" si="8"/>
        <v>307868.25868524081</v>
      </c>
      <c r="R26" s="16">
        <f t="shared" si="9"/>
        <v>58494.969150195757</v>
      </c>
      <c r="S26" s="16">
        <f t="shared" si="10"/>
        <v>15701.281192947281</v>
      </c>
      <c r="T26" s="12">
        <v>366363.22783543658</v>
      </c>
      <c r="U26" s="16">
        <f t="shared" si="11"/>
        <v>382064.50902838388</v>
      </c>
      <c r="V26" s="15">
        <f t="shared" si="12"/>
        <v>260900</v>
      </c>
      <c r="W26" s="16">
        <f t="shared" si="13"/>
        <v>49571</v>
      </c>
      <c r="X26" s="16">
        <f t="shared" si="14"/>
        <v>13305.9</v>
      </c>
      <c r="Y26" s="8">
        <v>310471</v>
      </c>
      <c r="Z26" s="16">
        <f t="shared" si="15"/>
        <v>323776.90000000002</v>
      </c>
      <c r="AA26" s="15">
        <f t="shared" si="16"/>
        <v>251900</v>
      </c>
      <c r="AB26" s="16">
        <f t="shared" si="17"/>
        <v>47861</v>
      </c>
      <c r="AC26" s="16">
        <f t="shared" si="18"/>
        <v>12846.9</v>
      </c>
      <c r="AD26" s="8">
        <v>299761</v>
      </c>
      <c r="AE26" s="16">
        <f t="shared" si="19"/>
        <v>312607.90000000002</v>
      </c>
      <c r="AF26" s="16">
        <f>MIN(K26,P26,U26,Z26,AE26)</f>
        <v>312607.90000000002</v>
      </c>
      <c r="AG26" s="16">
        <f t="shared" si="20"/>
        <v>346050.4989485339</v>
      </c>
      <c r="AH26" s="16">
        <f t="shared" si="21"/>
        <v>343449.85593459109</v>
      </c>
      <c r="AI26" s="16">
        <f t="shared" si="22"/>
        <v>344736.35252026393</v>
      </c>
      <c r="AJ26" s="16">
        <f t="shared" si="23"/>
        <v>23647.48849701041</v>
      </c>
      <c r="AK26" s="77">
        <f t="shared" si="24"/>
        <v>6.833536888073484E-2</v>
      </c>
      <c r="AL26" s="16">
        <f t="shared" si="25"/>
        <v>346050</v>
      </c>
      <c r="AM26" s="78" t="s">
        <v>75</v>
      </c>
    </row>
    <row r="27" spans="3:39" ht="19.5" thickBot="1" x14ac:dyDescent="0.3">
      <c r="C27" s="31"/>
      <c r="D27" s="31"/>
      <c r="E27" s="31"/>
      <c r="F27" s="6" t="s">
        <v>11</v>
      </c>
      <c r="G27" s="15"/>
      <c r="H27" s="16"/>
      <c r="I27" s="16"/>
      <c r="J27" s="17"/>
      <c r="K27" s="16"/>
      <c r="L27" s="15"/>
      <c r="M27" s="16"/>
      <c r="N27" s="16"/>
      <c r="O27" s="25"/>
      <c r="P27" s="16"/>
      <c r="Q27" s="15"/>
      <c r="R27" s="16"/>
      <c r="S27" s="16"/>
      <c r="T27" s="25"/>
      <c r="U27" s="16"/>
      <c r="V27" s="15"/>
      <c r="W27" s="16"/>
      <c r="X27" s="16"/>
      <c r="Y27" s="25"/>
      <c r="Z27" s="16"/>
      <c r="AA27" s="15"/>
      <c r="AB27" s="16"/>
      <c r="AC27" s="16"/>
      <c r="AD27" s="25"/>
      <c r="AE27" s="16"/>
      <c r="AF27" s="16"/>
      <c r="AG27" s="16"/>
      <c r="AH27" s="16"/>
      <c r="AI27" s="16"/>
      <c r="AJ27" s="16"/>
      <c r="AK27" s="77"/>
      <c r="AL27" s="16"/>
      <c r="AM27" s="78"/>
    </row>
    <row r="28" spans="3:39" ht="39" customHeight="1" thickBot="1" x14ac:dyDescent="0.3">
      <c r="C28" s="31"/>
      <c r="D28" s="31"/>
      <c r="E28" s="31"/>
      <c r="F28" s="7" t="s">
        <v>22</v>
      </c>
      <c r="G28" s="15">
        <f t="shared" si="0"/>
        <v>466300</v>
      </c>
      <c r="H28" s="16">
        <f t="shared" si="1"/>
        <v>88597</v>
      </c>
      <c r="I28" s="16">
        <f t="shared" si="2"/>
        <v>23781.3</v>
      </c>
      <c r="J28" s="16">
        <v>554897</v>
      </c>
      <c r="K28" s="16">
        <f t="shared" si="3"/>
        <v>578678.30000000005</v>
      </c>
      <c r="L28" s="15">
        <f t="shared" si="4"/>
        <v>544490.75630252098</v>
      </c>
      <c r="M28" s="16">
        <f t="shared" si="5"/>
        <v>103453.24369747899</v>
      </c>
      <c r="N28" s="16">
        <f t="shared" si="6"/>
        <v>27769.028571428567</v>
      </c>
      <c r="O28" s="62">
        <v>647944</v>
      </c>
      <c r="P28" s="16">
        <f t="shared" si="7"/>
        <v>675713.02857142861</v>
      </c>
      <c r="Q28" s="15">
        <f t="shared" si="8"/>
        <v>642300</v>
      </c>
      <c r="R28" s="16">
        <f t="shared" si="9"/>
        <v>122037</v>
      </c>
      <c r="S28" s="16">
        <f t="shared" si="10"/>
        <v>32757.3</v>
      </c>
      <c r="T28" s="12">
        <v>764337</v>
      </c>
      <c r="U28" s="16">
        <f t="shared" si="11"/>
        <v>797094.3</v>
      </c>
      <c r="V28" s="15">
        <f t="shared" si="12"/>
        <v>459700</v>
      </c>
      <c r="W28" s="16">
        <f t="shared" si="13"/>
        <v>87343</v>
      </c>
      <c r="X28" s="16">
        <f t="shared" si="14"/>
        <v>23444.699999999997</v>
      </c>
      <c r="Y28" s="8">
        <v>547043</v>
      </c>
      <c r="Z28" s="16">
        <f t="shared" si="15"/>
        <v>570487.69999999995</v>
      </c>
      <c r="AA28" s="15">
        <f t="shared" si="16"/>
        <v>444000</v>
      </c>
      <c r="AB28" s="16">
        <f t="shared" si="17"/>
        <v>84360</v>
      </c>
      <c r="AC28" s="16">
        <f t="shared" si="18"/>
        <v>22644</v>
      </c>
      <c r="AD28" s="8">
        <v>528360</v>
      </c>
      <c r="AE28" s="16">
        <f t="shared" si="19"/>
        <v>551004</v>
      </c>
      <c r="AF28" s="16">
        <f>MIN(K28,P28,U28,Z28,AE28)</f>
        <v>551004</v>
      </c>
      <c r="AG28" s="16">
        <f t="shared" si="20"/>
        <v>634595.46571428573</v>
      </c>
      <c r="AH28" s="16">
        <f t="shared" si="21"/>
        <v>622641.29620269907</v>
      </c>
      <c r="AI28" s="16">
        <f t="shared" si="22"/>
        <v>628379.55449263542</v>
      </c>
      <c r="AJ28" s="16">
        <f t="shared" si="23"/>
        <v>59108.092255894233</v>
      </c>
      <c r="AK28" s="77">
        <f t="shared" si="24"/>
        <v>9.3142947671968554E-2</v>
      </c>
      <c r="AL28" s="16">
        <f t="shared" si="25"/>
        <v>634595</v>
      </c>
      <c r="AM28" s="78" t="s">
        <v>75</v>
      </c>
    </row>
    <row r="29" spans="3:39" ht="67.5" customHeight="1" thickBot="1" x14ac:dyDescent="0.3">
      <c r="C29" s="31"/>
      <c r="D29" s="31"/>
      <c r="E29" s="31"/>
      <c r="F29" s="7" t="s">
        <v>30</v>
      </c>
      <c r="G29" s="15">
        <f t="shared" si="0"/>
        <v>5343600</v>
      </c>
      <c r="H29" s="16">
        <f t="shared" si="1"/>
        <v>1015284</v>
      </c>
      <c r="I29" s="16">
        <f t="shared" si="2"/>
        <v>272523.59999999998</v>
      </c>
      <c r="J29" s="16">
        <v>6358884</v>
      </c>
      <c r="K29" s="16">
        <f t="shared" si="3"/>
        <v>6631407.5999999996</v>
      </c>
      <c r="L29" s="15">
        <f t="shared" si="4"/>
        <v>6239136.1344537819</v>
      </c>
      <c r="M29" s="16">
        <f t="shared" si="5"/>
        <v>1185435.8655462186</v>
      </c>
      <c r="N29" s="16">
        <f t="shared" si="6"/>
        <v>318195.94285714283</v>
      </c>
      <c r="O29" s="62">
        <v>7424572</v>
      </c>
      <c r="P29" s="16">
        <f t="shared" si="7"/>
        <v>7742767.9428571425</v>
      </c>
      <c r="Q29" s="15">
        <f t="shared" si="8"/>
        <v>6780000</v>
      </c>
      <c r="R29" s="16">
        <f t="shared" si="9"/>
        <v>1288200</v>
      </c>
      <c r="S29" s="16">
        <f t="shared" si="10"/>
        <v>345780</v>
      </c>
      <c r="T29" s="12">
        <v>8068200</v>
      </c>
      <c r="U29" s="16">
        <f t="shared" si="11"/>
        <v>8413980</v>
      </c>
      <c r="V29" s="15">
        <f t="shared" si="12"/>
        <v>5267800</v>
      </c>
      <c r="W29" s="16">
        <f t="shared" si="13"/>
        <v>1000882</v>
      </c>
      <c r="X29" s="16">
        <f t="shared" si="14"/>
        <v>268657.8</v>
      </c>
      <c r="Y29" s="8">
        <v>6268682</v>
      </c>
      <c r="Z29" s="16">
        <f t="shared" si="15"/>
        <v>6537339.7999999998</v>
      </c>
      <c r="AA29" s="15">
        <f t="shared" si="16"/>
        <v>5087400</v>
      </c>
      <c r="AB29" s="16">
        <f t="shared" si="17"/>
        <v>966606</v>
      </c>
      <c r="AC29" s="16">
        <f t="shared" si="18"/>
        <v>259457.4</v>
      </c>
      <c r="AD29" s="8">
        <v>6054006</v>
      </c>
      <c r="AE29" s="16">
        <f t="shared" si="19"/>
        <v>6313463.4000000004</v>
      </c>
      <c r="AF29" s="16">
        <f>MIN(K29,P29,U29,Z29,AE29)</f>
        <v>6313463.4000000004</v>
      </c>
      <c r="AG29" s="16">
        <f t="shared" si="20"/>
        <v>7127791.7485714285</v>
      </c>
      <c r="AH29" s="16">
        <f t="shared" si="21"/>
        <v>7040674.4936709283</v>
      </c>
      <c r="AI29" s="16">
        <f t="shared" si="22"/>
        <v>7083280.3900585156</v>
      </c>
      <c r="AJ29" s="16">
        <f t="shared" si="23"/>
        <v>575817.09738729941</v>
      </c>
      <c r="AK29" s="77">
        <f t="shared" si="24"/>
        <v>8.0784781275730494E-2</v>
      </c>
      <c r="AL29" s="16">
        <f t="shared" si="25"/>
        <v>7127792</v>
      </c>
      <c r="AM29" s="78" t="s">
        <v>75</v>
      </c>
    </row>
    <row r="30" spans="3:39" ht="74.25" customHeight="1" thickBot="1" x14ac:dyDescent="0.3">
      <c r="C30" s="31"/>
      <c r="D30" s="31"/>
      <c r="E30" s="31"/>
      <c r="F30" s="7" t="s">
        <v>24</v>
      </c>
      <c r="G30" s="15">
        <f t="shared" si="0"/>
        <v>3158900</v>
      </c>
      <c r="H30" s="16">
        <f t="shared" si="1"/>
        <v>600191</v>
      </c>
      <c r="I30" s="16">
        <f t="shared" si="2"/>
        <v>161103.9</v>
      </c>
      <c r="J30" s="16">
        <v>3759091</v>
      </c>
      <c r="K30" s="16">
        <f t="shared" si="3"/>
        <v>3920194.9</v>
      </c>
      <c r="L30" s="15">
        <f t="shared" si="4"/>
        <v>3688300</v>
      </c>
      <c r="M30" s="16">
        <f t="shared" si="5"/>
        <v>700777</v>
      </c>
      <c r="N30" s="16">
        <f t="shared" si="6"/>
        <v>188103.3</v>
      </c>
      <c r="O30" s="62">
        <v>4389077</v>
      </c>
      <c r="P30" s="16">
        <f t="shared" si="7"/>
        <v>4577180.3</v>
      </c>
      <c r="Q30" s="15">
        <f t="shared" si="8"/>
        <v>4160000</v>
      </c>
      <c r="R30" s="16">
        <f t="shared" si="9"/>
        <v>790400</v>
      </c>
      <c r="S30" s="16">
        <f t="shared" si="10"/>
        <v>212160</v>
      </c>
      <c r="T30" s="12">
        <v>4950400</v>
      </c>
      <c r="U30" s="16">
        <f t="shared" si="11"/>
        <v>5162560</v>
      </c>
      <c r="V30" s="15">
        <f t="shared" si="12"/>
        <v>3114100</v>
      </c>
      <c r="W30" s="16">
        <f t="shared" si="13"/>
        <v>591679</v>
      </c>
      <c r="X30" s="16">
        <f t="shared" si="14"/>
        <v>158819.09999999998</v>
      </c>
      <c r="Y30" s="8">
        <v>3705779</v>
      </c>
      <c r="Z30" s="16">
        <f t="shared" si="15"/>
        <v>3864598.1</v>
      </c>
      <c r="AA30" s="15">
        <f t="shared" si="16"/>
        <v>3007400</v>
      </c>
      <c r="AB30" s="16">
        <f t="shared" si="17"/>
        <v>571406</v>
      </c>
      <c r="AC30" s="16">
        <f t="shared" si="18"/>
        <v>153377.4</v>
      </c>
      <c r="AD30" s="8">
        <v>3578806</v>
      </c>
      <c r="AE30" s="16">
        <f t="shared" si="19"/>
        <v>3732183.4</v>
      </c>
      <c r="AF30" s="16">
        <f>MIN(K30,P30,U30,Z30,AE30)</f>
        <v>3732183.4</v>
      </c>
      <c r="AG30" s="16">
        <f t="shared" si="20"/>
        <v>4251343.34</v>
      </c>
      <c r="AH30" s="16">
        <f t="shared" si="21"/>
        <v>4187725.2855186351</v>
      </c>
      <c r="AI30" s="16">
        <f t="shared" si="22"/>
        <v>4218592.9340117555</v>
      </c>
      <c r="AJ30" s="16">
        <f t="shared" si="23"/>
        <v>367101.51409440109</v>
      </c>
      <c r="AK30" s="77">
        <f t="shared" si="24"/>
        <v>8.634953348519743E-2</v>
      </c>
      <c r="AL30" s="16">
        <f t="shared" si="25"/>
        <v>4251343</v>
      </c>
      <c r="AM30" s="78" t="s">
        <v>75</v>
      </c>
    </row>
    <row r="31" spans="3:39" ht="78" customHeight="1" thickBot="1" x14ac:dyDescent="0.3">
      <c r="C31" s="31"/>
      <c r="D31" s="31"/>
      <c r="E31" s="31"/>
      <c r="F31" s="7" t="s">
        <v>25</v>
      </c>
      <c r="G31" s="15">
        <f t="shared" si="0"/>
        <v>823200</v>
      </c>
      <c r="H31" s="16">
        <f t="shared" si="1"/>
        <v>156408</v>
      </c>
      <c r="I31" s="16">
        <f t="shared" si="2"/>
        <v>41983.199999999997</v>
      </c>
      <c r="J31" s="16">
        <v>979608</v>
      </c>
      <c r="K31" s="16">
        <f t="shared" si="3"/>
        <v>1021591.2</v>
      </c>
      <c r="L31" s="15">
        <f t="shared" si="4"/>
        <v>961212.60504201683</v>
      </c>
      <c r="M31" s="16">
        <f t="shared" si="5"/>
        <v>182630.3949579832</v>
      </c>
      <c r="N31" s="16">
        <f t="shared" si="6"/>
        <v>49021.842857142852</v>
      </c>
      <c r="O31" s="62">
        <v>1143843</v>
      </c>
      <c r="P31" s="16">
        <f t="shared" si="7"/>
        <v>1192864.8428571429</v>
      </c>
      <c r="Q31" s="15">
        <f t="shared" si="8"/>
        <v>957772.41146695544</v>
      </c>
      <c r="R31" s="16">
        <f t="shared" si="9"/>
        <v>181976.75817872153</v>
      </c>
      <c r="S31" s="16">
        <f t="shared" si="10"/>
        <v>48846.392984814724</v>
      </c>
      <c r="T31" s="12">
        <v>1139749.1696456769</v>
      </c>
      <c r="U31" s="16">
        <f t="shared" si="11"/>
        <v>1188595.5626304916</v>
      </c>
      <c r="V31" s="15">
        <f t="shared" si="12"/>
        <v>811600</v>
      </c>
      <c r="W31" s="16">
        <f t="shared" si="13"/>
        <v>154204</v>
      </c>
      <c r="X31" s="16">
        <f t="shared" si="14"/>
        <v>41391.599999999999</v>
      </c>
      <c r="Y31" s="8">
        <v>965804</v>
      </c>
      <c r="Z31" s="16">
        <f t="shared" si="15"/>
        <v>1007195.6</v>
      </c>
      <c r="AA31" s="15">
        <f t="shared" si="16"/>
        <v>783800</v>
      </c>
      <c r="AB31" s="16">
        <f t="shared" si="17"/>
        <v>148922</v>
      </c>
      <c r="AC31" s="16">
        <f t="shared" si="18"/>
        <v>39973.799999999996</v>
      </c>
      <c r="AD31" s="8">
        <v>932722</v>
      </c>
      <c r="AE31" s="16">
        <f t="shared" si="19"/>
        <v>972695.8</v>
      </c>
      <c r="AF31" s="16">
        <f>MIN(K31,P31,U31,Z31,AE31)</f>
        <v>972695.8</v>
      </c>
      <c r="AG31" s="16">
        <f t="shared" si="20"/>
        <v>1076588.6010975267</v>
      </c>
      <c r="AH31" s="16">
        <f t="shared" si="21"/>
        <v>1068504.2448161545</v>
      </c>
      <c r="AI31" s="16">
        <f t="shared" si="22"/>
        <v>1072503.3797539233</v>
      </c>
      <c r="AJ31" s="16">
        <f t="shared" si="23"/>
        <v>73463.304172526303</v>
      </c>
      <c r="AK31" s="77">
        <f t="shared" si="24"/>
        <v>6.823711870777216E-2</v>
      </c>
      <c r="AL31" s="16">
        <f t="shared" si="25"/>
        <v>1076589</v>
      </c>
      <c r="AM31" s="78" t="s">
        <v>75</v>
      </c>
    </row>
    <row r="32" spans="3:39" ht="65.25" customHeight="1" thickBot="1" x14ac:dyDescent="0.3">
      <c r="C32" s="31"/>
      <c r="D32" s="31"/>
      <c r="E32" s="31"/>
      <c r="F32" s="7" t="s">
        <v>26</v>
      </c>
      <c r="G32" s="15">
        <f t="shared" si="0"/>
        <v>502800</v>
      </c>
      <c r="H32" s="16">
        <f t="shared" si="1"/>
        <v>95532</v>
      </c>
      <c r="I32" s="16">
        <f t="shared" si="2"/>
        <v>25642.799999999999</v>
      </c>
      <c r="J32" s="16">
        <v>598332</v>
      </c>
      <c r="K32" s="16">
        <f t="shared" si="3"/>
        <v>623974.80000000005</v>
      </c>
      <c r="L32" s="15">
        <f t="shared" si="4"/>
        <v>587012.60504201683</v>
      </c>
      <c r="M32" s="16">
        <f t="shared" si="5"/>
        <v>111532.3949579832</v>
      </c>
      <c r="N32" s="16">
        <f t="shared" si="6"/>
        <v>29937.642857142855</v>
      </c>
      <c r="O32" s="62">
        <v>698545</v>
      </c>
      <c r="P32" s="16">
        <f t="shared" si="7"/>
        <v>728482.64285714284</v>
      </c>
      <c r="Q32" s="15">
        <f t="shared" si="8"/>
        <v>620400</v>
      </c>
      <c r="R32" s="16">
        <f t="shared" si="9"/>
        <v>117876</v>
      </c>
      <c r="S32" s="16">
        <f t="shared" si="10"/>
        <v>31640.399999999998</v>
      </c>
      <c r="T32" s="12">
        <v>738276</v>
      </c>
      <c r="U32" s="16">
        <f t="shared" si="11"/>
        <v>769916.4</v>
      </c>
      <c r="V32" s="15">
        <f t="shared" si="12"/>
        <v>495600</v>
      </c>
      <c r="W32" s="16">
        <f t="shared" si="13"/>
        <v>94164</v>
      </c>
      <c r="X32" s="16">
        <f t="shared" si="14"/>
        <v>25275.599999999999</v>
      </c>
      <c r="Y32" s="8">
        <v>589764</v>
      </c>
      <c r="Z32" s="16">
        <f t="shared" si="15"/>
        <v>615039.6</v>
      </c>
      <c r="AA32" s="15">
        <f t="shared" si="16"/>
        <v>478600</v>
      </c>
      <c r="AB32" s="16">
        <f t="shared" si="17"/>
        <v>90934</v>
      </c>
      <c r="AC32" s="16">
        <f t="shared" si="18"/>
        <v>24408.6</v>
      </c>
      <c r="AD32" s="8">
        <v>569534</v>
      </c>
      <c r="AE32" s="16">
        <f t="shared" si="19"/>
        <v>593942.6</v>
      </c>
      <c r="AF32" s="16">
        <f>MIN(K32,P32,U32,Z32,AE32)</f>
        <v>593942.6</v>
      </c>
      <c r="AG32" s="16">
        <f t="shared" si="20"/>
        <v>666271.20857142867</v>
      </c>
      <c r="AH32" s="16">
        <f t="shared" si="21"/>
        <v>659303.26966501866</v>
      </c>
      <c r="AI32" s="16">
        <f t="shared" si="22"/>
        <v>662728.23985941894</v>
      </c>
      <c r="AJ32" s="16">
        <f t="shared" si="23"/>
        <v>51144.049594644675</v>
      </c>
      <c r="AK32" s="77">
        <f t="shared" si="24"/>
        <v>7.6761608391129652E-2</v>
      </c>
      <c r="AL32" s="16">
        <f t="shared" si="25"/>
        <v>666271</v>
      </c>
      <c r="AM32" s="78" t="s">
        <v>75</v>
      </c>
    </row>
    <row r="33" spans="3:39" ht="76.5" customHeight="1" thickBot="1" x14ac:dyDescent="0.3">
      <c r="C33" s="31"/>
      <c r="D33" s="31"/>
      <c r="E33" s="31"/>
      <c r="F33" s="7" t="s">
        <v>31</v>
      </c>
      <c r="G33" s="15">
        <f t="shared" si="0"/>
        <v>1537700</v>
      </c>
      <c r="H33" s="16">
        <f t="shared" si="1"/>
        <v>292163</v>
      </c>
      <c r="I33" s="16">
        <f t="shared" si="2"/>
        <v>78422.7</v>
      </c>
      <c r="J33" s="16">
        <v>1829863</v>
      </c>
      <c r="K33" s="16">
        <f t="shared" si="3"/>
        <v>1908285.7</v>
      </c>
      <c r="L33" s="15">
        <f t="shared" si="4"/>
        <v>1795366.3865546219</v>
      </c>
      <c r="M33" s="16">
        <f t="shared" si="5"/>
        <v>341119.61344537814</v>
      </c>
      <c r="N33" s="16">
        <f t="shared" si="6"/>
        <v>91563.685714285704</v>
      </c>
      <c r="O33" s="62">
        <v>2136486</v>
      </c>
      <c r="P33" s="16">
        <f t="shared" si="7"/>
        <v>2228049.6857142858</v>
      </c>
      <c r="Q33" s="15">
        <f t="shared" si="8"/>
        <v>1788954.3191252276</v>
      </c>
      <c r="R33" s="16">
        <f t="shared" si="9"/>
        <v>339901.32063379325</v>
      </c>
      <c r="S33" s="16">
        <f t="shared" si="10"/>
        <v>91236.670275386597</v>
      </c>
      <c r="T33" s="12">
        <v>2128855.6397590209</v>
      </c>
      <c r="U33" s="16">
        <f t="shared" si="11"/>
        <v>2220092.3100344073</v>
      </c>
      <c r="V33" s="15">
        <f t="shared" si="12"/>
        <v>1515800</v>
      </c>
      <c r="W33" s="16">
        <f t="shared" si="13"/>
        <v>288002</v>
      </c>
      <c r="X33" s="16">
        <f t="shared" si="14"/>
        <v>77305.799999999988</v>
      </c>
      <c r="Y33" s="8">
        <v>1803802</v>
      </c>
      <c r="Z33" s="16">
        <f t="shared" si="15"/>
        <v>1881107.8</v>
      </c>
      <c r="AA33" s="15">
        <f t="shared" si="16"/>
        <v>1463900</v>
      </c>
      <c r="AB33" s="16">
        <f t="shared" si="17"/>
        <v>278141</v>
      </c>
      <c r="AC33" s="16">
        <f t="shared" si="18"/>
        <v>74658.899999999994</v>
      </c>
      <c r="AD33" s="8">
        <v>1742041</v>
      </c>
      <c r="AE33" s="16">
        <f t="shared" si="19"/>
        <v>1816699.9</v>
      </c>
      <c r="AF33" s="16">
        <f>MIN(K33,P33,U33,Z33,AE33)</f>
        <v>1816699.9</v>
      </c>
      <c r="AG33" s="16">
        <f t="shared" si="20"/>
        <v>2010847.0791497387</v>
      </c>
      <c r="AH33" s="16">
        <f t="shared" si="21"/>
        <v>1995740.6233386521</v>
      </c>
      <c r="AI33" s="16">
        <f t="shared" si="22"/>
        <v>2003213.485869166</v>
      </c>
      <c r="AJ33" s="16">
        <f t="shared" si="23"/>
        <v>137282.78692501975</v>
      </c>
      <c r="AK33" s="77">
        <f t="shared" si="24"/>
        <v>6.827112232873922E-2</v>
      </c>
      <c r="AL33" s="16">
        <f t="shared" si="25"/>
        <v>2010847</v>
      </c>
      <c r="AM33" s="78" t="s">
        <v>75</v>
      </c>
    </row>
    <row r="34" spans="3:39" ht="172.5" customHeight="1" thickBot="1" x14ac:dyDescent="0.3">
      <c r="C34" s="31">
        <v>4</v>
      </c>
      <c r="D34" s="31" t="s">
        <v>32</v>
      </c>
      <c r="E34" s="31">
        <v>1</v>
      </c>
      <c r="F34" s="7" t="s">
        <v>29</v>
      </c>
      <c r="G34" s="15">
        <f t="shared" si="0"/>
        <v>264600</v>
      </c>
      <c r="H34" s="16">
        <f t="shared" si="1"/>
        <v>50274</v>
      </c>
      <c r="I34" s="16">
        <f t="shared" si="2"/>
        <v>13494.599999999999</v>
      </c>
      <c r="J34" s="16">
        <v>314874</v>
      </c>
      <c r="K34" s="16">
        <f t="shared" si="3"/>
        <v>328368.59999999998</v>
      </c>
      <c r="L34" s="15">
        <f t="shared" si="4"/>
        <v>308972.26890756306</v>
      </c>
      <c r="M34" s="16">
        <f t="shared" si="5"/>
        <v>58704.731092436981</v>
      </c>
      <c r="N34" s="16">
        <f t="shared" si="6"/>
        <v>15757.585714285715</v>
      </c>
      <c r="O34" s="62">
        <v>367677</v>
      </c>
      <c r="P34" s="16">
        <f t="shared" si="7"/>
        <v>383434.58571428573</v>
      </c>
      <c r="Q34" s="15">
        <f t="shared" si="8"/>
        <v>347900</v>
      </c>
      <c r="R34" s="16">
        <f t="shared" si="9"/>
        <v>66101</v>
      </c>
      <c r="S34" s="16">
        <f t="shared" si="10"/>
        <v>17742.899999999998</v>
      </c>
      <c r="T34" s="12">
        <v>414001</v>
      </c>
      <c r="U34" s="16">
        <f t="shared" si="11"/>
        <v>431743.9</v>
      </c>
      <c r="V34" s="15">
        <f t="shared" si="12"/>
        <v>260900</v>
      </c>
      <c r="W34" s="16">
        <f t="shared" si="13"/>
        <v>49571</v>
      </c>
      <c r="X34" s="16">
        <f t="shared" si="14"/>
        <v>13305.9</v>
      </c>
      <c r="Y34" s="8">
        <v>310471</v>
      </c>
      <c r="Z34" s="16">
        <f t="shared" si="15"/>
        <v>323776.90000000002</v>
      </c>
      <c r="AA34" s="15">
        <f t="shared" si="16"/>
        <v>251900</v>
      </c>
      <c r="AB34" s="16">
        <f t="shared" si="17"/>
        <v>47861</v>
      </c>
      <c r="AC34" s="16">
        <f t="shared" si="18"/>
        <v>12846.9</v>
      </c>
      <c r="AD34" s="8">
        <v>299761</v>
      </c>
      <c r="AE34" s="16">
        <f t="shared" si="19"/>
        <v>312607.90000000002</v>
      </c>
      <c r="AF34" s="16">
        <f>MIN(K34,P34,U34,Z34,AE34)</f>
        <v>312607.90000000002</v>
      </c>
      <c r="AG34" s="16">
        <f t="shared" si="20"/>
        <v>355986.37714285712</v>
      </c>
      <c r="AH34" s="16">
        <f t="shared" si="21"/>
        <v>350705.04447621421</v>
      </c>
      <c r="AI34" s="16">
        <f t="shared" si="22"/>
        <v>353268.55747746275</v>
      </c>
      <c r="AJ34" s="16">
        <f t="shared" si="23"/>
        <v>30673.215345259905</v>
      </c>
      <c r="AK34" s="77">
        <f t="shared" si="24"/>
        <v>8.6164014453145102E-2</v>
      </c>
      <c r="AL34" s="16">
        <f t="shared" si="25"/>
        <v>355986</v>
      </c>
      <c r="AM34" s="78" t="s">
        <v>75</v>
      </c>
    </row>
    <row r="35" spans="3:39" ht="19.5" thickBot="1" x14ac:dyDescent="0.3">
      <c r="C35" s="31"/>
      <c r="D35" s="31"/>
      <c r="E35" s="31"/>
      <c r="F35" s="6" t="s">
        <v>11</v>
      </c>
      <c r="G35" s="15"/>
      <c r="H35" s="16"/>
      <c r="I35" s="16"/>
      <c r="J35" s="17"/>
      <c r="K35" s="16"/>
      <c r="L35" s="15"/>
      <c r="M35" s="16"/>
      <c r="N35" s="16"/>
      <c r="O35" s="25"/>
      <c r="P35" s="16"/>
      <c r="Q35" s="15"/>
      <c r="R35" s="16"/>
      <c r="S35" s="16"/>
      <c r="T35" s="25"/>
      <c r="U35" s="16"/>
      <c r="V35" s="15"/>
      <c r="W35" s="16"/>
      <c r="X35" s="16"/>
      <c r="Y35" s="25"/>
      <c r="Z35" s="16"/>
      <c r="AA35" s="15"/>
      <c r="AB35" s="16"/>
      <c r="AC35" s="16"/>
      <c r="AD35" s="25"/>
      <c r="AE35" s="16"/>
      <c r="AF35" s="16"/>
      <c r="AG35" s="16"/>
      <c r="AH35" s="16"/>
      <c r="AI35" s="16"/>
      <c r="AJ35" s="16"/>
      <c r="AK35" s="77"/>
      <c r="AL35" s="16"/>
      <c r="AM35" s="78"/>
    </row>
    <row r="36" spans="3:39" ht="45" customHeight="1" thickBot="1" x14ac:dyDescent="0.3">
      <c r="C36" s="31"/>
      <c r="D36" s="31"/>
      <c r="E36" s="31"/>
      <c r="F36" s="7" t="s">
        <v>22</v>
      </c>
      <c r="G36" s="15">
        <f t="shared" si="0"/>
        <v>466300</v>
      </c>
      <c r="H36" s="16">
        <f t="shared" si="1"/>
        <v>88597</v>
      </c>
      <c r="I36" s="16">
        <f t="shared" si="2"/>
        <v>23781.3</v>
      </c>
      <c r="J36" s="16">
        <v>554897</v>
      </c>
      <c r="K36" s="16">
        <f t="shared" si="3"/>
        <v>578678.30000000005</v>
      </c>
      <c r="L36" s="15">
        <f t="shared" si="4"/>
        <v>544490.75630252098</v>
      </c>
      <c r="M36" s="16">
        <f t="shared" si="5"/>
        <v>103453.24369747899</v>
      </c>
      <c r="N36" s="16">
        <f t="shared" si="6"/>
        <v>27769.028571428567</v>
      </c>
      <c r="O36" s="62">
        <v>647944</v>
      </c>
      <c r="P36" s="16">
        <f t="shared" si="7"/>
        <v>675713.02857142861</v>
      </c>
      <c r="Q36" s="15">
        <f t="shared" si="8"/>
        <v>542546.51661316154</v>
      </c>
      <c r="R36" s="16">
        <f t="shared" si="9"/>
        <v>103083.8381565007</v>
      </c>
      <c r="S36" s="16">
        <f t="shared" si="10"/>
        <v>27669.872347271237</v>
      </c>
      <c r="T36" s="62">
        <v>645630.35476966226</v>
      </c>
      <c r="U36" s="16">
        <f t="shared" si="11"/>
        <v>673300.22711693344</v>
      </c>
      <c r="V36" s="15">
        <f t="shared" si="12"/>
        <v>459700</v>
      </c>
      <c r="W36" s="16">
        <f t="shared" si="13"/>
        <v>87343</v>
      </c>
      <c r="X36" s="16">
        <f t="shared" si="14"/>
        <v>23444.699999999997</v>
      </c>
      <c r="Y36" s="8">
        <v>547043</v>
      </c>
      <c r="Z36" s="16">
        <f t="shared" si="15"/>
        <v>570487.69999999995</v>
      </c>
      <c r="AA36" s="15">
        <f t="shared" si="16"/>
        <v>444000</v>
      </c>
      <c r="AB36" s="16">
        <f t="shared" si="17"/>
        <v>84360</v>
      </c>
      <c r="AC36" s="16">
        <f t="shared" si="18"/>
        <v>22644</v>
      </c>
      <c r="AD36" s="8">
        <v>528360</v>
      </c>
      <c r="AE36" s="16">
        <f t="shared" si="19"/>
        <v>551004</v>
      </c>
      <c r="AF36" s="16">
        <f>MIN(K36,P36,U36,Z36,AE36)</f>
        <v>551004</v>
      </c>
      <c r="AG36" s="16">
        <f t="shared" si="20"/>
        <v>609836.65113767236</v>
      </c>
      <c r="AH36" s="16">
        <f t="shared" si="21"/>
        <v>605255.75432361022</v>
      </c>
      <c r="AI36" s="16">
        <f t="shared" si="22"/>
        <v>607521.78734380833</v>
      </c>
      <c r="AJ36" s="16">
        <f t="shared" si="23"/>
        <v>41600.966574630584</v>
      </c>
      <c r="AK36" s="77">
        <f t="shared" si="24"/>
        <v>6.821657323649287E-2</v>
      </c>
      <c r="AL36" s="16">
        <f t="shared" si="25"/>
        <v>609837</v>
      </c>
      <c r="AM36" s="78" t="s">
        <v>75</v>
      </c>
    </row>
    <row r="37" spans="3:39" ht="63" customHeight="1" thickBot="1" x14ac:dyDescent="0.3">
      <c r="C37" s="31"/>
      <c r="D37" s="31"/>
      <c r="E37" s="31"/>
      <c r="F37" s="7" t="s">
        <v>30</v>
      </c>
      <c r="G37" s="15">
        <f t="shared" si="0"/>
        <v>5343600</v>
      </c>
      <c r="H37" s="16">
        <f t="shared" si="1"/>
        <v>1015284</v>
      </c>
      <c r="I37" s="16">
        <f t="shared" si="2"/>
        <v>272523.59999999998</v>
      </c>
      <c r="J37" s="16">
        <v>6358884</v>
      </c>
      <c r="K37" s="16">
        <f t="shared" si="3"/>
        <v>6631407.5999999996</v>
      </c>
      <c r="L37" s="15">
        <f t="shared" si="4"/>
        <v>6239136.1344537819</v>
      </c>
      <c r="M37" s="16">
        <f t="shared" si="5"/>
        <v>1185435.8655462186</v>
      </c>
      <c r="N37" s="16">
        <f t="shared" si="6"/>
        <v>318195.94285714283</v>
      </c>
      <c r="O37" s="62">
        <v>7424572</v>
      </c>
      <c r="P37" s="16">
        <f t="shared" si="7"/>
        <v>7742767.9428571425</v>
      </c>
      <c r="Q37" s="15">
        <f t="shared" si="8"/>
        <v>6216853.5823796121</v>
      </c>
      <c r="R37" s="16">
        <f t="shared" si="9"/>
        <v>1181202.1806521262</v>
      </c>
      <c r="S37" s="16">
        <f t="shared" si="10"/>
        <v>317059.53270136018</v>
      </c>
      <c r="T37" s="62">
        <v>7398055.7630317379</v>
      </c>
      <c r="U37" s="16">
        <f t="shared" si="11"/>
        <v>7715115.2957330979</v>
      </c>
      <c r="V37" s="15">
        <f t="shared" si="12"/>
        <v>5267800</v>
      </c>
      <c r="W37" s="16">
        <f t="shared" si="13"/>
        <v>1000882</v>
      </c>
      <c r="X37" s="16">
        <f t="shared" si="14"/>
        <v>268657.8</v>
      </c>
      <c r="Y37" s="8">
        <v>6268682</v>
      </c>
      <c r="Z37" s="16">
        <f t="shared" si="15"/>
        <v>6537339.7999999998</v>
      </c>
      <c r="AA37" s="15">
        <f t="shared" si="16"/>
        <v>5087400</v>
      </c>
      <c r="AB37" s="16">
        <f t="shared" si="17"/>
        <v>966606</v>
      </c>
      <c r="AC37" s="16">
        <f t="shared" si="18"/>
        <v>259457.4</v>
      </c>
      <c r="AD37" s="8">
        <v>6054006</v>
      </c>
      <c r="AE37" s="16">
        <f t="shared" si="19"/>
        <v>6313463.4000000004</v>
      </c>
      <c r="AF37" s="16">
        <f>MIN(K37,P37,U37,Z37,AE37)</f>
        <v>6313463.4000000004</v>
      </c>
      <c r="AG37" s="16">
        <f t="shared" si="20"/>
        <v>6988018.8077180488</v>
      </c>
      <c r="AH37" s="16">
        <f t="shared" si="21"/>
        <v>6935533.1971382489</v>
      </c>
      <c r="AI37" s="16">
        <f t="shared" si="22"/>
        <v>6961496.7165405555</v>
      </c>
      <c r="AJ37" s="16">
        <f t="shared" si="23"/>
        <v>476982.70308348845</v>
      </c>
      <c r="AK37" s="77">
        <f t="shared" si="24"/>
        <v>6.8257215128939827E-2</v>
      </c>
      <c r="AL37" s="16">
        <f t="shared" si="25"/>
        <v>6988019</v>
      </c>
      <c r="AM37" s="78" t="s">
        <v>75</v>
      </c>
    </row>
    <row r="38" spans="3:39" ht="80.25" customHeight="1" thickBot="1" x14ac:dyDescent="0.3">
      <c r="C38" s="31"/>
      <c r="D38" s="31"/>
      <c r="E38" s="31"/>
      <c r="F38" s="7" t="s">
        <v>24</v>
      </c>
      <c r="G38" s="15">
        <f t="shared" si="0"/>
        <v>3158900</v>
      </c>
      <c r="H38" s="16">
        <f t="shared" si="1"/>
        <v>600191</v>
      </c>
      <c r="I38" s="16">
        <f t="shared" si="2"/>
        <v>161103.9</v>
      </c>
      <c r="J38" s="16">
        <v>3759091</v>
      </c>
      <c r="K38" s="16">
        <f t="shared" si="3"/>
        <v>3920194.9</v>
      </c>
      <c r="L38" s="15">
        <f t="shared" si="4"/>
        <v>3688300</v>
      </c>
      <c r="M38" s="16">
        <f t="shared" si="5"/>
        <v>700777</v>
      </c>
      <c r="N38" s="16">
        <f t="shared" si="6"/>
        <v>188103.3</v>
      </c>
      <c r="O38" s="62">
        <v>4389077</v>
      </c>
      <c r="P38" s="16">
        <f t="shared" si="7"/>
        <v>4577180.3</v>
      </c>
      <c r="Q38" s="15">
        <f t="shared" si="8"/>
        <v>3675127.2068771403</v>
      </c>
      <c r="R38" s="16">
        <f t="shared" si="9"/>
        <v>698274.16930665669</v>
      </c>
      <c r="S38" s="16">
        <f t="shared" si="10"/>
        <v>187431.48755073413</v>
      </c>
      <c r="T38" s="62">
        <v>4373401.3761837967</v>
      </c>
      <c r="U38" s="16">
        <f t="shared" si="11"/>
        <v>4560832.8637345312</v>
      </c>
      <c r="V38" s="15">
        <f t="shared" si="12"/>
        <v>3114100</v>
      </c>
      <c r="W38" s="16">
        <f t="shared" si="13"/>
        <v>591679</v>
      </c>
      <c r="X38" s="16">
        <f t="shared" si="14"/>
        <v>158819.09999999998</v>
      </c>
      <c r="Y38" s="8">
        <v>3705779</v>
      </c>
      <c r="Z38" s="16">
        <f t="shared" si="15"/>
        <v>3864598.1</v>
      </c>
      <c r="AA38" s="15">
        <f t="shared" si="16"/>
        <v>3007400</v>
      </c>
      <c r="AB38" s="16">
        <f t="shared" si="17"/>
        <v>571406</v>
      </c>
      <c r="AC38" s="16">
        <f t="shared" si="18"/>
        <v>153377.4</v>
      </c>
      <c r="AD38" s="8">
        <v>3578806</v>
      </c>
      <c r="AE38" s="16">
        <f t="shared" si="19"/>
        <v>3732183.4</v>
      </c>
      <c r="AF38" s="16">
        <f>MIN(K38,P38,U38,Z38,AE38)</f>
        <v>3732183.4</v>
      </c>
      <c r="AG38" s="16">
        <f t="shared" si="20"/>
        <v>4130997.9127469063</v>
      </c>
      <c r="AH38" s="16">
        <f t="shared" si="21"/>
        <v>4099968.8321589241</v>
      </c>
      <c r="AI38" s="16">
        <f t="shared" si="22"/>
        <v>4115318.2859215769</v>
      </c>
      <c r="AJ38" s="16">
        <f t="shared" si="23"/>
        <v>282004.44639894628</v>
      </c>
      <c r="AK38" s="77">
        <f t="shared" si="24"/>
        <v>6.8265453615644039E-2</v>
      </c>
      <c r="AL38" s="16">
        <f t="shared" si="25"/>
        <v>4130998</v>
      </c>
      <c r="AM38" s="78" t="s">
        <v>75</v>
      </c>
    </row>
    <row r="39" spans="3:39" ht="60.75" customHeight="1" thickBot="1" x14ac:dyDescent="0.3">
      <c r="C39" s="31"/>
      <c r="D39" s="31"/>
      <c r="E39" s="31"/>
      <c r="F39" s="7" t="s">
        <v>25</v>
      </c>
      <c r="G39" s="15">
        <f t="shared" si="0"/>
        <v>823200</v>
      </c>
      <c r="H39" s="16">
        <f t="shared" si="1"/>
        <v>156408</v>
      </c>
      <c r="I39" s="16">
        <f t="shared" si="2"/>
        <v>41983.199999999997</v>
      </c>
      <c r="J39" s="16">
        <v>979608</v>
      </c>
      <c r="K39" s="16">
        <f t="shared" si="3"/>
        <v>1021591.2</v>
      </c>
      <c r="L39" s="15">
        <f t="shared" si="4"/>
        <v>961205.04201680678</v>
      </c>
      <c r="M39" s="16">
        <f t="shared" si="5"/>
        <v>182628.95798319328</v>
      </c>
      <c r="N39" s="16">
        <f t="shared" si="6"/>
        <v>49021.457142857143</v>
      </c>
      <c r="O39" s="62">
        <v>1143834</v>
      </c>
      <c r="P39" s="16">
        <f t="shared" si="7"/>
        <v>1192855.4571428571</v>
      </c>
      <c r="Q39" s="15">
        <f t="shared" si="8"/>
        <v>957772.41146695544</v>
      </c>
      <c r="R39" s="16">
        <f t="shared" si="9"/>
        <v>181976.75817872153</v>
      </c>
      <c r="S39" s="16">
        <f t="shared" si="10"/>
        <v>48846.392984814724</v>
      </c>
      <c r="T39" s="62">
        <v>1139749.1696456769</v>
      </c>
      <c r="U39" s="16">
        <f t="shared" si="11"/>
        <v>1188595.5626304916</v>
      </c>
      <c r="V39" s="15">
        <f t="shared" si="12"/>
        <v>811600</v>
      </c>
      <c r="W39" s="16">
        <f t="shared" si="13"/>
        <v>154204</v>
      </c>
      <c r="X39" s="16">
        <f t="shared" si="14"/>
        <v>41391.599999999999</v>
      </c>
      <c r="Y39" s="8">
        <v>965804</v>
      </c>
      <c r="Z39" s="16">
        <f t="shared" si="15"/>
        <v>1007195.6</v>
      </c>
      <c r="AA39" s="15">
        <f t="shared" si="16"/>
        <v>783800</v>
      </c>
      <c r="AB39" s="16">
        <f t="shared" si="17"/>
        <v>148922</v>
      </c>
      <c r="AC39" s="16">
        <f t="shared" si="18"/>
        <v>39973.799999999996</v>
      </c>
      <c r="AD39" s="8">
        <v>932722</v>
      </c>
      <c r="AE39" s="16">
        <f t="shared" si="19"/>
        <v>972695.8</v>
      </c>
      <c r="AF39" s="16">
        <f>MIN(K39,P39,U39,Z39,AE39)</f>
        <v>972695.8</v>
      </c>
      <c r="AG39" s="16">
        <f t="shared" si="20"/>
        <v>1076586.7239546697</v>
      </c>
      <c r="AH39" s="16">
        <f t="shared" si="21"/>
        <v>1068502.7386594615</v>
      </c>
      <c r="AI39" s="16">
        <f t="shared" si="22"/>
        <v>1072501.6920116723</v>
      </c>
      <c r="AJ39" s="16">
        <f t="shared" si="23"/>
        <v>73461.976832082815</v>
      </c>
      <c r="AK39" s="77">
        <f t="shared" si="24"/>
        <v>6.8236004770922634E-2</v>
      </c>
      <c r="AL39" s="16">
        <f t="shared" si="25"/>
        <v>1076587</v>
      </c>
      <c r="AM39" s="78" t="s">
        <v>75</v>
      </c>
    </row>
    <row r="40" spans="3:39" ht="60.75" customHeight="1" thickBot="1" x14ac:dyDescent="0.3">
      <c r="C40" s="31"/>
      <c r="D40" s="31"/>
      <c r="E40" s="31"/>
      <c r="F40" s="7" t="s">
        <v>26</v>
      </c>
      <c r="G40" s="15">
        <f t="shared" si="0"/>
        <v>502800</v>
      </c>
      <c r="H40" s="16">
        <f t="shared" si="1"/>
        <v>95532</v>
      </c>
      <c r="I40" s="16">
        <f t="shared" si="2"/>
        <v>25642.799999999999</v>
      </c>
      <c r="J40" s="16">
        <v>598332</v>
      </c>
      <c r="K40" s="16">
        <f t="shared" si="3"/>
        <v>623974.80000000005</v>
      </c>
      <c r="L40" s="15">
        <f t="shared" si="4"/>
        <v>587012.60504201683</v>
      </c>
      <c r="M40" s="16">
        <f t="shared" si="5"/>
        <v>111532.3949579832</v>
      </c>
      <c r="N40" s="16">
        <f t="shared" si="6"/>
        <v>29937.642857142855</v>
      </c>
      <c r="O40" s="62">
        <v>698545</v>
      </c>
      <c r="P40" s="16">
        <f t="shared" si="7"/>
        <v>728482.64285714284</v>
      </c>
      <c r="Q40" s="15">
        <f t="shared" si="8"/>
        <v>584916.98147197429</v>
      </c>
      <c r="R40" s="16">
        <f t="shared" si="9"/>
        <v>111134.22647967511</v>
      </c>
      <c r="S40" s="16">
        <f t="shared" si="10"/>
        <v>29830.766055070686</v>
      </c>
      <c r="T40" s="62">
        <v>696051.20795164932</v>
      </c>
      <c r="U40" s="16">
        <f t="shared" si="11"/>
        <v>725881.97400672</v>
      </c>
      <c r="V40" s="15">
        <f t="shared" si="12"/>
        <v>495600</v>
      </c>
      <c r="W40" s="16">
        <f t="shared" si="13"/>
        <v>94164</v>
      </c>
      <c r="X40" s="16">
        <f t="shared" si="14"/>
        <v>25275.599999999999</v>
      </c>
      <c r="Y40" s="8">
        <v>589764</v>
      </c>
      <c r="Z40" s="16">
        <f t="shared" si="15"/>
        <v>615039.6</v>
      </c>
      <c r="AA40" s="15">
        <f t="shared" si="16"/>
        <v>478600</v>
      </c>
      <c r="AB40" s="16">
        <f t="shared" si="17"/>
        <v>90934</v>
      </c>
      <c r="AC40" s="16">
        <f t="shared" si="18"/>
        <v>24408.6</v>
      </c>
      <c r="AD40" s="8">
        <v>569534</v>
      </c>
      <c r="AE40" s="16">
        <f t="shared" si="19"/>
        <v>593942.6</v>
      </c>
      <c r="AF40" s="16">
        <f>MIN(K40,P40,U40,Z40,AE40)</f>
        <v>593942.6</v>
      </c>
      <c r="AG40" s="16">
        <f t="shared" si="20"/>
        <v>657464.32337277266</v>
      </c>
      <c r="AH40" s="16">
        <f t="shared" si="21"/>
        <v>652523.82136220532</v>
      </c>
      <c r="AI40" s="16">
        <f t="shared" si="22"/>
        <v>654967.82369169756</v>
      </c>
      <c r="AJ40" s="16">
        <f t="shared" si="23"/>
        <v>44916.641349543577</v>
      </c>
      <c r="AK40" s="77">
        <f t="shared" si="24"/>
        <v>6.8317990425887334E-2</v>
      </c>
      <c r="AL40" s="16">
        <f t="shared" si="25"/>
        <v>657464</v>
      </c>
      <c r="AM40" s="78" t="s">
        <v>75</v>
      </c>
    </row>
    <row r="41" spans="3:39" ht="60.75" thickBot="1" x14ac:dyDescent="0.3">
      <c r="C41" s="31"/>
      <c r="D41" s="31"/>
      <c r="E41" s="31"/>
      <c r="F41" s="7" t="s">
        <v>31</v>
      </c>
      <c r="G41" s="15">
        <f t="shared" si="0"/>
        <v>1537700</v>
      </c>
      <c r="H41" s="16">
        <f t="shared" si="1"/>
        <v>292163</v>
      </c>
      <c r="I41" s="16">
        <f t="shared" si="2"/>
        <v>78422.7</v>
      </c>
      <c r="J41" s="16">
        <v>1829863</v>
      </c>
      <c r="K41" s="16">
        <f t="shared" si="3"/>
        <v>1908285.7</v>
      </c>
      <c r="L41" s="15">
        <f t="shared" si="4"/>
        <v>1795366.3865546219</v>
      </c>
      <c r="M41" s="16">
        <f t="shared" si="5"/>
        <v>341119.61344537814</v>
      </c>
      <c r="N41" s="16">
        <f t="shared" si="6"/>
        <v>91563.685714285704</v>
      </c>
      <c r="O41" s="62">
        <v>2136486</v>
      </c>
      <c r="P41" s="16">
        <f t="shared" si="7"/>
        <v>2228049.6857142858</v>
      </c>
      <c r="Q41" s="15">
        <f t="shared" si="8"/>
        <v>1788954.3191252276</v>
      </c>
      <c r="R41" s="16">
        <f t="shared" si="9"/>
        <v>339901.32063379325</v>
      </c>
      <c r="S41" s="16">
        <f t="shared" si="10"/>
        <v>91236.670275386597</v>
      </c>
      <c r="T41" s="62">
        <v>2128855.6397590209</v>
      </c>
      <c r="U41" s="16">
        <f t="shared" si="11"/>
        <v>2220092.3100344073</v>
      </c>
      <c r="V41" s="15">
        <f t="shared" si="12"/>
        <v>1515800</v>
      </c>
      <c r="W41" s="16">
        <f t="shared" si="13"/>
        <v>288002</v>
      </c>
      <c r="X41" s="16">
        <f t="shared" si="14"/>
        <v>77305.799999999988</v>
      </c>
      <c r="Y41" s="8">
        <v>1803802</v>
      </c>
      <c r="Z41" s="16">
        <f t="shared" si="15"/>
        <v>1881107.8</v>
      </c>
      <c r="AA41" s="15">
        <f t="shared" si="16"/>
        <v>1463900</v>
      </c>
      <c r="AB41" s="16">
        <f t="shared" si="17"/>
        <v>278141</v>
      </c>
      <c r="AC41" s="16">
        <f t="shared" si="18"/>
        <v>74658.899999999994</v>
      </c>
      <c r="AD41" s="8">
        <v>1742041</v>
      </c>
      <c r="AE41" s="16">
        <f t="shared" si="19"/>
        <v>1816699.9</v>
      </c>
      <c r="AF41" s="16">
        <f>MIN(K41,P41,U41,Z41,AE41)</f>
        <v>1816699.9</v>
      </c>
      <c r="AG41" s="16">
        <f t="shared" si="20"/>
        <v>2010847.0791497387</v>
      </c>
      <c r="AH41" s="16">
        <f t="shared" si="21"/>
        <v>1995740.6233386521</v>
      </c>
      <c r="AI41" s="16">
        <f t="shared" si="22"/>
        <v>2003213.485869166</v>
      </c>
      <c r="AJ41" s="16">
        <f t="shared" si="23"/>
        <v>137282.78692501975</v>
      </c>
      <c r="AK41" s="77">
        <f t="shared" si="24"/>
        <v>6.827112232873922E-2</v>
      </c>
      <c r="AL41" s="16">
        <f t="shared" si="25"/>
        <v>2010847</v>
      </c>
      <c r="AM41" s="78" t="s">
        <v>75</v>
      </c>
    </row>
    <row r="42" spans="3:39" ht="159" customHeight="1" thickBot="1" x14ac:dyDescent="0.3">
      <c r="C42" s="31">
        <v>5</v>
      </c>
      <c r="D42" s="31" t="s">
        <v>33</v>
      </c>
      <c r="E42" s="31">
        <v>1</v>
      </c>
      <c r="F42" s="7" t="s">
        <v>29</v>
      </c>
      <c r="G42" s="15">
        <f t="shared" si="0"/>
        <v>264600</v>
      </c>
      <c r="H42" s="16">
        <f t="shared" si="1"/>
        <v>50274</v>
      </c>
      <c r="I42" s="16">
        <f t="shared" si="2"/>
        <v>13494.599999999999</v>
      </c>
      <c r="J42" s="16">
        <v>314874</v>
      </c>
      <c r="K42" s="16">
        <f t="shared" si="3"/>
        <v>328368.59999999998</v>
      </c>
      <c r="L42" s="15">
        <f t="shared" si="4"/>
        <v>308972.26890756306</v>
      </c>
      <c r="M42" s="16">
        <f t="shared" si="5"/>
        <v>58704.731092436981</v>
      </c>
      <c r="N42" s="16">
        <f t="shared" si="6"/>
        <v>15757.585714285715</v>
      </c>
      <c r="O42" s="62">
        <v>367677</v>
      </c>
      <c r="P42" s="16">
        <f t="shared" si="7"/>
        <v>383434.58571428573</v>
      </c>
      <c r="Q42" s="15">
        <f t="shared" si="8"/>
        <v>307868.25868524081</v>
      </c>
      <c r="R42" s="16">
        <f t="shared" si="9"/>
        <v>58494.969150195757</v>
      </c>
      <c r="S42" s="16">
        <f t="shared" si="10"/>
        <v>15701.281192947281</v>
      </c>
      <c r="T42" s="62">
        <v>366363.22783543658</v>
      </c>
      <c r="U42" s="16">
        <f t="shared" si="11"/>
        <v>382064.50902838388</v>
      </c>
      <c r="V42" s="15">
        <f t="shared" si="12"/>
        <v>260900</v>
      </c>
      <c r="W42" s="16">
        <f t="shared" si="13"/>
        <v>49571</v>
      </c>
      <c r="X42" s="16">
        <f t="shared" si="14"/>
        <v>13305.9</v>
      </c>
      <c r="Y42" s="8">
        <v>310471</v>
      </c>
      <c r="Z42" s="16">
        <f t="shared" si="15"/>
        <v>323776.90000000002</v>
      </c>
      <c r="AA42" s="15">
        <f t="shared" si="16"/>
        <v>251900</v>
      </c>
      <c r="AB42" s="16">
        <f t="shared" si="17"/>
        <v>47861</v>
      </c>
      <c r="AC42" s="16">
        <f t="shared" si="18"/>
        <v>12846.9</v>
      </c>
      <c r="AD42" s="8">
        <v>299761</v>
      </c>
      <c r="AE42" s="16">
        <f t="shared" si="19"/>
        <v>312607.90000000002</v>
      </c>
      <c r="AF42" s="16">
        <f>MIN(K42,P42,U42,Z42,AE42)</f>
        <v>312607.90000000002</v>
      </c>
      <c r="AG42" s="16">
        <f t="shared" si="20"/>
        <v>346050.4989485339</v>
      </c>
      <c r="AH42" s="16">
        <f t="shared" si="21"/>
        <v>343449.85593459109</v>
      </c>
      <c r="AI42" s="16">
        <f t="shared" si="22"/>
        <v>344736.35252026393</v>
      </c>
      <c r="AJ42" s="16">
        <f t="shared" si="23"/>
        <v>23647.48849701041</v>
      </c>
      <c r="AK42" s="77">
        <f t="shared" si="24"/>
        <v>6.833536888073484E-2</v>
      </c>
      <c r="AL42" s="16">
        <f>ROUND((AG42),0)</f>
        <v>346050</v>
      </c>
      <c r="AM42" s="78" t="s">
        <v>75</v>
      </c>
    </row>
    <row r="43" spans="3:39" ht="19.5" thickBot="1" x14ac:dyDescent="0.3">
      <c r="C43" s="31"/>
      <c r="D43" s="31"/>
      <c r="E43" s="31"/>
      <c r="F43" s="6" t="s">
        <v>11</v>
      </c>
      <c r="G43" s="15"/>
      <c r="H43" s="16"/>
      <c r="I43" s="16"/>
      <c r="J43" s="17"/>
      <c r="K43" s="16"/>
      <c r="L43" s="15"/>
      <c r="M43" s="16"/>
      <c r="N43" s="16"/>
      <c r="O43" s="25"/>
      <c r="P43" s="16"/>
      <c r="Q43" s="15"/>
      <c r="R43" s="16"/>
      <c r="S43" s="16"/>
      <c r="T43" s="25"/>
      <c r="U43" s="16"/>
      <c r="V43" s="15"/>
      <c r="W43" s="16"/>
      <c r="X43" s="16"/>
      <c r="Y43" s="25"/>
      <c r="Z43" s="16"/>
      <c r="AA43" s="15"/>
      <c r="AB43" s="16"/>
      <c r="AC43" s="16"/>
      <c r="AD43" s="25"/>
      <c r="AE43" s="16"/>
      <c r="AF43" s="16"/>
      <c r="AG43" s="16"/>
      <c r="AH43" s="16"/>
      <c r="AI43" s="16"/>
      <c r="AJ43" s="16"/>
      <c r="AK43" s="77"/>
      <c r="AL43" s="16"/>
      <c r="AM43" s="78"/>
    </row>
    <row r="44" spans="3:39" ht="45" customHeight="1" thickBot="1" x14ac:dyDescent="0.3">
      <c r="C44" s="31"/>
      <c r="D44" s="31"/>
      <c r="E44" s="31"/>
      <c r="F44" s="14" t="s">
        <v>34</v>
      </c>
      <c r="G44" s="15">
        <f t="shared" si="0"/>
        <v>1474700</v>
      </c>
      <c r="H44" s="16">
        <f t="shared" si="1"/>
        <v>280193</v>
      </c>
      <c r="I44" s="16">
        <f t="shared" si="2"/>
        <v>75209.7</v>
      </c>
      <c r="J44" s="16">
        <v>1754893</v>
      </c>
      <c r="K44" s="16">
        <f t="shared" si="3"/>
        <v>1830102.7</v>
      </c>
      <c r="L44" s="15">
        <f t="shared" si="4"/>
        <v>1721831.9327731093</v>
      </c>
      <c r="M44" s="16">
        <f t="shared" si="5"/>
        <v>327148.06722689077</v>
      </c>
      <c r="N44" s="16">
        <f t="shared" si="6"/>
        <v>87813.428571428565</v>
      </c>
      <c r="O44" s="62">
        <v>2048980</v>
      </c>
      <c r="P44" s="16">
        <f t="shared" si="7"/>
        <v>2136793.4285714286</v>
      </c>
      <c r="Q44" s="15">
        <f t="shared" si="8"/>
        <v>1715682.7290879735</v>
      </c>
      <c r="R44" s="16">
        <f t="shared" si="9"/>
        <v>325979.71852671495</v>
      </c>
      <c r="S44" s="16">
        <f t="shared" si="10"/>
        <v>87499.819183486645</v>
      </c>
      <c r="T44" s="12">
        <v>2041662.4476146884</v>
      </c>
      <c r="U44" s="16">
        <f t="shared" si="11"/>
        <v>2129162.2667981749</v>
      </c>
      <c r="V44" s="15">
        <f t="shared" si="12"/>
        <v>1453800</v>
      </c>
      <c r="W44" s="16">
        <f t="shared" si="13"/>
        <v>276222</v>
      </c>
      <c r="X44" s="16">
        <f t="shared" si="14"/>
        <v>74143.799999999988</v>
      </c>
      <c r="Y44" s="8">
        <v>1730022</v>
      </c>
      <c r="Z44" s="16">
        <f t="shared" si="15"/>
        <v>1804165.8</v>
      </c>
      <c r="AA44" s="15">
        <f t="shared" si="16"/>
        <v>1404000</v>
      </c>
      <c r="AB44" s="16">
        <f t="shared" si="17"/>
        <v>266760</v>
      </c>
      <c r="AC44" s="16">
        <f t="shared" si="18"/>
        <v>71604</v>
      </c>
      <c r="AD44" s="8">
        <v>1670760</v>
      </c>
      <c r="AE44" s="16">
        <f t="shared" si="19"/>
        <v>1742364</v>
      </c>
      <c r="AF44" s="16">
        <f>MIN(K44,P44,U44,Z44,AE44)</f>
        <v>1742364</v>
      </c>
      <c r="AG44" s="16">
        <f t="shared" si="20"/>
        <v>1928517.6390739207</v>
      </c>
      <c r="AH44" s="16">
        <f t="shared" si="21"/>
        <v>1914035.0668115471</v>
      </c>
      <c r="AI44" s="16">
        <f t="shared" si="22"/>
        <v>1921199.298918078</v>
      </c>
      <c r="AJ44" s="16">
        <f t="shared" si="23"/>
        <v>131630.50053172235</v>
      </c>
      <c r="AK44" s="77">
        <f t="shared" si="24"/>
        <v>6.8254755810754048E-2</v>
      </c>
      <c r="AL44" s="16">
        <f t="shared" si="25"/>
        <v>1928518</v>
      </c>
      <c r="AM44" s="78" t="s">
        <v>75</v>
      </c>
    </row>
    <row r="45" spans="3:39" ht="64.5" customHeight="1" thickBot="1" x14ac:dyDescent="0.3">
      <c r="C45" s="31"/>
      <c r="D45" s="31"/>
      <c r="E45" s="31"/>
      <c r="F45" s="7" t="s">
        <v>35</v>
      </c>
      <c r="G45" s="15">
        <f t="shared" si="0"/>
        <v>2085500</v>
      </c>
      <c r="H45" s="16">
        <f t="shared" si="1"/>
        <v>396245</v>
      </c>
      <c r="I45" s="16">
        <f t="shared" si="2"/>
        <v>106360.5</v>
      </c>
      <c r="J45" s="16">
        <v>2481745</v>
      </c>
      <c r="K45" s="16">
        <f t="shared" si="3"/>
        <v>2588105.5</v>
      </c>
      <c r="L45" s="15">
        <f t="shared" si="4"/>
        <v>2435037.8151260507</v>
      </c>
      <c r="M45" s="16">
        <f t="shared" si="5"/>
        <v>462657.18487394962</v>
      </c>
      <c r="N45" s="16">
        <f t="shared" si="6"/>
        <v>124186.92857142858</v>
      </c>
      <c r="O45" s="62">
        <v>2897695</v>
      </c>
      <c r="P45" s="16">
        <f t="shared" si="7"/>
        <v>3021881.9285714286</v>
      </c>
      <c r="Q45" s="15">
        <f t="shared" si="8"/>
        <v>2678000</v>
      </c>
      <c r="R45" s="16">
        <f t="shared" si="9"/>
        <v>508820</v>
      </c>
      <c r="S45" s="16">
        <f t="shared" si="10"/>
        <v>136578</v>
      </c>
      <c r="T45" s="12">
        <v>3186820</v>
      </c>
      <c r="U45" s="16">
        <f t="shared" si="11"/>
        <v>3323398</v>
      </c>
      <c r="V45" s="15">
        <f t="shared" si="12"/>
        <v>2055900</v>
      </c>
      <c r="W45" s="16">
        <f t="shared" si="13"/>
        <v>390621</v>
      </c>
      <c r="X45" s="16">
        <f t="shared" si="14"/>
        <v>104850.9</v>
      </c>
      <c r="Y45" s="8">
        <v>2446521</v>
      </c>
      <c r="Z45" s="16">
        <f t="shared" si="15"/>
        <v>2551371.9</v>
      </c>
      <c r="AA45" s="15">
        <f t="shared" si="16"/>
        <v>1985500</v>
      </c>
      <c r="AB45" s="16">
        <f t="shared" si="17"/>
        <v>377245</v>
      </c>
      <c r="AC45" s="16">
        <f t="shared" si="18"/>
        <v>101260.5</v>
      </c>
      <c r="AD45" s="8">
        <v>2362745</v>
      </c>
      <c r="AE45" s="16">
        <f t="shared" si="19"/>
        <v>2464005.5</v>
      </c>
      <c r="AF45" s="16">
        <f>MIN(K45,P45,U45,Z45,AE45)</f>
        <v>2464005.5</v>
      </c>
      <c r="AG45" s="16">
        <f t="shared" si="20"/>
        <v>2789752.5657142857</v>
      </c>
      <c r="AH45" s="16">
        <f t="shared" si="21"/>
        <v>2753321.0592296417</v>
      </c>
      <c r="AI45" s="16">
        <f t="shared" si="22"/>
        <v>2771095.2407619255</v>
      </c>
      <c r="AJ45" s="16">
        <f t="shared" si="23"/>
        <v>230337.95911819136</v>
      </c>
      <c r="AK45" s="77">
        <f t="shared" si="24"/>
        <v>8.2565730720715672E-2</v>
      </c>
      <c r="AL45" s="16">
        <f t="shared" si="25"/>
        <v>2789753</v>
      </c>
      <c r="AM45" s="78" t="s">
        <v>75</v>
      </c>
    </row>
    <row r="46" spans="3:39" ht="76.5" customHeight="1" thickBot="1" x14ac:dyDescent="0.3">
      <c r="C46" s="31"/>
      <c r="D46" s="31"/>
      <c r="E46" s="31"/>
      <c r="F46" s="7" t="s">
        <v>30</v>
      </c>
      <c r="G46" s="15">
        <f t="shared" si="0"/>
        <v>4117400</v>
      </c>
      <c r="H46" s="16">
        <f t="shared" si="1"/>
        <v>782306</v>
      </c>
      <c r="I46" s="16">
        <f t="shared" si="2"/>
        <v>209987.4</v>
      </c>
      <c r="J46" s="16">
        <v>4899706</v>
      </c>
      <c r="K46" s="16">
        <f t="shared" si="3"/>
        <v>5109693.4000000004</v>
      </c>
      <c r="L46" s="15">
        <f t="shared" si="4"/>
        <v>4807506.7226890754</v>
      </c>
      <c r="M46" s="16">
        <f t="shared" si="5"/>
        <v>913426.27731092437</v>
      </c>
      <c r="N46" s="16">
        <f t="shared" si="6"/>
        <v>245182.84285714282</v>
      </c>
      <c r="O46" s="62">
        <v>5720933</v>
      </c>
      <c r="P46" s="16">
        <f t="shared" si="7"/>
        <v>5966115.8428571429</v>
      </c>
      <c r="Q46" s="15">
        <f t="shared" si="8"/>
        <v>5180000</v>
      </c>
      <c r="R46" s="16">
        <f t="shared" si="9"/>
        <v>984200</v>
      </c>
      <c r="S46" s="16">
        <f t="shared" si="10"/>
        <v>264180</v>
      </c>
      <c r="T46" s="12">
        <v>6164200</v>
      </c>
      <c r="U46" s="16">
        <f t="shared" si="11"/>
        <v>6428380</v>
      </c>
      <c r="V46" s="15">
        <f t="shared" si="12"/>
        <v>4059000</v>
      </c>
      <c r="W46" s="16">
        <f t="shared" si="13"/>
        <v>771210</v>
      </c>
      <c r="X46" s="16">
        <f t="shared" si="14"/>
        <v>207009</v>
      </c>
      <c r="Y46" s="8">
        <v>4830210</v>
      </c>
      <c r="Z46" s="16">
        <f t="shared" si="15"/>
        <v>5037219</v>
      </c>
      <c r="AA46" s="15">
        <f t="shared" si="16"/>
        <v>3920000</v>
      </c>
      <c r="AB46" s="16">
        <f t="shared" si="17"/>
        <v>744800</v>
      </c>
      <c r="AC46" s="16">
        <f t="shared" si="18"/>
        <v>199920</v>
      </c>
      <c r="AD46" s="8">
        <v>4664800</v>
      </c>
      <c r="AE46" s="16">
        <f t="shared" si="19"/>
        <v>4864720</v>
      </c>
      <c r="AF46" s="16">
        <f>MIN(K46,P46,U46,Z46,AE46)</f>
        <v>4864720</v>
      </c>
      <c r="AG46" s="16">
        <f t="shared" si="20"/>
        <v>5481225.6485714288</v>
      </c>
      <c r="AH46" s="16">
        <f t="shared" si="21"/>
        <v>5417330.5477060163</v>
      </c>
      <c r="AI46" s="16">
        <f t="shared" si="22"/>
        <v>5448630.4004204944</v>
      </c>
      <c r="AJ46" s="16">
        <f t="shared" si="23"/>
        <v>435935.32474466792</v>
      </c>
      <c r="AK46" s="77">
        <f t="shared" si="24"/>
        <v>7.9532453632571332E-2</v>
      </c>
      <c r="AL46" s="16">
        <f>ROUND((AG46),0)</f>
        <v>5481226</v>
      </c>
      <c r="AM46" s="78" t="s">
        <v>75</v>
      </c>
    </row>
    <row r="47" spans="3:39" ht="76.5" customHeight="1" thickBot="1" x14ac:dyDescent="0.3">
      <c r="C47" s="31"/>
      <c r="D47" s="31"/>
      <c r="E47" s="31"/>
      <c r="F47" s="7" t="s">
        <v>24</v>
      </c>
      <c r="G47" s="15">
        <f t="shared" si="0"/>
        <v>3545800</v>
      </c>
      <c r="H47" s="16">
        <f t="shared" si="1"/>
        <v>673702</v>
      </c>
      <c r="I47" s="16">
        <f t="shared" si="2"/>
        <v>180835.8</v>
      </c>
      <c r="J47" s="16">
        <v>4219502</v>
      </c>
      <c r="K47" s="16">
        <f t="shared" si="3"/>
        <v>4400337.8</v>
      </c>
      <c r="L47" s="15">
        <f t="shared" si="4"/>
        <v>4140084.8739495799</v>
      </c>
      <c r="M47" s="16">
        <f t="shared" si="5"/>
        <v>786616.12605042022</v>
      </c>
      <c r="N47" s="16">
        <f t="shared" si="6"/>
        <v>211144.32857142857</v>
      </c>
      <c r="O47" s="62">
        <v>4926701</v>
      </c>
      <c r="P47" s="16">
        <f t="shared" si="7"/>
        <v>5137845.3285714285</v>
      </c>
      <c r="Q47" s="15">
        <f t="shared" si="8"/>
        <v>4578900</v>
      </c>
      <c r="R47" s="16">
        <f t="shared" si="9"/>
        <v>869991</v>
      </c>
      <c r="S47" s="16">
        <f t="shared" si="10"/>
        <v>233523.9</v>
      </c>
      <c r="T47" s="12">
        <v>5448891</v>
      </c>
      <c r="U47" s="16">
        <f t="shared" si="11"/>
        <v>5682414.9000000004</v>
      </c>
      <c r="V47" s="15">
        <f t="shared" si="12"/>
        <v>3495500</v>
      </c>
      <c r="W47" s="16">
        <f t="shared" si="13"/>
        <v>664145</v>
      </c>
      <c r="X47" s="16">
        <f t="shared" si="14"/>
        <v>178270.5</v>
      </c>
      <c r="Y47" s="8">
        <v>4159645</v>
      </c>
      <c r="Z47" s="16">
        <f t="shared" si="15"/>
        <v>4337915.5</v>
      </c>
      <c r="AA47" s="15">
        <f t="shared" si="16"/>
        <v>3375800</v>
      </c>
      <c r="AB47" s="16">
        <f t="shared" si="17"/>
        <v>641402</v>
      </c>
      <c r="AC47" s="16">
        <f t="shared" si="18"/>
        <v>172165.8</v>
      </c>
      <c r="AD47" s="8">
        <v>4017202</v>
      </c>
      <c r="AE47" s="16">
        <f t="shared" si="19"/>
        <v>4189367.8</v>
      </c>
      <c r="AF47" s="16">
        <f>MIN(K47,P47,U47,Z47,AE47)</f>
        <v>4189367.8</v>
      </c>
      <c r="AG47" s="16">
        <f t="shared" si="20"/>
        <v>4749576.2657142859</v>
      </c>
      <c r="AH47" s="16">
        <f t="shared" si="21"/>
        <v>4685614.5433012061</v>
      </c>
      <c r="AI47" s="16">
        <f t="shared" si="22"/>
        <v>4716783.1715829493</v>
      </c>
      <c r="AJ47" s="16">
        <f t="shared" si="23"/>
        <v>396127.20498468319</v>
      </c>
      <c r="AK47" s="77">
        <f t="shared" si="24"/>
        <v>8.3402641167003105E-2</v>
      </c>
      <c r="AL47" s="16">
        <f t="shared" si="25"/>
        <v>4749576</v>
      </c>
      <c r="AM47" s="78" t="s">
        <v>75</v>
      </c>
    </row>
    <row r="48" spans="3:39" ht="69" customHeight="1" thickBot="1" x14ac:dyDescent="0.3">
      <c r="C48" s="31"/>
      <c r="D48" s="31"/>
      <c r="E48" s="31"/>
      <c r="F48" s="7" t="s">
        <v>25</v>
      </c>
      <c r="G48" s="15">
        <f t="shared" si="0"/>
        <v>236100</v>
      </c>
      <c r="H48" s="16">
        <f t="shared" si="1"/>
        <v>44859</v>
      </c>
      <c r="I48" s="16">
        <f t="shared" si="2"/>
        <v>12041.099999999999</v>
      </c>
      <c r="J48" s="16">
        <v>280959</v>
      </c>
      <c r="K48" s="16">
        <f t="shared" si="3"/>
        <v>293000.09999999998</v>
      </c>
      <c r="L48" s="15">
        <f t="shared" si="4"/>
        <v>275725.21008403361</v>
      </c>
      <c r="M48" s="16">
        <f t="shared" si="5"/>
        <v>52387.789915966387</v>
      </c>
      <c r="N48" s="16">
        <f t="shared" si="6"/>
        <v>14061.985714285713</v>
      </c>
      <c r="O48" s="62">
        <v>328113</v>
      </c>
      <c r="P48" s="16">
        <f t="shared" si="7"/>
        <v>342174.98571428569</v>
      </c>
      <c r="Q48" s="15">
        <f t="shared" si="8"/>
        <v>274740.48834171443</v>
      </c>
      <c r="R48" s="16">
        <f t="shared" si="9"/>
        <v>52200.692784925741</v>
      </c>
      <c r="S48" s="16">
        <f t="shared" si="10"/>
        <v>14011.764905427435</v>
      </c>
      <c r="T48" s="12">
        <v>326941.18112664018</v>
      </c>
      <c r="U48" s="16">
        <f t="shared" si="11"/>
        <v>340952.94603206759</v>
      </c>
      <c r="V48" s="15">
        <f t="shared" si="12"/>
        <v>232800</v>
      </c>
      <c r="W48" s="16">
        <f t="shared" si="13"/>
        <v>44232</v>
      </c>
      <c r="X48" s="16">
        <f t="shared" si="14"/>
        <v>11872.8</v>
      </c>
      <c r="Y48" s="8">
        <v>277032</v>
      </c>
      <c r="Z48" s="16">
        <f t="shared" si="15"/>
        <v>288904.8</v>
      </c>
      <c r="AA48" s="15">
        <f t="shared" si="16"/>
        <v>224800</v>
      </c>
      <c r="AB48" s="16">
        <f t="shared" si="17"/>
        <v>42712</v>
      </c>
      <c r="AC48" s="16">
        <f t="shared" si="18"/>
        <v>11464.8</v>
      </c>
      <c r="AD48" s="8">
        <v>267512</v>
      </c>
      <c r="AE48" s="16">
        <f t="shared" si="19"/>
        <v>278976.8</v>
      </c>
      <c r="AF48" s="16">
        <f>MIN(K48,P48,U48,Z48,AE48)</f>
        <v>278976.8</v>
      </c>
      <c r="AG48" s="16">
        <f t="shared" si="20"/>
        <v>308801.92634927068</v>
      </c>
      <c r="AH48" s="16">
        <f t="shared" si="21"/>
        <v>306479.95334278833</v>
      </c>
      <c r="AI48" s="16">
        <f t="shared" si="22"/>
        <v>307628.56804086076</v>
      </c>
      <c r="AJ48" s="16">
        <f t="shared" si="23"/>
        <v>21089.549091314886</v>
      </c>
      <c r="AK48" s="77">
        <f t="shared" si="24"/>
        <v>6.8294745893073008E-2</v>
      </c>
      <c r="AL48" s="16">
        <f t="shared" si="25"/>
        <v>308802</v>
      </c>
      <c r="AM48" s="78" t="s">
        <v>75</v>
      </c>
    </row>
    <row r="49" spans="3:39" ht="67.5" customHeight="1" thickBot="1" x14ac:dyDescent="0.3">
      <c r="C49" s="31"/>
      <c r="D49" s="31"/>
      <c r="E49" s="31"/>
      <c r="F49" s="7" t="s">
        <v>26</v>
      </c>
      <c r="G49" s="15">
        <f t="shared" si="0"/>
        <v>711000</v>
      </c>
      <c r="H49" s="16">
        <f t="shared" si="1"/>
        <v>135090</v>
      </c>
      <c r="I49" s="16">
        <f t="shared" si="2"/>
        <v>36261</v>
      </c>
      <c r="J49" s="16">
        <v>846090</v>
      </c>
      <c r="K49" s="16">
        <f t="shared" si="3"/>
        <v>882351</v>
      </c>
      <c r="L49" s="15">
        <f t="shared" si="4"/>
        <v>830162.18487394962</v>
      </c>
      <c r="M49" s="16">
        <f t="shared" si="5"/>
        <v>157730.81512605044</v>
      </c>
      <c r="N49" s="16">
        <f t="shared" si="6"/>
        <v>42338.271428571425</v>
      </c>
      <c r="O49" s="62">
        <v>987893</v>
      </c>
      <c r="P49" s="16">
        <f t="shared" si="7"/>
        <v>1030231.2714285714</v>
      </c>
      <c r="Q49" s="15">
        <f t="shared" si="8"/>
        <v>827197.52805999806</v>
      </c>
      <c r="R49" s="16">
        <f t="shared" si="9"/>
        <v>157167.53033139964</v>
      </c>
      <c r="S49" s="16">
        <f t="shared" si="10"/>
        <v>42187.073931059902</v>
      </c>
      <c r="T49" s="12">
        <v>984365.0583913977</v>
      </c>
      <c r="U49" s="16">
        <f t="shared" si="11"/>
        <v>1026552.1323224576</v>
      </c>
      <c r="V49" s="15">
        <f t="shared" si="12"/>
        <v>700900</v>
      </c>
      <c r="W49" s="16">
        <f t="shared" si="13"/>
        <v>133171</v>
      </c>
      <c r="X49" s="16">
        <f t="shared" si="14"/>
        <v>35745.899999999994</v>
      </c>
      <c r="Y49" s="8">
        <v>834071</v>
      </c>
      <c r="Z49" s="16">
        <f t="shared" si="15"/>
        <v>869816.9</v>
      </c>
      <c r="AA49" s="15">
        <f t="shared" si="16"/>
        <v>676900</v>
      </c>
      <c r="AB49" s="16">
        <f t="shared" si="17"/>
        <v>128611</v>
      </c>
      <c r="AC49" s="16">
        <f t="shared" si="18"/>
        <v>34521.899999999994</v>
      </c>
      <c r="AD49" s="8">
        <v>805511</v>
      </c>
      <c r="AE49" s="16">
        <f t="shared" si="19"/>
        <v>840032.9</v>
      </c>
      <c r="AF49" s="16">
        <f>MIN(K49,P49,U49,Z49,AE49)</f>
        <v>840032.9</v>
      </c>
      <c r="AG49" s="16">
        <f t="shared" si="20"/>
        <v>929796.84075020591</v>
      </c>
      <c r="AH49" s="16">
        <f t="shared" si="21"/>
        <v>922811.75652803457</v>
      </c>
      <c r="AI49" s="16">
        <f t="shared" si="22"/>
        <v>926267.12716497143</v>
      </c>
      <c r="AJ49" s="16">
        <f t="shared" si="23"/>
        <v>63472.691210498051</v>
      </c>
      <c r="AK49" s="77">
        <f t="shared" si="24"/>
        <v>6.8265118172788325E-2</v>
      </c>
      <c r="AL49" s="16">
        <f t="shared" si="25"/>
        <v>929797</v>
      </c>
      <c r="AM49" s="78" t="s">
        <v>75</v>
      </c>
    </row>
    <row r="50" spans="3:39" ht="69" customHeight="1" thickBot="1" x14ac:dyDescent="0.3">
      <c r="C50" s="31"/>
      <c r="D50" s="31"/>
      <c r="E50" s="31"/>
      <c r="F50" s="7" t="s">
        <v>31</v>
      </c>
      <c r="G50" s="15">
        <f t="shared" si="0"/>
        <v>1537700</v>
      </c>
      <c r="H50" s="16">
        <f t="shared" si="1"/>
        <v>292163</v>
      </c>
      <c r="I50" s="16">
        <f t="shared" si="2"/>
        <v>78422.7</v>
      </c>
      <c r="J50" s="16">
        <v>1829863</v>
      </c>
      <c r="K50" s="16">
        <f t="shared" si="3"/>
        <v>1908285.7</v>
      </c>
      <c r="L50" s="15">
        <f t="shared" si="4"/>
        <v>1795366.3865546219</v>
      </c>
      <c r="M50" s="16">
        <f t="shared" si="5"/>
        <v>341119.61344537814</v>
      </c>
      <c r="N50" s="16">
        <f t="shared" si="6"/>
        <v>91563.685714285704</v>
      </c>
      <c r="O50" s="62">
        <v>2136486</v>
      </c>
      <c r="P50" s="16">
        <f t="shared" si="7"/>
        <v>2228049.6857142858</v>
      </c>
      <c r="Q50" s="15">
        <f t="shared" si="8"/>
        <v>1788954.3191252276</v>
      </c>
      <c r="R50" s="16">
        <f t="shared" si="9"/>
        <v>339901.32063379325</v>
      </c>
      <c r="S50" s="16">
        <f t="shared" si="10"/>
        <v>91236.670275386597</v>
      </c>
      <c r="T50" s="12">
        <v>2128855.6397590209</v>
      </c>
      <c r="U50" s="16">
        <f t="shared" si="11"/>
        <v>2220092.3100344073</v>
      </c>
      <c r="V50" s="15">
        <f t="shared" si="12"/>
        <v>1515800</v>
      </c>
      <c r="W50" s="16">
        <f t="shared" si="13"/>
        <v>288002</v>
      </c>
      <c r="X50" s="16">
        <f t="shared" si="14"/>
        <v>77305.799999999988</v>
      </c>
      <c r="Y50" s="8">
        <v>1803802</v>
      </c>
      <c r="Z50" s="16">
        <f t="shared" si="15"/>
        <v>1881107.8</v>
      </c>
      <c r="AA50" s="15">
        <f t="shared" si="16"/>
        <v>1463900</v>
      </c>
      <c r="AB50" s="16">
        <f t="shared" si="17"/>
        <v>278141</v>
      </c>
      <c r="AC50" s="16">
        <f t="shared" si="18"/>
        <v>74658.899999999994</v>
      </c>
      <c r="AD50" s="8">
        <v>1742041</v>
      </c>
      <c r="AE50" s="16">
        <f t="shared" si="19"/>
        <v>1816699.9</v>
      </c>
      <c r="AF50" s="16">
        <f>MIN(K50,P50,U50,Z50,AE50)</f>
        <v>1816699.9</v>
      </c>
      <c r="AG50" s="16">
        <f t="shared" si="20"/>
        <v>2010847.0791497387</v>
      </c>
      <c r="AH50" s="16">
        <f t="shared" si="21"/>
        <v>1995740.6233386521</v>
      </c>
      <c r="AI50" s="16">
        <f t="shared" si="22"/>
        <v>2003213.485869166</v>
      </c>
      <c r="AJ50" s="16">
        <f t="shared" si="23"/>
        <v>137282.78692501975</v>
      </c>
      <c r="AK50" s="77">
        <f t="shared" si="24"/>
        <v>6.827112232873922E-2</v>
      </c>
      <c r="AL50" s="16">
        <f t="shared" si="25"/>
        <v>2010847</v>
      </c>
      <c r="AM50" s="78" t="s">
        <v>75</v>
      </c>
    </row>
    <row r="51" spans="3:39" ht="125.25" customHeight="1" thickBot="1" x14ac:dyDescent="0.3">
      <c r="C51" s="31">
        <v>6</v>
      </c>
      <c r="D51" s="31" t="s">
        <v>36</v>
      </c>
      <c r="E51" s="31">
        <v>1</v>
      </c>
      <c r="F51" s="7" t="s">
        <v>37</v>
      </c>
      <c r="G51" s="15">
        <f t="shared" si="0"/>
        <v>264600</v>
      </c>
      <c r="H51" s="16">
        <f t="shared" si="1"/>
        <v>50274</v>
      </c>
      <c r="I51" s="16">
        <f t="shared" si="2"/>
        <v>13494.599999999999</v>
      </c>
      <c r="J51" s="16">
        <v>314874</v>
      </c>
      <c r="K51" s="16">
        <f t="shared" si="3"/>
        <v>328368.59999999998</v>
      </c>
      <c r="L51" s="15">
        <f t="shared" si="4"/>
        <v>308972.26890756306</v>
      </c>
      <c r="M51" s="16">
        <f t="shared" si="5"/>
        <v>58704.731092436981</v>
      </c>
      <c r="N51" s="16">
        <f t="shared" si="6"/>
        <v>15757.585714285715</v>
      </c>
      <c r="O51" s="62">
        <v>367677</v>
      </c>
      <c r="P51" s="16">
        <f t="shared" si="7"/>
        <v>383434.58571428573</v>
      </c>
      <c r="Q51" s="15">
        <f t="shared" si="8"/>
        <v>307868.25868524081</v>
      </c>
      <c r="R51" s="16">
        <f t="shared" si="9"/>
        <v>58494.969150195757</v>
      </c>
      <c r="S51" s="16">
        <f t="shared" si="10"/>
        <v>15701.281192947281</v>
      </c>
      <c r="T51" s="12">
        <v>366363.22783543658</v>
      </c>
      <c r="U51" s="16">
        <f t="shared" si="11"/>
        <v>382064.50902838388</v>
      </c>
      <c r="V51" s="15">
        <f t="shared" si="12"/>
        <v>260900</v>
      </c>
      <c r="W51" s="16">
        <f t="shared" si="13"/>
        <v>49571</v>
      </c>
      <c r="X51" s="16">
        <f t="shared" si="14"/>
        <v>13305.9</v>
      </c>
      <c r="Y51" s="8">
        <v>310471</v>
      </c>
      <c r="Z51" s="16">
        <f t="shared" si="15"/>
        <v>323776.90000000002</v>
      </c>
      <c r="AA51" s="15">
        <f t="shared" si="16"/>
        <v>251900</v>
      </c>
      <c r="AB51" s="16">
        <f t="shared" si="17"/>
        <v>47861</v>
      </c>
      <c r="AC51" s="16">
        <f t="shared" si="18"/>
        <v>12846.9</v>
      </c>
      <c r="AD51" s="8">
        <v>299761</v>
      </c>
      <c r="AE51" s="16">
        <f t="shared" si="19"/>
        <v>312607.90000000002</v>
      </c>
      <c r="AF51" s="16">
        <f>MIN(K51,P51,U51,Z51,AE51)</f>
        <v>312607.90000000002</v>
      </c>
      <c r="AG51" s="16">
        <f t="shared" si="20"/>
        <v>346050.4989485339</v>
      </c>
      <c r="AH51" s="16">
        <f t="shared" si="21"/>
        <v>343449.85593459109</v>
      </c>
      <c r="AI51" s="16">
        <f t="shared" si="22"/>
        <v>344736.35252026393</v>
      </c>
      <c r="AJ51" s="16">
        <f t="shared" si="23"/>
        <v>23647.48849701041</v>
      </c>
      <c r="AK51" s="77">
        <f t="shared" si="24"/>
        <v>6.833536888073484E-2</v>
      </c>
      <c r="AL51" s="16">
        <f t="shared" si="25"/>
        <v>346050</v>
      </c>
      <c r="AM51" s="78" t="s">
        <v>75</v>
      </c>
    </row>
    <row r="52" spans="3:39" ht="19.5" thickBot="1" x14ac:dyDescent="0.3">
      <c r="C52" s="31"/>
      <c r="D52" s="31"/>
      <c r="E52" s="31"/>
      <c r="F52" s="6" t="s">
        <v>11</v>
      </c>
      <c r="G52" s="15"/>
      <c r="H52" s="16"/>
      <c r="I52" s="16"/>
      <c r="J52" s="17"/>
      <c r="K52" s="16"/>
      <c r="L52" s="15"/>
      <c r="M52" s="16"/>
      <c r="N52" s="16"/>
      <c r="O52" s="25"/>
      <c r="P52" s="16"/>
      <c r="Q52" s="15"/>
      <c r="R52" s="16"/>
      <c r="S52" s="16"/>
      <c r="T52" s="25"/>
      <c r="U52" s="16"/>
      <c r="V52" s="15"/>
      <c r="W52" s="16"/>
      <c r="X52" s="16"/>
      <c r="Y52" s="25"/>
      <c r="Z52" s="16"/>
      <c r="AA52" s="15"/>
      <c r="AB52" s="16"/>
      <c r="AC52" s="16"/>
      <c r="AD52" s="25"/>
      <c r="AE52" s="16"/>
      <c r="AF52" s="16"/>
      <c r="AG52" s="16"/>
      <c r="AH52" s="16"/>
      <c r="AI52" s="16"/>
      <c r="AJ52" s="16"/>
      <c r="AK52" s="77"/>
      <c r="AL52" s="16"/>
      <c r="AM52" s="78"/>
    </row>
    <row r="53" spans="3:39" ht="70.5" customHeight="1" thickBot="1" x14ac:dyDescent="0.3">
      <c r="C53" s="31"/>
      <c r="D53" s="31"/>
      <c r="E53" s="31"/>
      <c r="F53" s="7" t="s">
        <v>38</v>
      </c>
      <c r="G53" s="15">
        <f t="shared" si="0"/>
        <v>5217600</v>
      </c>
      <c r="H53" s="16">
        <f t="shared" si="1"/>
        <v>991344</v>
      </c>
      <c r="I53" s="16">
        <f t="shared" si="2"/>
        <v>266097.59999999998</v>
      </c>
      <c r="J53" s="16">
        <v>6208944</v>
      </c>
      <c r="K53" s="16">
        <f t="shared" si="3"/>
        <v>6475041.5999999996</v>
      </c>
      <c r="L53" s="15">
        <f t="shared" si="4"/>
        <v>6092021.8487394964</v>
      </c>
      <c r="M53" s="16">
        <f t="shared" si="5"/>
        <v>1157484.1512605043</v>
      </c>
      <c r="N53" s="16">
        <f t="shared" si="6"/>
        <v>310693.11428571428</v>
      </c>
      <c r="O53" s="62">
        <v>7249506</v>
      </c>
      <c r="P53" s="16">
        <f t="shared" si="7"/>
        <v>7560199.114285714</v>
      </c>
      <c r="Q53" s="15">
        <f t="shared" si="8"/>
        <v>6569000</v>
      </c>
      <c r="R53" s="16">
        <f t="shared" si="9"/>
        <v>1248110</v>
      </c>
      <c r="S53" s="16">
        <f t="shared" si="10"/>
        <v>335019</v>
      </c>
      <c r="T53" s="12">
        <v>7817110</v>
      </c>
      <c r="U53" s="16">
        <f t="shared" si="11"/>
        <v>8152129</v>
      </c>
      <c r="V53" s="15">
        <f t="shared" si="12"/>
        <v>5143600</v>
      </c>
      <c r="W53" s="16">
        <f t="shared" si="13"/>
        <v>977284</v>
      </c>
      <c r="X53" s="16">
        <f t="shared" si="14"/>
        <v>262323.59999999998</v>
      </c>
      <c r="Y53" s="8">
        <v>6120884</v>
      </c>
      <c r="Z53" s="16">
        <f t="shared" si="15"/>
        <v>6383207.5999999996</v>
      </c>
      <c r="AA53" s="15">
        <f t="shared" si="16"/>
        <v>4967400</v>
      </c>
      <c r="AB53" s="16">
        <f t="shared" si="17"/>
        <v>943806</v>
      </c>
      <c r="AC53" s="16">
        <f t="shared" si="18"/>
        <v>253337.4</v>
      </c>
      <c r="AD53" s="8">
        <v>5911206</v>
      </c>
      <c r="AE53" s="16">
        <f t="shared" si="19"/>
        <v>6164543.4000000004</v>
      </c>
      <c r="AF53" s="16">
        <f>MIN(K53,P53,U53,Z53,AE53)</f>
        <v>6164543.4000000004</v>
      </c>
      <c r="AG53" s="16">
        <f t="shared" si="20"/>
        <v>6947024.1428571418</v>
      </c>
      <c r="AH53" s="16">
        <f t="shared" si="21"/>
        <v>6865706.0627809698</v>
      </c>
      <c r="AI53" s="16">
        <f t="shared" si="22"/>
        <v>6905535.22185749</v>
      </c>
      <c r="AJ53" s="16">
        <f t="shared" si="23"/>
        <v>553297.43942217191</v>
      </c>
      <c r="AK53" s="77">
        <f t="shared" si="24"/>
        <v>7.9645244934273995E-2</v>
      </c>
      <c r="AL53" s="16">
        <f t="shared" si="25"/>
        <v>6947024</v>
      </c>
      <c r="AM53" s="78" t="s">
        <v>75</v>
      </c>
    </row>
    <row r="54" spans="3:39" ht="66" customHeight="1" thickBot="1" x14ac:dyDescent="0.3">
      <c r="C54" s="31"/>
      <c r="D54" s="31"/>
      <c r="E54" s="31"/>
      <c r="F54" s="7" t="s">
        <v>39</v>
      </c>
      <c r="G54" s="15">
        <f t="shared" si="0"/>
        <v>2554200</v>
      </c>
      <c r="H54" s="16">
        <f t="shared" si="1"/>
        <v>485298</v>
      </c>
      <c r="I54" s="16">
        <f t="shared" si="2"/>
        <v>130264.2</v>
      </c>
      <c r="J54" s="16">
        <v>3039498</v>
      </c>
      <c r="K54" s="16">
        <f t="shared" si="3"/>
        <v>3169762.2</v>
      </c>
      <c r="L54" s="15">
        <f t="shared" si="4"/>
        <v>2982300.8403361347</v>
      </c>
      <c r="M54" s="16">
        <f t="shared" si="5"/>
        <v>566637.15966386558</v>
      </c>
      <c r="N54" s="16">
        <f t="shared" si="6"/>
        <v>152097.34285714285</v>
      </c>
      <c r="O54" s="62">
        <v>3548938</v>
      </c>
      <c r="P54" s="16">
        <f t="shared" si="7"/>
        <v>3701035.3428571429</v>
      </c>
      <c r="Q54" s="15">
        <f t="shared" si="8"/>
        <v>3456000</v>
      </c>
      <c r="R54" s="16">
        <f t="shared" si="9"/>
        <v>656640</v>
      </c>
      <c r="S54" s="16">
        <f t="shared" si="10"/>
        <v>176256</v>
      </c>
      <c r="T54" s="12">
        <v>4112640</v>
      </c>
      <c r="U54" s="16">
        <f t="shared" si="11"/>
        <v>4288896</v>
      </c>
      <c r="V54" s="15">
        <f t="shared" si="12"/>
        <v>2518000</v>
      </c>
      <c r="W54" s="16">
        <f t="shared" si="13"/>
        <v>478420</v>
      </c>
      <c r="X54" s="16">
        <f t="shared" si="14"/>
        <v>128417.99999999999</v>
      </c>
      <c r="Y54" s="8">
        <v>2996420</v>
      </c>
      <c r="Z54" s="16">
        <f t="shared" si="15"/>
        <v>3124838</v>
      </c>
      <c r="AA54" s="15">
        <f t="shared" si="16"/>
        <v>2431800</v>
      </c>
      <c r="AB54" s="16">
        <f t="shared" si="17"/>
        <v>462042</v>
      </c>
      <c r="AC54" s="16">
        <f t="shared" si="18"/>
        <v>124021.79999999999</v>
      </c>
      <c r="AD54" s="8">
        <v>2893842</v>
      </c>
      <c r="AE54" s="16">
        <f t="shared" si="19"/>
        <v>3017863.8</v>
      </c>
      <c r="AF54" s="16">
        <f>MIN(K54,P54,U54,Z54,AE54)</f>
        <v>3017863.8</v>
      </c>
      <c r="AG54" s="16">
        <f t="shared" si="20"/>
        <v>3460479.0685714288</v>
      </c>
      <c r="AH54" s="16">
        <f t="shared" si="21"/>
        <v>3400868.265792415</v>
      </c>
      <c r="AI54" s="16">
        <f t="shared" si="22"/>
        <v>3429608.2446358702</v>
      </c>
      <c r="AJ54" s="16">
        <f t="shared" si="23"/>
        <v>312976.25786356238</v>
      </c>
      <c r="AK54" s="77">
        <f t="shared" si="24"/>
        <v>9.0443043191926226E-2</v>
      </c>
      <c r="AL54" s="16">
        <f t="shared" si="25"/>
        <v>3460479</v>
      </c>
      <c r="AM54" s="78" t="s">
        <v>75</v>
      </c>
    </row>
    <row r="55" spans="3:39" ht="60.75" thickBot="1" x14ac:dyDescent="0.3">
      <c r="C55" s="31"/>
      <c r="D55" s="31"/>
      <c r="E55" s="31"/>
      <c r="F55" s="7" t="s">
        <v>40</v>
      </c>
      <c r="G55" s="15">
        <f t="shared" si="0"/>
        <v>1584400</v>
      </c>
      <c r="H55" s="16">
        <f t="shared" si="1"/>
        <v>301036</v>
      </c>
      <c r="I55" s="16">
        <f t="shared" si="2"/>
        <v>80804.399999999994</v>
      </c>
      <c r="J55" s="16">
        <v>1885436</v>
      </c>
      <c r="K55" s="16">
        <f t="shared" si="3"/>
        <v>1966240.4</v>
      </c>
      <c r="L55" s="15">
        <f t="shared" si="4"/>
        <v>1849909.2436974791</v>
      </c>
      <c r="M55" s="16">
        <f t="shared" si="5"/>
        <v>351482.75630252104</v>
      </c>
      <c r="N55" s="16">
        <f t="shared" si="6"/>
        <v>94345.371428571423</v>
      </c>
      <c r="O55" s="62">
        <v>2201392</v>
      </c>
      <c r="P55" s="16">
        <f t="shared" si="7"/>
        <v>2295737.3714285716</v>
      </c>
      <c r="Q55" s="15">
        <f t="shared" si="8"/>
        <v>1843302.5009999999</v>
      </c>
      <c r="R55" s="16">
        <f t="shared" si="9"/>
        <v>350227.47518999997</v>
      </c>
      <c r="S55" s="16">
        <f t="shared" si="10"/>
        <v>94008.427550999986</v>
      </c>
      <c r="T55" s="12">
        <v>2193529.9761899998</v>
      </c>
      <c r="U55" s="16">
        <f t="shared" si="11"/>
        <v>2287538.4037409998</v>
      </c>
      <c r="V55" s="15">
        <f t="shared" si="12"/>
        <v>1561900</v>
      </c>
      <c r="W55" s="16">
        <f t="shared" si="13"/>
        <v>296761</v>
      </c>
      <c r="X55" s="16">
        <f t="shared" si="14"/>
        <v>79656.899999999994</v>
      </c>
      <c r="Y55" s="8">
        <v>1858661</v>
      </c>
      <c r="Z55" s="16">
        <f t="shared" si="15"/>
        <v>1938317.9</v>
      </c>
      <c r="AA55" s="15">
        <f t="shared" si="16"/>
        <v>1508400</v>
      </c>
      <c r="AB55" s="16">
        <f t="shared" si="17"/>
        <v>286596</v>
      </c>
      <c r="AC55" s="16">
        <f t="shared" si="18"/>
        <v>76928.399999999994</v>
      </c>
      <c r="AD55" s="8">
        <v>1794996</v>
      </c>
      <c r="AE55" s="16">
        <f t="shared" si="19"/>
        <v>1871924.4</v>
      </c>
      <c r="AF55" s="16">
        <f>MIN(K55,P55,U55,Z55,AE55)</f>
        <v>1871924.4</v>
      </c>
      <c r="AG55" s="16">
        <f t="shared" si="20"/>
        <v>2071951.6950339146</v>
      </c>
      <c r="AH55" s="16">
        <f t="shared" si="21"/>
        <v>2056388.9081869428</v>
      </c>
      <c r="AI55" s="16">
        <f t="shared" si="22"/>
        <v>2064087.5054716754</v>
      </c>
      <c r="AJ55" s="16">
        <f t="shared" si="23"/>
        <v>141440.65674088334</v>
      </c>
      <c r="AK55" s="77">
        <f t="shared" si="24"/>
        <v>6.8264456685882421E-2</v>
      </c>
      <c r="AL55" s="16">
        <f t="shared" si="25"/>
        <v>2071952</v>
      </c>
      <c r="AM55" s="78" t="s">
        <v>75</v>
      </c>
    </row>
    <row r="56" spans="3:39" ht="60.75" customHeight="1" thickBot="1" x14ac:dyDescent="0.3">
      <c r="C56" s="31"/>
      <c r="D56" s="31"/>
      <c r="E56" s="31"/>
      <c r="F56" s="7" t="s">
        <v>41</v>
      </c>
      <c r="G56" s="15">
        <f t="shared" si="0"/>
        <v>4659900</v>
      </c>
      <c r="H56" s="16">
        <f t="shared" si="1"/>
        <v>885381</v>
      </c>
      <c r="I56" s="16">
        <f t="shared" si="2"/>
        <v>237654.9</v>
      </c>
      <c r="J56" s="16">
        <v>5545281</v>
      </c>
      <c r="K56" s="16">
        <f t="shared" si="3"/>
        <v>5782935.9000000004</v>
      </c>
      <c r="L56" s="15">
        <f t="shared" si="4"/>
        <v>5440909.2436974794</v>
      </c>
      <c r="M56" s="16">
        <f t="shared" si="5"/>
        <v>1033772.7563025211</v>
      </c>
      <c r="N56" s="16">
        <f t="shared" si="6"/>
        <v>277486.37142857141</v>
      </c>
      <c r="O56" s="62">
        <v>6474682</v>
      </c>
      <c r="P56" s="16">
        <f t="shared" si="7"/>
        <v>6752168.3714285716</v>
      </c>
      <c r="Q56" s="15">
        <f t="shared" si="8"/>
        <v>5421477.5010000002</v>
      </c>
      <c r="R56" s="16">
        <f t="shared" si="9"/>
        <v>1030080.72519</v>
      </c>
      <c r="S56" s="16">
        <f t="shared" si="10"/>
        <v>276495.35255100002</v>
      </c>
      <c r="T56" s="12">
        <v>6451558.2261899998</v>
      </c>
      <c r="U56" s="16">
        <f t="shared" si="11"/>
        <v>6728053.578741</v>
      </c>
      <c r="V56" s="15">
        <f t="shared" si="12"/>
        <v>4593800</v>
      </c>
      <c r="W56" s="16">
        <f t="shared" si="13"/>
        <v>872822</v>
      </c>
      <c r="X56" s="16">
        <f t="shared" si="14"/>
        <v>234283.8</v>
      </c>
      <c r="Y56" s="8">
        <v>5466622</v>
      </c>
      <c r="Z56" s="16">
        <f t="shared" si="15"/>
        <v>5700905.7999999998</v>
      </c>
      <c r="AA56" s="15">
        <f t="shared" si="16"/>
        <v>4436500</v>
      </c>
      <c r="AB56" s="16">
        <f t="shared" si="17"/>
        <v>842935</v>
      </c>
      <c r="AC56" s="16">
        <f t="shared" si="18"/>
        <v>226261.5</v>
      </c>
      <c r="AD56" s="8">
        <v>5279435</v>
      </c>
      <c r="AE56" s="16">
        <f t="shared" si="19"/>
        <v>5505696.5</v>
      </c>
      <c r="AF56" s="16">
        <f>MIN(K56,P56,U56,Z56,AE56)</f>
        <v>5505696.5</v>
      </c>
      <c r="AG56" s="16">
        <f t="shared" si="20"/>
        <v>6093952.0300339144</v>
      </c>
      <c r="AH56" s="16">
        <f t="shared" si="21"/>
        <v>6048177.6110139331</v>
      </c>
      <c r="AI56" s="16">
        <f t="shared" si="22"/>
        <v>6070821.2139501004</v>
      </c>
      <c r="AJ56" s="16">
        <f t="shared" si="23"/>
        <v>415959.47435746761</v>
      </c>
      <c r="AK56" s="77">
        <f t="shared" si="24"/>
        <v>6.8257753311384811E-2</v>
      </c>
      <c r="AL56" s="16">
        <f t="shared" si="25"/>
        <v>6093952</v>
      </c>
      <c r="AM56" s="78" t="s">
        <v>75</v>
      </c>
    </row>
    <row r="57" spans="3:39" ht="60.75" customHeight="1" thickBot="1" x14ac:dyDescent="0.3">
      <c r="C57" s="31"/>
      <c r="D57" s="31"/>
      <c r="E57" s="31"/>
      <c r="F57" s="7" t="s">
        <v>42</v>
      </c>
      <c r="G57" s="15">
        <f t="shared" si="0"/>
        <v>1079100</v>
      </c>
      <c r="H57" s="16">
        <f t="shared" si="1"/>
        <v>205029</v>
      </c>
      <c r="I57" s="16">
        <f t="shared" si="2"/>
        <v>55034.1</v>
      </c>
      <c r="J57" s="16">
        <v>1284129</v>
      </c>
      <c r="K57" s="16">
        <f t="shared" si="3"/>
        <v>1339163.1000000001</v>
      </c>
      <c r="L57" s="15">
        <f t="shared" si="4"/>
        <v>1260000</v>
      </c>
      <c r="M57" s="16">
        <f t="shared" si="5"/>
        <v>239400</v>
      </c>
      <c r="N57" s="16">
        <f t="shared" si="6"/>
        <v>64259.999999999993</v>
      </c>
      <c r="O57" s="62">
        <v>1499400</v>
      </c>
      <c r="P57" s="16">
        <f t="shared" si="7"/>
        <v>1563660</v>
      </c>
      <c r="Q57" s="15">
        <f t="shared" si="8"/>
        <v>1255500</v>
      </c>
      <c r="R57" s="16">
        <f t="shared" si="9"/>
        <v>238545</v>
      </c>
      <c r="S57" s="16">
        <f t="shared" si="10"/>
        <v>64030.499999999993</v>
      </c>
      <c r="T57" s="12">
        <v>1494045</v>
      </c>
      <c r="U57" s="16">
        <f t="shared" si="11"/>
        <v>1558075.5</v>
      </c>
      <c r="V57" s="15">
        <f t="shared" si="12"/>
        <v>1063800</v>
      </c>
      <c r="W57" s="16">
        <f t="shared" si="13"/>
        <v>202122</v>
      </c>
      <c r="X57" s="16">
        <f t="shared" si="14"/>
        <v>54253.799999999996</v>
      </c>
      <c r="Y57" s="8">
        <v>1265922</v>
      </c>
      <c r="Z57" s="16">
        <f t="shared" si="15"/>
        <v>1320175.8</v>
      </c>
      <c r="AA57" s="15">
        <f t="shared" si="16"/>
        <v>1027400</v>
      </c>
      <c r="AB57" s="16">
        <f t="shared" si="17"/>
        <v>195206</v>
      </c>
      <c r="AC57" s="16">
        <f t="shared" si="18"/>
        <v>52397.399999999994</v>
      </c>
      <c r="AD57" s="8">
        <v>1222606</v>
      </c>
      <c r="AE57" s="16">
        <f t="shared" si="19"/>
        <v>1275003.3999999999</v>
      </c>
      <c r="AF57" s="16">
        <f>MIN(K57,P57,U57,Z57,AE57)</f>
        <v>1275003.3999999999</v>
      </c>
      <c r="AG57" s="16">
        <f t="shared" si="20"/>
        <v>1411215.5599999998</v>
      </c>
      <c r="AH57" s="16">
        <f t="shared" si="21"/>
        <v>1400613.5103816197</v>
      </c>
      <c r="AI57" s="16">
        <f t="shared" si="22"/>
        <v>1405858.082011705</v>
      </c>
      <c r="AJ57" s="16">
        <f t="shared" si="23"/>
        <v>96316.542016066946</v>
      </c>
      <c r="AK57" s="77">
        <f t="shared" si="24"/>
        <v>6.8250765330327673E-2</v>
      </c>
      <c r="AL57" s="16">
        <f t="shared" si="25"/>
        <v>1411216</v>
      </c>
      <c r="AM57" s="78" t="s">
        <v>75</v>
      </c>
    </row>
    <row r="58" spans="3:39" ht="81.75" customHeight="1" thickBot="1" x14ac:dyDescent="0.3">
      <c r="C58" s="31"/>
      <c r="D58" s="31"/>
      <c r="E58" s="31"/>
      <c r="F58" s="7" t="s">
        <v>43</v>
      </c>
      <c r="G58" s="15">
        <f t="shared" si="0"/>
        <v>1467600</v>
      </c>
      <c r="H58" s="16">
        <f t="shared" si="1"/>
        <v>278844</v>
      </c>
      <c r="I58" s="16">
        <f t="shared" si="2"/>
        <v>74847.599999999991</v>
      </c>
      <c r="J58" s="16">
        <v>1746444</v>
      </c>
      <c r="K58" s="16">
        <f t="shared" si="3"/>
        <v>1821291.6</v>
      </c>
      <c r="L58" s="15">
        <f t="shared" si="4"/>
        <v>1713600</v>
      </c>
      <c r="M58" s="16">
        <f t="shared" si="5"/>
        <v>325584</v>
      </c>
      <c r="N58" s="16">
        <f t="shared" si="6"/>
        <v>87393.599999999991</v>
      </c>
      <c r="O58" s="62">
        <v>2039184</v>
      </c>
      <c r="P58" s="16">
        <f t="shared" si="7"/>
        <v>2126577.6</v>
      </c>
      <c r="Q58" s="15">
        <f t="shared" si="8"/>
        <v>1707480</v>
      </c>
      <c r="R58" s="16">
        <f t="shared" si="9"/>
        <v>324421.2</v>
      </c>
      <c r="S58" s="16">
        <f t="shared" si="10"/>
        <v>87081.48</v>
      </c>
      <c r="T58" s="12">
        <v>2031901.2</v>
      </c>
      <c r="U58" s="16">
        <f t="shared" si="11"/>
        <v>2118982.6800000002</v>
      </c>
      <c r="V58" s="15">
        <f t="shared" si="12"/>
        <v>1446800</v>
      </c>
      <c r="W58" s="16">
        <f t="shared" si="13"/>
        <v>274892</v>
      </c>
      <c r="X58" s="16">
        <f t="shared" si="14"/>
        <v>73786.799999999988</v>
      </c>
      <c r="Y58" s="8">
        <v>1721692</v>
      </c>
      <c r="Z58" s="16">
        <f t="shared" si="15"/>
        <v>1795478.8</v>
      </c>
      <c r="AA58" s="15">
        <f t="shared" si="16"/>
        <v>1397300</v>
      </c>
      <c r="AB58" s="16">
        <f t="shared" si="17"/>
        <v>265487</v>
      </c>
      <c r="AC58" s="16">
        <f t="shared" si="18"/>
        <v>71262.299999999988</v>
      </c>
      <c r="AD58" s="8">
        <v>1662787</v>
      </c>
      <c r="AE58" s="16">
        <f t="shared" si="19"/>
        <v>1734049.3</v>
      </c>
      <c r="AF58" s="16">
        <f>MIN(K58,P58,U58,Z58,AE58)</f>
        <v>1734049.3</v>
      </c>
      <c r="AG58" s="16">
        <f t="shared" si="20"/>
        <v>1919275.996</v>
      </c>
      <c r="AH58" s="16">
        <f t="shared" si="21"/>
        <v>1904860.6121305821</v>
      </c>
      <c r="AI58" s="16">
        <f t="shared" si="22"/>
        <v>1911991.554997693</v>
      </c>
      <c r="AJ58" s="16">
        <f t="shared" si="23"/>
        <v>130975.05279837915</v>
      </c>
      <c r="AK58" s="77">
        <f t="shared" si="24"/>
        <v>6.8241906360183097E-2</v>
      </c>
      <c r="AL58" s="16">
        <f t="shared" si="25"/>
        <v>1919276</v>
      </c>
      <c r="AM58" s="78" t="s">
        <v>75</v>
      </c>
    </row>
    <row r="59" spans="3:39" ht="135.75" customHeight="1" thickBot="1" x14ac:dyDescent="0.3">
      <c r="C59" s="31">
        <v>7</v>
      </c>
      <c r="D59" s="31" t="s">
        <v>44</v>
      </c>
      <c r="E59" s="31">
        <v>1</v>
      </c>
      <c r="F59" s="14" t="s">
        <v>45</v>
      </c>
      <c r="G59" s="15">
        <f t="shared" si="0"/>
        <v>264600</v>
      </c>
      <c r="H59" s="16">
        <f t="shared" si="1"/>
        <v>50274</v>
      </c>
      <c r="I59" s="16">
        <f t="shared" si="2"/>
        <v>13494.599999999999</v>
      </c>
      <c r="J59" s="16">
        <v>314874</v>
      </c>
      <c r="K59" s="16">
        <f t="shared" si="3"/>
        <v>328368.59999999998</v>
      </c>
      <c r="L59" s="15">
        <f t="shared" si="4"/>
        <v>308972.26890756306</v>
      </c>
      <c r="M59" s="16">
        <f t="shared" si="5"/>
        <v>58704.731092436981</v>
      </c>
      <c r="N59" s="16">
        <f t="shared" si="6"/>
        <v>15757.585714285715</v>
      </c>
      <c r="O59" s="62">
        <v>367677</v>
      </c>
      <c r="P59" s="16">
        <f t="shared" si="7"/>
        <v>383434.58571428573</v>
      </c>
      <c r="Q59" s="15">
        <f t="shared" si="8"/>
        <v>307868.25868524081</v>
      </c>
      <c r="R59" s="16">
        <f t="shared" si="9"/>
        <v>58494.969150195757</v>
      </c>
      <c r="S59" s="16">
        <f t="shared" si="10"/>
        <v>15701.281192947281</v>
      </c>
      <c r="T59" s="12">
        <v>366363.22783543658</v>
      </c>
      <c r="U59" s="16">
        <f t="shared" si="11"/>
        <v>382064.50902838388</v>
      </c>
      <c r="V59" s="15">
        <f t="shared" si="12"/>
        <v>260900</v>
      </c>
      <c r="W59" s="16">
        <f t="shared" si="13"/>
        <v>49571</v>
      </c>
      <c r="X59" s="16">
        <f t="shared" si="14"/>
        <v>13305.9</v>
      </c>
      <c r="Y59" s="8">
        <v>310471</v>
      </c>
      <c r="Z59" s="16">
        <f t="shared" si="15"/>
        <v>323776.90000000002</v>
      </c>
      <c r="AA59" s="15">
        <f t="shared" si="16"/>
        <v>251900</v>
      </c>
      <c r="AB59" s="16">
        <f t="shared" si="17"/>
        <v>47861</v>
      </c>
      <c r="AC59" s="16">
        <f t="shared" si="18"/>
        <v>12846.9</v>
      </c>
      <c r="AD59" s="8">
        <v>299761</v>
      </c>
      <c r="AE59" s="16">
        <f t="shared" si="19"/>
        <v>312607.90000000002</v>
      </c>
      <c r="AF59" s="16">
        <f>MIN(K59,P59,U59,Z59,AE59)</f>
        <v>312607.90000000002</v>
      </c>
      <c r="AG59" s="16">
        <f t="shared" si="20"/>
        <v>346050.4989485339</v>
      </c>
      <c r="AH59" s="16">
        <f t="shared" si="21"/>
        <v>343449.85593459109</v>
      </c>
      <c r="AI59" s="16">
        <f t="shared" si="22"/>
        <v>344736.35252026393</v>
      </c>
      <c r="AJ59" s="16">
        <f t="shared" si="23"/>
        <v>23647.48849701041</v>
      </c>
      <c r="AK59" s="77">
        <f t="shared" si="24"/>
        <v>6.833536888073484E-2</v>
      </c>
      <c r="AL59" s="16">
        <f t="shared" si="25"/>
        <v>346050</v>
      </c>
      <c r="AM59" s="78" t="s">
        <v>75</v>
      </c>
    </row>
    <row r="60" spans="3:39" ht="19.5" thickBot="1" x14ac:dyDescent="0.3">
      <c r="C60" s="31"/>
      <c r="D60" s="31"/>
      <c r="E60" s="31"/>
      <c r="F60" s="6" t="s">
        <v>11</v>
      </c>
      <c r="G60" s="15"/>
      <c r="H60" s="16"/>
      <c r="I60" s="16"/>
      <c r="J60" s="17"/>
      <c r="K60" s="16"/>
      <c r="L60" s="15"/>
      <c r="M60" s="16"/>
      <c r="N60" s="16"/>
      <c r="O60" s="25"/>
      <c r="P60" s="16"/>
      <c r="Q60" s="15"/>
      <c r="R60" s="16"/>
      <c r="S60" s="16"/>
      <c r="T60" s="25"/>
      <c r="U60" s="16"/>
      <c r="V60" s="15"/>
      <c r="W60" s="16"/>
      <c r="X60" s="16"/>
      <c r="Y60" s="25"/>
      <c r="Z60" s="16"/>
      <c r="AA60" s="15"/>
      <c r="AB60" s="16"/>
      <c r="AC60" s="16"/>
      <c r="AD60" s="25"/>
      <c r="AE60" s="16"/>
      <c r="AF60" s="16"/>
      <c r="AG60" s="16"/>
      <c r="AH60" s="16"/>
      <c r="AI60" s="16"/>
      <c r="AJ60" s="16"/>
      <c r="AK60" s="77"/>
      <c r="AL60" s="16"/>
      <c r="AM60" s="78"/>
    </row>
    <row r="61" spans="3:39" ht="70.5" customHeight="1" thickBot="1" x14ac:dyDescent="0.3">
      <c r="C61" s="31"/>
      <c r="D61" s="31"/>
      <c r="E61" s="31"/>
      <c r="F61" s="7" t="s">
        <v>38</v>
      </c>
      <c r="G61" s="15">
        <f t="shared" si="0"/>
        <v>5217600</v>
      </c>
      <c r="H61" s="16">
        <f t="shared" si="1"/>
        <v>991344</v>
      </c>
      <c r="I61" s="16">
        <f t="shared" si="2"/>
        <v>266097.59999999998</v>
      </c>
      <c r="J61" s="16">
        <v>6208944</v>
      </c>
      <c r="K61" s="16">
        <f t="shared" si="3"/>
        <v>6475041.5999999996</v>
      </c>
      <c r="L61" s="15">
        <f t="shared" si="4"/>
        <v>6092021.8487394964</v>
      </c>
      <c r="M61" s="16">
        <f t="shared" si="5"/>
        <v>1157484.1512605043</v>
      </c>
      <c r="N61" s="16">
        <f t="shared" si="6"/>
        <v>310693.11428571428</v>
      </c>
      <c r="O61" s="62">
        <v>7249506</v>
      </c>
      <c r="P61" s="16">
        <f t="shared" si="7"/>
        <v>7560199.114285714</v>
      </c>
      <c r="Q61" s="15">
        <f t="shared" si="8"/>
        <v>6824500</v>
      </c>
      <c r="R61" s="16">
        <f t="shared" si="9"/>
        <v>1296655</v>
      </c>
      <c r="S61" s="16">
        <f t="shared" si="10"/>
        <v>348049.5</v>
      </c>
      <c r="T61" s="12">
        <v>8121155</v>
      </c>
      <c r="U61" s="16">
        <f t="shared" si="11"/>
        <v>8469204.5</v>
      </c>
      <c r="V61" s="15">
        <f t="shared" si="12"/>
        <v>5143600</v>
      </c>
      <c r="W61" s="16">
        <f t="shared" si="13"/>
        <v>977284</v>
      </c>
      <c r="X61" s="16">
        <f t="shared" si="14"/>
        <v>262323.59999999998</v>
      </c>
      <c r="Y61" s="8">
        <v>6120884</v>
      </c>
      <c r="Z61" s="16">
        <f t="shared" si="15"/>
        <v>6383207.5999999996</v>
      </c>
      <c r="AA61" s="15">
        <f t="shared" si="16"/>
        <v>4967400</v>
      </c>
      <c r="AB61" s="16">
        <f t="shared" si="17"/>
        <v>943806</v>
      </c>
      <c r="AC61" s="16">
        <f t="shared" si="18"/>
        <v>253337.4</v>
      </c>
      <c r="AD61" s="8">
        <v>5911206</v>
      </c>
      <c r="AE61" s="16">
        <f t="shared" si="19"/>
        <v>6164543.4000000004</v>
      </c>
      <c r="AF61" s="16">
        <f>MIN(K61,P61,U61,Z61,AE61)</f>
        <v>6164543.4000000004</v>
      </c>
      <c r="AG61" s="16">
        <f t="shared" si="20"/>
        <v>7010439.2428571414</v>
      </c>
      <c r="AH61" s="16">
        <f t="shared" si="21"/>
        <v>6909276.992682822</v>
      </c>
      <c r="AI61" s="16">
        <f t="shared" si="22"/>
        <v>6958436.3653456196</v>
      </c>
      <c r="AJ61" s="16">
        <f t="shared" si="23"/>
        <v>598138.68666179467</v>
      </c>
      <c r="AK61" s="77">
        <f t="shared" si="24"/>
        <v>8.5321142647549725E-2</v>
      </c>
      <c r="AL61" s="16">
        <f t="shared" si="25"/>
        <v>7010439</v>
      </c>
      <c r="AM61" s="78" t="s">
        <v>75</v>
      </c>
    </row>
    <row r="62" spans="3:39" ht="66.75" customHeight="1" thickBot="1" x14ac:dyDescent="0.3">
      <c r="C62" s="31"/>
      <c r="D62" s="31"/>
      <c r="E62" s="31"/>
      <c r="F62" s="7" t="s">
        <v>39</v>
      </c>
      <c r="G62" s="15">
        <f t="shared" si="0"/>
        <v>2554200</v>
      </c>
      <c r="H62" s="16">
        <f t="shared" si="1"/>
        <v>485298</v>
      </c>
      <c r="I62" s="16">
        <f t="shared" si="2"/>
        <v>130264.2</v>
      </c>
      <c r="J62" s="16">
        <v>3039498</v>
      </c>
      <c r="K62" s="16">
        <f t="shared" si="3"/>
        <v>3169762.2</v>
      </c>
      <c r="L62" s="15">
        <f t="shared" si="4"/>
        <v>2982300.8403361347</v>
      </c>
      <c r="M62" s="16">
        <f t="shared" si="5"/>
        <v>566637.15966386558</v>
      </c>
      <c r="N62" s="16">
        <f t="shared" si="6"/>
        <v>152097.34285714285</v>
      </c>
      <c r="O62" s="62">
        <v>3548938</v>
      </c>
      <c r="P62" s="16">
        <f t="shared" si="7"/>
        <v>3701035.3428571429</v>
      </c>
      <c r="Q62" s="15">
        <f t="shared" si="8"/>
        <v>3456000</v>
      </c>
      <c r="R62" s="16">
        <f t="shared" si="9"/>
        <v>656640</v>
      </c>
      <c r="S62" s="16">
        <f t="shared" si="10"/>
        <v>176256</v>
      </c>
      <c r="T62" s="12">
        <v>4112640</v>
      </c>
      <c r="U62" s="16">
        <f t="shared" si="11"/>
        <v>4288896</v>
      </c>
      <c r="V62" s="15">
        <f t="shared" si="12"/>
        <v>2518000</v>
      </c>
      <c r="W62" s="16">
        <f t="shared" si="13"/>
        <v>478420</v>
      </c>
      <c r="X62" s="16">
        <f t="shared" si="14"/>
        <v>128417.99999999999</v>
      </c>
      <c r="Y62" s="8">
        <v>2996420</v>
      </c>
      <c r="Z62" s="16">
        <f t="shared" si="15"/>
        <v>3124838</v>
      </c>
      <c r="AA62" s="15">
        <f t="shared" si="16"/>
        <v>2431800</v>
      </c>
      <c r="AB62" s="16">
        <f t="shared" si="17"/>
        <v>462042</v>
      </c>
      <c r="AC62" s="16">
        <f t="shared" si="18"/>
        <v>124021.79999999999</v>
      </c>
      <c r="AD62" s="8">
        <v>2893842</v>
      </c>
      <c r="AE62" s="16">
        <f t="shared" si="19"/>
        <v>3017863.8</v>
      </c>
      <c r="AF62" s="16">
        <f>MIN(K62,P62,U62,Z62,AE62)</f>
        <v>3017863.8</v>
      </c>
      <c r="AG62" s="16">
        <f t="shared" si="20"/>
        <v>3460479.0685714288</v>
      </c>
      <c r="AH62" s="16">
        <f t="shared" si="21"/>
        <v>3400868.265792415</v>
      </c>
      <c r="AI62" s="16">
        <f t="shared" si="22"/>
        <v>3429608.2446358702</v>
      </c>
      <c r="AJ62" s="16">
        <f t="shared" si="23"/>
        <v>312976.25786356238</v>
      </c>
      <c r="AK62" s="77">
        <f t="shared" si="24"/>
        <v>9.0443043191926226E-2</v>
      </c>
      <c r="AL62" s="16">
        <f t="shared" si="25"/>
        <v>3460479</v>
      </c>
      <c r="AM62" s="78" t="s">
        <v>75</v>
      </c>
    </row>
    <row r="63" spans="3:39" ht="86.25" customHeight="1" thickBot="1" x14ac:dyDescent="0.3">
      <c r="C63" s="31"/>
      <c r="D63" s="31"/>
      <c r="E63" s="31"/>
      <c r="F63" s="7" t="s">
        <v>40</v>
      </c>
      <c r="G63" s="15">
        <f t="shared" si="0"/>
        <v>1198700</v>
      </c>
      <c r="H63" s="16">
        <f t="shared" si="1"/>
        <v>227753</v>
      </c>
      <c r="I63" s="16">
        <f t="shared" si="2"/>
        <v>61133.7</v>
      </c>
      <c r="J63" s="16">
        <v>1426453</v>
      </c>
      <c r="K63" s="16">
        <f t="shared" si="3"/>
        <v>1487586.7</v>
      </c>
      <c r="L63" s="15">
        <f t="shared" si="4"/>
        <v>1399545.3781512605</v>
      </c>
      <c r="M63" s="16">
        <f t="shared" si="5"/>
        <v>265913.62184873951</v>
      </c>
      <c r="N63" s="16">
        <f t="shared" si="6"/>
        <v>71376.814285714281</v>
      </c>
      <c r="O63" s="62">
        <v>1665459</v>
      </c>
      <c r="P63" s="16">
        <f t="shared" si="7"/>
        <v>1736835.8142857142</v>
      </c>
      <c r="Q63" s="15">
        <f t="shared" si="8"/>
        <v>1394547.0907215418</v>
      </c>
      <c r="R63" s="16">
        <f t="shared" si="9"/>
        <v>264963.94723709294</v>
      </c>
      <c r="S63" s="16">
        <f t="shared" si="10"/>
        <v>71121.90162679863</v>
      </c>
      <c r="T63" s="12">
        <v>1659511.0379586348</v>
      </c>
      <c r="U63" s="16">
        <f t="shared" si="11"/>
        <v>1730632.9395854333</v>
      </c>
      <c r="V63" s="15">
        <f t="shared" si="12"/>
        <v>1181600</v>
      </c>
      <c r="W63" s="16">
        <f t="shared" si="13"/>
        <v>224504</v>
      </c>
      <c r="X63" s="16">
        <f t="shared" si="14"/>
        <v>60261.599999999999</v>
      </c>
      <c r="Y63" s="8">
        <v>1406104</v>
      </c>
      <c r="Z63" s="16">
        <f t="shared" si="15"/>
        <v>1466365.6</v>
      </c>
      <c r="AA63" s="15">
        <f t="shared" si="16"/>
        <v>1141200</v>
      </c>
      <c r="AB63" s="16">
        <f t="shared" si="17"/>
        <v>216828</v>
      </c>
      <c r="AC63" s="16">
        <f t="shared" si="18"/>
        <v>58201.2</v>
      </c>
      <c r="AD63" s="8">
        <v>1358028</v>
      </c>
      <c r="AE63" s="16">
        <f t="shared" si="19"/>
        <v>1416229.2</v>
      </c>
      <c r="AF63" s="16">
        <f>MIN(K63,P63,U63,Z63,AE63)</f>
        <v>1416229.2</v>
      </c>
      <c r="AG63" s="16">
        <f t="shared" si="20"/>
        <v>1567530.0507742295</v>
      </c>
      <c r="AH63" s="16">
        <f t="shared" si="21"/>
        <v>1555756.1701833976</v>
      </c>
      <c r="AI63" s="16">
        <f t="shared" si="22"/>
        <v>1561580.4573084249</v>
      </c>
      <c r="AJ63" s="16">
        <f t="shared" si="23"/>
        <v>106985.85758175158</v>
      </c>
      <c r="AK63" s="77">
        <f t="shared" si="24"/>
        <v>6.8251232267546938E-2</v>
      </c>
      <c r="AL63" s="16">
        <f t="shared" si="25"/>
        <v>1567530</v>
      </c>
      <c r="AM63" s="78" t="s">
        <v>75</v>
      </c>
    </row>
    <row r="64" spans="3:39" ht="80.25" customHeight="1" thickBot="1" x14ac:dyDescent="0.3">
      <c r="C64" s="31"/>
      <c r="D64" s="31"/>
      <c r="E64" s="31"/>
      <c r="F64" s="7" t="s">
        <v>46</v>
      </c>
      <c r="G64" s="15">
        <f t="shared" si="0"/>
        <v>3356900</v>
      </c>
      <c r="H64" s="16">
        <f t="shared" si="1"/>
        <v>637811</v>
      </c>
      <c r="I64" s="16">
        <f t="shared" si="2"/>
        <v>171201.9</v>
      </c>
      <c r="J64" s="16">
        <v>3994711</v>
      </c>
      <c r="K64" s="16">
        <f t="shared" si="3"/>
        <v>4165912.9</v>
      </c>
      <c r="L64" s="15">
        <f t="shared" si="4"/>
        <v>3919510.9243697482</v>
      </c>
      <c r="M64" s="16">
        <f t="shared" si="5"/>
        <v>744707.07563025213</v>
      </c>
      <c r="N64" s="16">
        <f t="shared" si="6"/>
        <v>199895.05714285714</v>
      </c>
      <c r="O64" s="62">
        <v>4664218</v>
      </c>
      <c r="P64" s="16">
        <f t="shared" si="7"/>
        <v>4864113.0571428575</v>
      </c>
      <c r="Q64" s="15">
        <f t="shared" si="8"/>
        <v>3905512.8751470656</v>
      </c>
      <c r="R64" s="16">
        <f t="shared" si="9"/>
        <v>742047.44627794251</v>
      </c>
      <c r="S64" s="16">
        <f t="shared" si="10"/>
        <v>199181.15663250032</v>
      </c>
      <c r="T64" s="12">
        <v>4647560.3214250077</v>
      </c>
      <c r="U64" s="16">
        <f t="shared" si="11"/>
        <v>4846741.4780575084</v>
      </c>
      <c r="V64" s="15">
        <f t="shared" si="12"/>
        <v>3309300</v>
      </c>
      <c r="W64" s="16">
        <f t="shared" si="13"/>
        <v>628767</v>
      </c>
      <c r="X64" s="16">
        <f t="shared" si="14"/>
        <v>168774.3</v>
      </c>
      <c r="Y64" s="8">
        <v>3938067</v>
      </c>
      <c r="Z64" s="16">
        <f t="shared" si="15"/>
        <v>4106841.3</v>
      </c>
      <c r="AA64" s="15">
        <f t="shared" si="16"/>
        <v>3195900</v>
      </c>
      <c r="AB64" s="16">
        <f t="shared" si="17"/>
        <v>607221</v>
      </c>
      <c r="AC64" s="16">
        <f t="shared" si="18"/>
        <v>162990.9</v>
      </c>
      <c r="AD64" s="8">
        <v>3803121</v>
      </c>
      <c r="AE64" s="16">
        <f t="shared" si="19"/>
        <v>3966111.9</v>
      </c>
      <c r="AF64" s="16">
        <f>MIN(K64,P64,U64,Z64,AE64)</f>
        <v>3966111.9</v>
      </c>
      <c r="AG64" s="16">
        <f t="shared" si="20"/>
        <v>4389944.1270400733</v>
      </c>
      <c r="AH64" s="16">
        <f t="shared" si="21"/>
        <v>4356967.4522660309</v>
      </c>
      <c r="AI64" s="16">
        <f t="shared" si="22"/>
        <v>4373280.3336221706</v>
      </c>
      <c r="AJ64" s="16">
        <f t="shared" si="23"/>
        <v>299694.64182543231</v>
      </c>
      <c r="AK64" s="77">
        <f t="shared" si="24"/>
        <v>6.8268441044488162E-2</v>
      </c>
      <c r="AL64" s="16">
        <f t="shared" si="25"/>
        <v>4389944</v>
      </c>
      <c r="AM64" s="78" t="s">
        <v>75</v>
      </c>
    </row>
    <row r="65" spans="3:39" ht="75" customHeight="1" thickBot="1" x14ac:dyDescent="0.3">
      <c r="C65" s="31"/>
      <c r="D65" s="31"/>
      <c r="E65" s="31"/>
      <c r="F65" s="7" t="s">
        <v>47</v>
      </c>
      <c r="G65" s="15">
        <f t="shared" si="0"/>
        <v>8981100</v>
      </c>
      <c r="H65" s="16">
        <f t="shared" si="1"/>
        <v>1706409</v>
      </c>
      <c r="I65" s="16">
        <f t="shared" si="2"/>
        <v>458036.1</v>
      </c>
      <c r="J65" s="16">
        <v>10687509</v>
      </c>
      <c r="K65" s="16">
        <f t="shared" si="3"/>
        <v>11145545.1</v>
      </c>
      <c r="L65" s="15">
        <f t="shared" si="4"/>
        <v>10486354.62184874</v>
      </c>
      <c r="M65" s="16">
        <f t="shared" si="5"/>
        <v>1992407.3781512605</v>
      </c>
      <c r="N65" s="16">
        <f t="shared" si="6"/>
        <v>534804.08571428573</v>
      </c>
      <c r="O65" s="62">
        <v>12478762</v>
      </c>
      <c r="P65" s="16">
        <f t="shared" si="7"/>
        <v>13013566.085714286</v>
      </c>
      <c r="Q65" s="15">
        <f t="shared" si="8"/>
        <v>11980700</v>
      </c>
      <c r="R65" s="16">
        <f t="shared" si="9"/>
        <v>2276333</v>
      </c>
      <c r="S65" s="16">
        <f t="shared" si="10"/>
        <v>611015.69999999995</v>
      </c>
      <c r="T65" s="12">
        <v>14257033</v>
      </c>
      <c r="U65" s="16">
        <f t="shared" si="11"/>
        <v>14868048.699999999</v>
      </c>
      <c r="V65" s="15">
        <f t="shared" si="12"/>
        <v>8853700</v>
      </c>
      <c r="W65" s="16">
        <f t="shared" si="13"/>
        <v>1682203</v>
      </c>
      <c r="X65" s="16">
        <f t="shared" si="14"/>
        <v>451538.69999999995</v>
      </c>
      <c r="Y65" s="8">
        <v>10535903</v>
      </c>
      <c r="Z65" s="16">
        <f t="shared" si="15"/>
        <v>10987441.699999999</v>
      </c>
      <c r="AA65" s="15">
        <f t="shared" si="16"/>
        <v>8550500</v>
      </c>
      <c r="AB65" s="16">
        <f t="shared" si="17"/>
        <v>1624595</v>
      </c>
      <c r="AC65" s="16">
        <f t="shared" si="18"/>
        <v>436075.5</v>
      </c>
      <c r="AD65" s="8">
        <v>10175095</v>
      </c>
      <c r="AE65" s="16">
        <f t="shared" si="19"/>
        <v>10611170.5</v>
      </c>
      <c r="AF65" s="16">
        <f>MIN(K65,P65,U65,Z65,AE65)</f>
        <v>10611170.5</v>
      </c>
      <c r="AG65" s="16">
        <f t="shared" si="20"/>
        <v>12125154.417142857</v>
      </c>
      <c r="AH65" s="16">
        <f t="shared" si="21"/>
        <v>11930996.939340172</v>
      </c>
      <c r="AI65" s="16">
        <f t="shared" si="22"/>
        <v>12024922.813675683</v>
      </c>
      <c r="AJ65" s="16">
        <f t="shared" si="23"/>
        <v>1070548.2944190863</v>
      </c>
      <c r="AK65" s="77">
        <f t="shared" si="24"/>
        <v>8.829151840784126E-2</v>
      </c>
      <c r="AL65" s="16">
        <f t="shared" si="25"/>
        <v>12125154</v>
      </c>
      <c r="AM65" s="78" t="s">
        <v>75</v>
      </c>
    </row>
    <row r="66" spans="3:39" ht="95.25" customHeight="1" thickBot="1" x14ac:dyDescent="0.3">
      <c r="C66" s="31"/>
      <c r="D66" s="31"/>
      <c r="E66" s="31"/>
      <c r="F66" s="7" t="s">
        <v>43</v>
      </c>
      <c r="G66" s="15">
        <f t="shared" si="0"/>
        <v>1467600</v>
      </c>
      <c r="H66" s="16">
        <f>G66*19%</f>
        <v>278844</v>
      </c>
      <c r="I66" s="16">
        <f t="shared" si="2"/>
        <v>74847.599999999991</v>
      </c>
      <c r="J66" s="16">
        <v>1746444</v>
      </c>
      <c r="K66" s="16">
        <f>J66+I66</f>
        <v>1821291.6</v>
      </c>
      <c r="L66" s="15">
        <f t="shared" si="4"/>
        <v>1713600</v>
      </c>
      <c r="M66" s="16">
        <f>L66*19%</f>
        <v>325584</v>
      </c>
      <c r="N66" s="16">
        <f t="shared" si="6"/>
        <v>87393.599999999991</v>
      </c>
      <c r="O66" s="62">
        <v>2039184</v>
      </c>
      <c r="P66" s="16">
        <f>O66+N66</f>
        <v>2126577.6</v>
      </c>
      <c r="Q66" s="15">
        <f t="shared" si="8"/>
        <v>1707480</v>
      </c>
      <c r="R66" s="16">
        <f>Q66*19%</f>
        <v>324421.2</v>
      </c>
      <c r="S66" s="16">
        <f t="shared" si="10"/>
        <v>87081.48</v>
      </c>
      <c r="T66" s="12">
        <v>2031901.2</v>
      </c>
      <c r="U66" s="16">
        <f>T66+S66</f>
        <v>2118982.6800000002</v>
      </c>
      <c r="V66" s="15">
        <f t="shared" si="12"/>
        <v>1446800</v>
      </c>
      <c r="W66" s="16">
        <f>V66*19%</f>
        <v>274892</v>
      </c>
      <c r="X66" s="16">
        <f t="shared" si="14"/>
        <v>73786.799999999988</v>
      </c>
      <c r="Y66" s="8">
        <v>1721692</v>
      </c>
      <c r="Z66" s="16">
        <f>Y66+X66</f>
        <v>1795478.8</v>
      </c>
      <c r="AA66" s="15">
        <f t="shared" si="16"/>
        <v>1397300</v>
      </c>
      <c r="AB66" s="16">
        <f>AA66*19%</f>
        <v>265487</v>
      </c>
      <c r="AC66" s="16">
        <f t="shared" si="18"/>
        <v>71262.299999999988</v>
      </c>
      <c r="AD66" s="8">
        <v>1662787</v>
      </c>
      <c r="AE66" s="16">
        <f>AD66+AC66</f>
        <v>1734049.3</v>
      </c>
      <c r="AF66" s="16">
        <f>MIN(K66,P66,U66,Z66,AE66)</f>
        <v>1734049.3</v>
      </c>
      <c r="AG66" s="16">
        <f t="shared" si="20"/>
        <v>1919275.996</v>
      </c>
      <c r="AH66" s="16">
        <f t="shared" si="21"/>
        <v>1904860.6121305821</v>
      </c>
      <c r="AI66" s="16">
        <f t="shared" si="22"/>
        <v>1911991.554997693</v>
      </c>
      <c r="AJ66" s="16">
        <f t="shared" si="23"/>
        <v>130975.05279837915</v>
      </c>
      <c r="AK66" s="77">
        <f t="shared" si="24"/>
        <v>6.8241906360183097E-2</v>
      </c>
      <c r="AL66" s="16">
        <f t="shared" si="25"/>
        <v>1919276</v>
      </c>
      <c r="AM66" s="78" t="s">
        <v>75</v>
      </c>
    </row>
    <row r="67" spans="3:39" ht="75" customHeight="1" thickBot="1" x14ac:dyDescent="0.3">
      <c r="C67" s="32" t="s">
        <v>48</v>
      </c>
      <c r="D67" s="32"/>
      <c r="E67" s="32"/>
      <c r="F67" s="32"/>
      <c r="G67" s="24"/>
      <c r="H67" s="25"/>
      <c r="I67" s="25"/>
      <c r="J67" s="9"/>
      <c r="K67" s="9"/>
      <c r="L67" s="24"/>
      <c r="M67" s="25"/>
      <c r="N67" s="25"/>
      <c r="O67" s="25"/>
      <c r="P67" s="9"/>
      <c r="Q67" s="24"/>
      <c r="R67" s="25"/>
      <c r="S67" s="25"/>
      <c r="T67" s="25"/>
      <c r="U67" s="9"/>
      <c r="V67" s="24"/>
      <c r="W67" s="25"/>
      <c r="X67" s="25"/>
      <c r="Y67" s="8"/>
      <c r="Z67" s="9"/>
      <c r="AA67" s="24"/>
      <c r="AB67" s="25"/>
      <c r="AC67" s="25"/>
      <c r="AD67" s="8"/>
      <c r="AE67" s="9"/>
      <c r="AF67" s="16"/>
      <c r="AG67" s="16"/>
      <c r="AH67" s="16"/>
      <c r="AI67" s="16"/>
      <c r="AJ67" s="16"/>
      <c r="AK67" s="77"/>
      <c r="AL67" s="16"/>
      <c r="AM67" s="78"/>
    </row>
    <row r="68" spans="3:39" ht="361.5" customHeight="1" thickBot="1" x14ac:dyDescent="0.3">
      <c r="C68" s="31">
        <v>8</v>
      </c>
      <c r="D68" s="33" t="s">
        <v>49</v>
      </c>
      <c r="E68" s="31">
        <v>2</v>
      </c>
      <c r="F68" s="18" t="s">
        <v>50</v>
      </c>
      <c r="G68" s="34">
        <f>J68/1.19</f>
        <v>211100</v>
      </c>
      <c r="H68" s="37">
        <f>G68*19%</f>
        <v>40109</v>
      </c>
      <c r="I68" s="35">
        <f>G68*5.1%</f>
        <v>10766.099999999999</v>
      </c>
      <c r="J68" s="41">
        <v>251209</v>
      </c>
      <c r="K68" s="41">
        <f>J68+I68</f>
        <v>261975.1</v>
      </c>
      <c r="L68" s="34">
        <f>O68/1.19</f>
        <v>246529.4117647059</v>
      </c>
      <c r="M68" s="37">
        <f>L68*19%</f>
        <v>46840.588235294119</v>
      </c>
      <c r="N68" s="35">
        <f>L68*5.1%</f>
        <v>12573</v>
      </c>
      <c r="O68" s="63">
        <v>293370</v>
      </c>
      <c r="P68" s="41">
        <f>O68+N68</f>
        <v>305943</v>
      </c>
      <c r="Q68" s="34">
        <f>T68/1.19</f>
        <v>245648.73949579833</v>
      </c>
      <c r="R68" s="37">
        <f>Q68*19%</f>
        <v>46673.260504201688</v>
      </c>
      <c r="S68" s="35">
        <f>Q68*5.1%</f>
        <v>12528.085714285715</v>
      </c>
      <c r="T68" s="35">
        <v>292322</v>
      </c>
      <c r="U68" s="41">
        <f>T68+S68</f>
        <v>304850.08571428573</v>
      </c>
      <c r="V68" s="34">
        <f>Y68/1.19</f>
        <v>208100</v>
      </c>
      <c r="W68" s="37">
        <f>V68*19%</f>
        <v>39539</v>
      </c>
      <c r="X68" s="35">
        <f>V68*5.1%</f>
        <v>10613.099999999999</v>
      </c>
      <c r="Y68" s="79">
        <v>247639</v>
      </c>
      <c r="Z68" s="41">
        <f>Y68+X68</f>
        <v>258252.1</v>
      </c>
      <c r="AA68" s="34">
        <f>AD68/1.19</f>
        <v>201000</v>
      </c>
      <c r="AB68" s="37">
        <f>AA68*19%</f>
        <v>38190</v>
      </c>
      <c r="AC68" s="35">
        <f>AA68*5.1%</f>
        <v>10251</v>
      </c>
      <c r="AD68" s="79">
        <v>239190</v>
      </c>
      <c r="AE68" s="41">
        <f>AD68+AC68</f>
        <v>249441</v>
      </c>
      <c r="AF68" s="41">
        <f t="shared" ref="AF9:AF72" si="26">MIN(K68,P68,U68,Z68,AE68)</f>
        <v>249441</v>
      </c>
      <c r="AG68" s="41">
        <f t="shared" si="20"/>
        <v>276092.25714285712</v>
      </c>
      <c r="AH68" s="41">
        <f t="shared" si="21"/>
        <v>274014.79884957487</v>
      </c>
      <c r="AI68" s="41">
        <f t="shared" si="22"/>
        <v>275042.43963880523</v>
      </c>
      <c r="AJ68" s="41">
        <f t="shared" si="23"/>
        <v>18845.284652860682</v>
      </c>
      <c r="AK68" s="81">
        <f t="shared" si="24"/>
        <v>6.8257200864237408E-2</v>
      </c>
      <c r="AL68" s="41">
        <f t="shared" si="25"/>
        <v>276092</v>
      </c>
      <c r="AM68" s="83" t="s">
        <v>75</v>
      </c>
    </row>
    <row r="69" spans="3:39" ht="225.75" customHeight="1" thickBot="1" x14ac:dyDescent="0.3">
      <c r="C69" s="31"/>
      <c r="D69" s="33"/>
      <c r="E69" s="31"/>
      <c r="F69" s="13" t="s">
        <v>51</v>
      </c>
      <c r="G69" s="34"/>
      <c r="H69" s="37"/>
      <c r="I69" s="36"/>
      <c r="J69" s="42"/>
      <c r="K69" s="42"/>
      <c r="L69" s="34"/>
      <c r="M69" s="37"/>
      <c r="N69" s="36"/>
      <c r="O69" s="63"/>
      <c r="P69" s="42"/>
      <c r="Q69" s="34"/>
      <c r="R69" s="37"/>
      <c r="S69" s="36"/>
      <c r="T69" s="36"/>
      <c r="U69" s="42"/>
      <c r="V69" s="34"/>
      <c r="W69" s="37"/>
      <c r="X69" s="36"/>
      <c r="Y69" s="80"/>
      <c r="Z69" s="42"/>
      <c r="AA69" s="34"/>
      <c r="AB69" s="37"/>
      <c r="AC69" s="36"/>
      <c r="AD69" s="80"/>
      <c r="AE69" s="42"/>
      <c r="AF69" s="43"/>
      <c r="AG69" s="43"/>
      <c r="AH69" s="43"/>
      <c r="AI69" s="43"/>
      <c r="AJ69" s="43"/>
      <c r="AK69" s="82"/>
      <c r="AL69" s="43"/>
      <c r="AM69" s="84"/>
    </row>
    <row r="70" spans="3:39" ht="19.5" thickBot="1" x14ac:dyDescent="0.35">
      <c r="C70" s="31"/>
      <c r="D70" s="33"/>
      <c r="E70" s="31"/>
      <c r="F70" s="6" t="s">
        <v>11</v>
      </c>
      <c r="G70" s="19"/>
      <c r="H70" s="20"/>
      <c r="I70" s="20"/>
      <c r="J70" s="20"/>
      <c r="K70" s="20"/>
      <c r="L70" s="19"/>
      <c r="M70" s="20"/>
      <c r="N70" s="20"/>
      <c r="O70" s="20"/>
      <c r="P70" s="20"/>
      <c r="Q70" s="19"/>
      <c r="R70" s="20"/>
      <c r="S70" s="20"/>
      <c r="T70" s="20"/>
      <c r="U70" s="20"/>
      <c r="V70" s="19"/>
      <c r="W70" s="20"/>
      <c r="X70" s="20"/>
      <c r="Y70" s="8"/>
      <c r="Z70" s="20"/>
      <c r="AA70" s="19"/>
      <c r="AB70" s="20"/>
      <c r="AC70" s="20"/>
      <c r="AD70" s="8"/>
      <c r="AE70" s="20"/>
      <c r="AF70" s="16"/>
      <c r="AG70" s="16"/>
      <c r="AH70" s="16"/>
      <c r="AI70" s="16"/>
      <c r="AJ70" s="16"/>
      <c r="AK70" s="77"/>
      <c r="AL70" s="16"/>
      <c r="AM70" s="78"/>
    </row>
    <row r="71" spans="3:39" ht="19.5" thickBot="1" x14ac:dyDescent="0.35">
      <c r="C71" s="31"/>
      <c r="D71" s="33"/>
      <c r="E71" s="31"/>
      <c r="F71" s="13" t="s">
        <v>52</v>
      </c>
      <c r="G71" s="21">
        <f>J71/1.19</f>
        <v>60600</v>
      </c>
      <c r="H71" s="22">
        <f>G71*19%</f>
        <v>11514</v>
      </c>
      <c r="I71" s="22">
        <f>G71*5.1%</f>
        <v>3090.6</v>
      </c>
      <c r="J71" s="8">
        <v>72114</v>
      </c>
      <c r="K71" s="8">
        <f>J71+I71</f>
        <v>75204.600000000006</v>
      </c>
      <c r="L71" s="21">
        <f>O71/1.19</f>
        <v>70717.647058823539</v>
      </c>
      <c r="M71" s="22">
        <f>L71*19%</f>
        <v>13436.352941176472</v>
      </c>
      <c r="N71" s="22">
        <f>L71*5.1%</f>
        <v>3606.6000000000004</v>
      </c>
      <c r="O71" s="64">
        <v>84154</v>
      </c>
      <c r="P71" s="8">
        <f>O71+N71</f>
        <v>87760.6</v>
      </c>
      <c r="Q71" s="21">
        <f>T71/1.19</f>
        <v>70465.786182331896</v>
      </c>
      <c r="R71" s="22">
        <f>Q71*19%</f>
        <v>13388.499374643061</v>
      </c>
      <c r="S71" s="22">
        <f>Q71*5.1%</f>
        <v>3593.7550952989263</v>
      </c>
      <c r="T71" s="22">
        <v>83854.285556974952</v>
      </c>
      <c r="U71" s="8">
        <f>T71+S71</f>
        <v>87448.040652273878</v>
      </c>
      <c r="V71" s="21">
        <f>Y71/1.19</f>
        <v>59700</v>
      </c>
      <c r="W71" s="22">
        <f>V71*19%</f>
        <v>11343</v>
      </c>
      <c r="X71" s="22">
        <f>V71*5.1%</f>
        <v>3044.7</v>
      </c>
      <c r="Y71" s="8">
        <v>71043</v>
      </c>
      <c r="Z71" s="8">
        <f>Y71+X71</f>
        <v>74087.7</v>
      </c>
      <c r="AA71" s="21">
        <f>AD71/1.19</f>
        <v>57700</v>
      </c>
      <c r="AB71" s="22">
        <f>AA71*19%</f>
        <v>10963</v>
      </c>
      <c r="AC71" s="22">
        <f>AA71*5.1%</f>
        <v>2942.7</v>
      </c>
      <c r="AD71" s="8">
        <v>68663</v>
      </c>
      <c r="AE71" s="8">
        <f>AD71+AC71</f>
        <v>71605.7</v>
      </c>
      <c r="AF71" s="16">
        <f>MIN(K71,P71,U71,Z71,AE71)</f>
        <v>71605.7</v>
      </c>
      <c r="AG71" s="16">
        <f t="shared" si="20"/>
        <v>79221.328130454785</v>
      </c>
      <c r="AH71" s="16">
        <f t="shared" si="21"/>
        <v>78628.787288268257</v>
      </c>
      <c r="AI71" s="16">
        <f t="shared" si="22"/>
        <v>78921.904339209505</v>
      </c>
      <c r="AJ71" s="16">
        <f t="shared" si="23"/>
        <v>5385.0622940396097</v>
      </c>
      <c r="AK71" s="77">
        <f t="shared" si="24"/>
        <v>6.7974905509939926E-2</v>
      </c>
      <c r="AL71" s="16">
        <f t="shared" si="25"/>
        <v>79221</v>
      </c>
      <c r="AM71" s="78" t="s">
        <v>75</v>
      </c>
    </row>
    <row r="72" spans="3:39" ht="19.5" thickBot="1" x14ac:dyDescent="0.35">
      <c r="C72" s="31"/>
      <c r="D72" s="33"/>
      <c r="E72" s="31"/>
      <c r="F72" s="13" t="s">
        <v>53</v>
      </c>
      <c r="G72" s="21">
        <f t="shared" ref="G72:G73" si="27">J72/1.19</f>
        <v>121100</v>
      </c>
      <c r="H72" s="22">
        <f>G72*19%</f>
        <v>23009</v>
      </c>
      <c r="I72" s="22">
        <f t="shared" ref="I72:I73" si="28">G72*5.1%</f>
        <v>6176.0999999999995</v>
      </c>
      <c r="J72" s="8">
        <v>144109</v>
      </c>
      <c r="K72" s="8">
        <f t="shared" ref="K72:K73" si="29">J72+I72</f>
        <v>150285.1</v>
      </c>
      <c r="L72" s="21">
        <f t="shared" ref="L72:L73" si="30">O72/1.19</f>
        <v>141436.97478991598</v>
      </c>
      <c r="M72" s="22">
        <f>L72*19%</f>
        <v>26873.025210084037</v>
      </c>
      <c r="N72" s="22">
        <f t="shared" ref="N72:N73" si="31">L72*5.1%</f>
        <v>7213.2857142857147</v>
      </c>
      <c r="O72" s="64">
        <v>168310</v>
      </c>
      <c r="P72" s="8">
        <f t="shared" ref="P72:P73" si="32">O72+N72</f>
        <v>175523.28571428571</v>
      </c>
      <c r="Q72" s="21">
        <f t="shared" ref="Q72:Q73" si="33">T72/1.19</f>
        <v>140931.57236466379</v>
      </c>
      <c r="R72" s="22">
        <f>Q72*19%</f>
        <v>26776.998749286122</v>
      </c>
      <c r="S72" s="22">
        <f t="shared" ref="S72:S73" si="34">Q72*5.1%</f>
        <v>7187.5101905978527</v>
      </c>
      <c r="T72" s="22">
        <v>167708.5711139499</v>
      </c>
      <c r="U72" s="8">
        <f t="shared" ref="U72:U73" si="35">T72+S72</f>
        <v>174896.08130454776</v>
      </c>
      <c r="V72" s="21">
        <f t="shared" ref="V72:V73" si="36">Y72/1.19</f>
        <v>119400</v>
      </c>
      <c r="W72" s="22">
        <f>V72*19%</f>
        <v>22686</v>
      </c>
      <c r="X72" s="22">
        <f t="shared" ref="X72:X73" si="37">V72*5.1%</f>
        <v>6089.4</v>
      </c>
      <c r="Y72" s="8">
        <v>142086</v>
      </c>
      <c r="Z72" s="8">
        <f t="shared" ref="Z72:Z73" si="38">Y72+X72</f>
        <v>148175.4</v>
      </c>
      <c r="AA72" s="21">
        <f t="shared" ref="AA72:AA73" si="39">AD72/1.19</f>
        <v>115300</v>
      </c>
      <c r="AB72" s="22">
        <f>AA72*19%</f>
        <v>21907</v>
      </c>
      <c r="AC72" s="22">
        <f t="shared" ref="AC72:AC73" si="40">AA72*5.1%</f>
        <v>5880.2999999999993</v>
      </c>
      <c r="AD72" s="8">
        <v>137207</v>
      </c>
      <c r="AE72" s="8">
        <f t="shared" ref="AE72:AE73" si="41">AD72+AC72</f>
        <v>143087.29999999999</v>
      </c>
      <c r="AF72" s="16">
        <f>MIN(K72,P72,U72,Z72,AE72)</f>
        <v>143087.29999999999</v>
      </c>
      <c r="AG72" s="16">
        <f t="shared" si="20"/>
        <v>158393.43340376671</v>
      </c>
      <c r="AH72" s="16">
        <f t="shared" si="21"/>
        <v>157200.82245270186</v>
      </c>
      <c r="AI72" s="16">
        <f t="shared" si="22"/>
        <v>157790.76733098281</v>
      </c>
      <c r="AJ72" s="16">
        <f t="shared" si="23"/>
        <v>10823.070723549385</v>
      </c>
      <c r="AK72" s="77">
        <f t="shared" si="24"/>
        <v>6.8330299375226528E-2</v>
      </c>
      <c r="AL72" s="16">
        <f t="shared" si="25"/>
        <v>158393</v>
      </c>
      <c r="AM72" s="78" t="s">
        <v>75</v>
      </c>
    </row>
    <row r="73" spans="3:39" ht="19.5" thickBot="1" x14ac:dyDescent="0.35">
      <c r="C73" s="31"/>
      <c r="D73" s="33"/>
      <c r="E73" s="31"/>
      <c r="F73" s="13" t="s">
        <v>54</v>
      </c>
      <c r="G73" s="21">
        <f t="shared" si="27"/>
        <v>233600</v>
      </c>
      <c r="H73" s="22">
        <f>G73*19%</f>
        <v>44384</v>
      </c>
      <c r="I73" s="22">
        <f t="shared" si="28"/>
        <v>11913.599999999999</v>
      </c>
      <c r="J73" s="8">
        <v>277984</v>
      </c>
      <c r="K73" s="8">
        <f t="shared" si="29"/>
        <v>289897.59999999998</v>
      </c>
      <c r="L73" s="21">
        <f t="shared" si="30"/>
        <v>272801.68067226891</v>
      </c>
      <c r="M73" s="22">
        <f>L73*19%</f>
        <v>51832.319327731093</v>
      </c>
      <c r="N73" s="22">
        <f t="shared" si="31"/>
        <v>13912.885714285714</v>
      </c>
      <c r="O73" s="64">
        <v>324634</v>
      </c>
      <c r="P73" s="8">
        <f t="shared" si="32"/>
        <v>338546.88571428572</v>
      </c>
      <c r="Q73" s="21">
        <f t="shared" si="33"/>
        <v>271827.44604108407</v>
      </c>
      <c r="R73" s="22">
        <f>Q73*19%</f>
        <v>51647.214747805971</v>
      </c>
      <c r="S73" s="22">
        <f t="shared" si="34"/>
        <v>13863.199748095287</v>
      </c>
      <c r="T73" s="22">
        <v>323474.66078889003</v>
      </c>
      <c r="U73" s="8">
        <f t="shared" si="35"/>
        <v>337337.86053698533</v>
      </c>
      <c r="V73" s="21">
        <f t="shared" si="36"/>
        <v>230300</v>
      </c>
      <c r="W73" s="22">
        <f>V73*19%</f>
        <v>43757</v>
      </c>
      <c r="X73" s="22">
        <f t="shared" si="37"/>
        <v>11745.3</v>
      </c>
      <c r="Y73" s="8">
        <v>274057</v>
      </c>
      <c r="Z73" s="8">
        <f t="shared" si="38"/>
        <v>285802.3</v>
      </c>
      <c r="AA73" s="21">
        <f t="shared" si="39"/>
        <v>222400</v>
      </c>
      <c r="AB73" s="22">
        <f>AA73*19%</f>
        <v>42256</v>
      </c>
      <c r="AC73" s="22">
        <f t="shared" si="40"/>
        <v>11342.4</v>
      </c>
      <c r="AD73" s="8">
        <v>264656</v>
      </c>
      <c r="AE73" s="8">
        <f t="shared" si="41"/>
        <v>275998.40000000002</v>
      </c>
      <c r="AF73" s="16">
        <f>MIN(K73,P73,U73,Z73,AE73)</f>
        <v>275998.40000000002</v>
      </c>
      <c r="AG73" s="16">
        <f t="shared" ref="AG73:AG87" si="42">AVERAGE(K73,P73,U73,Z73,AE73)</f>
        <v>305516.60925025417</v>
      </c>
      <c r="AH73" s="16">
        <f t="shared" ref="AH73:AH87" si="43">HARMEAN(K73,P73,U73,Z73,AE73)</f>
        <v>303217.50458905665</v>
      </c>
      <c r="AI73" s="16">
        <f t="shared" ref="AI73:AI87" si="44">GEOMEAN(K73,P73,U73,Z73,AE73)</f>
        <v>304354.80504105584</v>
      </c>
      <c r="AJ73" s="16">
        <f t="shared" ref="AJ73:AJ87" si="45">STDEVA(AF73,AG73)</f>
        <v>20872.525929338182</v>
      </c>
      <c r="AK73" s="77">
        <f t="shared" ref="AK73:AK87" si="46">AJ73/AG73</f>
        <v>6.8318792816403379E-2</v>
      </c>
      <c r="AL73" s="16">
        <f t="shared" ref="AL73:AL87" si="47">ROUND((AG73),0)</f>
        <v>305517</v>
      </c>
      <c r="AM73" s="78" t="s">
        <v>75</v>
      </c>
    </row>
    <row r="74" spans="3:39" ht="45.75" customHeight="1" thickBot="1" x14ac:dyDescent="0.3">
      <c r="C74" s="31"/>
      <c r="D74" s="33"/>
      <c r="E74" s="31"/>
      <c r="F74" s="7" t="s">
        <v>55</v>
      </c>
      <c r="G74" s="24"/>
      <c r="H74" s="25"/>
      <c r="I74" s="25"/>
      <c r="J74" s="9"/>
      <c r="K74" s="9"/>
      <c r="L74" s="24"/>
      <c r="M74" s="25"/>
      <c r="N74" s="25"/>
      <c r="O74" s="25"/>
      <c r="P74" s="9"/>
      <c r="Q74" s="24"/>
      <c r="R74" s="25"/>
      <c r="S74" s="25"/>
      <c r="T74" s="25"/>
      <c r="U74" s="9"/>
      <c r="V74" s="24"/>
      <c r="W74" s="25"/>
      <c r="X74" s="25"/>
      <c r="Y74" s="25"/>
      <c r="Z74" s="9"/>
      <c r="AA74" s="24"/>
      <c r="AB74" s="25"/>
      <c r="AC74" s="25"/>
      <c r="AD74" s="25"/>
      <c r="AE74" s="9"/>
      <c r="AF74" s="16"/>
      <c r="AG74" s="16"/>
      <c r="AH74" s="16"/>
      <c r="AI74" s="16"/>
      <c r="AJ74" s="16"/>
      <c r="AK74" s="77"/>
      <c r="AL74" s="16"/>
      <c r="AM74" s="78"/>
    </row>
    <row r="75" spans="3:39" ht="361.5" customHeight="1" thickBot="1" x14ac:dyDescent="0.3">
      <c r="C75" s="31">
        <v>9</v>
      </c>
      <c r="D75" s="33" t="s">
        <v>56</v>
      </c>
      <c r="E75" s="31">
        <v>1</v>
      </c>
      <c r="F75" s="23" t="s">
        <v>57</v>
      </c>
      <c r="G75" s="34">
        <f>J75/1.19</f>
        <v>211100</v>
      </c>
      <c r="H75" s="37">
        <f>G75*19%</f>
        <v>40109</v>
      </c>
      <c r="I75" s="35">
        <f>G75*5.1%</f>
        <v>10766.099999999999</v>
      </c>
      <c r="J75" s="41">
        <v>251209</v>
      </c>
      <c r="K75" s="41">
        <f>J75+I75</f>
        <v>261975.1</v>
      </c>
      <c r="L75" s="34">
        <f>O75/1.19</f>
        <v>246529.4117647059</v>
      </c>
      <c r="M75" s="37">
        <f>L75*19%</f>
        <v>46840.588235294119</v>
      </c>
      <c r="N75" s="35">
        <f>L75*5.1%</f>
        <v>12573</v>
      </c>
      <c r="O75" s="63">
        <v>293370</v>
      </c>
      <c r="P75" s="41">
        <f>O75+N75</f>
        <v>305943</v>
      </c>
      <c r="Q75" s="34">
        <f>T75/1.19</f>
        <v>245648.73949579833</v>
      </c>
      <c r="R75" s="37">
        <f>Q75*19%</f>
        <v>46673.260504201688</v>
      </c>
      <c r="S75" s="35">
        <f>Q75*5.1%</f>
        <v>12528.085714285715</v>
      </c>
      <c r="T75" s="35">
        <v>292322</v>
      </c>
      <c r="U75" s="41">
        <f>T75+S75</f>
        <v>304850.08571428573</v>
      </c>
      <c r="V75" s="34">
        <f>Y75/1.19</f>
        <v>208100</v>
      </c>
      <c r="W75" s="37">
        <f>V75*19%</f>
        <v>39539</v>
      </c>
      <c r="X75" s="35">
        <f>V75*5.1%</f>
        <v>10613.099999999999</v>
      </c>
      <c r="Y75" s="71">
        <v>247639</v>
      </c>
      <c r="Z75" s="41">
        <f>Y75+X75</f>
        <v>258252.1</v>
      </c>
      <c r="AA75" s="34">
        <f>AD75/1.19</f>
        <v>201000</v>
      </c>
      <c r="AB75" s="37">
        <f>AA75*19%</f>
        <v>38190</v>
      </c>
      <c r="AC75" s="35">
        <f>AA75*5.1%</f>
        <v>10251</v>
      </c>
      <c r="AD75" s="71">
        <v>239190</v>
      </c>
      <c r="AE75" s="41">
        <f>AD75+AC75</f>
        <v>249441</v>
      </c>
      <c r="AF75" s="41">
        <f>MIN(K75,P75,U75,Z75,AE75)</f>
        <v>249441</v>
      </c>
      <c r="AG75" s="41">
        <f t="shared" si="42"/>
        <v>276092.25714285712</v>
      </c>
      <c r="AH75" s="41">
        <f t="shared" si="43"/>
        <v>274014.79884957487</v>
      </c>
      <c r="AI75" s="41">
        <f t="shared" si="44"/>
        <v>275042.43963880523</v>
      </c>
      <c r="AJ75" s="41">
        <f t="shared" si="45"/>
        <v>18845.284652860682</v>
      </c>
      <c r="AK75" s="81">
        <f t="shared" si="46"/>
        <v>6.8257200864237408E-2</v>
      </c>
      <c r="AL75" s="41">
        <f t="shared" si="47"/>
        <v>276092</v>
      </c>
      <c r="AM75" s="83" t="s">
        <v>75</v>
      </c>
    </row>
    <row r="76" spans="3:39" ht="225.75" customHeight="1" thickBot="1" x14ac:dyDescent="0.3">
      <c r="C76" s="31"/>
      <c r="D76" s="33"/>
      <c r="E76" s="31"/>
      <c r="F76" s="7" t="s">
        <v>58</v>
      </c>
      <c r="G76" s="34"/>
      <c r="H76" s="37"/>
      <c r="I76" s="36"/>
      <c r="J76" s="42"/>
      <c r="K76" s="42"/>
      <c r="L76" s="34"/>
      <c r="M76" s="37"/>
      <c r="N76" s="36"/>
      <c r="O76" s="63"/>
      <c r="P76" s="42"/>
      <c r="Q76" s="34"/>
      <c r="R76" s="37"/>
      <c r="S76" s="36"/>
      <c r="T76" s="36"/>
      <c r="U76" s="42"/>
      <c r="V76" s="34"/>
      <c r="W76" s="37"/>
      <c r="X76" s="36"/>
      <c r="Y76" s="71"/>
      <c r="Z76" s="42"/>
      <c r="AA76" s="34"/>
      <c r="AB76" s="37"/>
      <c r="AC76" s="36"/>
      <c r="AD76" s="71"/>
      <c r="AE76" s="42"/>
      <c r="AF76" s="43"/>
      <c r="AG76" s="43"/>
      <c r="AH76" s="43"/>
      <c r="AI76" s="43"/>
      <c r="AJ76" s="43"/>
      <c r="AK76" s="82"/>
      <c r="AL76" s="43"/>
      <c r="AM76" s="84"/>
    </row>
    <row r="77" spans="3:39" ht="19.5" thickBot="1" x14ac:dyDescent="0.35">
      <c r="C77" s="31"/>
      <c r="D77" s="33"/>
      <c r="E77" s="31"/>
      <c r="F77" s="6" t="s">
        <v>11</v>
      </c>
      <c r="G77" s="19"/>
      <c r="H77" s="20"/>
      <c r="I77" s="20"/>
      <c r="J77" s="20"/>
      <c r="K77" s="20"/>
      <c r="L77" s="19"/>
      <c r="M77" s="20"/>
      <c r="N77" s="20"/>
      <c r="O77" s="20"/>
      <c r="P77" s="20"/>
      <c r="Q77" s="19"/>
      <c r="R77" s="20"/>
      <c r="S77" s="20"/>
      <c r="T77" s="20"/>
      <c r="U77" s="20"/>
      <c r="V77" s="19"/>
      <c r="W77" s="20"/>
      <c r="X77" s="20"/>
      <c r="Y77" s="8"/>
      <c r="Z77" s="20"/>
      <c r="AA77" s="19"/>
      <c r="AB77" s="20"/>
      <c r="AC77" s="20"/>
      <c r="AD77" s="8"/>
      <c r="AE77" s="20"/>
      <c r="AF77" s="16"/>
      <c r="AG77" s="16"/>
      <c r="AH77" s="16"/>
      <c r="AI77" s="16"/>
      <c r="AJ77" s="16"/>
      <c r="AK77" s="77"/>
      <c r="AL77" s="16"/>
      <c r="AM77" s="78"/>
    </row>
    <row r="78" spans="3:39" ht="19.5" thickBot="1" x14ac:dyDescent="0.35">
      <c r="C78" s="31"/>
      <c r="D78" s="33"/>
      <c r="E78" s="31"/>
      <c r="F78" s="13" t="s">
        <v>59</v>
      </c>
      <c r="G78" s="21">
        <f t="shared" ref="G78" si="48">J78/1.19</f>
        <v>144800</v>
      </c>
      <c r="H78" s="22">
        <f>G78*19%</f>
        <v>27512</v>
      </c>
      <c r="I78" s="22">
        <f t="shared" ref="I78" si="49">G78*5.1%</f>
        <v>7384.7999999999993</v>
      </c>
      <c r="J78" s="8">
        <v>172312</v>
      </c>
      <c r="K78" s="8">
        <f>J78+I78</f>
        <v>179696.8</v>
      </c>
      <c r="L78" s="21">
        <f t="shared" ref="L78" si="50">O78/1.19</f>
        <v>169049</v>
      </c>
      <c r="M78" s="22">
        <f>L78*19%</f>
        <v>32119.31</v>
      </c>
      <c r="N78" s="22">
        <f t="shared" ref="N78" si="51">L78*5.1%</f>
        <v>8621.4989999999998</v>
      </c>
      <c r="O78" s="22">
        <v>201168.31</v>
      </c>
      <c r="P78" s="8">
        <f>O78+N78</f>
        <v>209789.80900000001</v>
      </c>
      <c r="Q78" s="21">
        <f t="shared" ref="Q78" si="52">T78/1.19</f>
        <v>168445.44724872662</v>
      </c>
      <c r="R78" s="22">
        <f>Q78*19%</f>
        <v>32004.634977258058</v>
      </c>
      <c r="S78" s="22">
        <f t="shared" ref="S78" si="53">Q78*5.1%</f>
        <v>8590.7178096850566</v>
      </c>
      <c r="T78" s="22">
        <v>200450.08222598466</v>
      </c>
      <c r="U78" s="8">
        <f>T78+S78</f>
        <v>209040.80003566973</v>
      </c>
      <c r="V78" s="21">
        <f t="shared" ref="V78" si="54">Y78/1.19</f>
        <v>142700</v>
      </c>
      <c r="W78" s="22">
        <f>V78*19%</f>
        <v>27113</v>
      </c>
      <c r="X78" s="22">
        <f t="shared" ref="X78" si="55">V78*5.1%</f>
        <v>7277.7</v>
      </c>
      <c r="Y78" s="8">
        <v>169813</v>
      </c>
      <c r="Z78" s="8">
        <f>Y78+X78</f>
        <v>177090.7</v>
      </c>
      <c r="AA78" s="21">
        <f t="shared" ref="AA78" si="56">AD78/1.19</f>
        <v>137800</v>
      </c>
      <c r="AB78" s="22">
        <f>AA78*19%</f>
        <v>26182</v>
      </c>
      <c r="AC78" s="22">
        <f t="shared" ref="AC78" si="57">AA78*5.1%</f>
        <v>7027.7999999999993</v>
      </c>
      <c r="AD78" s="8">
        <v>163982</v>
      </c>
      <c r="AE78" s="8">
        <f>AD78+AC78</f>
        <v>171009.8</v>
      </c>
      <c r="AF78" s="16">
        <f>MIN(K78,P78,U78,Z78,AE78)</f>
        <v>171009.8</v>
      </c>
      <c r="AG78" s="16">
        <f t="shared" si="42"/>
        <v>189325.58180713397</v>
      </c>
      <c r="AH78" s="16">
        <f t="shared" si="43"/>
        <v>187900.68213540807</v>
      </c>
      <c r="AI78" s="16">
        <f t="shared" si="44"/>
        <v>188605.56751752077</v>
      </c>
      <c r="AJ78" s="16">
        <f t="shared" si="45"/>
        <v>12951.213518557639</v>
      </c>
      <c r="AK78" s="77">
        <f t="shared" si="46"/>
        <v>6.8407097418831886E-2</v>
      </c>
      <c r="AL78" s="16">
        <f t="shared" si="47"/>
        <v>189326</v>
      </c>
      <c r="AM78" s="78" t="s">
        <v>75</v>
      </c>
    </row>
    <row r="79" spans="3:39" ht="45.75" customHeight="1" thickBot="1" x14ac:dyDescent="0.3">
      <c r="C79" s="31"/>
      <c r="D79" s="33"/>
      <c r="E79" s="31"/>
      <c r="F79" s="7" t="s">
        <v>55</v>
      </c>
      <c r="G79" s="24"/>
      <c r="H79" s="25"/>
      <c r="I79" s="25"/>
      <c r="J79" s="10"/>
      <c r="K79" s="10"/>
      <c r="L79" s="24"/>
      <c r="M79" s="25"/>
      <c r="N79" s="25"/>
      <c r="O79" s="25"/>
      <c r="P79" s="10"/>
      <c r="Q79" s="24"/>
      <c r="R79" s="25"/>
      <c r="S79" s="25"/>
      <c r="T79" s="25"/>
      <c r="U79" s="10"/>
      <c r="V79" s="24"/>
      <c r="W79" s="25"/>
      <c r="X79" s="25"/>
      <c r="Y79" s="25"/>
      <c r="Z79" s="10"/>
      <c r="AA79" s="24"/>
      <c r="AB79" s="25"/>
      <c r="AC79" s="25"/>
      <c r="AD79" s="25"/>
      <c r="AE79" s="10"/>
      <c r="AF79" s="16"/>
      <c r="AG79" s="16"/>
      <c r="AH79" s="16"/>
      <c r="AI79" s="16"/>
      <c r="AJ79" s="16"/>
      <c r="AK79" s="77"/>
      <c r="AL79" s="16"/>
      <c r="AM79" s="78"/>
    </row>
    <row r="80" spans="3:39" ht="360.75" customHeight="1" thickBot="1" x14ac:dyDescent="0.3">
      <c r="C80" s="31">
        <v>10</v>
      </c>
      <c r="D80" s="33" t="s">
        <v>60</v>
      </c>
      <c r="E80" s="31">
        <v>4</v>
      </c>
      <c r="F80" s="23" t="s">
        <v>61</v>
      </c>
      <c r="G80" s="34">
        <f>J80/1.19</f>
        <v>211100</v>
      </c>
      <c r="H80" s="37">
        <f>G80*19%</f>
        <v>40109</v>
      </c>
      <c r="I80" s="35">
        <f>G80*5.1%</f>
        <v>10766.099999999999</v>
      </c>
      <c r="J80" s="41">
        <v>251209</v>
      </c>
      <c r="K80" s="41">
        <f>J80+I80</f>
        <v>261975.1</v>
      </c>
      <c r="L80" s="34">
        <f>O80/1.19</f>
        <v>246529.4117647059</v>
      </c>
      <c r="M80" s="37">
        <f>L80*19%</f>
        <v>46840.588235294119</v>
      </c>
      <c r="N80" s="35">
        <f>L80*5.1%</f>
        <v>12573</v>
      </c>
      <c r="O80" s="63">
        <v>293370</v>
      </c>
      <c r="P80" s="41">
        <f>O80+N80</f>
        <v>305943</v>
      </c>
      <c r="Q80" s="34">
        <f>T80/1.19</f>
        <v>245648.73949579833</v>
      </c>
      <c r="R80" s="37">
        <f>Q80*19%</f>
        <v>46673.260504201688</v>
      </c>
      <c r="S80" s="35">
        <f>Q80*5.1%</f>
        <v>12528.085714285715</v>
      </c>
      <c r="T80" s="35">
        <v>292322</v>
      </c>
      <c r="U80" s="41">
        <f>T80+S80</f>
        <v>304850.08571428573</v>
      </c>
      <c r="V80" s="34">
        <f>Y80/1.19</f>
        <v>208100</v>
      </c>
      <c r="W80" s="37">
        <f>V80*19%</f>
        <v>39539</v>
      </c>
      <c r="X80" s="35">
        <f>V80*5.1%</f>
        <v>10613.099999999999</v>
      </c>
      <c r="Y80" s="71">
        <v>247639</v>
      </c>
      <c r="Z80" s="41">
        <f>Y80+X80</f>
        <v>258252.1</v>
      </c>
      <c r="AA80" s="34">
        <f>AD80/1.19</f>
        <v>201000</v>
      </c>
      <c r="AB80" s="37">
        <f>AA80*19%</f>
        <v>38190</v>
      </c>
      <c r="AC80" s="35">
        <f>AA80*5.1%</f>
        <v>10251</v>
      </c>
      <c r="AD80" s="71">
        <v>239190</v>
      </c>
      <c r="AE80" s="41">
        <f>AD80+AC80</f>
        <v>249441</v>
      </c>
      <c r="AF80" s="41">
        <f>MIN(K80,P80,U80,Z80,AE80)</f>
        <v>249441</v>
      </c>
      <c r="AG80" s="41">
        <f t="shared" si="42"/>
        <v>276092.25714285712</v>
      </c>
      <c r="AH80" s="41">
        <f t="shared" si="43"/>
        <v>274014.79884957487</v>
      </c>
      <c r="AI80" s="41">
        <f t="shared" si="44"/>
        <v>275042.43963880523</v>
      </c>
      <c r="AJ80" s="41">
        <f t="shared" si="45"/>
        <v>18845.284652860682</v>
      </c>
      <c r="AK80" s="81">
        <f t="shared" si="46"/>
        <v>6.8257200864237408E-2</v>
      </c>
      <c r="AL80" s="41">
        <f t="shared" si="47"/>
        <v>276092</v>
      </c>
      <c r="AM80" s="83" t="s">
        <v>75</v>
      </c>
    </row>
    <row r="81" spans="1:39" ht="75.75" customHeight="1" thickBot="1" x14ac:dyDescent="0.3">
      <c r="C81" s="31"/>
      <c r="D81" s="33"/>
      <c r="E81" s="31"/>
      <c r="F81" s="23" t="s">
        <v>62</v>
      </c>
      <c r="G81" s="34"/>
      <c r="H81" s="37"/>
      <c r="I81" s="36"/>
      <c r="J81" s="42"/>
      <c r="K81" s="42"/>
      <c r="L81" s="34"/>
      <c r="M81" s="37"/>
      <c r="N81" s="36"/>
      <c r="O81" s="63"/>
      <c r="P81" s="42"/>
      <c r="Q81" s="34"/>
      <c r="R81" s="37"/>
      <c r="S81" s="36"/>
      <c r="T81" s="36"/>
      <c r="U81" s="42"/>
      <c r="V81" s="34"/>
      <c r="W81" s="37"/>
      <c r="X81" s="36"/>
      <c r="Y81" s="71"/>
      <c r="Z81" s="42"/>
      <c r="AA81" s="34"/>
      <c r="AB81" s="37"/>
      <c r="AC81" s="36"/>
      <c r="AD81" s="71"/>
      <c r="AE81" s="42"/>
      <c r="AF81" s="43"/>
      <c r="AG81" s="43"/>
      <c r="AH81" s="43"/>
      <c r="AI81" s="43"/>
      <c r="AJ81" s="43"/>
      <c r="AK81" s="82"/>
      <c r="AL81" s="43"/>
      <c r="AM81" s="84"/>
    </row>
    <row r="82" spans="1:39" ht="19.5" thickBot="1" x14ac:dyDescent="0.35">
      <c r="C82" s="31"/>
      <c r="D82" s="33"/>
      <c r="E82" s="31"/>
      <c r="F82" s="6" t="s">
        <v>11</v>
      </c>
      <c r="G82" s="19"/>
      <c r="H82" s="20"/>
      <c r="I82" s="20"/>
      <c r="J82" s="20"/>
      <c r="K82" s="20"/>
      <c r="L82" s="19"/>
      <c r="M82" s="20"/>
      <c r="N82" s="20"/>
      <c r="O82" s="20"/>
      <c r="P82" s="20"/>
      <c r="Q82" s="19"/>
      <c r="R82" s="20"/>
      <c r="S82" s="20"/>
      <c r="T82" s="20"/>
      <c r="U82" s="20"/>
      <c r="V82" s="19"/>
      <c r="W82" s="20"/>
      <c r="X82" s="20"/>
      <c r="Y82" s="8"/>
      <c r="Z82" s="20"/>
      <c r="AA82" s="19"/>
      <c r="AB82" s="20"/>
      <c r="AC82" s="20"/>
      <c r="AD82" s="8"/>
      <c r="AE82" s="20"/>
      <c r="AF82" s="16"/>
      <c r="AG82" s="16"/>
      <c r="AH82" s="16"/>
      <c r="AI82" s="16"/>
      <c r="AJ82" s="16"/>
      <c r="AK82" s="77"/>
      <c r="AL82" s="16"/>
      <c r="AM82" s="78"/>
    </row>
    <row r="83" spans="1:39" ht="19.5" thickBot="1" x14ac:dyDescent="0.35">
      <c r="C83" s="31"/>
      <c r="D83" s="33"/>
      <c r="E83" s="31"/>
      <c r="F83" s="13" t="s">
        <v>59</v>
      </c>
      <c r="G83" s="21">
        <f t="shared" ref="G83:G85" si="58">J83/1.19</f>
        <v>79500</v>
      </c>
      <c r="H83" s="22">
        <f>G83*19%</f>
        <v>15105</v>
      </c>
      <c r="I83" s="22">
        <f t="shared" ref="I83:I85" si="59">G83*5.1%</f>
        <v>4054.4999999999995</v>
      </c>
      <c r="J83" s="8">
        <v>94605</v>
      </c>
      <c r="K83" s="8">
        <f>J83+I83</f>
        <v>98659.5</v>
      </c>
      <c r="L83" s="21">
        <f t="shared" ref="L83:L85" si="60">O83/1.19</f>
        <v>92780.672268907569</v>
      </c>
      <c r="M83" s="22">
        <f>L83*19%</f>
        <v>17628.327731092439</v>
      </c>
      <c r="N83" s="22">
        <f t="shared" ref="N83:N85" si="61">L83*5.1%</f>
        <v>4731.8142857142857</v>
      </c>
      <c r="O83" s="64">
        <v>110409</v>
      </c>
      <c r="P83" s="8">
        <f>O83+N83</f>
        <v>115140.81428571428</v>
      </c>
      <c r="Q83" s="21">
        <f t="shared" ref="Q83:Q85" si="62">T83/1.19</f>
        <v>92449.929872741734</v>
      </c>
      <c r="R83" s="22">
        <f>Q83*19%</f>
        <v>17565.486675820928</v>
      </c>
      <c r="S83" s="22">
        <f t="shared" ref="S83:S85" si="63">Q83*5.1%</f>
        <v>4714.9464235098285</v>
      </c>
      <c r="T83" s="22">
        <v>110015.41654856266</v>
      </c>
      <c r="U83" s="8">
        <f>T83+S83</f>
        <v>114730.36297207249</v>
      </c>
      <c r="V83" s="21">
        <f t="shared" ref="V83:V85" si="64">Y83/1.19</f>
        <v>78300</v>
      </c>
      <c r="W83" s="22">
        <f>V83*19%</f>
        <v>14877</v>
      </c>
      <c r="X83" s="22">
        <f t="shared" ref="X83:X85" si="65">V83*5.1%</f>
        <v>3993.2999999999997</v>
      </c>
      <c r="Y83" s="8">
        <v>93177</v>
      </c>
      <c r="Z83" s="8">
        <f>Y83+X83</f>
        <v>97170.3</v>
      </c>
      <c r="AA83" s="21">
        <f t="shared" ref="AA83:AA85" si="66">AD83/1.19</f>
        <v>75700</v>
      </c>
      <c r="AB83" s="22">
        <f>AA83*19%</f>
        <v>14383</v>
      </c>
      <c r="AC83" s="22">
        <f t="shared" ref="AC83:AC85" si="67">AA83*5.1%</f>
        <v>3860.7</v>
      </c>
      <c r="AD83" s="8">
        <v>90083</v>
      </c>
      <c r="AE83" s="8">
        <f>AD83+AC83</f>
        <v>93943.7</v>
      </c>
      <c r="AF83" s="16">
        <f>MIN(K83,P83,U83,Z83,AE83)</f>
        <v>93943.7</v>
      </c>
      <c r="AG83" s="16">
        <f t="shared" si="42"/>
        <v>103928.93545155737</v>
      </c>
      <c r="AH83" s="16">
        <f t="shared" si="43"/>
        <v>103150.50264714276</v>
      </c>
      <c r="AI83" s="16">
        <f t="shared" si="44"/>
        <v>103535.56450912867</v>
      </c>
      <c r="AJ83" s="16">
        <f t="shared" si="45"/>
        <v>7060.6276995405324</v>
      </c>
      <c r="AK83" s="77">
        <f t="shared" si="46"/>
        <v>6.7937073240123616E-2</v>
      </c>
      <c r="AL83" s="16">
        <f t="shared" si="47"/>
        <v>103929</v>
      </c>
      <c r="AM83" s="78" t="s">
        <v>75</v>
      </c>
    </row>
    <row r="84" spans="1:39" ht="30.75" customHeight="1" thickBot="1" x14ac:dyDescent="0.35">
      <c r="C84" s="31"/>
      <c r="D84" s="33"/>
      <c r="E84" s="31"/>
      <c r="F84" s="7" t="s">
        <v>63</v>
      </c>
      <c r="G84" s="21">
        <f t="shared" si="58"/>
        <v>396500</v>
      </c>
      <c r="H84" s="22">
        <f>G84*19%</f>
        <v>75335</v>
      </c>
      <c r="I84" s="22">
        <f t="shared" si="59"/>
        <v>20221.5</v>
      </c>
      <c r="J84" s="8">
        <v>471835</v>
      </c>
      <c r="K84" s="8">
        <f t="shared" ref="K84:K85" si="68">J84+I84</f>
        <v>492056.5</v>
      </c>
      <c r="L84" s="21">
        <f t="shared" si="60"/>
        <v>462959.66386554623</v>
      </c>
      <c r="M84" s="22">
        <f>L84*19%</f>
        <v>87962.336134453784</v>
      </c>
      <c r="N84" s="22">
        <f t="shared" si="61"/>
        <v>23610.942857142858</v>
      </c>
      <c r="O84" s="64">
        <v>550922</v>
      </c>
      <c r="P84" s="8">
        <f t="shared" ref="P84:P85" si="69">O84+N84</f>
        <v>574532.94285714289</v>
      </c>
      <c r="Q84" s="21">
        <f t="shared" si="62"/>
        <v>461306.85583587037</v>
      </c>
      <c r="R84" s="22">
        <f>Q84*19%</f>
        <v>87648.302608815371</v>
      </c>
      <c r="S84" s="22">
        <f t="shared" si="63"/>
        <v>23526.649647629387</v>
      </c>
      <c r="T84" s="16">
        <v>548955.15844468575</v>
      </c>
      <c r="U84" s="8">
        <f t="shared" ref="U84:U85" si="70">T84+S84</f>
        <v>572481.8080923151</v>
      </c>
      <c r="V84" s="21">
        <f t="shared" si="64"/>
        <v>390900</v>
      </c>
      <c r="W84" s="22">
        <f>V84*19%</f>
        <v>74271</v>
      </c>
      <c r="X84" s="22">
        <f t="shared" si="65"/>
        <v>19935.899999999998</v>
      </c>
      <c r="Y84" s="8">
        <v>465171</v>
      </c>
      <c r="Z84" s="8">
        <f t="shared" ref="Z84:Z85" si="71">Y84+X84</f>
        <v>485106.9</v>
      </c>
      <c r="AA84" s="21">
        <f t="shared" si="66"/>
        <v>377500</v>
      </c>
      <c r="AB84" s="22">
        <f>AA84*19%</f>
        <v>71725</v>
      </c>
      <c r="AC84" s="22">
        <f t="shared" si="67"/>
        <v>19252.5</v>
      </c>
      <c r="AD84" s="8">
        <v>449225</v>
      </c>
      <c r="AE84" s="8">
        <f t="shared" ref="AE84:AE85" si="72">AD84+AC84</f>
        <v>468477.5</v>
      </c>
      <c r="AF84" s="16">
        <f>MIN(K84,P84,U84,Z84,AE84)</f>
        <v>468477.5</v>
      </c>
      <c r="AG84" s="16">
        <f t="shared" si="42"/>
        <v>518531.13018989161</v>
      </c>
      <c r="AH84" s="16">
        <f t="shared" si="43"/>
        <v>514636.93754940061</v>
      </c>
      <c r="AI84" s="16">
        <f t="shared" si="44"/>
        <v>516563.31175297085</v>
      </c>
      <c r="AJ84" s="16">
        <f t="shared" si="45"/>
        <v>35393.261330276058</v>
      </c>
      <c r="AK84" s="77">
        <f t="shared" si="46"/>
        <v>6.8256772389566414E-2</v>
      </c>
      <c r="AL84" s="16">
        <f t="shared" si="47"/>
        <v>518531</v>
      </c>
      <c r="AM84" s="78" t="s">
        <v>75</v>
      </c>
    </row>
    <row r="85" spans="1:39" ht="30.75" thickBot="1" x14ac:dyDescent="0.35">
      <c r="C85" s="31"/>
      <c r="D85" s="33"/>
      <c r="E85" s="31"/>
      <c r="F85" s="7" t="s">
        <v>64</v>
      </c>
      <c r="G85" s="21">
        <f t="shared" si="58"/>
        <v>71900</v>
      </c>
      <c r="H85" s="22">
        <f>G85*19%</f>
        <v>13661</v>
      </c>
      <c r="I85" s="22">
        <f t="shared" si="59"/>
        <v>3666.8999999999996</v>
      </c>
      <c r="J85" s="16">
        <v>85561</v>
      </c>
      <c r="K85" s="8">
        <f t="shared" si="68"/>
        <v>89227.9</v>
      </c>
      <c r="L85" s="21">
        <f t="shared" si="60"/>
        <v>84000</v>
      </c>
      <c r="M85" s="22">
        <f>L85*19%</f>
        <v>15960</v>
      </c>
      <c r="N85" s="22">
        <f t="shared" si="61"/>
        <v>4284</v>
      </c>
      <c r="O85" s="64">
        <v>99960</v>
      </c>
      <c r="P85" s="8">
        <f t="shared" si="69"/>
        <v>104244</v>
      </c>
      <c r="Q85" s="21">
        <f t="shared" si="62"/>
        <v>83700</v>
      </c>
      <c r="R85" s="22">
        <f>Q85*19%</f>
        <v>15903</v>
      </c>
      <c r="S85" s="22">
        <f t="shared" si="63"/>
        <v>4268.7</v>
      </c>
      <c r="T85" s="16">
        <v>99603</v>
      </c>
      <c r="U85" s="8">
        <f t="shared" si="70"/>
        <v>103871.7</v>
      </c>
      <c r="V85" s="21">
        <f t="shared" si="64"/>
        <v>70900</v>
      </c>
      <c r="W85" s="22">
        <f>V85*19%</f>
        <v>13471</v>
      </c>
      <c r="X85" s="22">
        <f t="shared" si="65"/>
        <v>3615.8999999999996</v>
      </c>
      <c r="Y85" s="8">
        <v>84371</v>
      </c>
      <c r="Z85" s="8">
        <f t="shared" si="71"/>
        <v>87986.9</v>
      </c>
      <c r="AA85" s="21">
        <f t="shared" si="66"/>
        <v>68500</v>
      </c>
      <c r="AB85" s="22">
        <f>AA85*19%</f>
        <v>13015</v>
      </c>
      <c r="AC85" s="22">
        <f t="shared" si="67"/>
        <v>3493.5</v>
      </c>
      <c r="AD85" s="8">
        <v>81515</v>
      </c>
      <c r="AE85" s="8">
        <f t="shared" si="72"/>
        <v>85008.5</v>
      </c>
      <c r="AF85" s="16">
        <f>MIN(K85,P85,U85,Z85,AE85)</f>
        <v>85008.5</v>
      </c>
      <c r="AG85" s="16">
        <f t="shared" si="42"/>
        <v>94067.8</v>
      </c>
      <c r="AH85" s="16">
        <f t="shared" si="43"/>
        <v>93359.777827830796</v>
      </c>
      <c r="AI85" s="16">
        <f t="shared" si="44"/>
        <v>93709.985293260499</v>
      </c>
      <c r="AJ85" s="16">
        <f t="shared" si="45"/>
        <v>6405.8924628032919</v>
      </c>
      <c r="AK85" s="77">
        <f t="shared" si="46"/>
        <v>6.8098674177596283E-2</v>
      </c>
      <c r="AL85" s="16">
        <f t="shared" si="47"/>
        <v>94068</v>
      </c>
      <c r="AM85" s="78" t="s">
        <v>75</v>
      </c>
    </row>
    <row r="86" spans="1:39" ht="30.75" thickBot="1" x14ac:dyDescent="0.3">
      <c r="C86" s="31"/>
      <c r="D86" s="33"/>
      <c r="E86" s="31"/>
      <c r="F86" s="7" t="s">
        <v>55</v>
      </c>
      <c r="G86" s="24"/>
      <c r="H86" s="25"/>
      <c r="I86" s="25"/>
      <c r="J86" s="11"/>
      <c r="K86" s="11"/>
      <c r="L86" s="24"/>
      <c r="M86" s="25"/>
      <c r="N86" s="25"/>
      <c r="O86" s="11"/>
      <c r="P86" s="11"/>
      <c r="Q86" s="24"/>
      <c r="R86" s="25"/>
      <c r="S86" s="25"/>
      <c r="T86" s="11"/>
      <c r="U86" s="11"/>
      <c r="V86" s="24"/>
      <c r="W86" s="25"/>
      <c r="X86" s="25"/>
      <c r="Y86" s="11"/>
      <c r="Z86" s="11"/>
      <c r="AA86" s="24"/>
      <c r="AB86" s="25"/>
      <c r="AC86" s="25"/>
      <c r="AD86" s="11"/>
      <c r="AE86" s="11"/>
      <c r="AF86" s="16"/>
      <c r="AG86" s="16"/>
      <c r="AH86" s="16"/>
      <c r="AI86" s="16"/>
      <c r="AJ86" s="16"/>
      <c r="AK86" s="77"/>
      <c r="AL86" s="16"/>
      <c r="AM86" s="78"/>
    </row>
    <row r="87" spans="1:39" ht="39.75" customHeight="1" x14ac:dyDescent="0.3">
      <c r="G87" s="48" t="s">
        <v>65</v>
      </c>
      <c r="H87" s="48"/>
      <c r="I87" s="16">
        <f>SUM(I8:I86)</f>
        <v>6057438.299999998</v>
      </c>
      <c r="J87" s="16">
        <f>SUM(J8:J86)</f>
        <v>141340227</v>
      </c>
      <c r="K87" s="16">
        <f>SUM(K8:K86)</f>
        <v>147397665.29999998</v>
      </c>
      <c r="L87" s="48" t="s">
        <v>65</v>
      </c>
      <c r="M87" s="48"/>
      <c r="N87" s="16">
        <f>SUM(N8:N86)</f>
        <v>7072681.2132857116</v>
      </c>
      <c r="O87" s="16">
        <f>SUM(O8:O86)</f>
        <v>165029228.31</v>
      </c>
      <c r="P87" s="16">
        <f>SUM(P8:P86)</f>
        <v>172101909.52328572</v>
      </c>
      <c r="Q87" s="48" t="s">
        <v>65</v>
      </c>
      <c r="R87" s="48"/>
      <c r="S87" s="16">
        <f>SUM(S8:S86)</f>
        <v>7646008.3069744939</v>
      </c>
      <c r="T87" s="16">
        <f>SUM(T8:T86)</f>
        <v>178406860.49607143</v>
      </c>
      <c r="U87" s="16">
        <f>SUM(U8:U86)</f>
        <v>186052868.80304599</v>
      </c>
      <c r="V87" s="48" t="s">
        <v>65</v>
      </c>
      <c r="W87" s="48"/>
      <c r="X87" s="16">
        <f>SUM(X8:X86)</f>
        <v>5971533.8999999976</v>
      </c>
      <c r="Y87" s="16">
        <f>SUM(Y8:Y86)</f>
        <v>139335791</v>
      </c>
      <c r="Z87" s="16">
        <f>SUM(Z8:Z86)</f>
        <v>145307324.89999998</v>
      </c>
      <c r="AA87" s="48" t="s">
        <v>65</v>
      </c>
      <c r="AB87" s="48"/>
      <c r="AC87" s="16">
        <f>SUM(AC8:AC86)</f>
        <v>5767028.9999999991</v>
      </c>
      <c r="AD87" s="16">
        <f>SUM(AD8:AD86)</f>
        <v>134564010</v>
      </c>
      <c r="AE87" s="16">
        <f>SUM(AE8:AE86)</f>
        <v>140331039.00000006</v>
      </c>
      <c r="AF87" s="16"/>
      <c r="AG87" s="16"/>
      <c r="AH87" s="16"/>
      <c r="AI87" s="16"/>
      <c r="AJ87" s="48" t="s">
        <v>82</v>
      </c>
      <c r="AK87" s="48"/>
      <c r="AL87" s="16">
        <f>SUM(AL8:AL86)</f>
        <v>158238160</v>
      </c>
      <c r="AM87" s="78"/>
    </row>
    <row r="88" spans="1:39" x14ac:dyDescent="0.3">
      <c r="A88" s="27"/>
      <c r="B88" s="27"/>
      <c r="C88" s="27"/>
      <c r="D88" s="27"/>
      <c r="E88" s="27"/>
      <c r="F88" s="27"/>
      <c r="G88" s="28"/>
      <c r="H88" s="28"/>
      <c r="I88" s="28"/>
      <c r="J88" s="27"/>
      <c r="K88" s="27"/>
    </row>
    <row r="89" spans="1:39" x14ac:dyDescent="0.3">
      <c r="A89" s="27"/>
      <c r="B89" s="27"/>
      <c r="C89" s="27"/>
      <c r="D89" s="27"/>
      <c r="E89" s="27"/>
      <c r="F89" s="27"/>
      <c r="G89" s="28"/>
      <c r="H89" s="28"/>
      <c r="I89" s="28"/>
      <c r="J89" s="27"/>
      <c r="K89" s="27"/>
    </row>
    <row r="90" spans="1:39" x14ac:dyDescent="0.3">
      <c r="A90" s="27"/>
      <c r="B90" s="27"/>
      <c r="C90" s="27"/>
      <c r="D90" s="27"/>
      <c r="E90" s="27"/>
      <c r="F90" s="27"/>
      <c r="G90" s="28"/>
      <c r="H90" s="28"/>
      <c r="I90" s="28"/>
      <c r="J90" s="27"/>
      <c r="K90" s="27"/>
    </row>
    <row r="91" spans="1:39" x14ac:dyDescent="0.3">
      <c r="A91" s="27"/>
      <c r="B91" s="27"/>
      <c r="C91" s="27"/>
      <c r="D91" s="27"/>
      <c r="E91" s="27"/>
      <c r="F91" s="27"/>
      <c r="G91" s="28"/>
      <c r="H91" s="28"/>
      <c r="I91" s="28"/>
      <c r="J91" s="27"/>
      <c r="K91" s="27"/>
    </row>
    <row r="92" spans="1:39" x14ac:dyDescent="0.3">
      <c r="A92" s="27"/>
      <c r="B92" s="27"/>
      <c r="C92" s="27"/>
      <c r="D92" s="27"/>
      <c r="E92" s="27"/>
      <c r="F92" s="27"/>
      <c r="G92" s="28"/>
      <c r="H92" s="28"/>
      <c r="I92" s="28"/>
      <c r="J92" s="27"/>
      <c r="K92" s="27"/>
    </row>
    <row r="93" spans="1:39" x14ac:dyDescent="0.3">
      <c r="A93" s="27"/>
      <c r="B93" s="27"/>
      <c r="C93" s="27"/>
      <c r="D93" s="27"/>
      <c r="E93" s="27"/>
      <c r="F93" s="27"/>
      <c r="G93" s="28"/>
      <c r="H93" s="28"/>
      <c r="I93" s="28"/>
      <c r="J93" s="27"/>
      <c r="K93" s="27"/>
    </row>
    <row r="94" spans="1:39" x14ac:dyDescent="0.3">
      <c r="A94" s="27"/>
      <c r="B94" s="27"/>
      <c r="C94" s="27"/>
      <c r="D94" s="27"/>
      <c r="E94" s="27"/>
      <c r="F94" s="27"/>
      <c r="G94" s="28"/>
      <c r="H94" s="28"/>
      <c r="I94" s="28"/>
      <c r="J94" s="27"/>
      <c r="K94" s="27"/>
    </row>
    <row r="95" spans="1:39" x14ac:dyDescent="0.3">
      <c r="A95" s="27"/>
      <c r="B95" s="27"/>
      <c r="C95" s="27"/>
      <c r="D95" s="27"/>
      <c r="E95" s="27"/>
      <c r="F95" s="27"/>
      <c r="G95" s="28"/>
      <c r="H95" s="28"/>
      <c r="I95" s="28"/>
      <c r="J95" s="27"/>
      <c r="K95" s="27"/>
    </row>
    <row r="96" spans="1:39" x14ac:dyDescent="0.3">
      <c r="A96" s="27"/>
      <c r="B96" s="27"/>
      <c r="C96" s="27"/>
      <c r="D96" s="27"/>
      <c r="E96" s="27"/>
      <c r="F96" s="27"/>
      <c r="G96" s="28"/>
      <c r="H96" s="28"/>
      <c r="I96" s="28"/>
      <c r="J96" s="27"/>
      <c r="K96" s="27"/>
    </row>
    <row r="97" spans="1:11" x14ac:dyDescent="0.3">
      <c r="A97" s="27"/>
      <c r="B97" s="27"/>
      <c r="C97" s="27"/>
      <c r="D97" s="27"/>
      <c r="E97" s="27"/>
      <c r="F97" s="27"/>
      <c r="G97" s="28"/>
      <c r="H97" s="28"/>
      <c r="I97" s="28"/>
      <c r="J97" s="27"/>
      <c r="K97" s="27"/>
    </row>
    <row r="98" spans="1:11" x14ac:dyDescent="0.3">
      <c r="A98" s="27"/>
      <c r="B98" s="27"/>
      <c r="C98" s="27"/>
      <c r="D98" s="27"/>
      <c r="E98" s="27"/>
      <c r="F98" s="27"/>
      <c r="G98" s="28"/>
      <c r="H98" s="28"/>
      <c r="I98" s="28"/>
      <c r="J98" s="27"/>
      <c r="K98" s="27"/>
    </row>
    <row r="99" spans="1:11" x14ac:dyDescent="0.3">
      <c r="A99" s="27"/>
      <c r="B99" s="27"/>
      <c r="C99" s="27"/>
      <c r="D99" s="27"/>
      <c r="E99" s="27"/>
      <c r="F99" s="27"/>
      <c r="G99" s="28"/>
      <c r="H99" s="28"/>
      <c r="I99" s="28"/>
      <c r="J99" s="27"/>
      <c r="K99" s="27"/>
    </row>
    <row r="100" spans="1:11" x14ac:dyDescent="0.3">
      <c r="A100" s="27"/>
      <c r="B100" s="27"/>
      <c r="C100" s="27"/>
      <c r="D100" s="27"/>
      <c r="E100" s="27"/>
      <c r="F100" s="27"/>
      <c r="G100" s="28"/>
      <c r="H100" s="28"/>
      <c r="I100" s="28"/>
      <c r="J100" s="27"/>
      <c r="K100" s="27"/>
    </row>
    <row r="101" spans="1:11" x14ac:dyDescent="0.3">
      <c r="A101" s="27"/>
      <c r="B101" s="27"/>
      <c r="C101" s="27"/>
      <c r="D101" s="27"/>
      <c r="E101" s="27"/>
      <c r="F101" s="27"/>
      <c r="G101" s="28"/>
      <c r="H101" s="28"/>
      <c r="I101" s="28"/>
      <c r="J101" s="27"/>
      <c r="K101" s="27"/>
    </row>
    <row r="102" spans="1:11" x14ac:dyDescent="0.3">
      <c r="A102" s="27"/>
      <c r="B102" s="27"/>
      <c r="C102" s="27"/>
      <c r="D102" s="27"/>
      <c r="E102" s="27"/>
      <c r="F102" s="27"/>
      <c r="G102" s="28"/>
      <c r="H102" s="28"/>
      <c r="I102" s="28"/>
      <c r="J102" s="27"/>
      <c r="K102" s="27"/>
    </row>
    <row r="103" spans="1:11" x14ac:dyDescent="0.3">
      <c r="A103" s="27"/>
      <c r="B103" s="27"/>
      <c r="C103" s="27"/>
      <c r="D103" s="27"/>
      <c r="E103" s="27"/>
      <c r="F103" s="27"/>
      <c r="G103" s="28"/>
      <c r="H103" s="28"/>
      <c r="I103" s="28"/>
      <c r="J103" s="27"/>
      <c r="K103" s="27"/>
    </row>
    <row r="104" spans="1:11" x14ac:dyDescent="0.3">
      <c r="A104" s="27"/>
      <c r="B104" s="27"/>
      <c r="C104" s="27"/>
      <c r="D104" s="27"/>
      <c r="E104" s="27"/>
      <c r="F104" s="27"/>
      <c r="G104" s="28"/>
      <c r="H104" s="28"/>
      <c r="I104" s="28"/>
      <c r="J104" s="27"/>
      <c r="K104" s="27"/>
    </row>
    <row r="105" spans="1:11" x14ac:dyDescent="0.3">
      <c r="A105" s="27"/>
      <c r="B105" s="27"/>
      <c r="C105" s="27"/>
      <c r="D105" s="27"/>
      <c r="E105" s="27"/>
      <c r="F105" s="27"/>
      <c r="G105" s="28"/>
      <c r="H105" s="28"/>
      <c r="I105" s="28"/>
      <c r="J105" s="27"/>
      <c r="K105" s="27"/>
    </row>
    <row r="106" spans="1:11" x14ac:dyDescent="0.3">
      <c r="A106" s="27"/>
      <c r="B106" s="27"/>
      <c r="C106" s="27"/>
      <c r="D106" s="27"/>
      <c r="E106" s="27"/>
      <c r="F106" s="27"/>
      <c r="G106" s="28"/>
      <c r="H106" s="28"/>
      <c r="I106" s="28"/>
      <c r="J106" s="27"/>
      <c r="K106" s="27"/>
    </row>
    <row r="107" spans="1:11" x14ac:dyDescent="0.3">
      <c r="A107" s="27"/>
      <c r="B107" s="27"/>
      <c r="C107" s="27"/>
      <c r="D107" s="27"/>
      <c r="E107" s="27"/>
      <c r="F107" s="27"/>
      <c r="G107" s="28"/>
      <c r="H107" s="28"/>
      <c r="I107" s="28"/>
      <c r="J107" s="27"/>
      <c r="K107" s="27"/>
    </row>
    <row r="108" spans="1:11" x14ac:dyDescent="0.3">
      <c r="A108" s="27"/>
      <c r="B108" s="27"/>
      <c r="C108" s="27"/>
      <c r="D108" s="27"/>
      <c r="E108" s="27"/>
      <c r="F108" s="27"/>
      <c r="G108" s="28"/>
      <c r="H108" s="28"/>
      <c r="I108" s="28"/>
      <c r="J108" s="27"/>
      <c r="K108" s="27"/>
    </row>
    <row r="109" spans="1:11" x14ac:dyDescent="0.3">
      <c r="A109" s="27"/>
      <c r="B109" s="27"/>
      <c r="C109" s="27"/>
      <c r="D109" s="27"/>
      <c r="E109" s="27"/>
      <c r="F109" s="27"/>
      <c r="G109" s="28"/>
      <c r="H109" s="28"/>
      <c r="I109" s="28"/>
      <c r="J109" s="27"/>
      <c r="K109" s="27"/>
    </row>
    <row r="110" spans="1:11" x14ac:dyDescent="0.3">
      <c r="A110" s="27"/>
      <c r="B110" s="27"/>
      <c r="C110" s="27"/>
      <c r="D110" s="27"/>
      <c r="E110" s="27"/>
      <c r="F110" s="27"/>
      <c r="G110" s="28"/>
      <c r="H110" s="28"/>
      <c r="I110" s="28"/>
      <c r="J110" s="27"/>
      <c r="K110" s="27"/>
    </row>
    <row r="111" spans="1:11" x14ac:dyDescent="0.3">
      <c r="A111" s="27"/>
      <c r="B111" s="27"/>
      <c r="C111" s="27"/>
      <c r="D111" s="27"/>
      <c r="E111" s="27"/>
      <c r="F111" s="27"/>
      <c r="G111" s="28"/>
      <c r="H111" s="28"/>
      <c r="I111" s="28"/>
      <c r="J111" s="27"/>
      <c r="K111" s="27"/>
    </row>
    <row r="112" spans="1:11" x14ac:dyDescent="0.3">
      <c r="A112" s="27"/>
      <c r="B112" s="27"/>
      <c r="C112" s="27"/>
      <c r="D112" s="27"/>
      <c r="E112" s="27"/>
      <c r="F112" s="27"/>
      <c r="G112" s="28"/>
      <c r="H112" s="28"/>
      <c r="I112" s="28"/>
      <c r="J112" s="27"/>
      <c r="K112" s="27"/>
    </row>
    <row r="113" spans="1:11" x14ac:dyDescent="0.3">
      <c r="A113" s="27"/>
      <c r="B113" s="27"/>
      <c r="C113" s="27"/>
      <c r="D113" s="27"/>
      <c r="E113" s="27"/>
      <c r="F113" s="27"/>
      <c r="G113" s="28"/>
      <c r="H113" s="28"/>
      <c r="I113" s="28"/>
      <c r="J113" s="27"/>
      <c r="K113" s="27"/>
    </row>
    <row r="114" spans="1:11" x14ac:dyDescent="0.3">
      <c r="A114" s="27"/>
      <c r="B114" s="27"/>
      <c r="C114" s="27"/>
      <c r="D114" s="27"/>
      <c r="E114" s="27"/>
      <c r="F114" s="27"/>
      <c r="G114" s="28"/>
      <c r="H114" s="28"/>
      <c r="I114" s="28"/>
      <c r="J114" s="27"/>
      <c r="K114" s="27"/>
    </row>
    <row r="115" spans="1:11" x14ac:dyDescent="0.3">
      <c r="A115" s="27"/>
      <c r="B115" s="27"/>
      <c r="C115" s="27"/>
      <c r="D115" s="27"/>
      <c r="E115" s="27"/>
      <c r="F115" s="27"/>
      <c r="G115" s="28"/>
      <c r="H115" s="28"/>
      <c r="I115" s="28"/>
      <c r="J115" s="27"/>
      <c r="K115" s="27"/>
    </row>
    <row r="116" spans="1:11" x14ac:dyDescent="0.3">
      <c r="A116" s="27"/>
      <c r="B116" s="27"/>
      <c r="C116" s="27"/>
      <c r="D116" s="27"/>
      <c r="E116" s="27"/>
      <c r="F116" s="27"/>
      <c r="G116" s="28"/>
      <c r="H116" s="28"/>
      <c r="I116" s="28"/>
      <c r="J116" s="27"/>
      <c r="K116" s="27"/>
    </row>
    <row r="117" spans="1:11" x14ac:dyDescent="0.3">
      <c r="A117" s="27"/>
      <c r="B117" s="27"/>
      <c r="C117" s="27"/>
      <c r="D117" s="27"/>
      <c r="E117" s="27"/>
      <c r="F117" s="27"/>
      <c r="G117" s="28"/>
      <c r="H117" s="28"/>
      <c r="I117" s="28"/>
      <c r="J117" s="27"/>
      <c r="K117" s="27"/>
    </row>
    <row r="118" spans="1:11" x14ac:dyDescent="0.3">
      <c r="A118" s="27"/>
      <c r="B118" s="27"/>
      <c r="C118" s="27"/>
      <c r="D118" s="27"/>
      <c r="E118" s="27"/>
      <c r="F118" s="27"/>
      <c r="G118" s="28"/>
      <c r="H118" s="28"/>
      <c r="I118" s="28"/>
      <c r="J118" s="27"/>
      <c r="K118" s="27"/>
    </row>
    <row r="119" spans="1:11" x14ac:dyDescent="0.3">
      <c r="A119" s="27"/>
      <c r="B119" s="27"/>
      <c r="C119" s="27"/>
      <c r="D119" s="27"/>
      <c r="E119" s="27"/>
      <c r="F119" s="27"/>
      <c r="G119" s="28"/>
      <c r="H119" s="28"/>
      <c r="I119" s="28"/>
      <c r="J119" s="27"/>
      <c r="K119" s="27"/>
    </row>
    <row r="120" spans="1:11" x14ac:dyDescent="0.3">
      <c r="A120" s="27"/>
      <c r="B120" s="27"/>
      <c r="C120" s="27"/>
      <c r="D120" s="27"/>
      <c r="E120" s="27"/>
      <c r="F120" s="27"/>
      <c r="G120" s="28"/>
      <c r="H120" s="28"/>
      <c r="I120" s="28"/>
      <c r="J120" s="27"/>
      <c r="K120" s="27"/>
    </row>
    <row r="121" spans="1:11" x14ac:dyDescent="0.3">
      <c r="A121" s="27"/>
      <c r="B121" s="27"/>
      <c r="C121" s="27"/>
      <c r="D121" s="27"/>
      <c r="E121" s="27"/>
      <c r="F121" s="27"/>
      <c r="G121" s="28"/>
      <c r="H121" s="28"/>
      <c r="I121" s="28"/>
      <c r="J121" s="27"/>
      <c r="K121" s="27"/>
    </row>
    <row r="122" spans="1:11" x14ac:dyDescent="0.3">
      <c r="A122" s="27"/>
      <c r="B122" s="27"/>
      <c r="C122" s="27"/>
      <c r="D122" s="27"/>
      <c r="E122" s="27"/>
      <c r="F122" s="27"/>
      <c r="G122" s="28"/>
      <c r="H122" s="28"/>
      <c r="I122" s="28"/>
      <c r="J122" s="27"/>
      <c r="K122" s="27"/>
    </row>
    <row r="123" spans="1:11" x14ac:dyDescent="0.3">
      <c r="A123" s="27"/>
      <c r="B123" s="27"/>
      <c r="C123" s="27"/>
      <c r="D123" s="27"/>
      <c r="E123" s="27"/>
      <c r="F123" s="27"/>
      <c r="G123" s="28"/>
      <c r="H123" s="28"/>
      <c r="I123" s="28"/>
      <c r="J123" s="27"/>
      <c r="K123" s="27"/>
    </row>
    <row r="124" spans="1:11" x14ac:dyDescent="0.3">
      <c r="A124" s="27"/>
      <c r="B124" s="27"/>
      <c r="C124" s="27"/>
      <c r="D124" s="27"/>
      <c r="E124" s="27"/>
      <c r="F124" s="27"/>
      <c r="G124" s="28"/>
      <c r="H124" s="28"/>
      <c r="I124" s="28"/>
      <c r="J124" s="27"/>
      <c r="K124" s="27"/>
    </row>
    <row r="125" spans="1:11" x14ac:dyDescent="0.3">
      <c r="A125" s="27"/>
      <c r="B125" s="27"/>
      <c r="C125" s="27"/>
      <c r="D125" s="27"/>
      <c r="E125" s="27"/>
      <c r="F125" s="27"/>
      <c r="G125" s="28"/>
      <c r="H125" s="28"/>
      <c r="I125" s="28"/>
      <c r="J125" s="27"/>
      <c r="K125" s="27"/>
    </row>
    <row r="126" spans="1:11" x14ac:dyDescent="0.3">
      <c r="A126" s="27"/>
      <c r="B126" s="27"/>
      <c r="C126" s="27"/>
      <c r="D126" s="27"/>
      <c r="E126" s="27"/>
      <c r="F126" s="27"/>
      <c r="G126" s="28"/>
      <c r="H126" s="28"/>
      <c r="I126" s="28"/>
      <c r="J126" s="27"/>
      <c r="K126" s="27"/>
    </row>
  </sheetData>
  <mergeCells count="145">
    <mergeCell ref="AM68:AM69"/>
    <mergeCell ref="AK75:AK76"/>
    <mergeCell ref="AL75:AL76"/>
    <mergeCell ref="AM75:AM76"/>
    <mergeCell ref="AK80:AK81"/>
    <mergeCell ref="AL80:AL81"/>
    <mergeCell ref="AM80:AM81"/>
    <mergeCell ref="AD68:AD69"/>
    <mergeCell ref="AI68:AI69"/>
    <mergeCell ref="AK68:AK69"/>
    <mergeCell ref="AL68:AL69"/>
    <mergeCell ref="AJ87:AK87"/>
    <mergeCell ref="AF80:AF81"/>
    <mergeCell ref="AG80:AG81"/>
    <mergeCell ref="AH80:AH81"/>
    <mergeCell ref="AI80:AI81"/>
    <mergeCell ref="AJ80:AJ81"/>
    <mergeCell ref="AF75:AF76"/>
    <mergeCell ref="AG75:AG76"/>
    <mergeCell ref="AH75:AH76"/>
    <mergeCell ref="AI75:AI76"/>
    <mergeCell ref="AJ75:AJ76"/>
    <mergeCell ref="AF68:AF69"/>
    <mergeCell ref="AG68:AG69"/>
    <mergeCell ref="AH68:AH69"/>
    <mergeCell ref="AJ68:AJ69"/>
    <mergeCell ref="AC80:AC81"/>
    <mergeCell ref="AD80:AD81"/>
    <mergeCell ref="AE80:AE81"/>
    <mergeCell ref="AA87:AB87"/>
    <mergeCell ref="Y80:Y81"/>
    <mergeCell ref="Z80:Z81"/>
    <mergeCell ref="V87:W87"/>
    <mergeCell ref="AA5:AE5"/>
    <mergeCell ref="AA68:AA69"/>
    <mergeCell ref="AB68:AB69"/>
    <mergeCell ref="AC68:AC69"/>
    <mergeCell ref="AE68:AE69"/>
    <mergeCell ref="AA75:AA76"/>
    <mergeCell ref="AB75:AB76"/>
    <mergeCell ref="AC75:AC76"/>
    <mergeCell ref="AD75:AD76"/>
    <mergeCell ref="AE75:AE76"/>
    <mergeCell ref="AA80:AA81"/>
    <mergeCell ref="AB80:AB81"/>
    <mergeCell ref="U80:U81"/>
    <mergeCell ref="Q87:R87"/>
    <mergeCell ref="V5:Z5"/>
    <mergeCell ref="V68:V69"/>
    <mergeCell ref="W68:W69"/>
    <mergeCell ref="X68:X69"/>
    <mergeCell ref="Y68:Y69"/>
    <mergeCell ref="Z68:Z69"/>
    <mergeCell ref="V75:V76"/>
    <mergeCell ref="W75:W76"/>
    <mergeCell ref="X75:X76"/>
    <mergeCell ref="Y75:Y76"/>
    <mergeCell ref="Z75:Z76"/>
    <mergeCell ref="V80:V81"/>
    <mergeCell ref="W80:W81"/>
    <mergeCell ref="X80:X81"/>
    <mergeCell ref="L87:M87"/>
    <mergeCell ref="Q5:U5"/>
    <mergeCell ref="Q68:Q69"/>
    <mergeCell ref="R68:R69"/>
    <mergeCell ref="S68:S69"/>
    <mergeCell ref="T68:T69"/>
    <mergeCell ref="U68:U69"/>
    <mergeCell ref="Q75:Q76"/>
    <mergeCell ref="R75:R76"/>
    <mergeCell ref="S75:S76"/>
    <mergeCell ref="T75:T76"/>
    <mergeCell ref="U75:U76"/>
    <mergeCell ref="Q80:Q81"/>
    <mergeCell ref="R80:R81"/>
    <mergeCell ref="S80:S81"/>
    <mergeCell ref="T80:T81"/>
    <mergeCell ref="L80:L81"/>
    <mergeCell ref="M80:M81"/>
    <mergeCell ref="N80:N81"/>
    <mergeCell ref="O80:O81"/>
    <mergeCell ref="P80:P81"/>
    <mergeCell ref="L75:L76"/>
    <mergeCell ref="M75:M76"/>
    <mergeCell ref="N75:N76"/>
    <mergeCell ref="O75:O76"/>
    <mergeCell ref="P75:P76"/>
    <mergeCell ref="L5:P5"/>
    <mergeCell ref="L68:L69"/>
    <mergeCell ref="M68:M69"/>
    <mergeCell ref="N68:N69"/>
    <mergeCell ref="O68:O69"/>
    <mergeCell ref="P68:P69"/>
    <mergeCell ref="K68:K69"/>
    <mergeCell ref="K75:K76"/>
    <mergeCell ref="K80:K81"/>
    <mergeCell ref="G87:H87"/>
    <mergeCell ref="C5:F5"/>
    <mergeCell ref="J80:J81"/>
    <mergeCell ref="C80:C86"/>
    <mergeCell ref="D80:D86"/>
    <mergeCell ref="E80:E86"/>
    <mergeCell ref="G80:G81"/>
    <mergeCell ref="H80:H81"/>
    <mergeCell ref="I80:I81"/>
    <mergeCell ref="J75:J76"/>
    <mergeCell ref="J68:J69"/>
    <mergeCell ref="C75:C79"/>
    <mergeCell ref="D75:D79"/>
    <mergeCell ref="C1:J3"/>
    <mergeCell ref="C4:J4"/>
    <mergeCell ref="E75:E79"/>
    <mergeCell ref="G75:G76"/>
    <mergeCell ref="H75:H76"/>
    <mergeCell ref="I75:I76"/>
    <mergeCell ref="I68:I69"/>
    <mergeCell ref="H68:H69"/>
    <mergeCell ref="C67:F67"/>
    <mergeCell ref="C68:C74"/>
    <mergeCell ref="D68:D74"/>
    <mergeCell ref="E68:E74"/>
    <mergeCell ref="G68:G69"/>
    <mergeCell ref="C51:C58"/>
    <mergeCell ref="D51:D58"/>
    <mergeCell ref="E51:E58"/>
    <mergeCell ref="C59:C66"/>
    <mergeCell ref="D59:D66"/>
    <mergeCell ref="E59:E66"/>
    <mergeCell ref="C34:C41"/>
    <mergeCell ref="D34:D41"/>
    <mergeCell ref="E34:E41"/>
    <mergeCell ref="C42:C50"/>
    <mergeCell ref="D42:D50"/>
    <mergeCell ref="E42:E50"/>
    <mergeCell ref="C18:C25"/>
    <mergeCell ref="D18:D25"/>
    <mergeCell ref="E18:E25"/>
    <mergeCell ref="C26:C33"/>
    <mergeCell ref="D26:D33"/>
    <mergeCell ref="E26:E33"/>
    <mergeCell ref="C7:F7"/>
    <mergeCell ref="C8:C17"/>
    <mergeCell ref="D8:D17"/>
    <mergeCell ref="E8:E17"/>
    <mergeCell ref="G5:K5"/>
  </mergeCells>
  <pageMargins left="0.7" right="0.7" top="0.75" bottom="0.75" header="0.3" footer="0.3"/>
  <pageSetup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0BE7D4-0B60-4F9D-8DAE-CF910DE1B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0F5F7E-8198-4666-AFA4-4F9C067794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F51256-D200-42AB-A9DA-82DBDCF1B43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PAOLA LLANOS ARIAS</dc:creator>
  <cp:keywords/>
  <dc:description/>
  <cp:lastModifiedBy>PAOLA LLANOS ARIAS</cp:lastModifiedBy>
  <cp:revision/>
  <dcterms:created xsi:type="dcterms:W3CDTF">2025-09-30T17:15:44Z</dcterms:created>
  <dcterms:modified xsi:type="dcterms:W3CDTF">2026-08-11T05:01:45Z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