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192.168.8.146\Users\PLANEACION\SOP 2026\CONTRATOS\OBRAS\CARRIL DESACELERACIÓN AURORA\1) PRE CONTRACTUAL\2) DOCUMENTOS EDITABLES\"/>
    </mc:Choice>
  </mc:AlternateContent>
  <xr:revisionPtr revIDLastSave="0" documentId="13_ncr:1_{3432F9E7-5FD1-46BC-9098-8B62660B3E31}"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'[35]Res-Accide-10'!$R$2:$R$7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'[35]Res-Accide-10'!#REF!</definedName>
    <definedName name="fer">'[35]Res-Accide-10'!#REF!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'[35]Res-Accide-10'!#REF!</definedName>
    <definedName name="lun">'[35]Res-Accide-10'!#REF!</definedName>
    <definedName name="lv">#REF!</definedName>
    <definedName name="m">#REF!</definedName>
    <definedName name="MA" localSheetId="2">'[35]Res-Accide-10'!#REF!</definedName>
    <definedName name="MA">'[35]Res-Accide-10'!#REF!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'[35]Res-Accide-10'!#REF!</definedName>
    <definedName name="mar">'[35]Res-Accide-10'!#REF!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(Entidad)'!$K$46</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'[35]Res-Accide-10'!#REF!</definedName>
    <definedName name="WDFSDF">'[35]Res-Accide-10'!#REF!</definedName>
    <definedName name="wedw">#REF!</definedName>
    <definedName name="WEFWE" localSheetId="2">'[35]Res-Accide-10'!#REF!</definedName>
    <definedName name="WEFWE">'[35]Res-Accide-10'!#REF!</definedName>
    <definedName name="WER">'[35]Res-Accide-10'!$S$2:$S$7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'[35]Res-Accide-10'!#REF!</definedName>
    <definedName name="WILSON">'[35]Res-Accide-10'!#REF!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8" i="265" l="1"/>
  <c r="J42" i="265"/>
  <c r="K42" i="265" s="1"/>
  <c r="J41" i="265"/>
  <c r="K41" i="265" s="1"/>
  <c r="J40" i="265"/>
  <c r="K40" i="265" s="1"/>
  <c r="K43" i="265" s="1"/>
  <c r="J37" i="265"/>
  <c r="K37" i="265" s="1"/>
  <c r="J36" i="265"/>
  <c r="K36" i="265" s="1"/>
  <c r="J35" i="265"/>
  <c r="K35" i="265" s="1"/>
  <c r="J34" i="265"/>
  <c r="K34" i="265" s="1"/>
  <c r="K31" i="265"/>
  <c r="H31" i="265"/>
  <c r="G31" i="265"/>
  <c r="K30" i="265"/>
  <c r="K32" i="265" s="1"/>
  <c r="K29" i="265"/>
  <c r="K28" i="265"/>
  <c r="J25" i="265"/>
  <c r="K25" i="265" s="1"/>
  <c r="J24" i="265"/>
  <c r="K24" i="265" s="1"/>
  <c r="J23" i="265"/>
  <c r="K23" i="265" s="1"/>
  <c r="J22" i="265"/>
  <c r="K22" i="265" s="1"/>
  <c r="K21" i="265"/>
  <c r="J20" i="265"/>
  <c r="K20" i="265" s="1"/>
  <c r="J17" i="265"/>
  <c r="K17" i="265" s="1"/>
  <c r="J16" i="265"/>
  <c r="K16" i="265"/>
  <c r="J15" i="265"/>
  <c r="K15" i="265" s="1"/>
  <c r="J14" i="265"/>
  <c r="K14" i="265" s="1"/>
  <c r="K38" i="265" l="1"/>
  <c r="K18" i="265"/>
  <c r="K26" i="265"/>
  <c r="K44" i="265" l="1"/>
  <c r="K49" i="265" s="1"/>
  <c r="K51" i="265" s="1"/>
</calcChain>
</file>

<file path=xl/sharedStrings.xml><?xml version="1.0" encoding="utf-8"?>
<sst xmlns="http://schemas.openxmlformats.org/spreadsheetml/2006/main" count="228" uniqueCount="150">
  <si>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</si>
  <si>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</si>
  <si>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</si>
  <si>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</si>
  <si>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</si>
  <si>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</si>
  <si>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</si>
  <si>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</si>
  <si>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</si>
  <si>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</si>
  <si>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</si>
  <si>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</si>
  <si>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</si>
  <si>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</si>
  <si>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</si>
  <si>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</si>
  <si>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</si>
  <si>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</si>
  <si>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</si>
  <si>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</si>
  <si>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</si>
  <si>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</si>
  <si>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</si>
  <si>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</si>
  <si>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</si>
  <si>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</si>
  <si>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</si>
  <si>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</si>
  <si>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</si>
  <si>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</si>
  <si>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</si>
  <si>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</si>
  <si>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</si>
  <si>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</si>
  <si>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</si>
  <si>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</si>
  <si>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</si>
  <si>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</si>
  <si>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</si>
  <si>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</si>
  <si>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</si>
  <si>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</si>
  <si>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</si>
  <si>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</si>
  <si>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</si>
  <si>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</si>
  <si>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</si>
  <si>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</si>
  <si>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</si>
  <si>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</si>
  <si>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</si>
  <si>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</si>
  <si>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</si>
  <si>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</si>
  <si>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</si>
  <si>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</si>
  <si>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</si>
  <si>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</si>
  <si>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</si>
  <si>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</si>
  <si>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</si>
  <si>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</si>
  <si>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</si>
  <si>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</si>
  <si>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</si>
  <si>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</si>
  <si>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</si>
  <si>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</si>
  <si>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</si>
  <si>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</si>
  <si>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</si>
  <si>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</si>
  <si>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</si>
  <si>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</si>
  <si>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</si>
  <si>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</si>
  <si>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</si>
  <si>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</si>
  <si>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</si>
  <si>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</si>
  <si>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</si>
  <si>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</si>
  <si>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</si>
  <si>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</si>
  <si>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</si>
  <si>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</si>
  <si>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</si>
  <si>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</si>
  <si>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</si>
  <si>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</si>
  <si>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</si>
  <si>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</si>
  <si>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</si>
  <si>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</si>
  <si>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</si>
  <si>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</si>
  <si>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ICCU 1,41</t>
  </si>
  <si>
    <t>LOCALIZACIÓN Y REPLANTEO DE CIMIENTOS CON ELEMENTOS DE
PRESICIÓN</t>
  </si>
  <si>
    <t>M2</t>
  </si>
  <si>
    <t>ICCU 1.8</t>
  </si>
  <si>
    <t>CERCA EN TELA VERDE</t>
  </si>
  <si>
    <t>ML</t>
  </si>
  <si>
    <t>ICCU 1.1</t>
  </si>
  <si>
    <t>CAMPAMENTO 18M2 EN TABLA, TEJA DE ETERNIT, INC. TRANS, MATERIALES</t>
  </si>
  <si>
    <t>UND</t>
  </si>
  <si>
    <t>ICCU 1.43</t>
  </si>
  <si>
    <t>RED ELÉCTRICA PROVISIONAL L=50M</t>
  </si>
  <si>
    <t>OBRAS PRELIMINARES</t>
  </si>
  <si>
    <t>ADECUACIÓN Y MEJORAMIENTO DE LA VÍA DE INGRESO Y SALIDA HACIA LA AUTOPISTA NORTE EN EL SECTOR DE LA BOMBA PUMA DE LA VEREDA LA AURORA DEL MUNICIPIO DE GACHANCIPÁ</t>
  </si>
  <si>
    <t>EXCAVACIONES Y RELLENOS</t>
  </si>
  <si>
    <t>NORMA INV
600.1</t>
  </si>
  <si>
    <t>EXCAVACIONES VARIAS SIN CLASIFICAR (INCLUYE RETIRO DE SOBRANTES A UNA DISTANCIA MENOR DE 5 KM)</t>
  </si>
  <si>
    <t>M3</t>
  </si>
  <si>
    <t>PROPIO</t>
  </si>
  <si>
    <t>RELLENO EN RECEBO COMÚN COMPACTADO MECÁNICAMENTE</t>
  </si>
  <si>
    <t>***</t>
  </si>
  <si>
    <t>RAJÓN PARA MEJORAMIENTO DE LA SUBRASANTE</t>
  </si>
  <si>
    <t>NORMA INV
320,1</t>
  </si>
  <si>
    <t>SUBBASE GRANULAR</t>
  </si>
  <si>
    <t>NORMA INV
330,1</t>
  </si>
  <si>
    <t>BASE GRANULAR</t>
  </si>
  <si>
    <t xml:space="preserve"> ESTRUCTURA MURO DE CONTENCIÓN CARRIL DE  ACELERACIÓN Y DESACELERACIÓN.</t>
  </si>
  <si>
    <t>ICCU 4,29</t>
  </si>
  <si>
    <t>BASE EN CONCRETO POBRE 1500 PSI</t>
  </si>
  <si>
    <t xml:space="preserve">SUMINISTRO E INSTALACION DE CONCRETO 4000 PSI PREMEZCLADO PARA MURO DE CONTENCIÓN (ZARPA) </t>
  </si>
  <si>
    <t>SUMINISTRO E INSTALACION DE CONCRETO 4000 PSI PREMEZCLADO PARA MURO DE CONTENCIÓN (PANTALLA MURO)</t>
  </si>
  <si>
    <t>NORMA INV
420.1</t>
  </si>
  <si>
    <t>RIEGO DE IMPRIMACIÓN</t>
  </si>
  <si>
    <t>NORMA INV
450.2 P</t>
  </si>
  <si>
    <t>MEZCLA DENSA EN CALIENTE TIPO MDC-19 (INCLUYE CEMENTO
ASFÁLTICO)</t>
  </si>
  <si>
    <t>NORMA INV
671.1</t>
  </si>
  <si>
    <t xml:space="preserve">CUNETA DE CONCRETO CLASE E, 2500 PSI FUNDIDA EN EL LUGAR </t>
  </si>
  <si>
    <t>NORMA INV
700.1</t>
  </si>
  <si>
    <t>LÍNEAS DE DEMARCACIÓN CON PINTURA EN FRÍO</t>
  </si>
  <si>
    <t>Ml</t>
  </si>
  <si>
    <t>PAVIMENTO</t>
  </si>
  <si>
    <t>NORMA INV
640.1</t>
  </si>
  <si>
    <t>SUMINISTRO FIGURADO Y ARMADO DE ACERO DE REFUERZO 60000 PSI</t>
  </si>
  <si>
    <t>KG</t>
  </si>
  <si>
    <t>SUMINISTRO E INSTALACIÓN TUBERÍA EN PVC-ALCANTARILLADO, DIÁMETRO 36"</t>
  </si>
  <si>
    <t>ICCU 5,57</t>
  </si>
  <si>
    <t>ANCLAJE 1"</t>
  </si>
  <si>
    <t>UN</t>
  </si>
  <si>
    <t>OBRAS DE ARTE</t>
  </si>
  <si>
    <t>PLAN DE MANEJO DE TRÁFICO - PMT ( DISPOSITIVOS, SEÑALIZACION Y EQUIPOS)</t>
  </si>
  <si>
    <t>PLAN DE MANEJO AMBIENTAL</t>
  </si>
  <si>
    <t>VALOR TOTAL  OBRAS (INC-PMT,PMA)</t>
  </si>
  <si>
    <t>AJUSTE ALPESO</t>
  </si>
  <si>
    <t>ICCU 4,50</t>
  </si>
  <si>
    <t>RELLENO EN PEDRAPLEN COMPACTO " (INCLUYE TRANSPORTE, SUMINISTRO, EXTENDIDO MANUAL Y COLOCACIÓN)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</si>
</sst>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_);_(* \(#,##0.00\);_(* &quot;-&quot;??_);_(@_)"/>
    <numFmt numFmtId="165" formatCode="_-* #,##0.00\ &quot;€&quot;_-;\-* #,##0.00\ &quot;€&quot;_-;_-* &quot;-&quot;??\ &quot;€&quot;_-;_-@_-"/>
    <numFmt numFmtId="166" formatCode="_-&quot;$&quot;* #,##0.00_-;\-&quot;$&quot;* #,##0.00_-;_-&quot;$&quot;* &quot;-&quot;??_-;_-@_-"/>
    <numFmt numFmtId="167" formatCode="_-* #,##0.00\ _€_-;\-* #,##0.00\ _€_-;_-* &quot;-&quot;??\ _€_-;_-@_-"/>
    <numFmt numFmtId="168" formatCode="&quot;$&quot;\ #,##0.00_);\(&quot;$&quot;\ #,##0.00\)"/>
    <numFmt numFmtId="169" formatCode="_(&quot;$&quot;\ * #,##0.00_);_(&quot;$&quot;\ * \(#,##0.00\);_(&quot;$&quot;\ *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1"/>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s>
  <cellStyleXfs count="25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4"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4" fontId="9" fillId="0" borderId="0" applyFont="0" applyFill="0" applyBorder="0" applyAlignment="0" applyProtection="0"/>
    <xf numFmtId="174" fontId="6" fillId="0" borderId="0" applyFont="0" applyFill="0" applyBorder="0" applyAlignment="0" applyProtection="0"/>
    <xf numFmtId="164" fontId="6" fillId="0" borderId="0" applyFont="0" applyFill="0" applyBorder="0" applyAlignment="0" applyProtection="0"/>
    <xf numFmtId="164"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9"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4" fontId="9" fillId="0" borderId="0" applyFont="0" applyFill="0" applyBorder="0" applyAlignment="0" applyProtection="0"/>
    <xf numFmtId="173" fontId="5" fillId="0" borderId="0" applyFont="0" applyFill="0" applyBorder="0" applyAlignment="0" applyProtection="0"/>
    <xf numFmtId="164" fontId="5"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6" fontId="5" fillId="0" borderId="0" applyFont="0" applyFill="0" applyBorder="0" applyAlignment="0" applyProtection="0"/>
    <xf numFmtId="169"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6" fontId="5" fillId="0" borderId="0" applyFont="0" applyFill="0" applyBorder="0" applyAlignment="0" applyProtection="0"/>
    <xf numFmtId="169"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cellStyleXfs>
  <cellXfs count="437">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7"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7" fontId="50" fillId="0" borderId="25" xfId="0" applyNumberFormat="1" applyFont="1" applyBorder="1" applyAlignment="1">
      <alignment horizontal="center" wrapText="1"/>
    </xf>
    <xf numFmtId="173" fontId="50" fillId="0" borderId="47" xfId="34" applyFont="1" applyBorder="1" applyAlignment="1">
      <alignment horizontal="center" wrapText="1"/>
    </xf>
    <xf numFmtId="167"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8" fontId="50" fillId="0" borderId="18" xfId="62" applyNumberFormat="1" applyFont="1" applyBorder="1" applyAlignment="1">
      <alignment horizontal="right" vertical="center" wrapText="1"/>
    </xf>
    <xf numFmtId="168"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8"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8"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8"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8"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0" fillId="0" borderId="33" xfId="0" applyBorder="1" applyAlignment="1">
      <alignment horizontal="center" vertical="center"/>
    </xf>
    <xf numFmtId="0" fontId="0" fillId="0" borderId="23" xfId="0" applyBorder="1" applyAlignment="1">
      <alignment horizontal="center" vertical="center"/>
    </xf>
    <xf numFmtId="0" fontId="0" fillId="0" borderId="18" xfId="0" applyBorder="1" applyAlignment="1">
      <alignment horizontal="center" vertical="center"/>
    </xf>
    <xf numFmtId="173" fontId="0" fillId="0" borderId="18" xfId="34" applyFont="1" applyFill="1" applyBorder="1" applyAlignment="1">
      <alignment vertical="center" wrapText="1"/>
    </xf>
    <xf numFmtId="2" fontId="0" fillId="0" borderId="18" xfId="0" applyNumberFormat="1" applyBorder="1" applyAlignment="1">
      <alignment horizontal="center" vertical="center"/>
    </xf>
    <xf numFmtId="173" fontId="0" fillId="0" borderId="18" xfId="34" applyFont="1" applyFill="1" applyBorder="1" applyAlignment="1">
      <alignment horizontal="center" vertical="center"/>
    </xf>
    <xf numFmtId="173" fontId="0" fillId="0" borderId="30" xfId="34" applyFont="1" applyFill="1" applyBorder="1" applyAlignment="1">
      <alignment horizontal="center" vertical="center"/>
    </xf>
    <xf numFmtId="0" fontId="59" fillId="0" borderId="33" xfId="135" applyFont="1" applyBorder="1" applyAlignment="1">
      <alignment horizontal="center" vertical="center"/>
    </xf>
    <xf numFmtId="0" fontId="59" fillId="0" borderId="18" xfId="135" applyFont="1" applyBorder="1" applyAlignment="1">
      <alignment horizontal="center" vertical="center"/>
    </xf>
    <xf numFmtId="0" fontId="59" fillId="0" borderId="18" xfId="135" applyFont="1" applyBorder="1" applyAlignment="1">
      <alignment horizontal="left" vertical="center" wrapText="1"/>
    </xf>
    <xf numFmtId="4" fontId="59" fillId="0" borderId="18" xfId="39" applyNumberFormat="1" applyFont="1" applyFill="1" applyBorder="1" applyAlignment="1">
      <alignment horizontal="center" vertical="center" wrapText="1"/>
    </xf>
    <xf numFmtId="0" fontId="59" fillId="26" borderId="33" xfId="135" applyFont="1" applyFill="1" applyBorder="1" applyAlignment="1">
      <alignment horizontal="center" vertical="center"/>
    </xf>
    <xf numFmtId="0" fontId="59" fillId="26" borderId="18" xfId="135" applyFont="1" applyFill="1" applyBorder="1" applyAlignment="1">
      <alignment horizontal="center" vertical="center"/>
    </xf>
    <xf numFmtId="0" fontId="59" fillId="26" borderId="18" xfId="135" applyFont="1" applyFill="1" applyBorder="1" applyAlignment="1">
      <alignment horizontal="left" vertical="center" wrapText="1"/>
    </xf>
    <xf numFmtId="4" fontId="59" fillId="26" borderId="18" xfId="39" applyNumberFormat="1" applyFont="1" applyFill="1" applyBorder="1" applyAlignment="1">
      <alignment horizontal="center" vertical="center" wrapText="1"/>
    </xf>
    <xf numFmtId="173" fontId="0" fillId="26" borderId="18" xfId="34" applyFont="1" applyFill="1" applyBorder="1" applyAlignment="1">
      <alignment horizontal="center" vertical="center"/>
    </xf>
    <xf numFmtId="173" fontId="0" fillId="26" borderId="30" xfId="34" applyFont="1" applyFill="1" applyBorder="1" applyAlignment="1">
      <alignment horizontal="center" vertical="center"/>
    </xf>
    <xf numFmtId="0" fontId="52" fillId="24" borderId="43" xfId="73" applyFont="1" applyFill="1" applyBorder="1" applyAlignment="1">
      <alignment horizontal="center" vertical="center"/>
    </xf>
    <xf numFmtId="0" fontId="0" fillId="0" borderId="18" xfId="0" applyBorder="1" applyAlignment="1">
      <alignment horizontal="center" vertical="center" wrapText="1"/>
    </xf>
    <xf numFmtId="0" fontId="0" fillId="26" borderId="18" xfId="0" applyFill="1" applyBorder="1" applyAlignment="1">
      <alignment horizontal="center" vertical="center"/>
    </xf>
    <xf numFmtId="0" fontId="0" fillId="26" borderId="23" xfId="0" applyFill="1" applyBorder="1" applyAlignment="1">
      <alignment horizontal="center" vertical="center"/>
    </xf>
    <xf numFmtId="173" fontId="0" fillId="26" borderId="18" xfId="34" applyFont="1" applyFill="1" applyBorder="1" applyAlignment="1">
      <alignment vertical="center" wrapText="1"/>
    </xf>
    <xf numFmtId="2" fontId="0" fillId="26" borderId="18" xfId="0" applyNumberFormat="1" applyFill="1" applyBorder="1" applyAlignment="1">
      <alignment horizontal="center" vertical="center"/>
    </xf>
    <xf numFmtId="173" fontId="0" fillId="0" borderId="18" xfId="34" applyFont="1" applyFill="1" applyBorder="1" applyAlignment="1">
      <alignment horizontal="left" vertical="center" wrapText="1"/>
    </xf>
    <xf numFmtId="0" fontId="0" fillId="0" borderId="32" xfId="0" applyBorder="1" applyAlignment="1">
      <alignment horizontal="center" vertical="center"/>
    </xf>
    <xf numFmtId="0" fontId="0" fillId="0" borderId="29" xfId="0" applyBorder="1" applyAlignment="1">
      <alignment horizontal="center" vertical="center" wrapText="1"/>
    </xf>
    <xf numFmtId="0" fontId="0" fillId="0" borderId="29" xfId="0" applyBorder="1" applyAlignment="1">
      <alignment horizontal="center" vertical="center"/>
    </xf>
    <xf numFmtId="173" fontId="0" fillId="0" borderId="29" xfId="34" applyFont="1" applyFill="1" applyBorder="1" applyAlignment="1">
      <alignment vertical="center" wrapText="1"/>
    </xf>
    <xf numFmtId="2" fontId="0" fillId="0" borderId="29" xfId="0" applyNumberFormat="1" applyBorder="1" applyAlignment="1">
      <alignment horizontal="center" vertical="center"/>
    </xf>
    <xf numFmtId="173" fontId="0" fillId="0" borderId="29" xfId="34" applyFont="1" applyFill="1" applyBorder="1" applyAlignment="1">
      <alignment horizontal="center" vertical="center"/>
    </xf>
    <xf numFmtId="173" fontId="0" fillId="0" borderId="35" xfId="34" applyFont="1" applyFill="1" applyBorder="1" applyAlignment="1">
      <alignment horizontal="center" vertical="center"/>
    </xf>
    <xf numFmtId="0" fontId="0" fillId="0" borderId="52" xfId="0" applyBorder="1" applyAlignment="1">
      <alignment horizontal="center" vertical="center"/>
    </xf>
    <xf numFmtId="0" fontId="0" fillId="0" borderId="89" xfId="0" applyBorder="1" applyAlignment="1">
      <alignment horizontal="center" vertical="center"/>
    </xf>
    <xf numFmtId="0" fontId="0" fillId="0" borderId="77" xfId="0" applyBorder="1" applyAlignment="1">
      <alignment horizontal="center" vertical="center" wrapText="1"/>
    </xf>
    <xf numFmtId="0" fontId="0" fillId="0" borderId="77" xfId="0" applyBorder="1" applyAlignment="1">
      <alignment horizontal="center" vertical="center"/>
    </xf>
    <xf numFmtId="173" fontId="0" fillId="0" borderId="77" xfId="34" applyFont="1" applyFill="1" applyBorder="1" applyAlignment="1">
      <alignment vertical="center" wrapText="1"/>
    </xf>
    <xf numFmtId="2" fontId="0" fillId="0" borderId="77" xfId="0" applyNumberFormat="1" applyBorder="1" applyAlignment="1">
      <alignment horizontal="center" vertical="center"/>
    </xf>
    <xf numFmtId="173" fontId="0" fillId="0" borderId="77" xfId="34" applyFont="1" applyFill="1" applyBorder="1" applyAlignment="1">
      <alignment horizontal="center" vertical="center"/>
    </xf>
    <xf numFmtId="173" fontId="0" fillId="0" borderId="76" xfId="34" applyFont="1" applyFill="1" applyBorder="1" applyAlignment="1">
      <alignment horizontal="center" vertical="center"/>
    </xf>
    <xf numFmtId="0" fontId="0" fillId="0" borderId="65" xfId="0" applyBorder="1" applyAlignment="1">
      <alignment horizontal="center" vertical="center"/>
    </xf>
    <xf numFmtId="173" fontId="1" fillId="0" borderId="35" xfId="34" applyFont="1" applyBorder="1" applyAlignment="1">
      <alignment horizontal="center" vertical="center"/>
    </xf>
    <xf numFmtId="173" fontId="1" fillId="0" borderId="30" xfId="34" applyFont="1" applyBorder="1" applyAlignment="1">
      <alignment horizontal="center" vertical="center"/>
    </xf>
    <xf numFmtId="9" fontId="33" fillId="27" borderId="30" xfId="95" applyFont="1" applyFill="1" applyBorder="1" applyAlignment="1">
      <alignment horizontal="center"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0" borderId="0" xfId="130" applyFont="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44"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center" vertical="center" wrapText="1"/>
    </xf>
    <xf numFmtId="0" fontId="52" fillId="24" borderId="14" xfId="73" applyFont="1" applyFill="1" applyBorder="1" applyAlignment="1">
      <alignment horizontal="center" vertical="center" wrapText="1"/>
    </xf>
    <xf numFmtId="0" fontId="52" fillId="24" borderId="15" xfId="73"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5" fillId="0" borderId="85" xfId="89" applyFont="1" applyBorder="1" applyAlignment="1">
      <alignment horizontal="center" wrapText="1"/>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ocuments%20and%20Settings/E01PGAS1/Escritorio/REPORTE%20DE%20PRODUCCION.lnk.xls" TargetMode="External"/><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Laura/AppData/Local/Temp/SHARE/ESTIMA/P7020/PROYECTO/730/CAMBIOS/Z209.XLS" TargetMode="External"/><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William/Excel/WINDOWS/TEMP/EST0798.XLS" TargetMode="External"/><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CARRIL%20DESACELERACION%20VRA%20AURORA/PRECONTRACTUAL/V&#237;nculoExternoRecuperado1" TargetMode="External"/><Relationship Id="rId1" Type="http://schemas.openxmlformats.org/officeDocument/2006/relationships/externalLinkPath" Target="/PLANEACION/SOP%202026/CONTRATOS/OBRAS/CARRIL%20DESACELERACION%20VRA%20AURORA/PRECONTRACTUAL/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Planta%20Soda/Programa%20B&#225;sico/CUADROS%20%20CONTROL.xls" TargetMode="External"/><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Users/dchaves/Desktop/NARI&#209;O/CONECTIVIDAD/EL%20EMPATE%20-%20LA%20UNION%20PR%2060+240%20al%20PR%2066+090/OBRA/BASE/PRESUPUESTO%20P.xls" TargetMode="External"/><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ZXPREPLIEGOS%20PUENTE%20ARMADA/PRESUP/ZPREPLIEGOS%20PUENTE%20ARMADA/OBRAS%20PUENTE%20ARMADA2.xls" TargetMode="External"/><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file:///\\192.168.8.146\PROYECTOS%20SMA%20&amp;%20SOL%202008-2012\Portafolio%20inscrito%20Fase%20III\1%20EXTRACCION\2%20MEJORAMIENTO%20DEL%20SISTEMA%20DE%20BOMBEO%20DE%20CRUDO%20(Bombas%20PCP)\Solicitud%20de%20Contratacion%20o%20Compras%20VFF%2006%20a%2008%20C%20LLANITO%20PCP.xls?96ED2BE3" TargetMode="External"/><Relationship Id="rId1" Type="http://schemas.openxmlformats.org/officeDocument/2006/relationships/externalLinkPath" Target="file:///\\96ED2BE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Walter/PRAGO%20MR%20-%20copia/COPCO/Pozo%20Arrayan%204013675/Informes%20Diario%20Arrayan.xls" TargetMode="External"/><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2" Type="http://schemas.openxmlformats.org/officeDocument/2006/relationships/externalLinkPath" Target="../../../../../../../PAVICOL/MSOFFICE/LICITAR/analisis%20del%20AIU/AIU.xls" TargetMode="External"/><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file:///\\192.168.8.146\Volumes\TOSHIBA%20EXT\Presupuestos%20Variante%20San%20Gil\marino\C\Documents%20and%20Settings\Hector%20Guerrero\Mis%20documentos\Licitaciones%20realizadas\Invias\INTER-Taraza-caucasia\DIFERGO\WINDOWS\TEMP\UNITARIOS.xls?DEE9F80F" TargetMode="External"/><Relationship Id="rId1" Type="http://schemas.openxmlformats.org/officeDocument/2006/relationships/externalLinkPath" Target="file:///\\DEE9F80F\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file:///\\192.168.8.146\Inf.%2009-ene-09\Users\user5\AppData\Local\Temp\Temp1_2282%20OSBL%20RR%20114%20S3%20Rev%20%200%20(24-abr)%20(2).zip\Documents%20and%20Settings\Administrador\Mis%20documentos\VICTOR%20M.%20DURAN%20S\ARCHIVOS%20ITANSUCA\NOMINA%20CONVENC?4BAE1D2D" TargetMode="External"/><Relationship Id="rId1" Type="http://schemas.openxmlformats.org/officeDocument/2006/relationships/externalLinkPath" Target="file:///\\4BAE1D2D\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40318_ECP-GEA-F-23_Solicitud_de_Contratacion_o_Compras.xls" TargetMode="External"/><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ers/DoMendez/Escritorio/Avance%20HDT/1%20Avances/Soporte%20Douglas.xls" TargetMode="External"/><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Documents%20and%20Settings/ISP/Mis%20documentos/Dise&#241;o/Dise&#241;o%20Basico/Memorias/Dise&#241;o%20pueta%20a%20tierra.xls" TargetMode="External"/><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DISTRITO/Publico/Comite%20Abr-25-08/GRM-SOL-RO-F3-XXX-08%20Mejoramiento%20Confiabilidad%20Unidades%20Bombeo/DSD%20Mejoramiento%20Confiabilidad%20Unidades%20de%20Bombeo%20SOL.xls" TargetMode="External"/><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Users/GLENN%20ESCORCIA/AppData/Local/Microsoft/Windows/Temporary%20Internet%20Files/Content.Outlook/IJGC4PT9/ANALISIS%20CAPACIDAD%20FINANCIERA.xls" TargetMode="External"/><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ingeneria%20tello/853%20BACKUP%20ING.%20DE%20DETALLE/11.%20Presupuesto%20Total/Documentos/11%20Detalle/PRESUPUESTO%20TELLO%20CON%20AJUSTES.xls" TargetMode="External"/><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192.168.8.146\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Users/JorgeF/Documents/amv%20grupo%203%20boyaca%202009/PRECIOS%20UNITARIOS/corregidos/2011/LICITACIONES%20AGOSTO%202011/apus%20boyaca%20VIA%20chiquinquira%20-%20TUNJA.xlsx" TargetMode="External"/><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OFERTAS/7422/DPTO/CIVIL/7422CWXL.XLS" TargetMode="External"/><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INDICOL/CER/Presupuesto%20petrominerales%202.xls" TargetMode="External"/><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1.%20COORDINACION%20Y%20CONTROL%20DE%20PROYECTOS/1.4%20CONTROL%20DOC-PLANOS-ISOS/CONTROL%20DOC%20&amp;%20PLANOS/sru/1800-8230-52-R310-0001%20COMENTADA.xls" TargetMode="External"/><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RPLC/escalatoria/fps.xls" TargetMode="External"/><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92.168.8.146\CONSORCIO%20ETSA-CONCOL%20-%20CONSULTORIA\PROYECTO%20CRUDOS%20PESADOS%20CAMPO%20CASTILLA\1%20PPTO.%20E.%20APIAY-MONTERREY-PORVENIR\Proyectos%20VIT\CRUDOS%20PESADOS\informaci&#243;n-refer\CONSOLIDADO%20SOA_REQUERIMIENTOS%20NAFTA_100_2014.xls?732BD8A2" TargetMode="External"/><Relationship Id="rId1" Type="http://schemas.openxmlformats.org/officeDocument/2006/relationships/externalLinkPath" Target="file:///\\732BD8A2\CONSOLIDADO%20SOA_REQUERIMIENTOS%20NAFTA_100_2014.xls"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Users/Ing.%20Edwin%20Gomez/Desktop/Acta%20No%204.xlsx" TargetMode="External"/><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1.%20PRAGO%20ING/8.%20Varios%20Proyecto/Cronograma%20descansos%20%20-%20Trafos%20libres%20PCB%20-%20Prago%20Ing..xlsx" TargetMode="External"/><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2" Type="http://schemas.openxmlformats.org/officeDocument/2006/relationships/externalLinkPath" Target="../../../../../../../OFERTAS/7417/STIMA/7417stiA.xls" TargetMode="External"/><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Users/Javieru/Documents/ECP/Cartago%20VIT/Documents%20and%20Settings/dgarcia/Local%20Settings/Temporary%20Internet%20Files/Content.IE5/KJ9Z6MJD/Plantilla%20Documento%20excel.xls" TargetMode="External"/><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edwin/Repro/Avance%20Proyecto-Reprog1..xls" TargetMode="External"/><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GROUPS/DOCUME~1/e0227748/CONFIG~1/Temp/Instrucciones%20de%20trabajo%20SAS3.xls" TargetMode="External"/><Relationship Id="rId1" Type="http://schemas.openxmlformats.org/officeDocument/2006/relationships/externalLinkPath" Target="/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CARRIL%20DESACELERACION%20VRA%20AURORA/CANTIDADES%20REALES/presupuesto%20vi&#769;a%20La%20Aurora%20Licitar%20-%20CANTIDADES%20REALES%20V2.xlsx" TargetMode="External"/><Relationship Id="rId1" Type="http://schemas.openxmlformats.org/officeDocument/2006/relationships/externalLinkPath" Target="/PLANEACION/SOP%202026/CONTRATOS/OBRAS/CARRIL%20DESACELERACION%20VRA%20AURORA/CANTIDADES%20REALES/presupuesto%20vi&#769;a%20La%20Aurora%20Licitar%20-%20CANTIDADES%20REALES%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M. 1 LOCALI"/>
      <sheetName val="M.2 CERCA TELA"/>
      <sheetName val="M.3 CAMPAMENT"/>
      <sheetName val="M.4 RED ELECT"/>
      <sheetName val="M.5 EXCA"/>
      <sheetName val="M.6 RELL.TRITURADO"/>
      <sheetName val="APU.RELLENO TRI 34"/>
      <sheetName val="M.7 RELLE RECEBO COMÚN"/>
      <sheetName val="M.8 RAJÓN MEJORA"/>
      <sheetName val="M.9 SUB BASE"/>
      <sheetName val="M.10  BASE"/>
      <sheetName val="M.11 BASE CONCRE SIMPLE"/>
      <sheetName val="M.12 CONCRE PREMEZ ZARPA"/>
      <sheetName val="APU. CONCRETO PREMEZ ZARP"/>
      <sheetName val="M.13 CONCRE MURO"/>
      <sheetName val="APU.CONCRETOPREMZ MURO"/>
      <sheetName val="M.14 RIEGO.IMPRIM"/>
      <sheetName val="M.15 MEZCLA DENSA CALIEN"/>
      <sheetName val="M.16 CUNETA CONCRET"/>
      <sheetName val="M.17 PINTURA EN FRIO"/>
      <sheetName val="M.18 ACERO60000PSI"/>
      <sheetName val="M.19 TUBERIA PVC 36&quot;"/>
      <sheetName val="APU SUMINISTRO DE TUB LLORADE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D7"/>
        </row>
        <row r="8">
          <cell r="I8"/>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1"/>
  <sheetViews>
    <sheetView showGridLines="0" tabSelected="1" view="pageBreakPreview" topLeftCell="A6" zoomScaleNormal="100" zoomScaleSheetLayoutView="100" zoomScalePageLayoutView="55" workbookViewId="0">
      <selection activeCell="G22" sqref="G22"/>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6"/>
      <c r="D2" s="226"/>
      <c r="E2" s="227"/>
      <c r="F2" s="226"/>
      <c r="G2" s="226"/>
      <c r="H2" s="226"/>
      <c r="I2" s="226"/>
      <c r="J2" s="226"/>
      <c r="K2" s="226"/>
      <c r="L2" s="8"/>
      <c r="M2" s="5"/>
    </row>
    <row r="3" spans="1:13" ht="27" customHeight="1">
      <c r="A3" s="5"/>
      <c r="B3" s="9"/>
      <c r="C3" s="299" t="s">
        <v>0</v>
      </c>
      <c r="D3" s="299"/>
      <c r="E3" s="299"/>
      <c r="F3" s="299"/>
      <c r="G3" s="5"/>
      <c r="H3" s="5"/>
      <c r="I3" s="5"/>
      <c r="J3" s="5"/>
      <c r="K3" s="5"/>
      <c r="L3" s="10"/>
      <c r="M3" s="5"/>
    </row>
    <row r="4" spans="1:13">
      <c r="A4" s="5"/>
      <c r="B4" s="9"/>
      <c r="C4" s="209" t="s">
        <v>1</v>
      </c>
      <c r="D4" s="210" t="s">
        <v>2</v>
      </c>
      <c r="E4" s="209" t="s">
        <v>3</v>
      </c>
      <c r="F4" s="210">
        <v>4</v>
      </c>
      <c r="G4" s="5"/>
      <c r="H4" s="5"/>
      <c r="I4" s="5"/>
      <c r="J4" s="5"/>
      <c r="K4" s="5"/>
      <c r="L4" s="10"/>
      <c r="M4" s="5"/>
    </row>
    <row r="5" spans="1:13">
      <c r="A5" s="5"/>
      <c r="B5" s="9"/>
      <c r="C5" s="280" t="s">
        <v>4</v>
      </c>
      <c r="D5" s="280"/>
      <c r="E5" s="280"/>
      <c r="F5" s="280"/>
      <c r="G5" s="280"/>
      <c r="H5" s="280"/>
      <c r="I5" s="280"/>
      <c r="J5" s="280"/>
      <c r="K5" s="280"/>
      <c r="L5" s="10"/>
      <c r="M5" s="5"/>
    </row>
    <row r="6" spans="1:13" ht="17.25" thickBot="1">
      <c r="A6" s="5"/>
      <c r="B6" s="9"/>
      <c r="C6" s="317" t="s">
        <v>5</v>
      </c>
      <c r="D6" s="317"/>
      <c r="E6" s="317"/>
      <c r="F6" s="317"/>
      <c r="G6" s="317"/>
      <c r="H6" s="317"/>
      <c r="I6" s="317"/>
      <c r="J6" s="317"/>
      <c r="K6" s="317"/>
      <c r="L6" s="10"/>
      <c r="M6" s="5"/>
    </row>
    <row r="7" spans="1:13" s="20" customFormat="1">
      <c r="A7" s="19"/>
      <c r="B7" s="224"/>
      <c r="C7" s="290" t="s">
        <v>6</v>
      </c>
      <c r="D7" s="291"/>
      <c r="E7" s="291"/>
      <c r="F7" s="291"/>
      <c r="G7" s="291"/>
      <c r="H7" s="291"/>
      <c r="I7" s="291"/>
      <c r="J7" s="291"/>
      <c r="K7" s="292"/>
      <c r="L7" s="21"/>
      <c r="M7" s="19"/>
    </row>
    <row r="8" spans="1:13" ht="43.5" customHeight="1">
      <c r="A8" s="5"/>
      <c r="B8" s="225"/>
      <c r="C8" s="293"/>
      <c r="D8" s="294"/>
      <c r="E8" s="294"/>
      <c r="F8" s="294"/>
      <c r="G8" s="294"/>
      <c r="H8" s="294"/>
      <c r="I8" s="294"/>
      <c r="J8" s="294"/>
      <c r="K8" s="295"/>
      <c r="L8" s="10"/>
      <c r="M8" s="5"/>
    </row>
    <row r="9" spans="1:13" ht="34.5" customHeight="1">
      <c r="A9" s="5"/>
      <c r="B9" s="225"/>
      <c r="C9" s="296" t="s">
        <v>7</v>
      </c>
      <c r="D9" s="297"/>
      <c r="E9" s="297"/>
      <c r="F9" s="297"/>
      <c r="G9" s="297"/>
      <c r="H9" s="297"/>
      <c r="I9" s="297"/>
      <c r="J9" s="297"/>
      <c r="K9" s="298"/>
      <c r="L9" s="10"/>
      <c r="M9" s="5"/>
    </row>
    <row r="10" spans="1:13" ht="58.5" customHeight="1" thickBot="1">
      <c r="A10" s="5"/>
      <c r="B10" s="9"/>
      <c r="C10" s="302" t="s">
        <v>108</v>
      </c>
      <c r="D10" s="303"/>
      <c r="E10" s="303"/>
      <c r="F10" s="303"/>
      <c r="G10" s="303"/>
      <c r="H10" s="303"/>
      <c r="I10" s="303"/>
      <c r="J10" s="303"/>
      <c r="K10" s="304"/>
      <c r="L10" s="10"/>
      <c r="M10" s="5"/>
    </row>
    <row r="11" spans="1:13" ht="30" customHeight="1">
      <c r="A11" s="5"/>
      <c r="B11" s="9"/>
      <c r="C11" s="285" t="s">
        <v>8</v>
      </c>
      <c r="D11" s="287" t="s">
        <v>9</v>
      </c>
      <c r="E11" s="289" t="s">
        <v>10</v>
      </c>
      <c r="F11" s="289"/>
      <c r="G11" s="285" t="s">
        <v>11</v>
      </c>
      <c r="H11" s="287" t="s">
        <v>12</v>
      </c>
      <c r="I11" s="287" t="s">
        <v>13</v>
      </c>
      <c r="J11" s="281" t="s">
        <v>14</v>
      </c>
      <c r="K11" s="283" t="s">
        <v>15</v>
      </c>
      <c r="L11" s="10"/>
      <c r="M11" s="5"/>
    </row>
    <row r="12" spans="1:13" ht="30" customHeight="1" thickBot="1">
      <c r="A12" s="5"/>
      <c r="B12" s="9"/>
      <c r="C12" s="286"/>
      <c r="D12" s="288"/>
      <c r="E12" s="135" t="s">
        <v>16</v>
      </c>
      <c r="F12" s="135" t="s">
        <v>17</v>
      </c>
      <c r="G12" s="286"/>
      <c r="H12" s="288"/>
      <c r="I12" s="288"/>
      <c r="J12" s="282"/>
      <c r="K12" s="284"/>
      <c r="L12" s="10"/>
      <c r="M12" s="5"/>
    </row>
    <row r="13" spans="1:13" ht="30" customHeight="1" thickBot="1">
      <c r="A13" s="5"/>
      <c r="B13" s="9"/>
      <c r="C13" s="136"/>
      <c r="D13" s="137"/>
      <c r="E13" s="137"/>
      <c r="F13" s="137"/>
      <c r="G13" s="251" t="s">
        <v>107</v>
      </c>
      <c r="H13" s="137"/>
      <c r="I13" s="137"/>
      <c r="J13" s="137"/>
      <c r="K13" s="138"/>
      <c r="L13" s="10"/>
      <c r="M13" s="5"/>
    </row>
    <row r="14" spans="1:13" ht="30" customHeight="1">
      <c r="A14" s="5"/>
      <c r="B14" s="9"/>
      <c r="C14" s="234">
        <v>1</v>
      </c>
      <c r="D14" s="235" t="s">
        <v>96</v>
      </c>
      <c r="E14" s="235"/>
      <c r="F14" s="236"/>
      <c r="G14" s="237" t="s">
        <v>97</v>
      </c>
      <c r="H14" s="236" t="s">
        <v>98</v>
      </c>
      <c r="I14" s="238">
        <v>1688.28</v>
      </c>
      <c r="J14" s="239">
        <f>6643*1.28</f>
        <v>8503.0400000000009</v>
      </c>
      <c r="K14" s="240">
        <f>+J14*I14</f>
        <v>14355512.371200001</v>
      </c>
      <c r="L14" s="10"/>
      <c r="M14" s="5"/>
    </row>
    <row r="15" spans="1:13" ht="30" customHeight="1">
      <c r="A15" s="5"/>
      <c r="B15" s="9"/>
      <c r="C15" s="241">
        <v>2</v>
      </c>
      <c r="D15" s="242" t="s">
        <v>99</v>
      </c>
      <c r="E15" s="242"/>
      <c r="F15" s="242"/>
      <c r="G15" s="243" t="s">
        <v>100</v>
      </c>
      <c r="H15" s="242" t="s">
        <v>101</v>
      </c>
      <c r="I15" s="244">
        <v>353.54</v>
      </c>
      <c r="J15" s="239">
        <f>33774*1.28</f>
        <v>43230.720000000001</v>
      </c>
      <c r="K15" s="240">
        <f t="shared" ref="K15" si="0">+J15*I15</f>
        <v>15283788.748800002</v>
      </c>
      <c r="L15" s="10"/>
      <c r="M15" s="5"/>
    </row>
    <row r="16" spans="1:13" ht="30" hidden="1" customHeight="1">
      <c r="A16" s="5"/>
      <c r="B16" s="9"/>
      <c r="C16" s="245">
        <v>3</v>
      </c>
      <c r="D16" s="246" t="s">
        <v>102</v>
      </c>
      <c r="E16" s="246"/>
      <c r="F16" s="246"/>
      <c r="G16" s="247" t="s">
        <v>103</v>
      </c>
      <c r="H16" s="246" t="s">
        <v>104</v>
      </c>
      <c r="I16" s="248">
        <v>0</v>
      </c>
      <c r="J16" s="249">
        <f>3150881*1.28</f>
        <v>4033127.68</v>
      </c>
      <c r="K16" s="250">
        <f>+J16*I16</f>
        <v>0</v>
      </c>
      <c r="L16" s="10"/>
      <c r="M16" s="5"/>
    </row>
    <row r="17" spans="1:13" ht="30" hidden="1" customHeight="1">
      <c r="A17" s="5"/>
      <c r="B17" s="9"/>
      <c r="C17" s="245">
        <v>4</v>
      </c>
      <c r="D17" s="246" t="s">
        <v>105</v>
      </c>
      <c r="E17" s="246"/>
      <c r="F17" s="246"/>
      <c r="G17" s="247" t="s">
        <v>106</v>
      </c>
      <c r="H17" s="246" t="s">
        <v>104</v>
      </c>
      <c r="I17" s="248">
        <v>0</v>
      </c>
      <c r="J17" s="249">
        <f>4238569*1.28</f>
        <v>5425368.3200000003</v>
      </c>
      <c r="K17" s="250">
        <f>+J17*I17</f>
        <v>0</v>
      </c>
      <c r="L17" s="10"/>
      <c r="M17" s="5"/>
    </row>
    <row r="18" spans="1:13" ht="30" customHeight="1" thickBot="1">
      <c r="A18" s="5"/>
      <c r="B18" s="9"/>
      <c r="C18" s="145" t="s">
        <v>18</v>
      </c>
      <c r="D18" s="146"/>
      <c r="E18" s="146"/>
      <c r="F18" s="146"/>
      <c r="G18" s="147"/>
      <c r="H18" s="146"/>
      <c r="I18" s="142"/>
      <c r="J18" s="148"/>
      <c r="K18" s="149">
        <f>SUM(K14:K17)</f>
        <v>29639301.120000005</v>
      </c>
      <c r="L18" s="10"/>
      <c r="M18" s="5"/>
    </row>
    <row r="19" spans="1:13" ht="30" customHeight="1" thickBot="1">
      <c r="A19" s="5"/>
      <c r="B19" s="9"/>
      <c r="C19" s="136"/>
      <c r="D19" s="137"/>
      <c r="E19" s="137"/>
      <c r="F19" s="137"/>
      <c r="G19" s="137" t="s">
        <v>109</v>
      </c>
      <c r="H19" s="137"/>
      <c r="I19" s="137"/>
      <c r="J19" s="137"/>
      <c r="K19" s="138"/>
      <c r="L19" s="10"/>
      <c r="M19" s="5"/>
    </row>
    <row r="20" spans="1:13" ht="30" customHeight="1">
      <c r="A20" s="5"/>
      <c r="B20" s="9"/>
      <c r="C20" s="139">
        <v>5</v>
      </c>
      <c r="D20" s="252" t="s">
        <v>110</v>
      </c>
      <c r="E20" s="235"/>
      <c r="F20" s="252"/>
      <c r="G20" s="237" t="s">
        <v>111</v>
      </c>
      <c r="H20" s="236" t="s">
        <v>112</v>
      </c>
      <c r="I20" s="238">
        <v>1185.17</v>
      </c>
      <c r="J20" s="239">
        <f>29781*1.28</f>
        <v>38119.68</v>
      </c>
      <c r="K20" s="240">
        <f t="shared" ref="K20:K22" si="1">+J20*I20</f>
        <v>45178301.145600006</v>
      </c>
      <c r="L20" s="10"/>
      <c r="M20" s="5"/>
    </row>
    <row r="21" spans="1:13" ht="30" customHeight="1">
      <c r="A21" s="5"/>
      <c r="B21" s="9"/>
      <c r="C21" s="139">
        <v>6</v>
      </c>
      <c r="D21" s="235"/>
      <c r="E21" s="235"/>
      <c r="F21" s="236" t="s">
        <v>113</v>
      </c>
      <c r="G21" s="237" t="s">
        <v>149</v>
      </c>
      <c r="H21" s="236" t="s">
        <v>112</v>
      </c>
      <c r="I21" s="238">
        <v>46.2</v>
      </c>
      <c r="J21" s="239">
        <v>236159.99887743258</v>
      </c>
      <c r="K21" s="240">
        <f t="shared" si="1"/>
        <v>10910591.948137386</v>
      </c>
      <c r="L21" s="10"/>
      <c r="M21" s="5"/>
    </row>
    <row r="22" spans="1:13" ht="30" customHeight="1">
      <c r="A22" s="5"/>
      <c r="B22" s="9"/>
      <c r="C22" s="139">
        <v>7</v>
      </c>
      <c r="D22" s="236">
        <v>16.8</v>
      </c>
      <c r="E22" s="235"/>
      <c r="F22" s="236"/>
      <c r="G22" s="237" t="s">
        <v>114</v>
      </c>
      <c r="H22" s="236" t="s">
        <v>112</v>
      </c>
      <c r="I22" s="238">
        <v>96.6</v>
      </c>
      <c r="J22" s="239">
        <f>108443*1.28</f>
        <v>138807.04000000001</v>
      </c>
      <c r="K22" s="240">
        <f t="shared" si="1"/>
        <v>13408760.063999999</v>
      </c>
      <c r="L22" s="10"/>
      <c r="M22" s="5"/>
    </row>
    <row r="23" spans="1:13" ht="30" hidden="1" customHeight="1">
      <c r="A23" s="5"/>
      <c r="B23" s="9"/>
      <c r="C23" s="139">
        <v>8</v>
      </c>
      <c r="D23" s="253" t="s">
        <v>115</v>
      </c>
      <c r="E23" s="254"/>
      <c r="F23" s="253"/>
      <c r="G23" s="255" t="s">
        <v>116</v>
      </c>
      <c r="H23" s="253" t="s">
        <v>112</v>
      </c>
      <c r="I23" s="256">
        <v>0</v>
      </c>
      <c r="J23" s="249">
        <f>129795*1.28</f>
        <v>166137.60000000001</v>
      </c>
      <c r="K23" s="250">
        <f>+J23*I23</f>
        <v>0</v>
      </c>
      <c r="L23" s="10"/>
      <c r="M23" s="5"/>
    </row>
    <row r="24" spans="1:13" s="5" customFormat="1" ht="30" customHeight="1">
      <c r="B24" s="9"/>
      <c r="C24" s="139">
        <v>9</v>
      </c>
      <c r="D24" s="252" t="s">
        <v>117</v>
      </c>
      <c r="E24" s="235"/>
      <c r="F24" s="252"/>
      <c r="G24" s="237" t="s">
        <v>118</v>
      </c>
      <c r="H24" s="236" t="s">
        <v>112</v>
      </c>
      <c r="I24" s="238">
        <v>675.31</v>
      </c>
      <c r="J24" s="239">
        <f>166796*1.28</f>
        <v>213498.88</v>
      </c>
      <c r="K24" s="240">
        <f t="shared" ref="K24:K25" si="2">+J24*I24</f>
        <v>144177928.65279999</v>
      </c>
      <c r="L24" s="10"/>
    </row>
    <row r="25" spans="1:13" ht="30" customHeight="1">
      <c r="B25" s="16"/>
      <c r="C25" s="139">
        <v>10</v>
      </c>
      <c r="D25" s="252" t="s">
        <v>119</v>
      </c>
      <c r="E25" s="235"/>
      <c r="F25" s="252"/>
      <c r="G25" s="237" t="s">
        <v>120</v>
      </c>
      <c r="H25" s="236" t="s">
        <v>112</v>
      </c>
      <c r="I25" s="238">
        <v>422.07</v>
      </c>
      <c r="J25" s="239">
        <f>176776*1.28</f>
        <v>226273.28</v>
      </c>
      <c r="K25" s="240">
        <f t="shared" si="2"/>
        <v>95503163.2896</v>
      </c>
      <c r="L25" s="17"/>
    </row>
    <row r="26" spans="1:13" ht="30" customHeight="1" thickBot="1">
      <c r="A26" s="5"/>
      <c r="B26" s="9"/>
      <c r="C26" s="145" t="s">
        <v>18</v>
      </c>
      <c r="D26" s="154"/>
      <c r="E26" s="155"/>
      <c r="F26" s="154"/>
      <c r="G26" s="154"/>
      <c r="H26" s="154"/>
      <c r="I26" s="142"/>
      <c r="J26" s="154"/>
      <c r="K26" s="149">
        <f>SUM(K20:K25)</f>
        <v>309178745.10013741</v>
      </c>
      <c r="L26" s="10"/>
      <c r="M26" s="5"/>
    </row>
    <row r="27" spans="1:13" ht="30" customHeight="1" thickBot="1">
      <c r="A27" s="5"/>
      <c r="B27" s="9"/>
      <c r="C27" s="136"/>
      <c r="D27" s="137"/>
      <c r="E27" s="137"/>
      <c r="F27" s="137"/>
      <c r="G27" s="137" t="s">
        <v>121</v>
      </c>
      <c r="H27" s="137"/>
      <c r="I27" s="137"/>
      <c r="J27" s="137"/>
      <c r="K27" s="138"/>
      <c r="L27" s="10"/>
      <c r="M27" s="5"/>
    </row>
    <row r="28" spans="1:13" ht="30" customHeight="1">
      <c r="A28" s="5"/>
      <c r="B28" s="9"/>
      <c r="C28" s="234">
        <v>11</v>
      </c>
      <c r="D28" s="235" t="s">
        <v>122</v>
      </c>
      <c r="E28" s="235"/>
      <c r="F28" s="252"/>
      <c r="G28" s="237" t="s">
        <v>123</v>
      </c>
      <c r="H28" s="242" t="s">
        <v>112</v>
      </c>
      <c r="I28" s="244">
        <v>2.8</v>
      </c>
      <c r="J28" s="239">
        <v>583804.16000000003</v>
      </c>
      <c r="K28" s="240">
        <f t="shared" ref="K28:K31" si="3">+J28*I28</f>
        <v>1634651.648</v>
      </c>
      <c r="L28" s="10"/>
      <c r="M28" s="5"/>
    </row>
    <row r="29" spans="1:13" ht="30" customHeight="1">
      <c r="A29" s="5"/>
      <c r="B29" s="9"/>
      <c r="C29" s="234">
        <v>12</v>
      </c>
      <c r="D29" s="235"/>
      <c r="E29" s="235"/>
      <c r="F29" s="236" t="s">
        <v>113</v>
      </c>
      <c r="G29" s="237" t="s">
        <v>124</v>
      </c>
      <c r="H29" s="236" t="s">
        <v>112</v>
      </c>
      <c r="I29" s="238">
        <v>24.3</v>
      </c>
      <c r="J29" s="239">
        <v>1618726.4027800907</v>
      </c>
      <c r="K29" s="240">
        <f t="shared" si="3"/>
        <v>39335051.587556206</v>
      </c>
      <c r="L29" s="10"/>
      <c r="M29" s="5"/>
    </row>
    <row r="30" spans="1:13" ht="30" customHeight="1">
      <c r="A30" s="5"/>
      <c r="B30" s="9"/>
      <c r="C30" s="234">
        <v>13</v>
      </c>
      <c r="D30" s="235"/>
      <c r="E30" s="235"/>
      <c r="F30" s="236" t="s">
        <v>113</v>
      </c>
      <c r="G30" s="257" t="s">
        <v>125</v>
      </c>
      <c r="H30" s="236" t="s">
        <v>112</v>
      </c>
      <c r="I30" s="238">
        <v>38</v>
      </c>
      <c r="J30" s="239">
        <v>1618726.4027800907</v>
      </c>
      <c r="K30" s="240">
        <f t="shared" si="3"/>
        <v>61511603.305643447</v>
      </c>
      <c r="L30" s="10"/>
      <c r="M30" s="5"/>
    </row>
    <row r="31" spans="1:13" s="5" customFormat="1" ht="30" customHeight="1">
      <c r="B31" s="9"/>
      <c r="C31" s="234">
        <v>14</v>
      </c>
      <c r="D31" s="235"/>
      <c r="E31" s="235"/>
      <c r="F31" s="236" t="s">
        <v>113</v>
      </c>
      <c r="G31" s="257">
        <f>'[115]APU SUMINISTRO DE TUB LLORADERO'!D7</f>
        <v>0</v>
      </c>
      <c r="H31" s="236">
        <f>'[115]APU SUMINISTRO DE TUB LLORADERO'!I8</f>
        <v>0</v>
      </c>
      <c r="I31" s="238">
        <v>54</v>
      </c>
      <c r="J31" s="239">
        <v>15314.565485714285</v>
      </c>
      <c r="K31" s="240">
        <f t="shared" si="3"/>
        <v>826986.53622857144</v>
      </c>
      <c r="L31" s="10"/>
    </row>
    <row r="32" spans="1:13" ht="30" customHeight="1" thickBot="1">
      <c r="A32" s="5"/>
      <c r="B32" s="9"/>
      <c r="C32" s="163" t="s">
        <v>18</v>
      </c>
      <c r="D32" s="164"/>
      <c r="E32" s="164"/>
      <c r="F32" s="164"/>
      <c r="G32" s="165"/>
      <c r="H32" s="164"/>
      <c r="I32" s="142"/>
      <c r="J32" s="166"/>
      <c r="K32" s="149">
        <f>SUM(K28:K31)</f>
        <v>103308293.07742822</v>
      </c>
      <c r="L32" s="10"/>
      <c r="M32" s="5"/>
    </row>
    <row r="33" spans="1:13" ht="30" customHeight="1" thickBot="1">
      <c r="A33" s="5"/>
      <c r="B33" s="9"/>
      <c r="C33" s="136"/>
      <c r="D33" s="137"/>
      <c r="E33" s="137"/>
      <c r="F33" s="137"/>
      <c r="G33" s="251" t="s">
        <v>135</v>
      </c>
      <c r="H33" s="137"/>
      <c r="I33" s="137"/>
      <c r="J33" s="137"/>
      <c r="K33" s="138"/>
      <c r="L33" s="10"/>
      <c r="M33" s="5"/>
    </row>
    <row r="34" spans="1:13" ht="30" customHeight="1">
      <c r="A34" s="5"/>
      <c r="B34" s="9"/>
      <c r="C34" s="258">
        <v>15</v>
      </c>
      <c r="D34" s="259" t="s">
        <v>126</v>
      </c>
      <c r="E34" s="260"/>
      <c r="F34" s="260"/>
      <c r="G34" s="261" t="s">
        <v>127</v>
      </c>
      <c r="H34" s="260" t="s">
        <v>98</v>
      </c>
      <c r="I34" s="262">
        <v>1688.28</v>
      </c>
      <c r="J34" s="263">
        <f>6202*1.28</f>
        <v>7938.56</v>
      </c>
      <c r="K34" s="264">
        <f>+J34*I34</f>
        <v>13402512.0768</v>
      </c>
      <c r="L34" s="10"/>
      <c r="M34" s="5"/>
    </row>
    <row r="35" spans="1:13" ht="30" customHeight="1">
      <c r="A35" s="5"/>
      <c r="B35" s="9"/>
      <c r="C35" s="234">
        <v>16</v>
      </c>
      <c r="D35" s="252" t="s">
        <v>128</v>
      </c>
      <c r="E35" s="236"/>
      <c r="F35" s="236"/>
      <c r="G35" s="237" t="s">
        <v>129</v>
      </c>
      <c r="H35" s="236" t="s">
        <v>112</v>
      </c>
      <c r="I35" s="238">
        <v>168.83</v>
      </c>
      <c r="J35" s="239">
        <f>1181926*1.28</f>
        <v>1512865.28</v>
      </c>
      <c r="K35" s="240">
        <f>+J35*I35</f>
        <v>255417045.22240001</v>
      </c>
      <c r="L35" s="10"/>
      <c r="M35" s="5"/>
    </row>
    <row r="36" spans="1:13" ht="30" customHeight="1">
      <c r="A36" s="5"/>
      <c r="B36" s="9"/>
      <c r="C36" s="265">
        <v>17</v>
      </c>
      <c r="D36" s="252" t="s">
        <v>130</v>
      </c>
      <c r="E36" s="236"/>
      <c r="F36" s="236"/>
      <c r="G36" s="237" t="s">
        <v>131</v>
      </c>
      <c r="H36" s="236" t="s">
        <v>112</v>
      </c>
      <c r="I36" s="238">
        <v>31.82</v>
      </c>
      <c r="J36" s="239">
        <f>627144*1.28</f>
        <v>802744.32000000007</v>
      </c>
      <c r="K36" s="240">
        <f>+J36*I36</f>
        <v>25543324.262400001</v>
      </c>
      <c r="L36" s="10"/>
      <c r="M36" s="5"/>
    </row>
    <row r="37" spans="1:13" ht="30" customHeight="1">
      <c r="A37" s="5"/>
      <c r="B37" s="9"/>
      <c r="C37" s="265">
        <v>18</v>
      </c>
      <c r="D37" s="252" t="s">
        <v>132</v>
      </c>
      <c r="E37" s="236"/>
      <c r="F37" s="236"/>
      <c r="G37" s="237" t="s">
        <v>133</v>
      </c>
      <c r="H37" s="236" t="s">
        <v>134</v>
      </c>
      <c r="I37" s="238">
        <v>649.79999999999995</v>
      </c>
      <c r="J37" s="239">
        <f>5569*1.28</f>
        <v>7128.32</v>
      </c>
      <c r="K37" s="240">
        <f>+J37*I37</f>
        <v>4631982.3359999992</v>
      </c>
      <c r="L37" s="10"/>
      <c r="M37" s="5"/>
    </row>
    <row r="38" spans="1:13" ht="30" customHeight="1" thickBot="1">
      <c r="A38" s="5"/>
      <c r="B38" s="9"/>
      <c r="C38" s="145" t="s">
        <v>18</v>
      </c>
      <c r="D38" s="169"/>
      <c r="E38" s="169"/>
      <c r="F38" s="169"/>
      <c r="G38" s="170"/>
      <c r="H38" s="171"/>
      <c r="I38" s="142"/>
      <c r="J38" s="148"/>
      <c r="K38" s="149">
        <f>SUM(K34:K37)</f>
        <v>298994863.8976</v>
      </c>
      <c r="L38" s="10"/>
      <c r="M38" s="5"/>
    </row>
    <row r="39" spans="1:13" ht="30" customHeight="1" thickBot="1">
      <c r="A39" s="5"/>
      <c r="B39" s="9"/>
      <c r="C39" s="136"/>
      <c r="D39" s="137"/>
      <c r="E39" s="137"/>
      <c r="F39" s="137"/>
      <c r="G39" s="251" t="s">
        <v>143</v>
      </c>
      <c r="H39" s="137"/>
      <c r="I39" s="137"/>
      <c r="J39" s="137"/>
      <c r="K39" s="138"/>
      <c r="L39" s="10"/>
      <c r="M39" s="5"/>
    </row>
    <row r="40" spans="1:13" ht="30" customHeight="1">
      <c r="A40" s="5"/>
      <c r="B40" s="9"/>
      <c r="C40" s="234">
        <v>19</v>
      </c>
      <c r="D40" s="252" t="s">
        <v>136</v>
      </c>
      <c r="E40" s="235"/>
      <c r="F40" s="252"/>
      <c r="G40" s="237" t="s">
        <v>137</v>
      </c>
      <c r="H40" s="236" t="s">
        <v>138</v>
      </c>
      <c r="I40" s="238">
        <v>6580.57</v>
      </c>
      <c r="J40" s="239">
        <f>8378*1.28</f>
        <v>10723.84</v>
      </c>
      <c r="K40" s="240">
        <f t="shared" ref="K40" si="4">+J40*I40</f>
        <v>70568979.788800001</v>
      </c>
      <c r="L40" s="10"/>
      <c r="M40" s="5"/>
    </row>
    <row r="41" spans="1:13" ht="30" customHeight="1">
      <c r="A41" s="5"/>
      <c r="B41" s="9"/>
      <c r="C41" s="266">
        <v>20</v>
      </c>
      <c r="D41" s="235" t="s">
        <v>148</v>
      </c>
      <c r="E41" s="273"/>
      <c r="F41" s="267"/>
      <c r="G41" s="269" t="s">
        <v>139</v>
      </c>
      <c r="H41" s="268" t="s">
        <v>101</v>
      </c>
      <c r="I41" s="270">
        <v>60</v>
      </c>
      <c r="J41" s="271">
        <f>1626153*1.28</f>
        <v>2081475.84</v>
      </c>
      <c r="K41" s="272">
        <f>+J41*I41</f>
        <v>124888550.40000001</v>
      </c>
      <c r="L41" s="10"/>
      <c r="M41" s="5"/>
    </row>
    <row r="42" spans="1:13" ht="30" customHeight="1">
      <c r="A42" s="5"/>
      <c r="B42" s="9"/>
      <c r="C42" s="234">
        <v>21</v>
      </c>
      <c r="D42" s="235" t="s">
        <v>140</v>
      </c>
      <c r="E42" s="235"/>
      <c r="F42" s="236"/>
      <c r="G42" s="257" t="s">
        <v>141</v>
      </c>
      <c r="H42" s="236" t="s">
        <v>142</v>
      </c>
      <c r="I42" s="238">
        <v>8</v>
      </c>
      <c r="J42" s="239">
        <f>44208*1.28</f>
        <v>56586.239999999998</v>
      </c>
      <c r="K42" s="240">
        <f>+J42*I42</f>
        <v>452689.91999999998</v>
      </c>
      <c r="L42" s="10"/>
      <c r="M42" s="5"/>
    </row>
    <row r="43" spans="1:13" ht="30" customHeight="1" thickBot="1">
      <c r="A43" s="5"/>
      <c r="B43" s="9"/>
      <c r="C43" s="145" t="s">
        <v>18</v>
      </c>
      <c r="D43" s="169"/>
      <c r="E43" s="169"/>
      <c r="F43" s="169"/>
      <c r="G43" s="172"/>
      <c r="H43" s="171"/>
      <c r="I43" s="142"/>
      <c r="J43" s="148"/>
      <c r="K43" s="149">
        <f>SUM(K40:K42)</f>
        <v>195910220.10879999</v>
      </c>
      <c r="L43" s="10"/>
      <c r="M43" s="5"/>
    </row>
    <row r="44" spans="1:13" s="3" customFormat="1" ht="30" customHeight="1" thickBot="1">
      <c r="A44" s="11"/>
      <c r="B44" s="12"/>
      <c r="C44" s="305" t="s">
        <v>19</v>
      </c>
      <c r="D44" s="306"/>
      <c r="E44" s="306"/>
      <c r="F44" s="306"/>
      <c r="G44" s="306"/>
      <c r="H44" s="306"/>
      <c r="I44" s="306"/>
      <c r="J44" s="307"/>
      <c r="K44" s="173">
        <f>K18+K26+K32+K38+K43</f>
        <v>937031423.30396557</v>
      </c>
      <c r="L44" s="13"/>
      <c r="M44" s="11"/>
    </row>
    <row r="45" spans="1:13" s="3" customFormat="1" thickBot="1">
      <c r="A45" s="11"/>
      <c r="B45" s="12"/>
      <c r="C45" s="174"/>
      <c r="D45" s="174"/>
      <c r="E45" s="174"/>
      <c r="F45" s="174"/>
      <c r="G45" s="174"/>
      <c r="H45" s="174"/>
      <c r="I45" s="174"/>
      <c r="J45" s="174"/>
      <c r="K45" s="175"/>
      <c r="L45" s="13"/>
      <c r="M45" s="11"/>
    </row>
    <row r="46" spans="1:13" s="3" customFormat="1" ht="30" customHeight="1" thickBot="1">
      <c r="A46" s="11"/>
      <c r="B46" s="12"/>
      <c r="C46" s="176"/>
      <c r="D46" s="177"/>
      <c r="E46" s="176"/>
      <c r="F46" s="176"/>
      <c r="G46" s="277"/>
      <c r="H46" s="278"/>
      <c r="I46" s="279"/>
      <c r="J46" s="178"/>
      <c r="K46" s="179"/>
      <c r="L46" s="13"/>
      <c r="M46" s="11"/>
    </row>
    <row r="47" spans="1:13" s="3" customFormat="1" ht="30" customHeight="1">
      <c r="A47" s="11"/>
      <c r="B47" s="12"/>
      <c r="C47" s="176"/>
      <c r="D47" s="177"/>
      <c r="E47" s="176"/>
      <c r="F47" s="176"/>
      <c r="G47" s="277" t="s">
        <v>144</v>
      </c>
      <c r="H47" s="278"/>
      <c r="I47" s="279"/>
      <c r="J47" s="183"/>
      <c r="K47" s="274">
        <v>3000000</v>
      </c>
      <c r="L47" s="13"/>
      <c r="M47" s="11"/>
    </row>
    <row r="48" spans="1:13" s="3" customFormat="1" ht="30" customHeight="1">
      <c r="A48" s="11"/>
      <c r="B48" s="12"/>
      <c r="C48" s="176"/>
      <c r="D48" s="185"/>
      <c r="E48" s="185"/>
      <c r="F48" s="185"/>
      <c r="G48" s="180" t="s">
        <v>145</v>
      </c>
      <c r="H48" s="186"/>
      <c r="I48" s="187"/>
      <c r="J48" s="188"/>
      <c r="K48" s="275">
        <v>2000000</v>
      </c>
      <c r="L48" s="13"/>
      <c r="M48" s="11"/>
    </row>
    <row r="49" spans="1:13" s="3" customFormat="1" ht="30" customHeight="1">
      <c r="A49" s="11"/>
      <c r="B49" s="12"/>
      <c r="C49" s="176"/>
      <c r="D49" s="185"/>
      <c r="E49" s="185"/>
      <c r="F49" s="185"/>
      <c r="G49" s="189" t="s">
        <v>146</v>
      </c>
      <c r="H49" s="186"/>
      <c r="I49" s="187"/>
      <c r="J49" s="188"/>
      <c r="K49" s="190">
        <f>K44+K47+K48</f>
        <v>942031423.30396557</v>
      </c>
      <c r="L49" s="13"/>
      <c r="M49" s="11"/>
    </row>
    <row r="50" spans="1:13" s="3" customFormat="1" ht="30" customHeight="1" thickBot="1">
      <c r="A50" s="11"/>
      <c r="B50" s="12"/>
      <c r="C50" s="176"/>
      <c r="D50" s="177"/>
      <c r="E50" s="176"/>
      <c r="F50" s="176"/>
      <c r="G50" s="191" t="s">
        <v>147</v>
      </c>
      <c r="H50" s="186"/>
      <c r="I50" s="187"/>
      <c r="J50" s="192"/>
      <c r="K50" s="184">
        <v>-0.3</v>
      </c>
      <c r="L50" s="13"/>
      <c r="M50" s="11"/>
    </row>
    <row r="51" spans="1:13" s="3" customFormat="1" ht="30" customHeight="1" thickBot="1">
      <c r="A51" s="11"/>
      <c r="B51" s="12"/>
      <c r="C51" s="176"/>
      <c r="D51" s="177"/>
      <c r="E51" s="176"/>
      <c r="F51" s="176"/>
      <c r="G51" s="193" t="s">
        <v>21</v>
      </c>
      <c r="H51" s="194"/>
      <c r="I51" s="195"/>
      <c r="J51" s="196"/>
      <c r="K51" s="173">
        <f>K49+K50</f>
        <v>942031423.00396562</v>
      </c>
      <c r="L51" s="13"/>
      <c r="M51" s="11"/>
    </row>
    <row r="52" spans="1:13" s="3" customFormat="1" thickBot="1">
      <c r="A52" s="11"/>
      <c r="B52" s="12"/>
      <c r="C52" s="176"/>
      <c r="D52" s="177"/>
      <c r="E52" s="177"/>
      <c r="F52" s="177"/>
      <c r="G52" s="176"/>
      <c r="H52" s="176"/>
      <c r="I52" s="197"/>
      <c r="J52" s="198"/>
      <c r="K52" s="199"/>
      <c r="L52" s="13"/>
      <c r="M52" s="11"/>
    </row>
    <row r="53" spans="1:13" s="3" customFormat="1" ht="15.75">
      <c r="A53" s="11"/>
      <c r="B53" s="12"/>
      <c r="C53" s="200"/>
      <c r="D53" s="315"/>
      <c r="E53" s="315"/>
      <c r="F53" s="315"/>
      <c r="G53" s="315"/>
      <c r="H53" s="315"/>
      <c r="I53" s="315"/>
      <c r="J53" s="315"/>
      <c r="K53" s="316"/>
      <c r="L53" s="14"/>
      <c r="M53" s="11"/>
    </row>
    <row r="54" spans="1:13" s="3" customFormat="1" ht="46.5" customHeight="1">
      <c r="A54" s="11"/>
      <c r="B54" s="12"/>
      <c r="C54" s="300" t="s">
        <v>22</v>
      </c>
      <c r="D54" s="301"/>
      <c r="E54" s="301"/>
      <c r="F54" s="301"/>
      <c r="G54" s="301"/>
      <c r="H54" s="314" t="s">
        <v>23</v>
      </c>
      <c r="I54" s="314"/>
      <c r="J54" s="314"/>
      <c r="K54" s="201" t="s">
        <v>24</v>
      </c>
      <c r="L54" s="15"/>
      <c r="M54" s="11"/>
    </row>
    <row r="55" spans="1:13" s="3" customFormat="1" ht="32.25" customHeight="1">
      <c r="A55" s="11"/>
      <c r="B55" s="12"/>
      <c r="C55" s="300" t="s">
        <v>25</v>
      </c>
      <c r="D55" s="301"/>
      <c r="E55" s="301"/>
      <c r="F55" s="301"/>
      <c r="G55" s="301"/>
      <c r="H55" s="313" t="s">
        <v>26</v>
      </c>
      <c r="I55" s="313"/>
      <c r="J55" s="202" t="s">
        <v>27</v>
      </c>
      <c r="K55" s="276">
        <v>0.2</v>
      </c>
      <c r="L55" s="15"/>
      <c r="M55" s="11"/>
    </row>
    <row r="56" spans="1:13" s="3" customFormat="1" ht="30" customHeight="1">
      <c r="A56" s="11"/>
      <c r="B56" s="12"/>
      <c r="C56" s="300" t="s">
        <v>28</v>
      </c>
      <c r="D56" s="301"/>
      <c r="E56" s="301"/>
      <c r="F56" s="301"/>
      <c r="G56" s="301"/>
      <c r="H56" s="310" t="s">
        <v>29</v>
      </c>
      <c r="I56" s="311"/>
      <c r="J56" s="202" t="s">
        <v>30</v>
      </c>
      <c r="K56" s="276">
        <v>0.03</v>
      </c>
      <c r="L56" s="15"/>
      <c r="M56" s="11"/>
    </row>
    <row r="57" spans="1:13" s="4" customFormat="1" ht="58.5" customHeight="1">
      <c r="A57" s="11"/>
      <c r="B57" s="12"/>
      <c r="C57" s="213"/>
      <c r="E57" s="214"/>
      <c r="F57" s="214"/>
      <c r="G57" s="215"/>
      <c r="H57" s="312" t="s">
        <v>31</v>
      </c>
      <c r="I57" s="313"/>
      <c r="J57" s="202" t="s">
        <v>32</v>
      </c>
      <c r="K57" s="276">
        <v>0.05</v>
      </c>
      <c r="L57" s="13"/>
      <c r="M57" s="11"/>
    </row>
    <row r="58" spans="1:13" ht="57" customHeight="1">
      <c r="A58" s="5"/>
      <c r="B58" s="9"/>
      <c r="C58" s="216"/>
      <c r="D58" s="217"/>
      <c r="E58" s="217"/>
      <c r="F58" s="217"/>
      <c r="G58" s="218"/>
      <c r="H58" s="313" t="s">
        <v>33</v>
      </c>
      <c r="I58" s="313"/>
      <c r="J58" s="202" t="s">
        <v>34</v>
      </c>
      <c r="K58" s="276">
        <f>SUM(K55:K57)</f>
        <v>0.28000000000000003</v>
      </c>
      <c r="L58" s="10"/>
      <c r="M58" s="5"/>
    </row>
    <row r="59" spans="1:13" ht="17.25" thickBot="1">
      <c r="A59" s="5"/>
      <c r="B59" s="9"/>
      <c r="C59" s="223"/>
      <c r="D59" s="221"/>
      <c r="E59" s="221"/>
      <c r="F59" s="221"/>
      <c r="G59" s="222"/>
      <c r="H59" s="308"/>
      <c r="I59" s="308"/>
      <c r="J59" s="308"/>
      <c r="K59" s="309"/>
      <c r="L59" s="10"/>
      <c r="M59" s="5"/>
    </row>
    <row r="60" spans="1:13" ht="17.25" thickBot="1">
      <c r="A60" s="5"/>
      <c r="B60" s="228"/>
      <c r="C60" s="229"/>
      <c r="D60" s="229"/>
      <c r="E60" s="230"/>
      <c r="F60" s="229"/>
      <c r="G60" s="231"/>
      <c r="H60" s="229"/>
      <c r="I60" s="229"/>
      <c r="J60" s="229"/>
      <c r="K60" s="229"/>
      <c r="L60" s="232"/>
      <c r="M60" s="5"/>
    </row>
    <row r="61" spans="1:13" ht="17.25" thickTop="1">
      <c r="A61" s="5"/>
      <c r="B61" s="5"/>
      <c r="C61" s="5"/>
      <c r="D61" s="5"/>
      <c r="E61" s="6"/>
      <c r="F61" s="5"/>
      <c r="G61" s="5"/>
      <c r="H61" s="5"/>
      <c r="I61" s="5"/>
      <c r="J61" s="5"/>
      <c r="K61" s="5"/>
      <c r="L61" s="5"/>
      <c r="M61" s="5"/>
    </row>
  </sheetData>
  <mergeCells count="27">
    <mergeCell ref="C3:F3"/>
    <mergeCell ref="C55:G55"/>
    <mergeCell ref="C10:K10"/>
    <mergeCell ref="C44:J44"/>
    <mergeCell ref="H59:K59"/>
    <mergeCell ref="C56:G56"/>
    <mergeCell ref="H56:I56"/>
    <mergeCell ref="H57:I57"/>
    <mergeCell ref="H58:I58"/>
    <mergeCell ref="C54:G54"/>
    <mergeCell ref="H54:J54"/>
    <mergeCell ref="H55:I55"/>
    <mergeCell ref="D53:K53"/>
    <mergeCell ref="C6:K6"/>
    <mergeCell ref="G46:I46"/>
    <mergeCell ref="I11:I12"/>
    <mergeCell ref="G47:I47"/>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A28" zoomScale="50" zoomScaleNormal="100" zoomScaleSheetLayoutView="50" zoomScalePageLayoutView="91" workbookViewId="0">
      <selection activeCell="G16" sqref="G16"/>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6"/>
      <c r="D2" s="226"/>
      <c r="E2" s="227"/>
      <c r="F2" s="226"/>
      <c r="G2" s="226"/>
      <c r="H2" s="226"/>
      <c r="I2" s="226"/>
      <c r="J2" s="226"/>
      <c r="K2" s="226"/>
      <c r="L2" s="8"/>
      <c r="M2" s="5"/>
    </row>
    <row r="3" spans="1:13" ht="26.25" customHeight="1">
      <c r="A3" s="5"/>
      <c r="B3" s="9"/>
      <c r="C3" s="320" t="s">
        <v>0</v>
      </c>
      <c r="D3" s="320"/>
      <c r="E3" s="320"/>
      <c r="F3" s="320"/>
      <c r="G3" s="5"/>
      <c r="H3" s="5"/>
      <c r="I3" s="5"/>
      <c r="J3" s="5"/>
      <c r="K3" s="5"/>
      <c r="L3" s="10"/>
      <c r="M3" s="5"/>
    </row>
    <row r="4" spans="1:13">
      <c r="A4" s="5"/>
      <c r="B4" s="9"/>
      <c r="C4" s="207" t="s">
        <v>1</v>
      </c>
      <c r="D4" s="208" t="s">
        <v>2</v>
      </c>
      <c r="E4" s="207" t="s">
        <v>3</v>
      </c>
      <c r="F4" s="208">
        <v>4</v>
      </c>
      <c r="G4" s="5"/>
      <c r="H4" s="5"/>
      <c r="I4" s="5"/>
      <c r="J4" s="5"/>
      <c r="K4" s="5"/>
      <c r="L4" s="10"/>
      <c r="M4" s="5"/>
    </row>
    <row r="5" spans="1:13">
      <c r="A5" s="5"/>
      <c r="B5" s="9"/>
      <c r="C5" s="321" t="s">
        <v>4</v>
      </c>
      <c r="D5" s="321"/>
      <c r="E5" s="321"/>
      <c r="F5" s="321"/>
      <c r="G5" s="321"/>
      <c r="H5" s="321"/>
      <c r="I5" s="321"/>
      <c r="J5" s="321"/>
      <c r="K5" s="321"/>
      <c r="L5" s="10"/>
      <c r="M5" s="5"/>
    </row>
    <row r="6" spans="1:13" ht="17.25" thickBot="1">
      <c r="A6" s="5"/>
      <c r="B6" s="9"/>
      <c r="C6" s="317" t="s">
        <v>35</v>
      </c>
      <c r="D6" s="317"/>
      <c r="E6" s="317"/>
      <c r="F6" s="317"/>
      <c r="G6" s="317"/>
      <c r="H6" s="317"/>
      <c r="I6" s="317"/>
      <c r="J6" s="317"/>
      <c r="K6" s="317"/>
      <c r="L6" s="10"/>
      <c r="M6" s="5"/>
    </row>
    <row r="7" spans="1:13" s="20" customFormat="1" ht="16.5" customHeight="1">
      <c r="A7" s="19"/>
      <c r="B7" s="224"/>
      <c r="C7" s="322" t="s">
        <v>36</v>
      </c>
      <c r="D7" s="323"/>
      <c r="E7" s="323"/>
      <c r="F7" s="323"/>
      <c r="G7" s="323"/>
      <c r="H7" s="323"/>
      <c r="I7" s="323"/>
      <c r="J7" s="323"/>
      <c r="K7" s="324"/>
      <c r="L7" s="21"/>
      <c r="M7" s="19"/>
    </row>
    <row r="8" spans="1:13" ht="33.75" customHeight="1" thickBot="1">
      <c r="A8" s="5"/>
      <c r="B8" s="225"/>
      <c r="C8" s="325"/>
      <c r="D8" s="326"/>
      <c r="E8" s="326"/>
      <c r="F8" s="326"/>
      <c r="G8" s="326"/>
      <c r="H8" s="326"/>
      <c r="I8" s="326"/>
      <c r="J8" s="326"/>
      <c r="K8" s="327"/>
      <c r="L8" s="10"/>
      <c r="M8" s="5"/>
    </row>
    <row r="9" spans="1:13" ht="34.5" customHeight="1">
      <c r="A9" s="5"/>
      <c r="B9" s="225"/>
      <c r="C9" s="328" t="s">
        <v>37</v>
      </c>
      <c r="D9" s="329"/>
      <c r="E9" s="329"/>
      <c r="F9" s="329"/>
      <c r="G9" s="329"/>
      <c r="H9" s="329"/>
      <c r="I9" s="329"/>
      <c r="J9" s="329"/>
      <c r="K9" s="330"/>
      <c r="L9" s="10"/>
      <c r="M9" s="5"/>
    </row>
    <row r="10" spans="1:13" ht="30" customHeight="1" thickBot="1">
      <c r="A10" s="5"/>
      <c r="B10" s="225"/>
      <c r="C10" s="331"/>
      <c r="D10" s="331"/>
      <c r="E10" s="331"/>
      <c r="F10" s="331"/>
      <c r="G10" s="331"/>
      <c r="H10" s="331"/>
      <c r="I10" s="331"/>
      <c r="J10" s="331"/>
      <c r="K10" s="332"/>
      <c r="L10" s="10"/>
      <c r="M10" s="5"/>
    </row>
    <row r="11" spans="1:13" ht="30" customHeight="1">
      <c r="A11" s="5"/>
      <c r="B11" s="9"/>
      <c r="C11" s="285" t="s">
        <v>8</v>
      </c>
      <c r="D11" s="287" t="s">
        <v>9</v>
      </c>
      <c r="E11" s="289" t="s">
        <v>10</v>
      </c>
      <c r="F11" s="289"/>
      <c r="G11" s="285" t="s">
        <v>11</v>
      </c>
      <c r="H11" s="287" t="s">
        <v>12</v>
      </c>
      <c r="I11" s="287" t="s">
        <v>13</v>
      </c>
      <c r="J11" s="281" t="s">
        <v>14</v>
      </c>
      <c r="K11" s="283" t="s">
        <v>15</v>
      </c>
      <c r="L11" s="10"/>
      <c r="M11" s="5"/>
    </row>
    <row r="12" spans="1:13" ht="30" customHeight="1" thickBot="1">
      <c r="A12" s="5"/>
      <c r="B12" s="9"/>
      <c r="C12" s="286"/>
      <c r="D12" s="288"/>
      <c r="E12" s="135" t="s">
        <v>16</v>
      </c>
      <c r="F12" s="135" t="s">
        <v>17</v>
      </c>
      <c r="G12" s="286"/>
      <c r="H12" s="288"/>
      <c r="I12" s="288"/>
      <c r="J12" s="282"/>
      <c r="K12" s="284"/>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305" t="s">
        <v>19</v>
      </c>
      <c r="D40" s="306"/>
      <c r="E40" s="306"/>
      <c r="F40" s="306"/>
      <c r="G40" s="306"/>
      <c r="H40" s="306"/>
      <c r="I40" s="306"/>
      <c r="J40" s="307"/>
      <c r="K40" s="173"/>
      <c r="L40" s="13"/>
      <c r="M40" s="11"/>
    </row>
    <row r="41" spans="1:13" s="3" customFormat="1"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277"/>
      <c r="H42" s="278"/>
      <c r="I42" s="279"/>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21</v>
      </c>
      <c r="H49" s="194"/>
      <c r="I49" s="195"/>
      <c r="J49" s="196"/>
      <c r="K49" s="173"/>
      <c r="L49" s="13"/>
      <c r="M49" s="11"/>
    </row>
    <row r="50" spans="1:13" s="3" customFormat="1" thickBot="1">
      <c r="A50" s="11"/>
      <c r="B50" s="12"/>
      <c r="C50" s="176"/>
      <c r="D50" s="177"/>
      <c r="E50" s="177"/>
      <c r="F50" s="177"/>
      <c r="G50" s="176"/>
      <c r="H50" s="176"/>
      <c r="I50" s="197"/>
      <c r="J50" s="198"/>
      <c r="K50" s="199"/>
      <c r="L50" s="13"/>
      <c r="M50" s="11"/>
    </row>
    <row r="51" spans="1:13" s="3" customFormat="1" ht="15.75">
      <c r="A51" s="11"/>
      <c r="B51" s="12"/>
      <c r="C51" s="200"/>
      <c r="D51" s="315"/>
      <c r="E51" s="315"/>
      <c r="F51" s="315"/>
      <c r="G51" s="315"/>
      <c r="H51" s="315"/>
      <c r="I51" s="315"/>
      <c r="J51" s="315"/>
      <c r="K51" s="316"/>
      <c r="L51" s="14"/>
      <c r="M51" s="11"/>
    </row>
    <row r="52" spans="1:13" s="3" customFormat="1" ht="46.5" customHeight="1">
      <c r="A52" s="11"/>
      <c r="B52" s="12"/>
      <c r="C52" s="300" t="s">
        <v>22</v>
      </c>
      <c r="D52" s="301"/>
      <c r="E52" s="301"/>
      <c r="F52" s="301"/>
      <c r="G52" s="301"/>
      <c r="H52" s="314" t="s">
        <v>11</v>
      </c>
      <c r="I52" s="314"/>
      <c r="J52" s="314"/>
      <c r="K52" s="201" t="s">
        <v>24</v>
      </c>
      <c r="L52" s="15"/>
      <c r="M52" s="11"/>
    </row>
    <row r="53" spans="1:13" s="3" customFormat="1" ht="32.25" customHeight="1">
      <c r="A53" s="11"/>
      <c r="B53" s="12"/>
      <c r="C53" s="300" t="s">
        <v>38</v>
      </c>
      <c r="D53" s="301"/>
      <c r="E53" s="301"/>
      <c r="F53" s="301"/>
      <c r="G53" s="301"/>
      <c r="H53" s="313" t="s">
        <v>26</v>
      </c>
      <c r="I53" s="313"/>
      <c r="J53" s="202" t="s">
        <v>27</v>
      </c>
      <c r="K53" s="203" t="s">
        <v>39</v>
      </c>
      <c r="L53" s="219"/>
      <c r="M53" s="11"/>
    </row>
    <row r="54" spans="1:13" s="3" customFormat="1" ht="30" customHeight="1">
      <c r="A54" s="11"/>
      <c r="B54" s="12"/>
      <c r="C54" s="300" t="s">
        <v>28</v>
      </c>
      <c r="D54" s="301"/>
      <c r="E54" s="301"/>
      <c r="F54" s="301"/>
      <c r="G54" s="301"/>
      <c r="H54" s="310" t="s">
        <v>29</v>
      </c>
      <c r="I54" s="311"/>
      <c r="J54" s="202" t="s">
        <v>30</v>
      </c>
      <c r="K54" s="203" t="s">
        <v>39</v>
      </c>
      <c r="L54" s="15"/>
      <c r="M54" s="11"/>
    </row>
    <row r="55" spans="1:13" s="4" customFormat="1" ht="58.5" customHeight="1">
      <c r="A55" s="11"/>
      <c r="B55" s="12"/>
      <c r="C55" s="213"/>
      <c r="D55" s="214"/>
      <c r="E55" s="214"/>
      <c r="F55" s="214"/>
      <c r="G55" s="215"/>
      <c r="H55" s="312" t="s">
        <v>31</v>
      </c>
      <c r="I55" s="313"/>
      <c r="J55" s="202" t="s">
        <v>32</v>
      </c>
      <c r="K55" s="203" t="s">
        <v>39</v>
      </c>
      <c r="L55" s="13"/>
      <c r="M55" s="11"/>
    </row>
    <row r="56" spans="1:13" ht="57.75" customHeight="1">
      <c r="A56" s="5"/>
      <c r="B56" s="9"/>
      <c r="C56" s="216"/>
      <c r="D56" s="217"/>
      <c r="E56" s="217"/>
      <c r="F56" s="217"/>
      <c r="G56" s="218"/>
      <c r="H56" s="313" t="s">
        <v>33</v>
      </c>
      <c r="I56" s="313"/>
      <c r="J56" s="202" t="s">
        <v>34</v>
      </c>
      <c r="K56" s="203" t="s">
        <v>39</v>
      </c>
      <c r="L56" s="10"/>
      <c r="M56" s="5"/>
    </row>
    <row r="57" spans="1:13" ht="17.25" thickBot="1">
      <c r="A57" s="5"/>
      <c r="B57" s="9"/>
      <c r="C57" s="216"/>
      <c r="D57" s="221"/>
      <c r="E57" s="221"/>
      <c r="F57" s="217"/>
      <c r="G57" s="222"/>
      <c r="H57" s="318"/>
      <c r="I57" s="318"/>
      <c r="J57" s="318"/>
      <c r="K57" s="319"/>
      <c r="L57" s="10"/>
      <c r="M57" s="5"/>
    </row>
    <row r="58" spans="1:13" ht="47.25" customHeight="1">
      <c r="A58" s="5"/>
      <c r="B58" s="9"/>
      <c r="C58" s="220"/>
      <c r="D58" s="205"/>
      <c r="E58" s="205"/>
      <c r="F58" s="220"/>
      <c r="G58" s="205"/>
      <c r="H58" s="220"/>
      <c r="I58" s="220"/>
      <c r="J58" s="220"/>
      <c r="K58" s="220"/>
      <c r="L58" s="10"/>
      <c r="M58" s="5"/>
    </row>
    <row r="59" spans="1:13" ht="47.25" customHeight="1">
      <c r="A59" s="5"/>
      <c r="B59" s="9"/>
      <c r="C59" s="205"/>
      <c r="D59" s="205"/>
      <c r="E59" s="205"/>
      <c r="F59" s="205"/>
      <c r="G59" s="206" t="s">
        <v>40</v>
      </c>
      <c r="H59" s="205"/>
      <c r="I59" s="205"/>
      <c r="J59" s="205"/>
      <c r="K59" s="205"/>
      <c r="L59" s="10"/>
      <c r="M59" s="5"/>
    </row>
    <row r="60" spans="1:13" ht="17.25" thickBot="1">
      <c r="A60" s="5"/>
      <c r="B60" s="228"/>
      <c r="C60" s="229"/>
      <c r="D60" s="229"/>
      <c r="E60" s="230"/>
      <c r="F60" s="229"/>
      <c r="G60" s="231"/>
      <c r="H60" s="229"/>
      <c r="I60" s="229"/>
      <c r="J60" s="229"/>
      <c r="K60" s="229"/>
      <c r="L60" s="232"/>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3"/>
    </row>
    <row r="3" spans="2:16" ht="36.75" customHeight="1">
      <c r="B3" s="25"/>
      <c r="C3" s="432" t="s">
        <v>0</v>
      </c>
      <c r="D3" s="432"/>
      <c r="E3" s="432"/>
      <c r="F3" s="432"/>
      <c r="P3" s="26"/>
    </row>
    <row r="4" spans="2:16">
      <c r="B4" s="25"/>
      <c r="C4" s="211" t="s">
        <v>1</v>
      </c>
      <c r="D4" s="212" t="s">
        <v>2</v>
      </c>
      <c r="E4" s="211" t="s">
        <v>3</v>
      </c>
      <c r="F4" s="212">
        <v>4</v>
      </c>
      <c r="P4" s="26"/>
    </row>
    <row r="5" spans="2:16">
      <c r="B5" s="25"/>
      <c r="C5" s="133"/>
      <c r="D5" s="134"/>
      <c r="E5" s="133"/>
      <c r="F5" s="134"/>
      <c r="P5" s="26"/>
    </row>
    <row r="6" spans="2:16" ht="48" customHeight="1">
      <c r="B6" s="25"/>
      <c r="C6" s="433" t="s">
        <v>41</v>
      </c>
      <c r="D6" s="433"/>
      <c r="E6" s="433"/>
      <c r="F6" s="433"/>
      <c r="G6" s="433"/>
      <c r="H6" s="433"/>
      <c r="I6" s="433"/>
      <c r="J6" s="433"/>
      <c r="K6" s="433"/>
      <c r="L6" s="433"/>
      <c r="M6" s="433"/>
      <c r="N6" s="433"/>
      <c r="O6" s="433"/>
      <c r="P6" s="27"/>
    </row>
    <row r="7" spans="2:16" ht="15" thickBot="1">
      <c r="B7" s="25"/>
      <c r="C7" s="52"/>
      <c r="D7" s="52"/>
      <c r="E7" s="52"/>
      <c r="F7" s="52"/>
      <c r="G7" s="52"/>
      <c r="H7" s="52"/>
      <c r="I7" s="52"/>
      <c r="J7" s="52"/>
      <c r="K7" s="52"/>
      <c r="L7" s="52"/>
      <c r="M7" s="52"/>
      <c r="N7" s="52"/>
      <c r="O7" s="52"/>
      <c r="P7" s="26"/>
    </row>
    <row r="8" spans="2:16" ht="15">
      <c r="B8" s="25"/>
      <c r="C8" s="391"/>
      <c r="D8" s="393"/>
      <c r="E8" s="394"/>
      <c r="F8" s="394"/>
      <c r="G8" s="394"/>
      <c r="H8" s="394"/>
      <c r="I8" s="394"/>
      <c r="J8" s="394"/>
      <c r="K8" s="395"/>
      <c r="L8" s="406"/>
      <c r="M8" s="407"/>
      <c r="N8" s="407"/>
      <c r="O8" s="408"/>
      <c r="P8" s="28"/>
    </row>
    <row r="9" spans="2:16" ht="15">
      <c r="B9" s="25"/>
      <c r="C9" s="392"/>
      <c r="D9" s="396" t="s">
        <v>42</v>
      </c>
      <c r="E9" s="397"/>
      <c r="F9" s="397"/>
      <c r="G9" s="397"/>
      <c r="H9" s="397"/>
      <c r="I9" s="397"/>
      <c r="J9" s="397"/>
      <c r="K9" s="398"/>
      <c r="L9" s="409"/>
      <c r="M9" s="410"/>
      <c r="N9" s="410"/>
      <c r="O9" s="411"/>
      <c r="P9" s="28"/>
    </row>
    <row r="10" spans="2:16" ht="15">
      <c r="B10" s="25"/>
      <c r="C10" s="392"/>
      <c r="D10" s="396"/>
      <c r="E10" s="397"/>
      <c r="F10" s="397"/>
      <c r="G10" s="397"/>
      <c r="H10" s="397"/>
      <c r="I10" s="397"/>
      <c r="J10" s="397"/>
      <c r="K10" s="398"/>
      <c r="L10" s="399" t="s">
        <v>43</v>
      </c>
      <c r="M10" s="412"/>
      <c r="N10" s="413"/>
      <c r="O10" s="414"/>
      <c r="P10" s="28"/>
    </row>
    <row r="11" spans="2:16" ht="15">
      <c r="B11" s="25"/>
      <c r="C11" s="392"/>
      <c r="D11" s="396" t="s">
        <v>44</v>
      </c>
      <c r="E11" s="397"/>
      <c r="F11" s="397"/>
      <c r="G11" s="397"/>
      <c r="H11" s="397"/>
      <c r="I11" s="397"/>
      <c r="J11" s="397"/>
      <c r="K11" s="398"/>
      <c r="L11" s="400"/>
      <c r="M11" s="415"/>
      <c r="N11" s="416"/>
      <c r="O11" s="417"/>
      <c r="P11" s="29"/>
    </row>
    <row r="12" spans="2:16" ht="12.75" customHeight="1">
      <c r="B12" s="25"/>
      <c r="C12" s="392"/>
      <c r="D12" s="434"/>
      <c r="E12" s="435"/>
      <c r="F12" s="435"/>
      <c r="G12" s="435"/>
      <c r="H12" s="435"/>
      <c r="I12" s="435"/>
      <c r="J12" s="435"/>
      <c r="K12" s="436"/>
      <c r="L12" s="399" t="s">
        <v>45</v>
      </c>
      <c r="M12" s="399">
        <v>1</v>
      </c>
      <c r="N12" s="399" t="s">
        <v>46</v>
      </c>
      <c r="O12" s="404">
        <v>1</v>
      </c>
      <c r="P12" s="28"/>
    </row>
    <row r="13" spans="2:16" ht="13.5">
      <c r="B13" s="25"/>
      <c r="C13" s="392"/>
      <c r="D13" s="434"/>
      <c r="E13" s="435"/>
      <c r="F13" s="435"/>
      <c r="G13" s="435"/>
      <c r="H13" s="435"/>
      <c r="I13" s="435"/>
      <c r="J13" s="435"/>
      <c r="K13" s="436"/>
      <c r="L13" s="418"/>
      <c r="M13" s="418"/>
      <c r="N13" s="418"/>
      <c r="O13" s="405"/>
      <c r="P13" s="28"/>
    </row>
    <row r="14" spans="2:16" ht="15">
      <c r="B14" s="25"/>
      <c r="C14" s="392"/>
      <c r="D14" s="396" t="s">
        <v>47</v>
      </c>
      <c r="E14" s="397"/>
      <c r="F14" s="397"/>
      <c r="G14" s="397"/>
      <c r="H14" s="397"/>
      <c r="I14" s="397"/>
      <c r="J14" s="397"/>
      <c r="K14" s="398"/>
      <c r="L14" s="418"/>
      <c r="M14" s="418"/>
      <c r="N14" s="418"/>
      <c r="O14" s="405"/>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48</v>
      </c>
      <c r="M16" s="60" t="s">
        <v>49</v>
      </c>
      <c r="N16" s="60" t="s">
        <v>50</v>
      </c>
      <c r="O16" s="61" t="s">
        <v>51</v>
      </c>
      <c r="P16" s="29"/>
    </row>
    <row r="17" spans="2:16" ht="15">
      <c r="B17" s="25"/>
      <c r="C17" s="62"/>
      <c r="D17" s="63"/>
      <c r="E17" s="63"/>
      <c r="F17" s="63"/>
      <c r="G17" s="63"/>
      <c r="H17" s="63"/>
      <c r="I17" s="63"/>
      <c r="J17" s="63"/>
      <c r="K17" s="63"/>
      <c r="L17" s="64"/>
      <c r="M17" s="65"/>
      <c r="N17" s="65"/>
      <c r="O17" s="66"/>
      <c r="P17" s="31"/>
    </row>
    <row r="18" spans="2:16" ht="18" customHeight="1">
      <c r="B18" s="25"/>
      <c r="C18" s="339" t="s">
        <v>52</v>
      </c>
      <c r="D18" s="340"/>
      <c r="E18" s="340"/>
      <c r="F18" s="340"/>
      <c r="G18" s="63"/>
      <c r="H18" s="63"/>
      <c r="I18" s="63" t="s">
        <v>53</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421" t="s">
        <v>54</v>
      </c>
      <c r="D22" s="422"/>
      <c r="E22" s="422"/>
      <c r="F22" s="422"/>
      <c r="G22" s="422"/>
      <c r="H22" s="422"/>
      <c r="I22" s="422"/>
      <c r="J22" s="422"/>
      <c r="K22" s="422"/>
      <c r="L22" s="422"/>
      <c r="M22" s="422"/>
      <c r="N22" s="422"/>
      <c r="O22" s="423"/>
      <c r="P22" s="33"/>
    </row>
    <row r="23" spans="2:16" ht="15" thickBot="1">
      <c r="B23" s="25"/>
      <c r="C23" s="77"/>
      <c r="D23" s="52"/>
      <c r="E23" s="52"/>
      <c r="F23" s="52"/>
      <c r="G23" s="52"/>
      <c r="H23" s="52"/>
      <c r="I23" s="52"/>
      <c r="J23" s="52"/>
      <c r="K23" s="52"/>
      <c r="L23" s="52"/>
      <c r="M23" s="52"/>
      <c r="N23" s="52"/>
      <c r="O23" s="78"/>
      <c r="P23" s="26"/>
    </row>
    <row r="24" spans="2:16" ht="15">
      <c r="B24" s="25"/>
      <c r="C24" s="79" t="s">
        <v>55</v>
      </c>
      <c r="D24" s="401" t="s">
        <v>11</v>
      </c>
      <c r="E24" s="402"/>
      <c r="F24" s="402"/>
      <c r="G24" s="402"/>
      <c r="H24" s="402"/>
      <c r="I24" s="402"/>
      <c r="J24" s="402"/>
      <c r="K24" s="402"/>
      <c r="L24" s="403"/>
      <c r="M24" s="419" t="s">
        <v>56</v>
      </c>
      <c r="N24" s="420"/>
      <c r="O24" s="79" t="s">
        <v>13</v>
      </c>
      <c r="P24" s="34"/>
    </row>
    <row r="25" spans="2:16" ht="15" thickBot="1">
      <c r="B25" s="25"/>
      <c r="C25" s="80"/>
      <c r="D25" s="375"/>
      <c r="E25" s="376"/>
      <c r="F25" s="376"/>
      <c r="G25" s="376"/>
      <c r="H25" s="376"/>
      <c r="I25" s="376"/>
      <c r="J25" s="376"/>
      <c r="K25" s="376"/>
      <c r="L25" s="377"/>
      <c r="M25" s="375"/>
      <c r="N25" s="377"/>
      <c r="O25" s="81"/>
      <c r="P25" s="35"/>
    </row>
    <row r="26" spans="2:16">
      <c r="B26" s="25"/>
      <c r="C26" s="378" t="s">
        <v>57</v>
      </c>
      <c r="D26" s="379"/>
      <c r="E26" s="379"/>
      <c r="F26" s="379"/>
      <c r="G26" s="379"/>
      <c r="H26" s="379"/>
      <c r="I26" s="379"/>
      <c r="J26" s="379"/>
      <c r="K26" s="379"/>
      <c r="L26" s="379"/>
      <c r="M26" s="379"/>
      <c r="N26" s="379"/>
      <c r="O26" s="380"/>
      <c r="P26" s="36"/>
    </row>
    <row r="27" spans="2:16">
      <c r="B27" s="25"/>
      <c r="C27" s="381"/>
      <c r="D27" s="382"/>
      <c r="E27" s="382"/>
      <c r="F27" s="382"/>
      <c r="G27" s="382"/>
      <c r="H27" s="382"/>
      <c r="I27" s="382"/>
      <c r="J27" s="382"/>
      <c r="K27" s="382"/>
      <c r="L27" s="382"/>
      <c r="M27" s="382"/>
      <c r="N27" s="382"/>
      <c r="O27" s="383"/>
      <c r="P27" s="36"/>
    </row>
    <row r="28" spans="2:16" ht="13.5" thickBot="1">
      <c r="B28" s="25"/>
      <c r="C28" s="384"/>
      <c r="D28" s="385"/>
      <c r="E28" s="385"/>
      <c r="F28" s="385"/>
      <c r="G28" s="385"/>
      <c r="H28" s="385"/>
      <c r="I28" s="385"/>
      <c r="J28" s="385"/>
      <c r="K28" s="385"/>
      <c r="L28" s="385"/>
      <c r="M28" s="385"/>
      <c r="N28" s="385"/>
      <c r="O28" s="386"/>
      <c r="P28" s="36"/>
    </row>
    <row r="29" spans="2:16" ht="15">
      <c r="B29" s="25"/>
      <c r="C29" s="363" t="s">
        <v>11</v>
      </c>
      <c r="D29" s="430"/>
      <c r="E29" s="430"/>
      <c r="F29" s="430"/>
      <c r="G29" s="431"/>
      <c r="H29" s="369" t="s">
        <v>58</v>
      </c>
      <c r="I29" s="430"/>
      <c r="J29" s="373" t="s">
        <v>59</v>
      </c>
      <c r="K29" s="374"/>
      <c r="L29" s="82" t="s">
        <v>60</v>
      </c>
      <c r="M29" s="369" t="s">
        <v>61</v>
      </c>
      <c r="N29" s="370"/>
      <c r="O29" s="83" t="s">
        <v>62</v>
      </c>
      <c r="P29" s="37"/>
    </row>
    <row r="30" spans="2:16" ht="14.25">
      <c r="B30" s="25"/>
      <c r="C30" s="347"/>
      <c r="D30" s="348"/>
      <c r="E30" s="348"/>
      <c r="F30" s="348"/>
      <c r="G30" s="424"/>
      <c r="H30" s="425"/>
      <c r="I30" s="424"/>
      <c r="J30" s="425"/>
      <c r="K30" s="424"/>
      <c r="L30" s="84"/>
      <c r="M30" s="426"/>
      <c r="N30" s="427"/>
      <c r="O30" s="85"/>
      <c r="P30" s="38"/>
    </row>
    <row r="31" spans="2:16" ht="14.25">
      <c r="B31" s="25"/>
      <c r="C31" s="86"/>
      <c r="D31" s="87"/>
      <c r="E31" s="87"/>
      <c r="F31" s="87"/>
      <c r="G31" s="88"/>
      <c r="H31" s="89"/>
      <c r="I31" s="88"/>
      <c r="J31" s="89"/>
      <c r="K31" s="88"/>
      <c r="L31" s="84"/>
      <c r="M31" s="426"/>
      <c r="N31" s="427"/>
      <c r="O31" s="85"/>
      <c r="P31" s="38"/>
    </row>
    <row r="32" spans="2:16" ht="15" thickBot="1">
      <c r="B32" s="25"/>
      <c r="C32" s="359"/>
      <c r="D32" s="360"/>
      <c r="E32" s="360"/>
      <c r="F32" s="360"/>
      <c r="G32" s="387"/>
      <c r="H32" s="388"/>
      <c r="I32" s="387"/>
      <c r="J32" s="388"/>
      <c r="K32" s="387"/>
      <c r="L32" s="90"/>
      <c r="M32" s="389"/>
      <c r="N32" s="390"/>
      <c r="O32" s="85"/>
      <c r="P32" s="38"/>
    </row>
    <row r="33" spans="2:16" ht="15.75" thickBot="1">
      <c r="B33" s="25"/>
      <c r="C33" s="353" t="s">
        <v>63</v>
      </c>
      <c r="D33" s="354"/>
      <c r="E33" s="354"/>
      <c r="F33" s="354"/>
      <c r="G33" s="354"/>
      <c r="H33" s="354"/>
      <c r="I33" s="354"/>
      <c r="J33" s="354"/>
      <c r="K33" s="354"/>
      <c r="L33" s="354"/>
      <c r="M33" s="354"/>
      <c r="N33" s="355"/>
      <c r="O33" s="91"/>
      <c r="P33" s="39"/>
    </row>
    <row r="34" spans="2:16" ht="13.5" customHeight="1">
      <c r="B34" s="25"/>
      <c r="C34" s="378" t="s">
        <v>64</v>
      </c>
      <c r="D34" s="379"/>
      <c r="E34" s="379"/>
      <c r="F34" s="379"/>
      <c r="G34" s="379"/>
      <c r="H34" s="379"/>
      <c r="I34" s="379"/>
      <c r="J34" s="379"/>
      <c r="K34" s="379"/>
      <c r="L34" s="379"/>
      <c r="M34" s="379"/>
      <c r="N34" s="379"/>
      <c r="O34" s="380"/>
      <c r="P34" s="36"/>
    </row>
    <row r="35" spans="2:16">
      <c r="B35" s="25"/>
      <c r="C35" s="381"/>
      <c r="D35" s="382"/>
      <c r="E35" s="382"/>
      <c r="F35" s="382"/>
      <c r="G35" s="382"/>
      <c r="H35" s="382"/>
      <c r="I35" s="382"/>
      <c r="J35" s="382"/>
      <c r="K35" s="382"/>
      <c r="L35" s="382"/>
      <c r="M35" s="382"/>
      <c r="N35" s="382"/>
      <c r="O35" s="383"/>
      <c r="P35" s="36"/>
    </row>
    <row r="36" spans="2:16" ht="13.5" thickBot="1">
      <c r="B36" s="25"/>
      <c r="C36" s="384"/>
      <c r="D36" s="385"/>
      <c r="E36" s="385"/>
      <c r="F36" s="385"/>
      <c r="G36" s="385"/>
      <c r="H36" s="385"/>
      <c r="I36" s="385"/>
      <c r="J36" s="385"/>
      <c r="K36" s="385"/>
      <c r="L36" s="385"/>
      <c r="M36" s="385"/>
      <c r="N36" s="385"/>
      <c r="O36" s="386"/>
      <c r="P36" s="36"/>
    </row>
    <row r="37" spans="2:16" ht="15">
      <c r="B37" s="25"/>
      <c r="C37" s="363" t="s">
        <v>11</v>
      </c>
      <c r="D37" s="364"/>
      <c r="E37" s="364"/>
      <c r="F37" s="364"/>
      <c r="G37" s="364"/>
      <c r="H37" s="364"/>
      <c r="I37" s="364"/>
      <c r="J37" s="370"/>
      <c r="K37" s="92" t="s">
        <v>56</v>
      </c>
      <c r="L37" s="82" t="s">
        <v>13</v>
      </c>
      <c r="M37" s="369" t="s">
        <v>65</v>
      </c>
      <c r="N37" s="370"/>
      <c r="O37" s="83" t="s">
        <v>62</v>
      </c>
      <c r="P37" s="37"/>
    </row>
    <row r="38" spans="2:16" ht="14.25">
      <c r="B38" s="25"/>
      <c r="C38" s="347"/>
      <c r="D38" s="348"/>
      <c r="E38" s="348"/>
      <c r="F38" s="348"/>
      <c r="G38" s="348"/>
      <c r="H38" s="348"/>
      <c r="I38" s="348"/>
      <c r="J38" s="424"/>
      <c r="K38" s="93"/>
      <c r="L38" s="94"/>
      <c r="M38" s="428"/>
      <c r="N38" s="429"/>
      <c r="O38" s="85"/>
      <c r="P38" s="38"/>
    </row>
    <row r="39" spans="2:16" ht="15" thickBot="1">
      <c r="B39" s="25"/>
      <c r="C39" s="359"/>
      <c r="D39" s="360"/>
      <c r="E39" s="360"/>
      <c r="F39" s="360"/>
      <c r="G39" s="360"/>
      <c r="H39" s="360"/>
      <c r="I39" s="360"/>
      <c r="J39" s="387"/>
      <c r="K39" s="87"/>
      <c r="L39" s="95"/>
      <c r="M39" s="361"/>
      <c r="N39" s="362"/>
      <c r="O39" s="96"/>
      <c r="P39" s="38"/>
    </row>
    <row r="40" spans="2:16" ht="15.75" thickBot="1">
      <c r="B40" s="25"/>
      <c r="C40" s="353" t="s">
        <v>63</v>
      </c>
      <c r="D40" s="354"/>
      <c r="E40" s="354"/>
      <c r="F40" s="354"/>
      <c r="G40" s="354"/>
      <c r="H40" s="354"/>
      <c r="I40" s="354"/>
      <c r="J40" s="354"/>
      <c r="K40" s="354"/>
      <c r="L40" s="354"/>
      <c r="M40" s="354"/>
      <c r="N40" s="355"/>
      <c r="O40" s="97">
        <v>0</v>
      </c>
      <c r="P40" s="38"/>
    </row>
    <row r="41" spans="2:16">
      <c r="B41" s="25"/>
      <c r="C41" s="378" t="s">
        <v>66</v>
      </c>
      <c r="D41" s="379"/>
      <c r="E41" s="379"/>
      <c r="F41" s="379"/>
      <c r="G41" s="379"/>
      <c r="H41" s="379"/>
      <c r="I41" s="379"/>
      <c r="J41" s="379"/>
      <c r="K41" s="379"/>
      <c r="L41" s="379"/>
      <c r="M41" s="379"/>
      <c r="N41" s="379"/>
      <c r="O41" s="380"/>
      <c r="P41" s="36"/>
    </row>
    <row r="42" spans="2:16">
      <c r="B42" s="25"/>
      <c r="C42" s="381"/>
      <c r="D42" s="382"/>
      <c r="E42" s="382"/>
      <c r="F42" s="382"/>
      <c r="G42" s="382"/>
      <c r="H42" s="382"/>
      <c r="I42" s="382"/>
      <c r="J42" s="382"/>
      <c r="K42" s="382"/>
      <c r="L42" s="382"/>
      <c r="M42" s="382"/>
      <c r="N42" s="382"/>
      <c r="O42" s="383"/>
      <c r="P42" s="36"/>
    </row>
    <row r="43" spans="2:16" ht="13.5" thickBot="1">
      <c r="B43" s="25"/>
      <c r="C43" s="384"/>
      <c r="D43" s="385"/>
      <c r="E43" s="385"/>
      <c r="F43" s="385"/>
      <c r="G43" s="385"/>
      <c r="H43" s="385"/>
      <c r="I43" s="385"/>
      <c r="J43" s="385"/>
      <c r="K43" s="385"/>
      <c r="L43" s="385"/>
      <c r="M43" s="385"/>
      <c r="N43" s="385"/>
      <c r="O43" s="386"/>
      <c r="P43" s="36"/>
    </row>
    <row r="44" spans="2:16" ht="17.25">
      <c r="B44" s="25"/>
      <c r="C44" s="363" t="s">
        <v>67</v>
      </c>
      <c r="D44" s="364"/>
      <c r="E44" s="364"/>
      <c r="F44" s="364"/>
      <c r="G44" s="364"/>
      <c r="H44" s="364"/>
      <c r="I44" s="364"/>
      <c r="J44" s="82" t="s">
        <v>68</v>
      </c>
      <c r="K44" s="98" t="s">
        <v>69</v>
      </c>
      <c r="L44" s="99" t="s">
        <v>70</v>
      </c>
      <c r="M44" s="369" t="s">
        <v>71</v>
      </c>
      <c r="N44" s="370"/>
      <c r="O44" s="83" t="s">
        <v>62</v>
      </c>
      <c r="P44" s="37"/>
    </row>
    <row r="45" spans="2:16" ht="14.25">
      <c r="B45" s="25"/>
      <c r="C45" s="347"/>
      <c r="D45" s="348"/>
      <c r="E45" s="348"/>
      <c r="F45" s="348"/>
      <c r="G45" s="348"/>
      <c r="H45" s="348"/>
      <c r="I45" s="348"/>
      <c r="J45" s="100"/>
      <c r="K45" s="101"/>
      <c r="L45" s="100"/>
      <c r="M45" s="367"/>
      <c r="N45" s="368"/>
      <c r="O45" s="85"/>
      <c r="P45" s="38"/>
    </row>
    <row r="46" spans="2:16" ht="15" thickBot="1">
      <c r="B46" s="25"/>
      <c r="C46" s="359"/>
      <c r="D46" s="360"/>
      <c r="E46" s="360"/>
      <c r="F46" s="360"/>
      <c r="G46" s="360"/>
      <c r="H46" s="360"/>
      <c r="I46" s="360"/>
      <c r="J46" s="102"/>
      <c r="K46" s="103"/>
      <c r="L46" s="102"/>
      <c r="M46" s="361"/>
      <c r="N46" s="362"/>
      <c r="O46" s="104"/>
      <c r="P46" s="38"/>
    </row>
    <row r="47" spans="2:16" ht="15.75" thickBot="1">
      <c r="B47" s="25"/>
      <c r="C47" s="353" t="s">
        <v>63</v>
      </c>
      <c r="D47" s="354"/>
      <c r="E47" s="354"/>
      <c r="F47" s="354"/>
      <c r="G47" s="354"/>
      <c r="H47" s="354"/>
      <c r="I47" s="354"/>
      <c r="J47" s="354"/>
      <c r="K47" s="354"/>
      <c r="L47" s="354"/>
      <c r="M47" s="354"/>
      <c r="N47" s="355"/>
      <c r="O47" s="91"/>
      <c r="P47" s="39"/>
    </row>
    <row r="48" spans="2:16">
      <c r="B48" s="25"/>
      <c r="C48" s="378" t="s">
        <v>72</v>
      </c>
      <c r="D48" s="379"/>
      <c r="E48" s="379"/>
      <c r="F48" s="379"/>
      <c r="G48" s="379"/>
      <c r="H48" s="379"/>
      <c r="I48" s="379"/>
      <c r="J48" s="379"/>
      <c r="K48" s="379"/>
      <c r="L48" s="379"/>
      <c r="M48" s="379"/>
      <c r="N48" s="379"/>
      <c r="O48" s="380"/>
      <c r="P48" s="36"/>
    </row>
    <row r="49" spans="2:16">
      <c r="B49" s="25"/>
      <c r="C49" s="381"/>
      <c r="D49" s="382"/>
      <c r="E49" s="382"/>
      <c r="F49" s="382"/>
      <c r="G49" s="382"/>
      <c r="H49" s="382"/>
      <c r="I49" s="382"/>
      <c r="J49" s="382"/>
      <c r="K49" s="382"/>
      <c r="L49" s="382"/>
      <c r="M49" s="382"/>
      <c r="N49" s="382"/>
      <c r="O49" s="383"/>
      <c r="P49" s="36"/>
    </row>
    <row r="50" spans="2:16" ht="13.5" thickBot="1">
      <c r="B50" s="25"/>
      <c r="C50" s="384"/>
      <c r="D50" s="385"/>
      <c r="E50" s="385"/>
      <c r="F50" s="385"/>
      <c r="G50" s="385"/>
      <c r="H50" s="385"/>
      <c r="I50" s="385"/>
      <c r="J50" s="385"/>
      <c r="K50" s="385"/>
      <c r="L50" s="385"/>
      <c r="M50" s="385"/>
      <c r="N50" s="385"/>
      <c r="O50" s="386"/>
      <c r="P50" s="36"/>
    </row>
    <row r="51" spans="2:16" ht="30">
      <c r="B51" s="25"/>
      <c r="C51" s="363" t="s">
        <v>73</v>
      </c>
      <c r="D51" s="364"/>
      <c r="E51" s="364"/>
      <c r="F51" s="364"/>
      <c r="G51" s="364"/>
      <c r="H51" s="364"/>
      <c r="I51" s="364"/>
      <c r="J51" s="82" t="s">
        <v>74</v>
      </c>
      <c r="K51" s="105" t="s">
        <v>75</v>
      </c>
      <c r="L51" s="106" t="s">
        <v>76</v>
      </c>
      <c r="M51" s="365" t="s">
        <v>61</v>
      </c>
      <c r="N51" s="366"/>
      <c r="O51" s="107" t="s">
        <v>62</v>
      </c>
      <c r="P51" s="40"/>
    </row>
    <row r="52" spans="2:16" ht="14.25">
      <c r="B52" s="25"/>
      <c r="C52" s="108"/>
      <c r="D52" s="109"/>
      <c r="E52" s="109"/>
      <c r="F52" s="109"/>
      <c r="G52" s="109"/>
      <c r="H52" s="109"/>
      <c r="I52" s="109"/>
      <c r="J52" s="110"/>
      <c r="K52" s="111"/>
      <c r="L52" s="112"/>
      <c r="M52" s="371"/>
      <c r="N52" s="372"/>
      <c r="O52" s="113"/>
      <c r="P52" s="41"/>
    </row>
    <row r="53" spans="2:16" ht="14.25">
      <c r="B53" s="25"/>
      <c r="C53" s="108"/>
      <c r="D53" s="109"/>
      <c r="E53" s="109"/>
      <c r="F53" s="109"/>
      <c r="G53" s="109"/>
      <c r="H53" s="109"/>
      <c r="I53" s="109"/>
      <c r="J53" s="110"/>
      <c r="K53" s="111"/>
      <c r="L53" s="112"/>
      <c r="M53" s="371"/>
      <c r="N53" s="372"/>
      <c r="O53" s="113"/>
      <c r="P53" s="41"/>
    </row>
    <row r="54" spans="2:16" ht="14.25">
      <c r="B54" s="25"/>
      <c r="C54" s="108"/>
      <c r="D54" s="109"/>
      <c r="E54" s="109"/>
      <c r="F54" s="109"/>
      <c r="G54" s="109"/>
      <c r="H54" s="109"/>
      <c r="I54" s="109"/>
      <c r="J54" s="110"/>
      <c r="K54" s="111"/>
      <c r="L54" s="112"/>
      <c r="M54" s="367"/>
      <c r="N54" s="368"/>
      <c r="O54" s="113"/>
      <c r="P54" s="41"/>
    </row>
    <row r="55" spans="2:16" ht="15" thickBot="1">
      <c r="B55" s="25"/>
      <c r="C55" s="359"/>
      <c r="D55" s="360"/>
      <c r="E55" s="360"/>
      <c r="F55" s="360"/>
      <c r="G55" s="360"/>
      <c r="H55" s="360"/>
      <c r="I55" s="360"/>
      <c r="J55" s="102"/>
      <c r="K55" s="103"/>
      <c r="L55" s="102"/>
      <c r="M55" s="361"/>
      <c r="N55" s="362"/>
      <c r="O55" s="104"/>
      <c r="P55" s="38"/>
    </row>
    <row r="56" spans="2:16" ht="15.75" thickBot="1">
      <c r="B56" s="25"/>
      <c r="C56" s="353" t="s">
        <v>63</v>
      </c>
      <c r="D56" s="354"/>
      <c r="E56" s="354"/>
      <c r="F56" s="354"/>
      <c r="G56" s="354"/>
      <c r="H56" s="354"/>
      <c r="I56" s="354"/>
      <c r="J56" s="354"/>
      <c r="K56" s="354"/>
      <c r="L56" s="354"/>
      <c r="M56" s="354"/>
      <c r="N56" s="355"/>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56" t="s">
        <v>77</v>
      </c>
      <c r="D58" s="357"/>
      <c r="E58" s="357"/>
      <c r="F58" s="357"/>
      <c r="G58" s="357"/>
      <c r="H58" s="357"/>
      <c r="I58" s="357"/>
      <c r="J58" s="357"/>
      <c r="K58" s="357"/>
      <c r="L58" s="357"/>
      <c r="M58" s="357"/>
      <c r="N58" s="358"/>
      <c r="O58" s="114"/>
      <c r="P58" s="42"/>
    </row>
    <row r="59" spans="2:16">
      <c r="B59" s="25"/>
      <c r="C59" s="378" t="s">
        <v>78</v>
      </c>
      <c r="D59" s="379"/>
      <c r="E59" s="379"/>
      <c r="F59" s="379"/>
      <c r="G59" s="379"/>
      <c r="H59" s="379"/>
      <c r="I59" s="379"/>
      <c r="J59" s="379"/>
      <c r="K59" s="379"/>
      <c r="L59" s="379"/>
      <c r="M59" s="379"/>
      <c r="N59" s="379"/>
      <c r="O59" s="380"/>
      <c r="P59" s="36"/>
    </row>
    <row r="60" spans="2:16">
      <c r="B60" s="25"/>
      <c r="C60" s="381"/>
      <c r="D60" s="382"/>
      <c r="E60" s="382"/>
      <c r="F60" s="382"/>
      <c r="G60" s="382"/>
      <c r="H60" s="382"/>
      <c r="I60" s="382"/>
      <c r="J60" s="382"/>
      <c r="K60" s="382"/>
      <c r="L60" s="382"/>
      <c r="M60" s="382"/>
      <c r="N60" s="382"/>
      <c r="O60" s="383"/>
      <c r="P60" s="36"/>
    </row>
    <row r="61" spans="2:16" ht="13.5" thickBot="1">
      <c r="B61" s="25"/>
      <c r="C61" s="384"/>
      <c r="D61" s="385"/>
      <c r="E61" s="385"/>
      <c r="F61" s="385"/>
      <c r="G61" s="385"/>
      <c r="H61" s="385"/>
      <c r="I61" s="385"/>
      <c r="J61" s="385"/>
      <c r="K61" s="385"/>
      <c r="L61" s="385"/>
      <c r="M61" s="385"/>
      <c r="N61" s="385"/>
      <c r="O61" s="386"/>
      <c r="P61" s="36"/>
    </row>
    <row r="62" spans="2:16" ht="15">
      <c r="B62" s="25"/>
      <c r="C62" s="363" t="s">
        <v>79</v>
      </c>
      <c r="D62" s="364"/>
      <c r="E62" s="364"/>
      <c r="F62" s="364"/>
      <c r="G62" s="364"/>
      <c r="H62" s="364"/>
      <c r="I62" s="364"/>
      <c r="J62" s="98"/>
      <c r="K62" s="115"/>
      <c r="L62" s="106" t="s">
        <v>80</v>
      </c>
      <c r="M62" s="365" t="s">
        <v>81</v>
      </c>
      <c r="N62" s="366"/>
      <c r="O62" s="107"/>
      <c r="P62" s="40"/>
    </row>
    <row r="63" spans="2:16" ht="14.25">
      <c r="B63" s="25"/>
      <c r="C63" s="347" t="s">
        <v>82</v>
      </c>
      <c r="D63" s="348"/>
      <c r="E63" s="348"/>
      <c r="F63" s="348"/>
      <c r="G63" s="348"/>
      <c r="H63" s="348"/>
      <c r="I63" s="348"/>
      <c r="J63" s="116"/>
      <c r="K63" s="117"/>
      <c r="L63" s="118"/>
      <c r="M63" s="349"/>
      <c r="N63" s="350"/>
      <c r="O63" s="119"/>
      <c r="P63" s="43"/>
    </row>
    <row r="64" spans="2:16" ht="14.25">
      <c r="B64" s="25"/>
      <c r="C64" s="86" t="s">
        <v>83</v>
      </c>
      <c r="D64" s="87"/>
      <c r="E64" s="87"/>
      <c r="F64" s="87"/>
      <c r="G64" s="87"/>
      <c r="H64" s="87"/>
      <c r="I64" s="87"/>
      <c r="J64" s="116"/>
      <c r="K64" s="117"/>
      <c r="L64" s="118"/>
      <c r="M64" s="349"/>
      <c r="N64" s="350"/>
      <c r="O64" s="119"/>
      <c r="P64" s="43"/>
    </row>
    <row r="65" spans="2:16" ht="15" thickBot="1">
      <c r="B65" s="25"/>
      <c r="C65" s="71" t="s">
        <v>84</v>
      </c>
      <c r="D65" s="72"/>
      <c r="E65" s="72"/>
      <c r="F65" s="72"/>
      <c r="G65" s="72"/>
      <c r="H65" s="72"/>
      <c r="I65" s="72"/>
      <c r="J65" s="120"/>
      <c r="K65" s="121"/>
      <c r="L65" s="118"/>
      <c r="M65" s="351"/>
      <c r="N65" s="352"/>
      <c r="O65" s="119"/>
      <c r="P65" s="43"/>
    </row>
    <row r="66" spans="2:16" ht="15.75" thickBot="1">
      <c r="B66" s="25"/>
      <c r="C66" s="353" t="s">
        <v>63</v>
      </c>
      <c r="D66" s="354"/>
      <c r="E66" s="354"/>
      <c r="F66" s="354"/>
      <c r="G66" s="354"/>
      <c r="H66" s="354"/>
      <c r="I66" s="354"/>
      <c r="J66" s="354"/>
      <c r="K66" s="354"/>
      <c r="L66" s="354"/>
      <c r="M66" s="354"/>
      <c r="N66" s="355"/>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56" t="s">
        <v>85</v>
      </c>
      <c r="D68" s="357"/>
      <c r="E68" s="357"/>
      <c r="F68" s="357"/>
      <c r="G68" s="357"/>
      <c r="H68" s="357"/>
      <c r="I68" s="357"/>
      <c r="J68" s="357"/>
      <c r="K68" s="357"/>
      <c r="L68" s="357"/>
      <c r="M68" s="357"/>
      <c r="N68" s="358"/>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86</v>
      </c>
      <c r="I72" s="124"/>
      <c r="J72" s="124"/>
      <c r="K72" s="124"/>
      <c r="L72" s="52"/>
      <c r="M72" s="52"/>
      <c r="N72" s="52"/>
      <c r="O72" s="78"/>
      <c r="P72" s="26"/>
    </row>
    <row r="73" spans="2:16" ht="15">
      <c r="B73" s="25"/>
      <c r="C73" s="77"/>
      <c r="D73" s="52"/>
      <c r="E73" s="52"/>
      <c r="F73" s="52"/>
      <c r="G73" s="52"/>
      <c r="H73" s="124" t="s">
        <v>87</v>
      </c>
      <c r="I73" s="52"/>
      <c r="J73" s="52"/>
      <c r="K73" s="52"/>
      <c r="L73" s="52"/>
      <c r="M73" s="52"/>
      <c r="N73" s="52"/>
      <c r="O73" s="78"/>
      <c r="P73" s="45"/>
    </row>
    <row r="74" spans="2:16" ht="15">
      <c r="B74" s="25"/>
      <c r="C74" s="77"/>
      <c r="D74" s="52"/>
      <c r="E74" s="52"/>
      <c r="F74" s="52"/>
      <c r="G74" s="52"/>
      <c r="H74" s="124" t="s">
        <v>88</v>
      </c>
      <c r="I74" s="52"/>
      <c r="J74" s="52"/>
      <c r="K74" s="52"/>
      <c r="L74" s="52"/>
      <c r="M74" s="52"/>
      <c r="N74" s="52"/>
      <c r="O74" s="78"/>
      <c r="P74" s="45"/>
    </row>
    <row r="75" spans="2:16" ht="14.25">
      <c r="B75" s="25"/>
      <c r="C75" s="62"/>
      <c r="D75" s="125"/>
      <c r="E75" s="125"/>
      <c r="F75" s="125"/>
      <c r="G75" s="125"/>
      <c r="H75" s="124" t="s">
        <v>89</v>
      </c>
      <c r="I75" s="125"/>
      <c r="J75" s="125"/>
      <c r="K75" s="125"/>
      <c r="L75" s="125"/>
      <c r="M75" s="125"/>
      <c r="N75" s="125"/>
      <c r="O75" s="126"/>
      <c r="P75" s="46"/>
    </row>
    <row r="76" spans="2:16" ht="14.25">
      <c r="B76" s="25"/>
      <c r="C76" s="77"/>
      <c r="D76" s="52"/>
      <c r="E76" s="52"/>
      <c r="F76" s="52"/>
      <c r="G76" s="52"/>
      <c r="H76" s="52" t="s">
        <v>90</v>
      </c>
      <c r="I76" s="52"/>
      <c r="J76" s="52"/>
      <c r="K76" s="52"/>
      <c r="L76" s="52"/>
      <c r="M76" s="52"/>
      <c r="N76" s="52"/>
      <c r="O76" s="78"/>
      <c r="P76" s="26"/>
    </row>
    <row r="77" spans="2:16" ht="15">
      <c r="B77" s="25"/>
      <c r="C77" s="127" t="s">
        <v>91</v>
      </c>
      <c r="D77" s="128"/>
      <c r="E77" s="128"/>
      <c r="F77" s="128"/>
      <c r="G77" s="128"/>
      <c r="H77" s="128"/>
      <c r="I77" s="128"/>
      <c r="J77" s="128"/>
      <c r="K77" s="128"/>
      <c r="L77" s="128"/>
      <c r="M77" s="128"/>
      <c r="N77" s="128"/>
      <c r="O77" s="129"/>
      <c r="P77" s="26"/>
    </row>
    <row r="78" spans="2:16" ht="14.25">
      <c r="B78" s="25"/>
      <c r="C78" s="344"/>
      <c r="D78" s="345"/>
      <c r="E78" s="345"/>
      <c r="F78" s="345"/>
      <c r="G78" s="345"/>
      <c r="H78" s="345"/>
      <c r="I78" s="345"/>
      <c r="J78" s="345"/>
      <c r="K78" s="345"/>
      <c r="L78" s="345"/>
      <c r="M78" s="345"/>
      <c r="N78" s="345"/>
      <c r="O78" s="346"/>
      <c r="P78" s="46"/>
    </row>
    <row r="79" spans="2:16" ht="14.25">
      <c r="B79" s="25"/>
      <c r="C79" s="344"/>
      <c r="D79" s="345"/>
      <c r="E79" s="345"/>
      <c r="F79" s="345"/>
      <c r="G79" s="345"/>
      <c r="H79" s="345"/>
      <c r="I79" s="345"/>
      <c r="J79" s="345"/>
      <c r="K79" s="345"/>
      <c r="L79" s="345"/>
      <c r="M79" s="345"/>
      <c r="N79" s="345"/>
      <c r="O79" s="346"/>
      <c r="P79" s="46"/>
    </row>
    <row r="80" spans="2:16" ht="14.25">
      <c r="B80" s="25"/>
      <c r="C80" s="62"/>
      <c r="D80" s="125"/>
      <c r="E80" s="125"/>
      <c r="F80" s="125"/>
      <c r="G80" s="125"/>
      <c r="H80" s="125"/>
      <c r="I80" s="125"/>
      <c r="J80" s="125"/>
      <c r="K80" s="125"/>
      <c r="L80" s="125"/>
      <c r="M80" s="125"/>
      <c r="N80" s="125"/>
      <c r="O80" s="126"/>
      <c r="P80" s="46"/>
    </row>
    <row r="81" spans="2:16" ht="15">
      <c r="B81" s="25"/>
      <c r="C81" s="130" t="s">
        <v>92</v>
      </c>
      <c r="D81" s="125"/>
      <c r="E81" s="125"/>
      <c r="F81" s="125"/>
      <c r="G81" s="125"/>
      <c r="H81" s="125"/>
      <c r="I81" s="125"/>
      <c r="J81" s="125"/>
      <c r="K81" s="125"/>
      <c r="L81" s="125"/>
      <c r="M81" s="125"/>
      <c r="N81" s="125"/>
      <c r="O81" s="126"/>
      <c r="P81" s="46"/>
    </row>
    <row r="82" spans="2:16" ht="12.75" customHeight="1">
      <c r="B82" s="25"/>
      <c r="C82" s="341" t="s">
        <v>93</v>
      </c>
      <c r="D82" s="342"/>
      <c r="E82" s="342"/>
      <c r="F82" s="342"/>
      <c r="G82" s="342"/>
      <c r="H82" s="342"/>
      <c r="I82" s="342"/>
      <c r="J82" s="342"/>
      <c r="K82" s="342"/>
      <c r="L82" s="342"/>
      <c r="M82" s="342"/>
      <c r="N82" s="342"/>
      <c r="O82" s="343"/>
      <c r="P82" s="47"/>
    </row>
    <row r="83" spans="2:16">
      <c r="B83" s="25"/>
      <c r="C83" s="341"/>
      <c r="D83" s="342"/>
      <c r="E83" s="342"/>
      <c r="F83" s="342"/>
      <c r="G83" s="342"/>
      <c r="H83" s="342"/>
      <c r="I83" s="342"/>
      <c r="J83" s="342"/>
      <c r="K83" s="342"/>
      <c r="L83" s="342"/>
      <c r="M83" s="342"/>
      <c r="N83" s="342"/>
      <c r="O83" s="343"/>
      <c r="P83" s="47"/>
    </row>
    <row r="84" spans="2:16" ht="12.95" customHeight="1">
      <c r="B84" s="25"/>
      <c r="C84" s="341" t="s">
        <v>94</v>
      </c>
      <c r="D84" s="342"/>
      <c r="E84" s="342"/>
      <c r="F84" s="342"/>
      <c r="G84" s="342"/>
      <c r="H84" s="342"/>
      <c r="I84" s="342"/>
      <c r="J84" s="342"/>
      <c r="K84" s="342"/>
      <c r="L84" s="342"/>
      <c r="M84" s="342"/>
      <c r="N84" s="342"/>
      <c r="O84" s="343"/>
      <c r="P84" s="47"/>
    </row>
    <row r="85" spans="2:16">
      <c r="B85" s="25"/>
      <c r="C85" s="341"/>
      <c r="D85" s="342"/>
      <c r="E85" s="342"/>
      <c r="F85" s="342"/>
      <c r="G85" s="342"/>
      <c r="H85" s="342"/>
      <c r="I85" s="342"/>
      <c r="J85" s="342"/>
      <c r="K85" s="342"/>
      <c r="L85" s="342"/>
      <c r="M85" s="342"/>
      <c r="N85" s="342"/>
      <c r="O85" s="343"/>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86</v>
      </c>
      <c r="I87" s="52"/>
      <c r="J87" s="52"/>
      <c r="K87" s="52"/>
      <c r="L87" s="52"/>
      <c r="M87" s="52"/>
      <c r="N87" s="52"/>
      <c r="O87" s="78"/>
      <c r="P87" s="26"/>
    </row>
    <row r="88" spans="2:16" ht="14.25">
      <c r="B88" s="25"/>
      <c r="C88" s="77"/>
      <c r="D88" s="52"/>
      <c r="E88" s="52"/>
      <c r="F88" s="52"/>
      <c r="G88" s="52"/>
      <c r="H88" s="52" t="s">
        <v>87</v>
      </c>
      <c r="I88" s="87"/>
      <c r="J88" s="87"/>
      <c r="K88" s="87"/>
      <c r="L88" s="52"/>
      <c r="M88" s="52"/>
      <c r="N88" s="52"/>
      <c r="O88" s="78"/>
      <c r="P88" s="26"/>
    </row>
    <row r="89" spans="2:16" ht="14.25">
      <c r="B89" s="25"/>
      <c r="C89" s="77"/>
      <c r="D89" s="52"/>
      <c r="E89" s="52"/>
      <c r="F89" s="52"/>
      <c r="G89" s="52"/>
      <c r="H89" s="52" t="s">
        <v>95</v>
      </c>
      <c r="I89" s="131"/>
      <c r="J89" s="131"/>
      <c r="K89" s="131"/>
      <c r="L89" s="52"/>
      <c r="M89" s="52"/>
      <c r="N89" s="52"/>
      <c r="O89" s="78"/>
      <c r="P89" s="26"/>
    </row>
    <row r="90" spans="2:16" ht="14.25">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33"/>
      <c r="L91" s="333"/>
      <c r="M91" s="333"/>
      <c r="N91" s="333"/>
      <c r="O91" s="334"/>
      <c r="P91" s="48"/>
    </row>
    <row r="92" spans="2:16" ht="18.75" customHeight="1" thickBot="1">
      <c r="B92" s="25"/>
      <c r="C92" s="337"/>
      <c r="D92" s="338"/>
      <c r="E92" s="338"/>
      <c r="F92" s="103"/>
      <c r="G92" s="103"/>
      <c r="H92" s="103"/>
      <c r="I92" s="103"/>
      <c r="J92" s="103"/>
      <c r="K92" s="335"/>
      <c r="L92" s="335"/>
      <c r="M92" s="335"/>
      <c r="N92" s="335"/>
      <c r="O92" s="336"/>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Sec Obras Públicas</cp:lastModifiedBy>
  <cp:revision/>
  <dcterms:created xsi:type="dcterms:W3CDTF">2006-06-27T16:47:25Z</dcterms:created>
  <dcterms:modified xsi:type="dcterms:W3CDTF">2026-08-18T14:47:57Z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